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iroslav Šíma\Downloads\"/>
    </mc:Choice>
  </mc:AlternateContent>
  <bookViews>
    <workbookView xWindow="0" yWindow="0" windowWidth="0" windowHeight="0"/>
  </bookViews>
  <sheets>
    <sheet name="Rekapitulace stavby" sheetId="1" r:id="rId1"/>
    <sheet name="01 - Bourací práce" sheetId="2" r:id="rId2"/>
    <sheet name="02 - Stavební práce" sheetId="3" r:id="rId3"/>
    <sheet name="03 - Svítidla, silno a sl..." sheetId="4" r:id="rId4"/>
    <sheet name="04 - Zdravotně technické ..." sheetId="5" r:id="rId5"/>
    <sheet name="05 - Vedlejší rozpočtové ..."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'01 - Bourací práce'!$C$129:$K$414</definedName>
    <definedName name="_xlnm.Print_Area" localSheetId="1">'01 - Bourací práce'!$C$4:$J$76,'01 - Bourací práce'!$C$82:$J$111,'01 - Bourací práce'!$C$117:$J$414</definedName>
    <definedName name="_xlnm.Print_Titles" localSheetId="1">'01 - Bourací práce'!$129:$129</definedName>
    <definedName name="_xlnm._FilterDatabase" localSheetId="2" hidden="1">'02 - Stavební práce'!$C$131:$K$678</definedName>
    <definedName name="_xlnm.Print_Area" localSheetId="2">'02 - Stavební práce'!$C$4:$J$76,'02 - Stavební práce'!$C$82:$J$113,'02 - Stavební práce'!$C$119:$J$678</definedName>
    <definedName name="_xlnm.Print_Titles" localSheetId="2">'02 - Stavební práce'!$131:$131</definedName>
    <definedName name="_xlnm._FilterDatabase" localSheetId="3" hidden="1">'03 - Svítidla, silno a sl...'!$C$125:$K$343</definedName>
    <definedName name="_xlnm.Print_Area" localSheetId="3">'03 - Svítidla, silno a sl...'!$C$4:$J$76,'03 - Svítidla, silno a sl...'!$C$82:$J$107,'03 - Svítidla, silno a sl...'!$C$113:$J$343</definedName>
    <definedName name="_xlnm.Print_Titles" localSheetId="3">'03 - Svítidla, silno a sl...'!$125:$125</definedName>
    <definedName name="_xlnm._FilterDatabase" localSheetId="4" hidden="1">'04 - Zdravotně technické ...'!$C$127:$K$357</definedName>
    <definedName name="_xlnm.Print_Area" localSheetId="4">'04 - Zdravotně technické ...'!$C$4:$J$76,'04 - Zdravotně technické ...'!$C$82:$J$109,'04 - Zdravotně technické ...'!$C$115:$J$357</definedName>
    <definedName name="_xlnm.Print_Titles" localSheetId="4">'04 - Zdravotně technické ...'!$127:$127</definedName>
    <definedName name="_xlnm._FilterDatabase" localSheetId="5" hidden="1">'05 - Vedlejší rozpočtové ...'!$C$119:$K$133</definedName>
    <definedName name="_xlnm.Print_Area" localSheetId="5">'05 - Vedlejší rozpočtové ...'!$C$4:$J$76,'05 - Vedlejší rozpočtové ...'!$C$82:$J$101,'05 - Vedlejší rozpočtové ...'!$C$107:$J$133</definedName>
    <definedName name="_xlnm.Print_Titles" localSheetId="5">'05 - Vedlejší rozpočtové ...'!$119:$119</definedName>
  </definedNames>
  <calcPr/>
</workbook>
</file>

<file path=xl/calcChain.xml><?xml version="1.0" encoding="utf-8"?>
<calcChain xmlns="http://schemas.openxmlformats.org/spreadsheetml/2006/main">
  <c i="6" l="1" r="J37"/>
  <c r="J36"/>
  <c i="1" r="AY99"/>
  <c i="6" r="J35"/>
  <c i="1" r="AX99"/>
  <c i="6" r="BI131"/>
  <c r="BH131"/>
  <c r="BG131"/>
  <c r="BF131"/>
  <c r="T131"/>
  <c r="T130"/>
  <c r="R131"/>
  <c r="R130"/>
  <c r="P131"/>
  <c r="P130"/>
  <c r="BI127"/>
  <c r="BH127"/>
  <c r="BG127"/>
  <c r="BF127"/>
  <c r="T127"/>
  <c r="T126"/>
  <c r="R127"/>
  <c r="R126"/>
  <c r="P127"/>
  <c r="P126"/>
  <c r="BI123"/>
  <c r="BH123"/>
  <c r="BG123"/>
  <c r="BF123"/>
  <c r="T123"/>
  <c r="T122"/>
  <c r="R123"/>
  <c r="R122"/>
  <c r="P123"/>
  <c r="P122"/>
  <c r="P121"/>
  <c r="P120"/>
  <c i="1" r="AU99"/>
  <c i="6" r="J117"/>
  <c r="J116"/>
  <c r="F116"/>
  <c r="F114"/>
  <c r="E112"/>
  <c r="J92"/>
  <c r="J91"/>
  <c r="F91"/>
  <c r="F89"/>
  <c r="E87"/>
  <c r="J18"/>
  <c r="E18"/>
  <c r="F117"/>
  <c r="J17"/>
  <c r="J12"/>
  <c r="J89"/>
  <c r="E7"/>
  <c r="E110"/>
  <c i="5" r="J37"/>
  <c r="J36"/>
  <c i="1" r="AY98"/>
  <c i="5" r="J35"/>
  <c i="1" r="AX98"/>
  <c i="5" r="BI354"/>
  <c r="BH354"/>
  <c r="BG354"/>
  <c r="BF354"/>
  <c r="T354"/>
  <c r="R354"/>
  <c r="P354"/>
  <c r="BI350"/>
  <c r="BH350"/>
  <c r="BG350"/>
  <c r="BF350"/>
  <c r="T350"/>
  <c r="R350"/>
  <c r="P350"/>
  <c r="BI345"/>
  <c r="BH345"/>
  <c r="BG345"/>
  <c r="BF345"/>
  <c r="T345"/>
  <c r="R345"/>
  <c r="P345"/>
  <c r="BI340"/>
  <c r="BH340"/>
  <c r="BG340"/>
  <c r="BF340"/>
  <c r="T340"/>
  <c r="R340"/>
  <c r="P340"/>
  <c r="BI335"/>
  <c r="BH335"/>
  <c r="BG335"/>
  <c r="BF335"/>
  <c r="T335"/>
  <c r="R335"/>
  <c r="P335"/>
  <c r="BI331"/>
  <c r="BH331"/>
  <c r="BG331"/>
  <c r="BF331"/>
  <c r="T331"/>
  <c r="R331"/>
  <c r="P331"/>
  <c r="BI328"/>
  <c r="BH328"/>
  <c r="BG328"/>
  <c r="BF328"/>
  <c r="T328"/>
  <c r="R328"/>
  <c r="P328"/>
  <c r="BI326"/>
  <c r="BH326"/>
  <c r="BG326"/>
  <c r="BF326"/>
  <c r="T326"/>
  <c r="R326"/>
  <c r="P326"/>
  <c r="BI323"/>
  <c r="BH323"/>
  <c r="BG323"/>
  <c r="BF323"/>
  <c r="T323"/>
  <c r="R323"/>
  <c r="P323"/>
  <c r="BI320"/>
  <c r="BH320"/>
  <c r="BG320"/>
  <c r="BF320"/>
  <c r="T320"/>
  <c r="R320"/>
  <c r="P320"/>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1"/>
  <c r="BH301"/>
  <c r="BG301"/>
  <c r="BF301"/>
  <c r="T301"/>
  <c r="R301"/>
  <c r="P301"/>
  <c r="BI299"/>
  <c r="BH299"/>
  <c r="BG299"/>
  <c r="BF299"/>
  <c r="T299"/>
  <c r="R299"/>
  <c r="P299"/>
  <c r="BI296"/>
  <c r="BH296"/>
  <c r="BG296"/>
  <c r="BF296"/>
  <c r="T296"/>
  <c r="R296"/>
  <c r="P296"/>
  <c r="BI294"/>
  <c r="BH294"/>
  <c r="BG294"/>
  <c r="BF294"/>
  <c r="T294"/>
  <c r="R294"/>
  <c r="P294"/>
  <c r="BI291"/>
  <c r="BH291"/>
  <c r="BG291"/>
  <c r="BF291"/>
  <c r="T291"/>
  <c r="R291"/>
  <c r="P291"/>
  <c r="BI287"/>
  <c r="BH287"/>
  <c r="BG287"/>
  <c r="BF287"/>
  <c r="T287"/>
  <c r="R287"/>
  <c r="P287"/>
  <c r="BI283"/>
  <c r="BH283"/>
  <c r="BG283"/>
  <c r="BF283"/>
  <c r="T283"/>
  <c r="R283"/>
  <c r="P283"/>
  <c r="BI278"/>
  <c r="BH278"/>
  <c r="BG278"/>
  <c r="BF278"/>
  <c r="T278"/>
  <c r="R278"/>
  <c r="P278"/>
  <c r="BI274"/>
  <c r="BH274"/>
  <c r="BG274"/>
  <c r="BF274"/>
  <c r="T274"/>
  <c r="T273"/>
  <c r="R274"/>
  <c r="R273"/>
  <c r="P274"/>
  <c r="P273"/>
  <c r="BI269"/>
  <c r="BH269"/>
  <c r="BG269"/>
  <c r="BF269"/>
  <c r="T269"/>
  <c r="T268"/>
  <c r="R269"/>
  <c r="R268"/>
  <c r="P269"/>
  <c r="P268"/>
  <c r="BI265"/>
  <c r="BH265"/>
  <c r="BG265"/>
  <c r="BF265"/>
  <c r="T265"/>
  <c r="R265"/>
  <c r="P265"/>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49"/>
  <c r="BH249"/>
  <c r="BG249"/>
  <c r="BF249"/>
  <c r="T249"/>
  <c r="R249"/>
  <c r="P249"/>
  <c r="BI245"/>
  <c r="BH245"/>
  <c r="BG245"/>
  <c r="BF245"/>
  <c r="T245"/>
  <c r="R245"/>
  <c r="P245"/>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5"/>
  <c r="BH195"/>
  <c r="BG195"/>
  <c r="BF195"/>
  <c r="T195"/>
  <c r="R195"/>
  <c r="P195"/>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8"/>
  <c r="BH178"/>
  <c r="BG178"/>
  <c r="BF178"/>
  <c r="T178"/>
  <c r="R178"/>
  <c r="P178"/>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T130"/>
  <c r="T129"/>
  <c r="R131"/>
  <c r="R130"/>
  <c r="R129"/>
  <c r="P131"/>
  <c r="P130"/>
  <c r="P129"/>
  <c r="J125"/>
  <c r="J124"/>
  <c r="F124"/>
  <c r="F122"/>
  <c r="E120"/>
  <c r="J92"/>
  <c r="J91"/>
  <c r="F91"/>
  <c r="F89"/>
  <c r="E87"/>
  <c r="J18"/>
  <c r="E18"/>
  <c r="F125"/>
  <c r="J17"/>
  <c r="J12"/>
  <c r="J89"/>
  <c r="E7"/>
  <c r="E118"/>
  <c i="4" r="J37"/>
  <c r="J36"/>
  <c i="1" r="AY97"/>
  <c i="4" r="J35"/>
  <c i="1" r="AX97"/>
  <c i="4" r="BI341"/>
  <c r="BH341"/>
  <c r="BG341"/>
  <c r="BF341"/>
  <c r="T341"/>
  <c r="T340"/>
  <c r="T339"/>
  <c r="R341"/>
  <c r="R340"/>
  <c r="R339"/>
  <c r="P341"/>
  <c r="P340"/>
  <c r="P339"/>
  <c r="BI334"/>
  <c r="BH334"/>
  <c r="BG334"/>
  <c r="BF334"/>
  <c r="T334"/>
  <c r="R334"/>
  <c r="P334"/>
  <c r="BI329"/>
  <c r="BH329"/>
  <c r="BG329"/>
  <c r="BF329"/>
  <c r="T329"/>
  <c r="R329"/>
  <c r="P329"/>
  <c r="BI326"/>
  <c r="BH326"/>
  <c r="BG326"/>
  <c r="BF326"/>
  <c r="T326"/>
  <c r="R326"/>
  <c r="P326"/>
  <c r="BI323"/>
  <c r="BH323"/>
  <c r="BG323"/>
  <c r="BF323"/>
  <c r="T323"/>
  <c r="R323"/>
  <c r="P323"/>
  <c r="BI319"/>
  <c r="BH319"/>
  <c r="BG319"/>
  <c r="BF319"/>
  <c r="T319"/>
  <c r="R319"/>
  <c r="P319"/>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1"/>
  <c r="BH251"/>
  <c r="BG251"/>
  <c r="BF251"/>
  <c r="T251"/>
  <c r="R251"/>
  <c r="P251"/>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6"/>
  <c r="BH236"/>
  <c r="BG236"/>
  <c r="BF236"/>
  <c r="T236"/>
  <c r="R236"/>
  <c r="P236"/>
  <c r="BI232"/>
  <c r="BH232"/>
  <c r="BG232"/>
  <c r="BF232"/>
  <c r="T232"/>
  <c r="R232"/>
  <c r="P232"/>
  <c r="BI230"/>
  <c r="BH230"/>
  <c r="BG230"/>
  <c r="BF230"/>
  <c r="T230"/>
  <c r="R230"/>
  <c r="P230"/>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09"/>
  <c r="BH209"/>
  <c r="BG209"/>
  <c r="BF209"/>
  <c r="T209"/>
  <c r="R209"/>
  <c r="P209"/>
  <c r="BI207"/>
  <c r="BH207"/>
  <c r="BG207"/>
  <c r="BF207"/>
  <c r="T207"/>
  <c r="R207"/>
  <c r="P207"/>
  <c r="BI204"/>
  <c r="BH204"/>
  <c r="BG204"/>
  <c r="BF204"/>
  <c r="T204"/>
  <c r="R204"/>
  <c r="P204"/>
  <c r="BI202"/>
  <c r="BH202"/>
  <c r="BG202"/>
  <c r="BF202"/>
  <c r="T202"/>
  <c r="R202"/>
  <c r="P202"/>
  <c r="BI199"/>
  <c r="BH199"/>
  <c r="BG199"/>
  <c r="BF199"/>
  <c r="T199"/>
  <c r="R199"/>
  <c r="P199"/>
  <c r="BI197"/>
  <c r="BH197"/>
  <c r="BG197"/>
  <c r="BF197"/>
  <c r="T197"/>
  <c r="R197"/>
  <c r="P197"/>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2"/>
  <c r="BH142"/>
  <c r="BG142"/>
  <c r="BF142"/>
  <c r="T142"/>
  <c r="R142"/>
  <c r="P142"/>
  <c r="BI140"/>
  <c r="BH140"/>
  <c r="BG140"/>
  <c r="BF140"/>
  <c r="T140"/>
  <c r="R140"/>
  <c r="P140"/>
  <c r="BI136"/>
  <c r="BH136"/>
  <c r="BG136"/>
  <c r="BF136"/>
  <c r="T136"/>
  <c r="R136"/>
  <c r="P136"/>
  <c r="BI129"/>
  <c r="BH129"/>
  <c r="BG129"/>
  <c r="BF129"/>
  <c r="T129"/>
  <c r="T128"/>
  <c r="T127"/>
  <c r="R129"/>
  <c r="R128"/>
  <c r="R127"/>
  <c r="P129"/>
  <c r="P128"/>
  <c r="P127"/>
  <c r="J123"/>
  <c r="J122"/>
  <c r="F122"/>
  <c r="F120"/>
  <c r="E118"/>
  <c r="J92"/>
  <c r="J91"/>
  <c r="F91"/>
  <c r="F89"/>
  <c r="E87"/>
  <c r="J18"/>
  <c r="E18"/>
  <c r="F123"/>
  <c r="J17"/>
  <c r="J12"/>
  <c r="J120"/>
  <c r="E7"/>
  <c r="E116"/>
  <c i="3" r="J37"/>
  <c r="J36"/>
  <c i="1" r="AY96"/>
  <c i="3" r="J35"/>
  <c i="1" r="AX96"/>
  <c i="3" r="BI670"/>
  <c r="BH670"/>
  <c r="BG670"/>
  <c r="BF670"/>
  <c r="T670"/>
  <c r="R670"/>
  <c r="P670"/>
  <c r="BI666"/>
  <c r="BH666"/>
  <c r="BG666"/>
  <c r="BF666"/>
  <c r="T666"/>
  <c r="R666"/>
  <c r="P666"/>
  <c r="BI655"/>
  <c r="BH655"/>
  <c r="BG655"/>
  <c r="BF655"/>
  <c r="T655"/>
  <c r="R655"/>
  <c r="P655"/>
  <c r="BI652"/>
  <c r="BH652"/>
  <c r="BG652"/>
  <c r="BF652"/>
  <c r="T652"/>
  <c r="R652"/>
  <c r="P652"/>
  <c r="BI647"/>
  <c r="BH647"/>
  <c r="BG647"/>
  <c r="BF647"/>
  <c r="T647"/>
  <c r="R647"/>
  <c r="P647"/>
  <c r="BI643"/>
  <c r="BH643"/>
  <c r="BG643"/>
  <c r="BF643"/>
  <c r="T643"/>
  <c r="R643"/>
  <c r="P643"/>
  <c r="BI640"/>
  <c r="BH640"/>
  <c r="BG640"/>
  <c r="BF640"/>
  <c r="T640"/>
  <c r="R640"/>
  <c r="P640"/>
  <c r="BI637"/>
  <c r="BH637"/>
  <c r="BG637"/>
  <c r="BF637"/>
  <c r="T637"/>
  <c r="R637"/>
  <c r="P637"/>
  <c r="BI631"/>
  <c r="BH631"/>
  <c r="BG631"/>
  <c r="BF631"/>
  <c r="T631"/>
  <c r="R631"/>
  <c r="P631"/>
  <c r="BI621"/>
  <c r="BH621"/>
  <c r="BG621"/>
  <c r="BF621"/>
  <c r="T621"/>
  <c r="R621"/>
  <c r="P621"/>
  <c r="BI617"/>
  <c r="BH617"/>
  <c r="BG617"/>
  <c r="BF617"/>
  <c r="T617"/>
  <c r="R617"/>
  <c r="P617"/>
  <c r="BI613"/>
  <c r="BH613"/>
  <c r="BG613"/>
  <c r="BF613"/>
  <c r="T613"/>
  <c r="R613"/>
  <c r="P613"/>
  <c r="BI610"/>
  <c r="BH610"/>
  <c r="BG610"/>
  <c r="BF610"/>
  <c r="T610"/>
  <c r="R610"/>
  <c r="P610"/>
  <c r="BI607"/>
  <c r="BH607"/>
  <c r="BG607"/>
  <c r="BF607"/>
  <c r="T607"/>
  <c r="R607"/>
  <c r="P607"/>
  <c r="BI595"/>
  <c r="BH595"/>
  <c r="BG595"/>
  <c r="BF595"/>
  <c r="T595"/>
  <c r="R595"/>
  <c r="P595"/>
  <c r="BI592"/>
  <c r="BH592"/>
  <c r="BG592"/>
  <c r="BF592"/>
  <c r="T592"/>
  <c r="R592"/>
  <c r="P592"/>
  <c r="BI589"/>
  <c r="BH589"/>
  <c r="BG589"/>
  <c r="BF589"/>
  <c r="T589"/>
  <c r="R589"/>
  <c r="P589"/>
  <c r="BI584"/>
  <c r="BH584"/>
  <c r="BG584"/>
  <c r="BF584"/>
  <c r="T584"/>
  <c r="R584"/>
  <c r="P584"/>
  <c r="BI582"/>
  <c r="BH582"/>
  <c r="BG582"/>
  <c r="BF582"/>
  <c r="T582"/>
  <c r="R582"/>
  <c r="P582"/>
  <c r="BI570"/>
  <c r="BH570"/>
  <c r="BG570"/>
  <c r="BF570"/>
  <c r="T570"/>
  <c r="R570"/>
  <c r="P570"/>
  <c r="BI566"/>
  <c r="BH566"/>
  <c r="BG566"/>
  <c r="BF566"/>
  <c r="T566"/>
  <c r="R566"/>
  <c r="P566"/>
  <c r="BI564"/>
  <c r="BH564"/>
  <c r="BG564"/>
  <c r="BF564"/>
  <c r="T564"/>
  <c r="R564"/>
  <c r="P564"/>
  <c r="BI562"/>
  <c r="BH562"/>
  <c r="BG562"/>
  <c r="BF562"/>
  <c r="T562"/>
  <c r="R562"/>
  <c r="P562"/>
  <c r="BI559"/>
  <c r="BH559"/>
  <c r="BG559"/>
  <c r="BF559"/>
  <c r="T559"/>
  <c r="R559"/>
  <c r="P559"/>
  <c r="BI554"/>
  <c r="BH554"/>
  <c r="BG554"/>
  <c r="BF554"/>
  <c r="T554"/>
  <c r="R554"/>
  <c r="P554"/>
  <c r="BI547"/>
  <c r="BH547"/>
  <c r="BG547"/>
  <c r="BF547"/>
  <c r="T547"/>
  <c r="R547"/>
  <c r="P547"/>
  <c r="BI545"/>
  <c r="BH545"/>
  <c r="BG545"/>
  <c r="BF545"/>
  <c r="T545"/>
  <c r="R545"/>
  <c r="P545"/>
  <c r="BI542"/>
  <c r="BH542"/>
  <c r="BG542"/>
  <c r="BF542"/>
  <c r="T542"/>
  <c r="R542"/>
  <c r="P542"/>
  <c r="BI533"/>
  <c r="BH533"/>
  <c r="BG533"/>
  <c r="BF533"/>
  <c r="T533"/>
  <c r="R533"/>
  <c r="P533"/>
  <c r="BI529"/>
  <c r="BH529"/>
  <c r="BG529"/>
  <c r="BF529"/>
  <c r="T529"/>
  <c r="R529"/>
  <c r="P529"/>
  <c r="BI527"/>
  <c r="BH527"/>
  <c r="BG527"/>
  <c r="BF527"/>
  <c r="T527"/>
  <c r="R527"/>
  <c r="P527"/>
  <c r="BI524"/>
  <c r="BH524"/>
  <c r="BG524"/>
  <c r="BF524"/>
  <c r="T524"/>
  <c r="R524"/>
  <c r="P524"/>
  <c r="BI521"/>
  <c r="BH521"/>
  <c r="BG521"/>
  <c r="BF521"/>
  <c r="T521"/>
  <c r="R521"/>
  <c r="P521"/>
  <c r="BI518"/>
  <c r="BH518"/>
  <c r="BG518"/>
  <c r="BF518"/>
  <c r="T518"/>
  <c r="R518"/>
  <c r="P518"/>
  <c r="BI512"/>
  <c r="BH512"/>
  <c r="BG512"/>
  <c r="BF512"/>
  <c r="T512"/>
  <c r="R512"/>
  <c r="P512"/>
  <c r="BI503"/>
  <c r="BH503"/>
  <c r="BG503"/>
  <c r="BF503"/>
  <c r="T503"/>
  <c r="R503"/>
  <c r="P503"/>
  <c r="BI496"/>
  <c r="BH496"/>
  <c r="BG496"/>
  <c r="BF496"/>
  <c r="T496"/>
  <c r="R496"/>
  <c r="P496"/>
  <c r="BI494"/>
  <c r="BH494"/>
  <c r="BG494"/>
  <c r="BF494"/>
  <c r="T494"/>
  <c r="R494"/>
  <c r="P494"/>
  <c r="BI485"/>
  <c r="BH485"/>
  <c r="BG485"/>
  <c r="BF485"/>
  <c r="T485"/>
  <c r="R485"/>
  <c r="P485"/>
  <c r="BI482"/>
  <c r="BH482"/>
  <c r="BG482"/>
  <c r="BF482"/>
  <c r="T482"/>
  <c r="R482"/>
  <c r="P482"/>
  <c r="BI475"/>
  <c r="BH475"/>
  <c r="BG475"/>
  <c r="BF475"/>
  <c r="T475"/>
  <c r="R475"/>
  <c r="P475"/>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89"/>
  <c r="BH389"/>
  <c r="BG389"/>
  <c r="BF389"/>
  <c r="T389"/>
  <c r="R389"/>
  <c r="P389"/>
  <c r="BI385"/>
  <c r="BH385"/>
  <c r="BG385"/>
  <c r="BF385"/>
  <c r="T385"/>
  <c r="R385"/>
  <c r="P385"/>
  <c r="BI382"/>
  <c r="BH382"/>
  <c r="BG382"/>
  <c r="BF382"/>
  <c r="T382"/>
  <c r="R382"/>
  <c r="P382"/>
  <c r="BI379"/>
  <c r="BH379"/>
  <c r="BG379"/>
  <c r="BF379"/>
  <c r="T379"/>
  <c r="R379"/>
  <c r="P379"/>
  <c r="BI373"/>
  <c r="BH373"/>
  <c r="BG373"/>
  <c r="BF373"/>
  <c r="T373"/>
  <c r="R373"/>
  <c r="P373"/>
  <c r="BI369"/>
  <c r="BH369"/>
  <c r="BG369"/>
  <c r="BF369"/>
  <c r="T369"/>
  <c r="R369"/>
  <c r="P369"/>
  <c r="BI365"/>
  <c r="BH365"/>
  <c r="BG365"/>
  <c r="BF365"/>
  <c r="T365"/>
  <c r="R365"/>
  <c r="P365"/>
  <c r="BI361"/>
  <c r="BH361"/>
  <c r="BG361"/>
  <c r="BF361"/>
  <c r="T361"/>
  <c r="R361"/>
  <c r="P361"/>
  <c r="BI358"/>
  <c r="BH358"/>
  <c r="BG358"/>
  <c r="BF358"/>
  <c r="T358"/>
  <c r="R358"/>
  <c r="P358"/>
  <c r="BI351"/>
  <c r="BH351"/>
  <c r="BG351"/>
  <c r="BF351"/>
  <c r="T351"/>
  <c r="R351"/>
  <c r="P351"/>
  <c r="BI348"/>
  <c r="BH348"/>
  <c r="BG348"/>
  <c r="BF348"/>
  <c r="T348"/>
  <c r="R348"/>
  <c r="P348"/>
  <c r="BI341"/>
  <c r="BH341"/>
  <c r="BG341"/>
  <c r="BF341"/>
  <c r="T341"/>
  <c r="R341"/>
  <c r="P341"/>
  <c r="BI336"/>
  <c r="BH336"/>
  <c r="BG336"/>
  <c r="BF336"/>
  <c r="T336"/>
  <c r="T335"/>
  <c r="R336"/>
  <c r="R335"/>
  <c r="P336"/>
  <c r="P335"/>
  <c r="BI333"/>
  <c r="BH333"/>
  <c r="BG333"/>
  <c r="BF333"/>
  <c r="T333"/>
  <c r="R333"/>
  <c r="P333"/>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2"/>
  <c r="BH302"/>
  <c r="BG302"/>
  <c r="BF302"/>
  <c r="T302"/>
  <c r="R302"/>
  <c r="P302"/>
  <c r="BI297"/>
  <c r="BH297"/>
  <c r="BG297"/>
  <c r="BF297"/>
  <c r="T297"/>
  <c r="R297"/>
  <c r="P297"/>
  <c r="BI292"/>
  <c r="BH292"/>
  <c r="BG292"/>
  <c r="BF292"/>
  <c r="T292"/>
  <c r="R292"/>
  <c r="P292"/>
  <c r="BI289"/>
  <c r="BH289"/>
  <c r="BG289"/>
  <c r="BF289"/>
  <c r="T289"/>
  <c r="R289"/>
  <c r="P289"/>
  <c r="BI280"/>
  <c r="BH280"/>
  <c r="BG280"/>
  <c r="BF280"/>
  <c r="T280"/>
  <c r="R280"/>
  <c r="P280"/>
  <c r="BI277"/>
  <c r="BH277"/>
  <c r="BG277"/>
  <c r="BF277"/>
  <c r="T277"/>
  <c r="R277"/>
  <c r="P277"/>
  <c r="BI271"/>
  <c r="BH271"/>
  <c r="BG271"/>
  <c r="BF271"/>
  <c r="T271"/>
  <c r="R271"/>
  <c r="P271"/>
  <c r="BI259"/>
  <c r="BH259"/>
  <c r="BG259"/>
  <c r="BF259"/>
  <c r="T259"/>
  <c r="R259"/>
  <c r="P259"/>
  <c r="BI255"/>
  <c r="BH255"/>
  <c r="BG255"/>
  <c r="BF255"/>
  <c r="T255"/>
  <c r="R255"/>
  <c r="P255"/>
  <c r="BI251"/>
  <c r="BH251"/>
  <c r="BG251"/>
  <c r="BF251"/>
  <c r="T251"/>
  <c r="R251"/>
  <c r="P251"/>
  <c r="BI249"/>
  <c r="BH249"/>
  <c r="BG249"/>
  <c r="BF249"/>
  <c r="T249"/>
  <c r="R249"/>
  <c r="P249"/>
  <c r="BI246"/>
  <c r="BH246"/>
  <c r="BG246"/>
  <c r="BF246"/>
  <c r="T246"/>
  <c r="R246"/>
  <c r="P246"/>
  <c r="BI242"/>
  <c r="BH242"/>
  <c r="BG242"/>
  <c r="BF242"/>
  <c r="T242"/>
  <c r="R242"/>
  <c r="P242"/>
  <c r="BI235"/>
  <c r="BH235"/>
  <c r="BG235"/>
  <c r="BF235"/>
  <c r="T235"/>
  <c r="R235"/>
  <c r="P235"/>
  <c r="BI230"/>
  <c r="BH230"/>
  <c r="BG230"/>
  <c r="BF230"/>
  <c r="T230"/>
  <c r="R230"/>
  <c r="P230"/>
  <c r="BI226"/>
  <c r="BH226"/>
  <c r="BG226"/>
  <c r="BF226"/>
  <c r="T226"/>
  <c r="R226"/>
  <c r="P226"/>
  <c r="BI221"/>
  <c r="BH221"/>
  <c r="BG221"/>
  <c r="BF221"/>
  <c r="T221"/>
  <c r="R221"/>
  <c r="P221"/>
  <c r="BI200"/>
  <c r="BH200"/>
  <c r="BG200"/>
  <c r="BF200"/>
  <c r="T200"/>
  <c r="R200"/>
  <c r="P200"/>
  <c r="BI190"/>
  <c r="BH190"/>
  <c r="BG190"/>
  <c r="BF190"/>
  <c r="T190"/>
  <c r="R190"/>
  <c r="P190"/>
  <c r="BI187"/>
  <c r="BH187"/>
  <c r="BG187"/>
  <c r="BF187"/>
  <c r="T187"/>
  <c r="R187"/>
  <c r="P187"/>
  <c r="BI179"/>
  <c r="BH179"/>
  <c r="BG179"/>
  <c r="BF179"/>
  <c r="T179"/>
  <c r="R179"/>
  <c r="P179"/>
  <c r="BI176"/>
  <c r="BH176"/>
  <c r="BG176"/>
  <c r="BF176"/>
  <c r="T176"/>
  <c r="R176"/>
  <c r="P176"/>
  <c r="BI173"/>
  <c r="BH173"/>
  <c r="BG173"/>
  <c r="BF173"/>
  <c r="T173"/>
  <c r="R173"/>
  <c r="P173"/>
  <c r="BI170"/>
  <c r="BH170"/>
  <c r="BG170"/>
  <c r="BF170"/>
  <c r="T170"/>
  <c r="R170"/>
  <c r="P170"/>
  <c r="BI140"/>
  <c r="BH140"/>
  <c r="BG140"/>
  <c r="BF140"/>
  <c r="T140"/>
  <c r="R140"/>
  <c r="P140"/>
  <c r="BI135"/>
  <c r="BH135"/>
  <c r="BG135"/>
  <c r="BF135"/>
  <c r="T135"/>
  <c r="R135"/>
  <c r="P135"/>
  <c r="J129"/>
  <c r="J128"/>
  <c r="F128"/>
  <c r="F126"/>
  <c r="E124"/>
  <c r="J92"/>
  <c r="J91"/>
  <c r="F91"/>
  <c r="F89"/>
  <c r="E87"/>
  <c r="J18"/>
  <c r="E18"/>
  <c r="F129"/>
  <c r="J17"/>
  <c r="J12"/>
  <c r="J126"/>
  <c r="E7"/>
  <c r="E122"/>
  <c i="2" r="J37"/>
  <c r="J36"/>
  <c i="1" r="AY95"/>
  <c i="2" r="J35"/>
  <c i="1" r="AX95"/>
  <c i="2" r="BI413"/>
  <c r="BH413"/>
  <c r="BG413"/>
  <c r="BF413"/>
  <c r="T413"/>
  <c r="R413"/>
  <c r="P413"/>
  <c r="BI411"/>
  <c r="BH411"/>
  <c r="BG411"/>
  <c r="BF411"/>
  <c r="T411"/>
  <c r="R411"/>
  <c r="P411"/>
  <c r="BI409"/>
  <c r="BH409"/>
  <c r="BG409"/>
  <c r="BF409"/>
  <c r="T409"/>
  <c r="R409"/>
  <c r="P409"/>
  <c r="BI407"/>
  <c r="BH407"/>
  <c r="BG407"/>
  <c r="BF407"/>
  <c r="T407"/>
  <c r="R407"/>
  <c r="P407"/>
  <c r="BI398"/>
  <c r="BH398"/>
  <c r="BG398"/>
  <c r="BF398"/>
  <c r="T398"/>
  <c r="T397"/>
  <c r="R398"/>
  <c r="R397"/>
  <c r="P398"/>
  <c r="P397"/>
  <c r="BI349"/>
  <c r="BH349"/>
  <c r="BG349"/>
  <c r="BF349"/>
  <c r="T349"/>
  <c r="T348"/>
  <c r="R349"/>
  <c r="R348"/>
  <c r="P349"/>
  <c r="P348"/>
  <c r="BI345"/>
  <c r="BH345"/>
  <c r="BG345"/>
  <c r="BF345"/>
  <c r="T345"/>
  <c r="R345"/>
  <c r="P345"/>
  <c r="BI339"/>
  <c r="BH339"/>
  <c r="BG339"/>
  <c r="BF339"/>
  <c r="T339"/>
  <c r="R339"/>
  <c r="P339"/>
  <c r="BI324"/>
  <c r="BH324"/>
  <c r="BG324"/>
  <c r="BF324"/>
  <c r="T324"/>
  <c r="T323"/>
  <c r="R324"/>
  <c r="R323"/>
  <c r="P324"/>
  <c r="P323"/>
  <c r="BI320"/>
  <c r="BH320"/>
  <c r="BG320"/>
  <c r="BF320"/>
  <c r="T320"/>
  <c r="R320"/>
  <c r="P320"/>
  <c r="BI308"/>
  <c r="BH308"/>
  <c r="BG308"/>
  <c r="BF308"/>
  <c r="T308"/>
  <c r="R308"/>
  <c r="P308"/>
  <c r="BI303"/>
  <c r="BH303"/>
  <c r="BG303"/>
  <c r="BF303"/>
  <c r="T303"/>
  <c r="R303"/>
  <c r="P303"/>
  <c r="BI301"/>
  <c r="BH301"/>
  <c r="BG301"/>
  <c r="BF301"/>
  <c r="T301"/>
  <c r="R301"/>
  <c r="P301"/>
  <c r="BI298"/>
  <c r="BH298"/>
  <c r="BG298"/>
  <c r="BF298"/>
  <c r="T298"/>
  <c r="R298"/>
  <c r="P298"/>
  <c r="BI291"/>
  <c r="BH291"/>
  <c r="BG291"/>
  <c r="BF291"/>
  <c r="T291"/>
  <c r="T284"/>
  <c r="R291"/>
  <c r="R284"/>
  <c r="P291"/>
  <c r="P284"/>
  <c r="BI285"/>
  <c r="BH285"/>
  <c r="BG285"/>
  <c r="BF285"/>
  <c r="T285"/>
  <c r="R285"/>
  <c r="P285"/>
  <c r="BI280"/>
  <c r="BH280"/>
  <c r="BG280"/>
  <c r="BF280"/>
  <c r="T280"/>
  <c r="T279"/>
  <c r="R280"/>
  <c r="R279"/>
  <c r="P280"/>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7"/>
  <c r="BH247"/>
  <c r="BG247"/>
  <c r="BF247"/>
  <c r="T247"/>
  <c r="R247"/>
  <c r="P247"/>
  <c r="BI244"/>
  <c r="BH244"/>
  <c r="BG244"/>
  <c r="BF244"/>
  <c r="T244"/>
  <c r="R244"/>
  <c r="P244"/>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197"/>
  <c r="BH197"/>
  <c r="BG197"/>
  <c r="BF197"/>
  <c r="T197"/>
  <c r="R197"/>
  <c r="P197"/>
  <c r="BI186"/>
  <c r="BH186"/>
  <c r="BG186"/>
  <c r="BF186"/>
  <c r="T186"/>
  <c r="R186"/>
  <c r="P186"/>
  <c r="BI183"/>
  <c r="BH183"/>
  <c r="BG183"/>
  <c r="BF183"/>
  <c r="T183"/>
  <c r="R183"/>
  <c r="P183"/>
  <c r="BI181"/>
  <c r="BH181"/>
  <c r="BG181"/>
  <c r="BF181"/>
  <c r="T181"/>
  <c r="R181"/>
  <c r="P181"/>
  <c r="BI173"/>
  <c r="BH173"/>
  <c r="BG173"/>
  <c r="BF173"/>
  <c r="T173"/>
  <c r="R173"/>
  <c r="P173"/>
  <c r="BI141"/>
  <c r="BH141"/>
  <c r="BG141"/>
  <c r="BF141"/>
  <c r="T141"/>
  <c r="R141"/>
  <c r="P141"/>
  <c r="BI138"/>
  <c r="BH138"/>
  <c r="BG138"/>
  <c r="BF138"/>
  <c r="T138"/>
  <c r="R138"/>
  <c r="P138"/>
  <c r="BI133"/>
  <c r="BH133"/>
  <c r="BG133"/>
  <c r="BF133"/>
  <c r="T133"/>
  <c r="T132"/>
  <c r="R133"/>
  <c r="R132"/>
  <c r="P133"/>
  <c r="P132"/>
  <c r="J127"/>
  <c r="J126"/>
  <c r="F126"/>
  <c r="F124"/>
  <c r="E122"/>
  <c r="J92"/>
  <c r="J91"/>
  <c r="F91"/>
  <c r="F89"/>
  <c r="E87"/>
  <c r="J18"/>
  <c r="E18"/>
  <c r="F127"/>
  <c r="J17"/>
  <c r="J12"/>
  <c r="J124"/>
  <c r="E7"/>
  <c r="E120"/>
  <c i="1" r="L90"/>
  <c r="AM90"/>
  <c r="AM89"/>
  <c r="L89"/>
  <c r="AM87"/>
  <c r="L87"/>
  <c r="L85"/>
  <c r="L84"/>
  <c i="2" r="F37"/>
  <c i="3" r="BK643"/>
  <c r="BK564"/>
  <c r="BK527"/>
  <c r="BK446"/>
  <c r="BK385"/>
  <c r="J316"/>
  <c r="BK621"/>
  <c r="BK524"/>
  <c r="J452"/>
  <c r="J389"/>
  <c r="BK230"/>
  <c r="J621"/>
  <c r="J464"/>
  <c r="J426"/>
  <c r="J320"/>
  <c r="BK554"/>
  <c r="BK460"/>
  <c r="J322"/>
  <c r="BK221"/>
  <c r="BK485"/>
  <c r="J412"/>
  <c r="J302"/>
  <c r="J190"/>
  <c r="J496"/>
  <c r="BK408"/>
  <c r="J314"/>
  <c r="BK140"/>
  <c r="BK432"/>
  <c r="BK404"/>
  <c r="J140"/>
  <c r="BK647"/>
  <c r="BK472"/>
  <c r="BK398"/>
  <c r="J246"/>
  <c i="4" r="BK264"/>
  <c r="BK220"/>
  <c r="BK300"/>
  <c r="BK230"/>
  <c r="J240"/>
  <c r="BK194"/>
  <c r="BK222"/>
  <c r="J177"/>
  <c r="BK275"/>
  <c r="BK189"/>
  <c r="J316"/>
  <c r="J236"/>
  <c r="BK184"/>
  <c r="J300"/>
  <c r="BK236"/>
  <c r="BK172"/>
  <c r="BK341"/>
  <c r="J202"/>
  <c i="5" r="BK287"/>
  <c r="J164"/>
  <c r="J299"/>
  <c r="BK148"/>
  <c r="J191"/>
  <c r="J328"/>
  <c r="J235"/>
  <c r="J320"/>
  <c r="BK235"/>
  <c r="J265"/>
  <c r="J230"/>
  <c r="BK183"/>
  <c r="BK131"/>
  <c r="J249"/>
  <c r="BK195"/>
  <c r="BK350"/>
  <c r="J206"/>
  <c i="6" r="J131"/>
  <c i="2" r="F36"/>
  <c r="F35"/>
  <c i="3" r="BK361"/>
  <c r="BK200"/>
  <c r="J475"/>
  <c r="BK394"/>
  <c r="BK314"/>
  <c r="J582"/>
  <c r="BK448"/>
  <c r="J327"/>
  <c r="J200"/>
  <c r="BK595"/>
  <c r="BK430"/>
  <c r="J333"/>
  <c r="J187"/>
  <c r="J529"/>
  <c r="J424"/>
  <c r="BK302"/>
  <c r="BK176"/>
  <c r="J666"/>
  <c r="J470"/>
  <c r="BK418"/>
  <c r="J297"/>
  <c i="4" r="BK277"/>
  <c r="BK207"/>
  <c r="J294"/>
  <c r="BK179"/>
  <c r="BK284"/>
  <c r="J217"/>
  <c r="BK312"/>
  <c r="J215"/>
  <c r="J169"/>
  <c r="BK199"/>
  <c r="BK162"/>
  <c r="J291"/>
  <c r="J187"/>
  <c r="J341"/>
  <c r="BK291"/>
  <c r="J199"/>
  <c r="J156"/>
  <c r="J302"/>
  <c r="BK167"/>
  <c i="5" r="BK294"/>
  <c r="J217"/>
  <c r="J309"/>
  <c r="J178"/>
  <c r="J254"/>
  <c r="BK152"/>
  <c r="J269"/>
  <c r="BK323"/>
  <c r="J252"/>
  <c r="J335"/>
  <c r="J243"/>
  <c r="J211"/>
  <c r="BK164"/>
  <c r="BK309"/>
  <c r="J245"/>
  <c r="J131"/>
  <c r="J345"/>
  <c r="BK278"/>
  <c r="J188"/>
  <c i="6" r="BK123"/>
  <c i="2" r="F34"/>
  <c i="3" r="J631"/>
  <c r="J503"/>
  <c r="J440"/>
  <c r="J398"/>
  <c r="J361"/>
  <c r="J640"/>
  <c r="BK559"/>
  <c r="BK462"/>
  <c r="J420"/>
  <c r="BK379"/>
  <c r="BK170"/>
  <c r="BK613"/>
  <c r="BK570"/>
  <c r="BK454"/>
  <c r="BK400"/>
  <c r="J271"/>
  <c r="J547"/>
  <c r="J472"/>
  <c r="BK396"/>
  <c r="BK271"/>
  <c r="J533"/>
  <c r="J446"/>
  <c r="J373"/>
  <c r="J230"/>
  <c r="J570"/>
  <c r="J454"/>
  <c r="J369"/>
  <c r="BK259"/>
  <c r="BK135"/>
  <c r="J458"/>
  <c r="BK351"/>
  <c r="BK670"/>
  <c r="BK652"/>
  <c r="BK468"/>
  <c r="J351"/>
  <c r="BK190"/>
  <c i="4" r="J255"/>
  <c r="J150"/>
  <c r="BK273"/>
  <c r="J136"/>
  <c r="J275"/>
  <c r="J213"/>
  <c r="J280"/>
  <c r="BK187"/>
  <c r="BK296"/>
  <c r="J238"/>
  <c r="J164"/>
  <c r="BK255"/>
  <c r="J167"/>
  <c r="BK294"/>
  <c r="BK197"/>
  <c r="J153"/>
  <c r="BK305"/>
  <c i="5" r="J323"/>
  <c r="BK240"/>
  <c r="J146"/>
  <c r="BK304"/>
  <c r="BK154"/>
  <c r="J232"/>
  <c r="J160"/>
  <c r="J260"/>
  <c r="BK331"/>
  <c r="J278"/>
  <c r="J340"/>
  <c r="BK254"/>
  <c r="BK208"/>
  <c r="J152"/>
  <c r="BK326"/>
  <c r="BK225"/>
  <c r="J354"/>
  <c r="J301"/>
  <c r="BK199"/>
  <c i="6" r="BK127"/>
  <c i="3" r="J559"/>
  <c r="J460"/>
  <c r="J402"/>
  <c r="J379"/>
  <c r="BK324"/>
  <c r="BK255"/>
  <c r="J584"/>
  <c r="J436"/>
  <c r="J404"/>
  <c r="J289"/>
  <c r="BK607"/>
  <c r="J542"/>
  <c r="J448"/>
  <c r="BK369"/>
  <c r="J292"/>
  <c r="BK529"/>
  <c r="BK428"/>
  <c r="BK292"/>
  <c r="J564"/>
  <c r="BK414"/>
  <c r="BK277"/>
  <c r="BK637"/>
  <c r="BK475"/>
  <c r="BK341"/>
  <c r="J318"/>
  <c r="J170"/>
  <c r="BK521"/>
  <c r="J414"/>
  <c r="J348"/>
  <c r="J655"/>
  <c r="BK562"/>
  <c r="J438"/>
  <c r="J358"/>
  <c r="J259"/>
  <c i="4" r="BK289"/>
  <c r="BK217"/>
  <c r="J329"/>
  <c r="J267"/>
  <c r="J147"/>
  <c r="J282"/>
  <c r="J204"/>
  <c r="BK307"/>
  <c r="J197"/>
  <c r="BK316"/>
  <c r="J248"/>
  <c r="BK177"/>
  <c r="BK323"/>
  <c r="J189"/>
  <c r="BK156"/>
  <c r="J296"/>
  <c r="BK215"/>
  <c r="BK129"/>
  <c r="J270"/>
  <c r="BK150"/>
  <c i="5" r="BK249"/>
  <c r="BK223"/>
  <c r="BK340"/>
  <c r="J208"/>
  <c r="BK260"/>
  <c r="J199"/>
  <c r="J150"/>
  <c r="J223"/>
  <c r="BK301"/>
  <c r="BK201"/>
  <c r="BK283"/>
  <c r="J221"/>
  <c r="J154"/>
  <c r="J304"/>
  <c r="BK191"/>
  <c r="J350"/>
  <c r="BK257"/>
  <c i="6" r="BK131"/>
  <c i="2" r="BK413"/>
  <c r="J409"/>
  <c r="BK349"/>
  <c r="BK339"/>
  <c r="BK320"/>
  <c r="J308"/>
  <c r="J301"/>
  <c r="J291"/>
  <c r="J280"/>
  <c r="J273"/>
  <c r="J267"/>
  <c r="J261"/>
  <c r="J255"/>
  <c r="J247"/>
  <c r="J241"/>
  <c r="BK231"/>
  <c r="BK197"/>
  <c r="BK183"/>
  <c r="BK173"/>
  <c r="BK138"/>
  <c i="1" r="AS94"/>
  <c i="3" r="J466"/>
  <c r="J406"/>
  <c r="J365"/>
  <c r="BK310"/>
  <c r="J617"/>
  <c r="J518"/>
  <c r="J418"/>
  <c r="BK336"/>
  <c r="BK610"/>
  <c r="BK566"/>
  <c r="BK452"/>
  <c r="J330"/>
  <c r="BK187"/>
  <c r="BK496"/>
  <c r="J432"/>
  <c r="BK382"/>
  <c r="BK280"/>
  <c r="BK458"/>
  <c r="J396"/>
  <c r="J242"/>
  <c r="J589"/>
  <c r="J462"/>
  <c r="BK373"/>
  <c r="BK173"/>
  <c r="BK503"/>
  <c r="J408"/>
  <c r="BK242"/>
  <c r="BK666"/>
  <c r="J554"/>
  <c r="BK436"/>
  <c r="J385"/>
  <c r="J277"/>
  <c i="4" r="BK314"/>
  <c r="BK248"/>
  <c r="J312"/>
  <c r="BK159"/>
  <c r="BK286"/>
  <c r="J220"/>
  <c r="BK136"/>
  <c r="J245"/>
  <c r="J140"/>
  <c r="J277"/>
  <c r="J192"/>
  <c r="BK144"/>
  <c r="BK204"/>
  <c r="J334"/>
  <c r="BK240"/>
  <c r="J162"/>
  <c r="BK319"/>
  <c r="J232"/>
  <c i="5" r="BK335"/>
  <c r="J225"/>
  <c r="J135"/>
  <c r="BK245"/>
  <c r="J283"/>
  <c r="J214"/>
  <c r="J139"/>
  <c r="BK203"/>
  <c r="J316"/>
  <c r="BK173"/>
  <c r="BK291"/>
  <c r="J238"/>
  <c r="J203"/>
  <c r="BK146"/>
  <c r="J291"/>
  <c r="BK219"/>
  <c r="BK354"/>
  <c r="J294"/>
  <c r="J219"/>
  <c i="2" r="J411"/>
  <c r="J407"/>
  <c r="J398"/>
  <c r="J345"/>
  <c r="BK324"/>
  <c r="BK303"/>
  <c r="J298"/>
  <c r="BK280"/>
  <c r="BK273"/>
  <c r="J270"/>
  <c r="BK261"/>
  <c r="BK255"/>
  <c r="BK247"/>
  <c r="J244"/>
  <c r="J238"/>
  <c r="J231"/>
  <c r="J197"/>
  <c r="J181"/>
  <c r="J141"/>
  <c r="J133"/>
  <c i="3" r="BK640"/>
  <c r="J545"/>
  <c r="J524"/>
  <c r="BK434"/>
  <c r="BK392"/>
  <c r="BK330"/>
  <c r="BK246"/>
  <c r="J521"/>
  <c r="J434"/>
  <c r="J394"/>
  <c r="BK307"/>
  <c r="J637"/>
  <c r="BK582"/>
  <c r="J512"/>
  <c r="BK422"/>
  <c r="J312"/>
  <c r="J562"/>
  <c r="BK482"/>
  <c r="J400"/>
  <c r="BK316"/>
  <c r="J179"/>
  <c r="J482"/>
  <c r="J416"/>
  <c r="BK322"/>
  <c r="BK179"/>
  <c r="J527"/>
  <c r="BK420"/>
  <c r="J336"/>
  <c r="J226"/>
  <c r="J607"/>
  <c r="BK444"/>
  <c r="BK406"/>
  <c r="BK251"/>
  <c r="J670"/>
  <c r="J652"/>
  <c r="BK518"/>
  <c r="J428"/>
  <c r="BK320"/>
  <c i="4" r="J323"/>
  <c r="BK270"/>
  <c r="BK202"/>
  <c r="J314"/>
  <c r="J261"/>
  <c r="BK310"/>
  <c r="J273"/>
  <c r="J159"/>
  <c r="J230"/>
  <c r="BK153"/>
  <c r="J289"/>
  <c r="J194"/>
  <c r="BK298"/>
  <c r="BK232"/>
  <c r="J144"/>
  <c r="BK267"/>
  <c r="BK213"/>
  <c r="J142"/>
  <c r="J298"/>
  <c r="BK169"/>
  <c i="5" r="BK320"/>
  <c r="BK230"/>
  <c r="BK160"/>
  <c r="BK316"/>
  <c r="BK139"/>
  <c r="BK227"/>
  <c r="BK186"/>
  <c r="J314"/>
  <c r="BK214"/>
  <c r="BK299"/>
  <c r="J195"/>
  <c r="J311"/>
  <c r="BK232"/>
  <c r="BK188"/>
  <c r="BK269"/>
  <c r="J173"/>
  <c r="BK311"/>
  <c r="BK263"/>
  <c r="BK156"/>
  <c i="2" r="BK411"/>
  <c r="BK407"/>
  <c r="J349"/>
  <c r="J339"/>
  <c r="J320"/>
  <c r="J303"/>
  <c r="BK298"/>
  <c r="BK285"/>
  <c r="J276"/>
  <c r="BK270"/>
  <c r="BK264"/>
  <c r="BK258"/>
  <c r="J252"/>
  <c r="BK241"/>
  <c r="BK234"/>
  <c r="BK228"/>
  <c r="BK186"/>
  <c r="J183"/>
  <c r="BK141"/>
  <c r="BK133"/>
  <c i="3" r="J647"/>
  <c r="J610"/>
  <c r="BK533"/>
  <c r="J468"/>
  <c r="BK426"/>
  <c r="J382"/>
  <c r="BK333"/>
  <c r="J280"/>
  <c r="BK589"/>
  <c r="BK512"/>
  <c r="J422"/>
  <c r="BK358"/>
  <c r="J173"/>
  <c r="BK631"/>
  <c r="BK584"/>
  <c r="BK494"/>
  <c r="J430"/>
  <c r="BK365"/>
  <c r="BK235"/>
  <c r="J494"/>
  <c r="BK424"/>
  <c r="J324"/>
  <c r="BK249"/>
  <c r="BK470"/>
  <c r="J410"/>
  <c r="BK289"/>
  <c r="J176"/>
  <c r="BK547"/>
  <c r="J442"/>
  <c r="BK327"/>
  <c r="J235"/>
  <c r="BK592"/>
  <c r="BK410"/>
  <c r="J249"/>
  <c r="BK655"/>
  <c r="J613"/>
  <c r="J444"/>
  <c r="BK389"/>
  <c r="BK312"/>
  <c i="4" r="BK282"/>
  <c r="BK245"/>
  <c r="J129"/>
  <c r="J264"/>
  <c r="BK140"/>
  <c r="BK238"/>
  <c r="BK334"/>
  <c r="J286"/>
  <c r="J207"/>
  <c r="BK326"/>
  <c r="J242"/>
  <c r="J172"/>
  <c r="BK242"/>
  <c r="BK182"/>
  <c r="J319"/>
  <c r="J251"/>
  <c r="J182"/>
  <c r="J326"/>
  <c r="BK280"/>
  <c r="BK164"/>
  <c i="5" r="J274"/>
  <c r="BK168"/>
  <c r="BK314"/>
  <c r="J183"/>
  <c r="J263"/>
  <c r="BK206"/>
  <c r="J306"/>
  <c r="J156"/>
  <c r="J180"/>
  <c r="BK296"/>
  <c r="J240"/>
  <c r="J201"/>
  <c r="BK135"/>
  <c r="BK265"/>
  <c r="BK142"/>
  <c r="BK345"/>
  <c r="BK252"/>
  <c r="J186"/>
  <c i="6" r="J127"/>
  <c i="2" r="J413"/>
  <c r="BK409"/>
  <c r="BK398"/>
  <c r="BK345"/>
  <c r="J324"/>
  <c r="BK308"/>
  <c r="BK301"/>
  <c r="BK291"/>
  <c r="J285"/>
  <c r="BK276"/>
  <c r="BK267"/>
  <c r="J264"/>
  <c r="J258"/>
  <c r="BK252"/>
  <c r="BK244"/>
  <c r="BK238"/>
  <c r="J234"/>
  <c r="J228"/>
  <c r="J186"/>
  <c r="BK181"/>
  <c r="J173"/>
  <c r="J138"/>
  <c r="J34"/>
  <c i="3" r="BK226"/>
  <c r="BK545"/>
  <c r="J456"/>
  <c r="BK348"/>
  <c r="J221"/>
  <c r="J592"/>
  <c r="J485"/>
  <c r="BK442"/>
  <c r="J341"/>
  <c r="J251"/>
  <c r="BK542"/>
  <c r="BK440"/>
  <c r="J392"/>
  <c r="J307"/>
  <c r="J595"/>
  <c r="BK456"/>
  <c r="BK402"/>
  <c r="J255"/>
  <c r="J643"/>
  <c r="BK466"/>
  <c r="BK416"/>
  <c r="J310"/>
  <c r="J566"/>
  <c r="BK438"/>
  <c r="BK297"/>
  <c r="J135"/>
  <c r="BK617"/>
  <c r="BK464"/>
  <c r="BK412"/>
  <c r="BK318"/>
  <c i="4" r="J310"/>
  <c r="BK251"/>
  <c r="J174"/>
  <c r="BK302"/>
  <c r="J209"/>
  <c r="J305"/>
  <c r="J222"/>
  <c r="BK174"/>
  <c r="J258"/>
  <c r="J179"/>
  <c r="J307"/>
  <c r="BK258"/>
  <c r="J184"/>
  <c r="BK329"/>
  <c r="BK192"/>
  <c r="BK142"/>
  <c r="BK261"/>
  <c r="BK209"/>
  <c r="BK147"/>
  <c r="J284"/>
  <c i="5" r="J326"/>
  <c r="J227"/>
  <c r="J142"/>
  <c r="BK238"/>
  <c r="BK328"/>
  <c r="BK221"/>
  <c r="BK180"/>
  <c r="J296"/>
  <c r="J148"/>
  <c r="J287"/>
  <c r="BK150"/>
  <c r="J257"/>
  <c r="BK217"/>
  <c r="BK178"/>
  <c r="J331"/>
  <c r="BK274"/>
  <c r="BK211"/>
  <c r="BK306"/>
  <c r="BK243"/>
  <c r="J168"/>
  <c i="6" r="J123"/>
  <c l="1" r="R121"/>
  <c r="R120"/>
  <c r="T121"/>
  <c r="T120"/>
  <c i="2" r="R251"/>
  <c r="BK297"/>
  <c r="J297"/>
  <c r="J105"/>
  <c r="R406"/>
  <c i="3" r="P134"/>
  <c r="P241"/>
  <c r="P329"/>
  <c r="BK388"/>
  <c r="J388"/>
  <c r="J106"/>
  <c r="BK451"/>
  <c r="J451"/>
  <c r="J107"/>
  <c r="BK532"/>
  <c r="J532"/>
  <c r="J109"/>
  <c r="BK620"/>
  <c r="J620"/>
  <c r="J111"/>
  <c i="4" r="T135"/>
  <c r="BK322"/>
  <c r="BK321"/>
  <c r="J321"/>
  <c r="J102"/>
  <c i="5" r="BK159"/>
  <c r="J159"/>
  <c r="J101"/>
  <c r="BK248"/>
  <c r="J248"/>
  <c r="J103"/>
  <c r="BK290"/>
  <c r="J290"/>
  <c r="J107"/>
  <c i="2" r="BK227"/>
  <c r="J227"/>
  <c r="J100"/>
  <c r="T406"/>
  <c i="3" r="P258"/>
  <c r="P340"/>
  <c r="T364"/>
  <c r="P474"/>
  <c r="P532"/>
  <c r="T646"/>
  <c i="4" r="BK135"/>
  <c r="BK328"/>
  <c r="J328"/>
  <c r="J104"/>
  <c i="5" r="P134"/>
  <c r="R194"/>
  <c r="T290"/>
  <c i="2" r="R227"/>
  <c r="BK338"/>
  <c r="J338"/>
  <c r="J107"/>
  <c i="3" r="R258"/>
  <c r="R340"/>
  <c r="R364"/>
  <c r="R474"/>
  <c r="R532"/>
  <c r="P620"/>
  <c i="4" r="R254"/>
  <c r="T328"/>
  <c i="5" r="BK134"/>
  <c r="J134"/>
  <c r="J100"/>
  <c r="T194"/>
  <c r="P290"/>
  <c i="2" r="T137"/>
  <c r="T131"/>
  <c r="T227"/>
  <c r="P338"/>
  <c i="3" r="R134"/>
  <c r="T241"/>
  <c r="BK340"/>
  <c r="BK364"/>
  <c r="J364"/>
  <c r="J105"/>
  <c r="BK474"/>
  <c r="J474"/>
  <c r="J108"/>
  <c r="T569"/>
  <c r="T620"/>
  <c i="4" r="P135"/>
  <c r="P328"/>
  <c i="5" r="R159"/>
  <c r="R248"/>
  <c r="T277"/>
  <c r="R334"/>
  <c i="2" r="R137"/>
  <c r="R131"/>
  <c r="BK251"/>
  <c r="P297"/>
  <c r="BK406"/>
  <c r="J406"/>
  <c r="J110"/>
  <c i="3" r="T134"/>
  <c r="R241"/>
  <c r="T329"/>
  <c r="T340"/>
  <c r="P364"/>
  <c r="T474"/>
  <c r="T532"/>
  <c r="BK646"/>
  <c r="J646"/>
  <c r="J112"/>
  <c i="4" r="R135"/>
  <c r="R134"/>
  <c r="P322"/>
  <c r="P321"/>
  <c i="5" r="P159"/>
  <c r="P248"/>
  <c r="R277"/>
  <c r="T334"/>
  <c i="2" r="P251"/>
  <c r="P250"/>
  <c r="R297"/>
  <c r="R338"/>
  <c i="3" r="BK258"/>
  <c r="J258"/>
  <c r="J100"/>
  <c r="R329"/>
  <c r="R388"/>
  <c r="P451"/>
  <c r="P569"/>
  <c r="P646"/>
  <c i="4" r="P254"/>
  <c r="T322"/>
  <c r="T321"/>
  <c i="5" r="R134"/>
  <c r="BK194"/>
  <c r="J194"/>
  <c r="J102"/>
  <c r="R290"/>
  <c i="2" r="P137"/>
  <c r="T251"/>
  <c r="T250"/>
  <c r="T297"/>
  <c r="T338"/>
  <c i="3" r="T258"/>
  <c r="T388"/>
  <c r="T451"/>
  <c r="BK569"/>
  <c r="J569"/>
  <c r="J110"/>
  <c r="R646"/>
  <c i="4" r="T254"/>
  <c r="R322"/>
  <c r="R321"/>
  <c i="5" r="T159"/>
  <c r="T248"/>
  <c r="P277"/>
  <c r="P334"/>
  <c i="2" r="BK137"/>
  <c r="P227"/>
  <c r="P406"/>
  <c i="3" r="BK134"/>
  <c r="J134"/>
  <c r="J98"/>
  <c r="BK241"/>
  <c r="J241"/>
  <c r="J99"/>
  <c r="BK329"/>
  <c r="J329"/>
  <c r="J101"/>
  <c r="P388"/>
  <c r="R451"/>
  <c r="R569"/>
  <c r="R620"/>
  <c i="4" r="BK254"/>
  <c r="J254"/>
  <c r="J101"/>
  <c r="R328"/>
  <c i="5" r="T134"/>
  <c r="T133"/>
  <c r="T128"/>
  <c r="P194"/>
  <c r="BK277"/>
  <c r="J277"/>
  <c r="J106"/>
  <c r="BK334"/>
  <c r="J334"/>
  <c r="J108"/>
  <c i="2" r="BK132"/>
  <c r="J132"/>
  <c r="J98"/>
  <c r="BK323"/>
  <c r="J323"/>
  <c r="J106"/>
  <c r="BK397"/>
  <c r="J397"/>
  <c r="J109"/>
  <c i="3" r="BK335"/>
  <c r="J335"/>
  <c r="J102"/>
  <c i="6" r="BK126"/>
  <c r="J126"/>
  <c r="J99"/>
  <c i="2" r="BK348"/>
  <c r="J348"/>
  <c r="J108"/>
  <c i="4" r="BK340"/>
  <c r="BK339"/>
  <c r="J339"/>
  <c r="J105"/>
  <c i="5" r="BK130"/>
  <c r="J130"/>
  <c r="J98"/>
  <c r="BK273"/>
  <c r="J273"/>
  <c r="J105"/>
  <c i="6" r="BK130"/>
  <c r="J130"/>
  <c r="J100"/>
  <c i="4" r="BK128"/>
  <c r="J128"/>
  <c r="J98"/>
  <c i="2" r="BK279"/>
  <c r="J279"/>
  <c r="J103"/>
  <c r="BK284"/>
  <c r="J284"/>
  <c r="J104"/>
  <c i="5" r="BK268"/>
  <c r="J268"/>
  <c r="J104"/>
  <c i="6" r="BK122"/>
  <c r="J122"/>
  <c r="J98"/>
  <c r="BE127"/>
  <c r="F92"/>
  <c r="J114"/>
  <c r="BE123"/>
  <c r="BE131"/>
  <c r="E85"/>
  <c i="4" r="J322"/>
  <c r="J103"/>
  <c i="5" r="BE148"/>
  <c r="BE178"/>
  <c r="BE180"/>
  <c r="BE225"/>
  <c r="BE227"/>
  <c r="BE235"/>
  <c r="BE283"/>
  <c r="BE287"/>
  <c r="BE314"/>
  <c r="BE320"/>
  <c r="BE323"/>
  <c r="BE326"/>
  <c r="BE328"/>
  <c r="BE340"/>
  <c r="BE345"/>
  <c r="BE350"/>
  <c r="BE354"/>
  <c r="E85"/>
  <c r="BE139"/>
  <c r="BE232"/>
  <c r="BE252"/>
  <c r="BE254"/>
  <c r="BE257"/>
  <c r="BE296"/>
  <c r="BE299"/>
  <c r="BE316"/>
  <c i="4" r="J340"/>
  <c r="J106"/>
  <c i="5" r="BE142"/>
  <c r="BE156"/>
  <c r="BE160"/>
  <c r="BE195"/>
  <c r="BE214"/>
  <c r="BE223"/>
  <c r="BE269"/>
  <c r="BE274"/>
  <c r="BE309"/>
  <c r="BE131"/>
  <c r="BE146"/>
  <c r="BE152"/>
  <c r="BE188"/>
  <c r="BE191"/>
  <c r="BE206"/>
  <c r="BE219"/>
  <c r="BE230"/>
  <c r="BE240"/>
  <c r="BE243"/>
  <c i="4" r="J135"/>
  <c r="J100"/>
  <c i="5" r="F92"/>
  <c r="BE135"/>
  <c r="BE168"/>
  <c r="BE173"/>
  <c r="BE183"/>
  <c r="BE199"/>
  <c r="BE265"/>
  <c r="BE335"/>
  <c r="BE201"/>
  <c r="BE238"/>
  <c r="BE245"/>
  <c r="BE249"/>
  <c r="J122"/>
  <c r="BE164"/>
  <c r="BE203"/>
  <c r="BE217"/>
  <c r="BE278"/>
  <c r="BE291"/>
  <c r="BE294"/>
  <c r="BE301"/>
  <c r="BE150"/>
  <c r="BE154"/>
  <c r="BE186"/>
  <c r="BE208"/>
  <c r="BE211"/>
  <c r="BE221"/>
  <c r="BE260"/>
  <c r="BE263"/>
  <c r="BE304"/>
  <c r="BE306"/>
  <c r="BE311"/>
  <c r="BE331"/>
  <c i="3" r="J340"/>
  <c r="J104"/>
  <c i="4" r="E85"/>
  <c r="BE129"/>
  <c r="BE194"/>
  <c r="BE197"/>
  <c r="BE204"/>
  <c r="BE222"/>
  <c r="BE238"/>
  <c r="BE240"/>
  <c r="BE245"/>
  <c r="BE248"/>
  <c r="BE251"/>
  <c r="BE273"/>
  <c r="BE275"/>
  <c r="BE294"/>
  <c r="BE307"/>
  <c r="BE316"/>
  <c r="BE136"/>
  <c r="BE174"/>
  <c r="BE177"/>
  <c r="BE192"/>
  <c r="BE242"/>
  <c r="BE270"/>
  <c r="BE310"/>
  <c r="BE312"/>
  <c r="BE334"/>
  <c r="BE341"/>
  <c i="3" r="BK133"/>
  <c r="J133"/>
  <c r="J97"/>
  <c i="4" r="BE147"/>
  <c r="BE202"/>
  <c r="BE220"/>
  <c r="BE264"/>
  <c r="BE302"/>
  <c r="F92"/>
  <c r="BE282"/>
  <c r="BE300"/>
  <c r="BE144"/>
  <c r="BE162"/>
  <c r="BE172"/>
  <c r="BE182"/>
  <c r="BE189"/>
  <c r="BE236"/>
  <c r="BE267"/>
  <c r="BE289"/>
  <c r="BE314"/>
  <c r="J89"/>
  <c r="BE140"/>
  <c r="BE150"/>
  <c r="BE169"/>
  <c r="BE179"/>
  <c r="BE184"/>
  <c r="BE199"/>
  <c r="BE207"/>
  <c r="BE230"/>
  <c r="BE232"/>
  <c r="BE255"/>
  <c r="BE258"/>
  <c r="BE277"/>
  <c r="BE296"/>
  <c r="BE298"/>
  <c r="BE326"/>
  <c r="BE153"/>
  <c r="BE156"/>
  <c r="BE187"/>
  <c r="BE217"/>
  <c r="BE280"/>
  <c r="BE284"/>
  <c r="BE286"/>
  <c r="BE291"/>
  <c r="BE305"/>
  <c r="BE319"/>
  <c r="BE323"/>
  <c r="BE329"/>
  <c r="BE142"/>
  <c r="BE159"/>
  <c r="BE164"/>
  <c r="BE167"/>
  <c r="BE209"/>
  <c r="BE213"/>
  <c r="BE215"/>
  <c r="BE261"/>
  <c i="3" r="BE173"/>
  <c r="BE176"/>
  <c r="BE179"/>
  <c r="BE187"/>
  <c r="BE255"/>
  <c r="BE341"/>
  <c r="BE394"/>
  <c r="BE408"/>
  <c r="BE424"/>
  <c r="BE448"/>
  <c r="BE452"/>
  <c r="BE494"/>
  <c r="BE529"/>
  <c r="BE542"/>
  <c r="BE545"/>
  <c r="BE566"/>
  <c r="BE582"/>
  <c r="BE589"/>
  <c r="BE647"/>
  <c r="BE652"/>
  <c r="BE655"/>
  <c r="BE666"/>
  <c r="BE670"/>
  <c i="2" r="J137"/>
  <c r="J99"/>
  <c r="J251"/>
  <c r="J102"/>
  <c i="3" r="E85"/>
  <c r="BE200"/>
  <c r="BE221"/>
  <c r="BE226"/>
  <c r="BE235"/>
  <c r="BE310"/>
  <c r="BE316"/>
  <c r="BE318"/>
  <c r="BE365"/>
  <c r="BE373"/>
  <c r="BE426"/>
  <c r="BE430"/>
  <c r="BE440"/>
  <c r="BE446"/>
  <c r="BE462"/>
  <c r="BE464"/>
  <c r="BE468"/>
  <c r="BE470"/>
  <c r="BE475"/>
  <c r="BE482"/>
  <c r="BE485"/>
  <c r="BE518"/>
  <c r="BE554"/>
  <c r="BE562"/>
  <c r="BE570"/>
  <c r="BE621"/>
  <c r="BE631"/>
  <c r="BE242"/>
  <c r="BE246"/>
  <c r="BE277"/>
  <c r="BE307"/>
  <c r="BE322"/>
  <c r="BE348"/>
  <c r="BE389"/>
  <c r="BE396"/>
  <c r="BE400"/>
  <c r="BE402"/>
  <c r="BE412"/>
  <c r="BE422"/>
  <c r="BE428"/>
  <c r="BE436"/>
  <c r="BE444"/>
  <c r="BE458"/>
  <c r="BE533"/>
  <c r="BE559"/>
  <c r="BE607"/>
  <c r="BE610"/>
  <c r="BE613"/>
  <c r="F92"/>
  <c r="BE135"/>
  <c r="BE249"/>
  <c r="BE280"/>
  <c r="BE297"/>
  <c r="BE324"/>
  <c r="BE333"/>
  <c r="BE336"/>
  <c r="BE358"/>
  <c r="BE379"/>
  <c r="BE382"/>
  <c r="BE420"/>
  <c r="BE432"/>
  <c r="BE434"/>
  <c r="BE438"/>
  <c r="BE503"/>
  <c r="BE521"/>
  <c r="BE547"/>
  <c r="J89"/>
  <c r="BE190"/>
  <c r="BE289"/>
  <c r="BE312"/>
  <c r="BE327"/>
  <c r="BE330"/>
  <c r="BE385"/>
  <c r="BE404"/>
  <c r="BE406"/>
  <c r="BE454"/>
  <c r="BE512"/>
  <c r="BE564"/>
  <c r="BE584"/>
  <c r="BE170"/>
  <c r="BE314"/>
  <c r="BE398"/>
  <c r="BE416"/>
  <c r="BE418"/>
  <c r="BE456"/>
  <c r="BE460"/>
  <c r="BE496"/>
  <c r="BE524"/>
  <c r="BE595"/>
  <c r="BE617"/>
  <c r="BE640"/>
  <c r="BE259"/>
  <c r="BE271"/>
  <c r="BE302"/>
  <c r="BE361"/>
  <c r="BE369"/>
  <c r="BE392"/>
  <c r="BE414"/>
  <c r="BE466"/>
  <c r="BE472"/>
  <c r="BE527"/>
  <c r="BE592"/>
  <c r="BE643"/>
  <c r="BE140"/>
  <c r="BE230"/>
  <c r="BE251"/>
  <c r="BE292"/>
  <c r="BE320"/>
  <c r="BE351"/>
  <c r="BE410"/>
  <c r="BE442"/>
  <c r="BE637"/>
  <c i="1" r="AW95"/>
  <c i="2" r="E85"/>
  <c r="J89"/>
  <c r="F92"/>
  <c r="BE133"/>
  <c r="BE138"/>
  <c r="BE141"/>
  <c r="BE173"/>
  <c r="BE181"/>
  <c r="BE183"/>
  <c r="BE186"/>
  <c r="BE197"/>
  <c r="BE228"/>
  <c r="BE231"/>
  <c r="BE234"/>
  <c r="BE238"/>
  <c r="BE241"/>
  <c r="BE244"/>
  <c r="BE247"/>
  <c r="BE252"/>
  <c r="BE255"/>
  <c r="BE258"/>
  <c r="BE261"/>
  <c r="BE264"/>
  <c r="BE267"/>
  <c r="BE270"/>
  <c r="BE273"/>
  <c r="BE276"/>
  <c r="BE280"/>
  <c r="BE285"/>
  <c r="BE291"/>
  <c r="BE298"/>
  <c r="BE301"/>
  <c r="BE303"/>
  <c r="BE308"/>
  <c r="BE320"/>
  <c r="BE324"/>
  <c r="BE339"/>
  <c r="BE345"/>
  <c r="BE349"/>
  <c r="BE398"/>
  <c r="BE407"/>
  <c r="BE409"/>
  <c r="BE411"/>
  <c r="BE413"/>
  <c i="1" r="BA95"/>
  <c r="BB95"/>
  <c r="BC95"/>
  <c r="BD95"/>
  <c i="4" r="J34"/>
  <c i="1" r="AW97"/>
  <c i="5" r="J34"/>
  <c i="1" r="AW98"/>
  <c i="5" r="F35"/>
  <c i="1" r="BB98"/>
  <c i="6" r="F37"/>
  <c i="1" r="BD99"/>
  <c i="3" r="F36"/>
  <c i="1" r="BC96"/>
  <c i="5" r="F34"/>
  <c i="1" r="BA98"/>
  <c i="6" r="J34"/>
  <c i="1" r="AW99"/>
  <c i="6" r="F36"/>
  <c i="1" r="BC99"/>
  <c i="4" r="F35"/>
  <c i="1" r="BB97"/>
  <c i="4" r="F36"/>
  <c i="1" r="BC97"/>
  <c i="5" r="F36"/>
  <c i="1" r="BC98"/>
  <c i="6" r="F34"/>
  <c i="1" r="BA99"/>
  <c i="6" r="F35"/>
  <c i="1" r="BB99"/>
  <c i="3" r="J34"/>
  <c i="1" r="AW96"/>
  <c i="3" r="F35"/>
  <c i="1" r="BB96"/>
  <c i="3" r="F34"/>
  <c i="1" r="BA96"/>
  <c i="4" r="F34"/>
  <c i="1" r="BA97"/>
  <c i="4" r="F37"/>
  <c i="1" r="BD97"/>
  <c i="5" r="F37"/>
  <c i="1" r="BD98"/>
  <c i="3" r="F37"/>
  <c i="1" r="BD96"/>
  <c i="2" l="1" r="BK250"/>
  <c r="J250"/>
  <c r="J101"/>
  <c i="3" r="R133"/>
  <c i="4" r="BK134"/>
  <c r="J134"/>
  <c r="J99"/>
  <c i="5" r="R133"/>
  <c r="R128"/>
  <c i="2" r="BK131"/>
  <c r="J131"/>
  <c r="J97"/>
  <c i="4" r="R126"/>
  <c i="3" r="T339"/>
  <c i="2" r="T130"/>
  <c i="4" r="T134"/>
  <c r="T126"/>
  <c i="3" r="T133"/>
  <c r="T132"/>
  <c r="BK339"/>
  <c r="J339"/>
  <c r="J103"/>
  <c i="4" r="P134"/>
  <c r="P126"/>
  <c i="1" r="AU97"/>
  <c i="5" r="P133"/>
  <c r="P128"/>
  <c i="1" r="AU98"/>
  <c i="3" r="P339"/>
  <c i="2" r="P131"/>
  <c r="P130"/>
  <c i="1" r="AU95"/>
  <c i="3" r="R339"/>
  <c r="P133"/>
  <c r="P132"/>
  <c i="1" r="AU96"/>
  <c i="2" r="R250"/>
  <c r="R130"/>
  <c i="5" r="BK133"/>
  <c r="J133"/>
  <c r="J99"/>
  <c i="6" r="BK121"/>
  <c r="BK120"/>
  <c r="J120"/>
  <c r="J96"/>
  <c i="5" r="BK129"/>
  <c r="J129"/>
  <c r="J97"/>
  <c i="4" r="BK127"/>
  <c r="J127"/>
  <c r="J97"/>
  <c i="5" r="BK128"/>
  <c r="J128"/>
  <c i="3" r="BK132"/>
  <c r="J132"/>
  <c i="2" r="J33"/>
  <c i="1" r="AV95"/>
  <c r="AT95"/>
  <c r="BC94"/>
  <c r="W32"/>
  <c i="3" r="F33"/>
  <c i="1" r="AZ96"/>
  <c i="2" r="F33"/>
  <c i="1" r="AZ95"/>
  <c r="BD94"/>
  <c r="W33"/>
  <c i="4" r="J33"/>
  <c i="1" r="AV97"/>
  <c r="AT97"/>
  <c i="6" r="F33"/>
  <c i="1" r="AZ99"/>
  <c i="3" r="J33"/>
  <c i="1" r="AV96"/>
  <c r="AT96"/>
  <c i="3" r="J30"/>
  <c i="1" r="AG96"/>
  <c i="5" r="F33"/>
  <c i="1" r="AZ98"/>
  <c i="6" r="J33"/>
  <c i="1" r="AV99"/>
  <c r="AT99"/>
  <c i="4" r="F33"/>
  <c i="1" r="AZ97"/>
  <c i="5" r="J30"/>
  <c i="1" r="AG98"/>
  <c r="BB94"/>
  <c r="W31"/>
  <c i="5" r="J33"/>
  <c i="1" r="AV98"/>
  <c r="AT98"/>
  <c r="BA94"/>
  <c r="W30"/>
  <c i="3" l="1" r="R132"/>
  <c i="4" r="BK126"/>
  <c r="J126"/>
  <c r="J96"/>
  <c i="6" r="J121"/>
  <c r="J97"/>
  <c i="2" r="BK130"/>
  <c r="J130"/>
  <c r="J96"/>
  <c i="1" r="AN98"/>
  <c i="5" r="J96"/>
  <c r="J39"/>
  <c i="1" r="AN96"/>
  <c i="3" r="J96"/>
  <c r="J39"/>
  <c i="1" r="AU94"/>
  <c i="6" r="J30"/>
  <c i="1" r="AG99"/>
  <c r="AY94"/>
  <c r="AZ94"/>
  <c r="W29"/>
  <c r="AX94"/>
  <c r="AW94"/>
  <c r="AK30"/>
  <c i="6" l="1" r="J39"/>
  <c i="1" r="AN99"/>
  <c i="4" r="J30"/>
  <c i="1" r="AG97"/>
  <c r="AN97"/>
  <c i="2" r="J30"/>
  <c i="1" r="AG95"/>
  <c r="AN95"/>
  <c r="AV94"/>
  <c r="AK29"/>
  <c i="4" l="1" r="J39"/>
  <c i="2" r="J39"/>
  <c i="1" r="AG94"/>
  <c r="AK26"/>
  <c r="AT94"/>
  <c r="AN94"/>
  <c l="1" r="AK35"/>
</calcChain>
</file>

<file path=xl/sharedStrings.xml><?xml version="1.0" encoding="utf-8"?>
<sst xmlns="http://schemas.openxmlformats.org/spreadsheetml/2006/main">
  <si>
    <t>Export Komplet</t>
  </si>
  <si>
    <t/>
  </si>
  <si>
    <t>2.0</t>
  </si>
  <si>
    <t>False</t>
  </si>
  <si>
    <t>{47a72c3f-fba7-4b5e-a913-f0e1b5ee150e}</t>
  </si>
  <si>
    <t xml:space="preserve">&gt;&gt;  skryté sloupce  &lt;&lt;</t>
  </si>
  <si>
    <t>0,01</t>
  </si>
  <si>
    <t>21</t>
  </si>
  <si>
    <t>12</t>
  </si>
  <si>
    <t>REKAPITULACE STAVBY</t>
  </si>
  <si>
    <t xml:space="preserve">v ---  níže se nacházejí doplnkové a pomocné údaje k sestavám  --- v</t>
  </si>
  <si>
    <t>Návod na vyplnění</t>
  </si>
  <si>
    <t>0,001</t>
  </si>
  <si>
    <t>Kód:</t>
  </si>
  <si>
    <t>20250319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</si>
  <si>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</si>
  <si>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</si>
  <si>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Přestavba prostor pro neurorehabilitaci a revitalizace akutní rehabilitace</t>
  </si>
  <si>
    <t>KSO:</t>
  </si>
  <si>
    <t>CC-CZ:</t>
  </si>
  <si>
    <t>Místo:</t>
  </si>
  <si>
    <t>Ústí nad Labem</t>
  </si>
  <si>
    <t>Datum:</t>
  </si>
  <si>
    <t>1. 4. 2025</t>
  </si>
  <si>
    <t>Zadavatel:</t>
  </si>
  <si>
    <t>IČ:</t>
  </si>
  <si>
    <t>Krajská zdravotní, a.s. Masarykova nemocnice</t>
  </si>
  <si>
    <t>DIČ:</t>
  </si>
  <si>
    <t>Uchazeč:</t>
  </si>
  <si>
    <t>Vyplň údaj</t>
  </si>
  <si>
    <t>Projektant:</t>
  </si>
  <si>
    <t>Ing. Ondřej Hampejs</t>
  </si>
  <si>
    <t>True</t>
  </si>
  <si>
    <t>Zpracovatel:</t>
  </si>
  <si>
    <t>Hampejs projekty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</si>
  <si>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</si>
  <si>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</si>
  <si>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</si>
  <si>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</si>
  <si>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</si>
  <si>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</si>
  <si>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</si>
  <si>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</si>
  <si>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</si>
  <si>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</si>
  <si>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</si>
  <si>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</si>
  <si>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</si>
  <si>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</si>
  <si>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</si>
  <si>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</si>
  <si>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</si>
  <si>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</si>
  <si>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</si>
  <si>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</si>
  <si>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</si>
  <si>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</si>
  <si>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</si>
  <si>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</si>
  <si>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</si>
  <si>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</si>
  <si>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</si>
  <si>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</si>
  <si>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</si>
  <si>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</si>
  <si>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</si>
  <si>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</si>
  <si>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</si>
  <si>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</si>
  <si>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</si>
  <si>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</si>
  <si>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</si>
  <si>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</si>
  <si>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</si>
  <si>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</si>
  <si>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</si>
  <si>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</si>
  <si>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</si>
  <si>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</si>
  <si>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</si>
  <si>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</si>
  <si>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</si>
  <si>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Bourací práce</t>
  </si>
  <si>
    <t>STA</t>
  </si>
  <si>
    <t>1</t>
  </si>
  <si>
    <t>{35e174bd-1468-431e-9a1d-0734f3d5d50c}</t>
  </si>
  <si>
    <t>2</t>
  </si>
  <si>
    <t>02</t>
  </si>
  <si>
    <t>Stavební práce</t>
  </si>
  <si>
    <t>{9b700789-f053-4361-ab88-8b4e159d5475}</t>
  </si>
  <si>
    <t>03</t>
  </si>
  <si>
    <t>Svítidla, silno a slaboproudé rozvody, EZS,kamery, ACS,</t>
  </si>
  <si>
    <t>{a6dfeee2-b816-4e14-8c68-491c3cfd0a59}</t>
  </si>
  <si>
    <t>04</t>
  </si>
  <si>
    <t>Zdravotně technické instalace</t>
  </si>
  <si>
    <t>{b15abfcf-3f15-4bda-8145-57ea9646a78c}</t>
  </si>
  <si>
    <t>05</t>
  </si>
  <si>
    <t>Vedlejší rozpočtové náklady</t>
  </si>
  <si>
    <t>{def50520-0021-4dca-b43d-e35f7456ec33}</t>
  </si>
  <si>
    <t>KRYCÍ LIST SOUPISU PRACÍ</t>
  </si>
  <si>
    <t>Objekt:</t>
  </si>
  <si>
    <t>01 - Bourací práce</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</si>
  <si>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</si>
  <si>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</si>
  <si>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</si>
  <si>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</si>
  <si>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</si>
  <si>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</si>
  <si>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</si>
  <si>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</si>
  <si>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</si>
  <si>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PSV - Práce a dodávky PSV</t>
  </si>
  <si>
    <t xml:space="preserve">    725 - Zdravotechnika - zařizovací předměty</t>
  </si>
  <si>
    <t xml:space="preserve">    735 - Ústřední vytápění - otopná tělesa</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</si>
  <si>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</si>
  <si>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</si>
  <si>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</si>
  <si>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</si>
  <si>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</si>
  <si>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</si>
  <si>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</si>
  <si>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</si>
  <si>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</si>
  <si>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</si>
  <si>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</si>
  <si>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</si>
  <si>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</si>
  <si>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</si>
  <si>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</si>
  <si>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</si>
  <si>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</si>
  <si>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</si>
  <si>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</si>
  <si>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</si>
  <si>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</si>
  <si>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</si>
  <si>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</si>
  <si>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</si>
  <si>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</si>
  <si>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</si>
  <si>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619996117.R</t>
  </si>
  <si>
    <t>Ochrana podlahy obedněním z OSB desek, mirelonu a EPS100 tl.20mm</t>
  </si>
  <si>
    <t>m2</t>
  </si>
  <si>
    <t>4</t>
  </si>
  <si>
    <t>596797516</t>
  </si>
  <si>
    <t>PP</t>
  </si>
  <si>
    <t>Ochrana stavebních konstrukcí :skladba navržené ochrany podlahové konstrukce je navržena: mirelon tl. 3mm, podlahový polystyren EPS100 tl.. 20mm, 2x vrstva OSB desky tl. 15mm položené na kříž,vzájemně prolepené a prošroubované.</t>
  </si>
  <si>
    <t>VV</t>
  </si>
  <si>
    <t>"místnost 119,136"</t>
  </si>
  <si>
    <t>72,73+21,47</t>
  </si>
  <si>
    <t>9</t>
  </si>
  <si>
    <t>Ostatní konstrukce a práce, bourání</t>
  </si>
  <si>
    <t>949101111</t>
  </si>
  <si>
    <t>Lešení pomocné pro objekty pozemních staveb s lešeňovou podlahou v do 1,9 m zatížení do 150 kg/m2</t>
  </si>
  <si>
    <t>1147668038</t>
  </si>
  <si>
    <t>Lešení pomocné pracovní pro objekty pozemních staveb pro zatížení do 150 kg/m2, o výšce lešeňové podlahy do 1,9 m</t>
  </si>
  <si>
    <t>Online PSC</t>
  </si>
  <si>
    <t>https://podminky.urs.cz/item/CS_URS_2023_02/949101111</t>
  </si>
  <si>
    <t>3</t>
  </si>
  <si>
    <t>962031136</t>
  </si>
  <si>
    <t>Bourání příček z tvárnic nebo příčkovek tl do 150 mm</t>
  </si>
  <si>
    <t>-1768450925</t>
  </si>
  <si>
    <t>Bourání příček z cihel, tvárnic nebo příčkovek z tvárnic nebo příčkovek pálených nebo nepálených na maltu vápennou nebo vápenocementovou, tl. do 150 mm</t>
  </si>
  <si>
    <t>https://podminky.urs.cz/item/CS_URS_2023_02/962031136</t>
  </si>
  <si>
    <t>"místnost 136"</t>
  </si>
  <si>
    <t>0,9*2,02</t>
  </si>
  <si>
    <t>"místnost 137"</t>
  </si>
  <si>
    <t>1,1*3,84</t>
  </si>
  <si>
    <t>"místnost 139"</t>
  </si>
  <si>
    <t>6,085*3,84</t>
  </si>
  <si>
    <t>"místnost 140"</t>
  </si>
  <si>
    <t>5,27*3,84+1*2,0*2</t>
  </si>
  <si>
    <t>"místnost 132,132a,b,134,134a"</t>
  </si>
  <si>
    <t>((4,25*2+3,41+1,76+1,76+2,92)*3,84)-(0,7*2*3)</t>
  </si>
  <si>
    <t>"místnost 131"</t>
  </si>
  <si>
    <t>(1+2,045+2,17)*3,84</t>
  </si>
  <si>
    <t>"místnost 127"</t>
  </si>
  <si>
    <t>((1,32+1,25+0,475*2+2,35+4,9+4,05+3,025+0,9+0,975+0,125)*3,84)-(1*2)</t>
  </si>
  <si>
    <t>"místnost 126"</t>
  </si>
  <si>
    <t>((0,925+2,95+1,2)*3,84)-(1*2)</t>
  </si>
  <si>
    <t>"místnost 124,125,123,1,22"</t>
  </si>
  <si>
    <t>((2,225*2+0,9+0,975+0,125+1,25+3,15+2,95+0,87+0,6+1+1,970+0,125+1,2+1,2+0,9+4,52+3,2)*3,84)-(1*2*3)+1*2,02</t>
  </si>
  <si>
    <t>"místnost 114"</t>
  </si>
  <si>
    <t>((2,15+0,4+0,4)*3,84)-(0,9*2)</t>
  </si>
  <si>
    <t>"místnost 120, 118,117,116,115"</t>
  </si>
  <si>
    <t>((2,95+3,185*2+1,7+0,8+2,1+1,25*3+1,4+1,86+1,19+1,92+1,4+1,95+0,9)*3,84)-(2*1+0,8*2*3+0,7*2*3+0,9*2)</t>
  </si>
  <si>
    <t>"místnost 103"</t>
  </si>
  <si>
    <t>(4*3,84)</t>
  </si>
  <si>
    <t>"místnost 107"</t>
  </si>
  <si>
    <t>((6,085*2+1,02*2+0,89*2+1,93+1,94+0,925*2+1,27+0,9+1+1+1,27)*3,84)-(0,7*2*2+0,9*2*2)</t>
  </si>
  <si>
    <t>"místnost 108"</t>
  </si>
  <si>
    <t>(0,9*2,02)</t>
  </si>
  <si>
    <t>Součet</t>
  </si>
  <si>
    <t>962032431</t>
  </si>
  <si>
    <t>Bourání zdiva cihelných z dutých nebo plných cihel pálených i nepálených na MV nebo MVC do 1 m3</t>
  </si>
  <si>
    <t>m3</t>
  </si>
  <si>
    <t>1140369784</t>
  </si>
  <si>
    <t>Bourání zdiva nadzákladového z cihel nebo tvárnic z dutých cihel nebo tvárnic pálených nebo nepálených, na maltu vápennou nebo vápenocementovou, objemu do 1 m3</t>
  </si>
  <si>
    <t>https://podminky.urs.cz/item/CS_URS_2023_02/962032431</t>
  </si>
  <si>
    <t>(0,92+0,325)*3,84*0,2</t>
  </si>
  <si>
    <t>"místnost 137, ubourání parapetu pro nově nacržený přístup do stavby"</t>
  </si>
  <si>
    <t>1,5*0,9*0,4</t>
  </si>
  <si>
    <t>5</t>
  </si>
  <si>
    <t>962032431.R</t>
  </si>
  <si>
    <t>Odstarnění příslušenství bazénů</t>
  </si>
  <si>
    <t>kpl.</t>
  </si>
  <si>
    <t>357218955</t>
  </si>
  <si>
    <t>Odstranění, zábradlí, kánálků a ostatních konstrukcí spojených s bazéby v místnostech 138 a 127</t>
  </si>
  <si>
    <t>965081611</t>
  </si>
  <si>
    <t>Odsekání soklíků rovných</t>
  </si>
  <si>
    <t>m</t>
  </si>
  <si>
    <t>-100978221</t>
  </si>
  <si>
    <t>Odsekání soklíků včetně otlučení podkladní omítky až na zdivo rovných</t>
  </si>
  <si>
    <t>https://podminky.urs.cz/item/CS_URS_2023_02/965081611</t>
  </si>
  <si>
    <t>7</t>
  </si>
  <si>
    <t>968072455</t>
  </si>
  <si>
    <t>Vybourání kovových dveřních zárubní pl do 2 m2</t>
  </si>
  <si>
    <t>1716531137</t>
  </si>
  <si>
    <t>Vybourání kovových rámů oken s křídly, dveřních zárubní, vrat, stěn, ostění nebo obkladů dveřních zárubní, plochy do 2 m2</t>
  </si>
  <si>
    <t>https://podminky.urs.cz/item/CS_URS_2023_02/968072455</t>
  </si>
  <si>
    <t>0,6*2*9</t>
  </si>
  <si>
    <t>0,7*2*5</t>
  </si>
  <si>
    <t>0,8*2*13</t>
  </si>
  <si>
    <t>0,9*2*15</t>
  </si>
  <si>
    <t>1,1*2*3</t>
  </si>
  <si>
    <t>1,45*2*2</t>
  </si>
  <si>
    <t>1,55*2,12</t>
  </si>
  <si>
    <t>8</t>
  </si>
  <si>
    <t>978013191</t>
  </si>
  <si>
    <t>Otlučení (osekání) vnitřní vápenné nebo vápenocementové omítky stěn v rozsahu přes 50 do 100 %</t>
  </si>
  <si>
    <t>-1697479673</t>
  </si>
  <si>
    <t>Otlučení vápenných nebo vápenocementových omítek vnitřních ploch stěn s vyškrabáním spar, s očištěním zdiva, v rozsahu přes 50 do 100 %</t>
  </si>
  <si>
    <t>https://podminky.urs.cz/item/CS_URS_2023_02/978013191</t>
  </si>
  <si>
    <t>"místnost 103,104,105"</t>
  </si>
  <si>
    <t>((3,48*2+3,2*2+4*2+4,18*2+4,36*2+1,6*2+0,85*2+2,05*2+0,9*2+1,6*4)*3,84)-(0,9*2+1,6+1,6+1,6+1,4*2+1,2*2+2,7*2)</t>
  </si>
  <si>
    <t>"místnost 106,107,108"</t>
  </si>
  <si>
    <t>((5,84*2+6,81*2+4*2+6,55*2+0,8*12)*3,84)-(2,7*5+1,6*2+1,8)</t>
  </si>
  <si>
    <t>((27,35*2+9*2-6,75-4,52-3,2-2,15)*3,84)-(2+1,8+2,9+1,6*4+1,4+3,2+1,8)</t>
  </si>
  <si>
    <t>"místnost 115"</t>
  </si>
  <si>
    <t>((3,68+3,47+3,47+0,735+0,8)*3,84)-(2,7+2,2)</t>
  </si>
  <si>
    <t>"místnost 115 KD"</t>
  </si>
  <si>
    <t>(1,62*2+2,95)*3,84</t>
  </si>
  <si>
    <t>"místnost 116-118 KD"</t>
  </si>
  <si>
    <t>(0,8+0,8+1,4+1,95+0,9+1,25)*3,84</t>
  </si>
  <si>
    <t>"místnost 121"</t>
  </si>
  <si>
    <t>(2,72*2+3,18*2)*3,84-1,6</t>
  </si>
  <si>
    <t>"místnost 122,123,124,125,126"</t>
  </si>
  <si>
    <t>((4+7,07+6+4,2+2,72+2,72+4+2,43+0,8*3+0,5)*3,84)-(1,6+1,8*3)</t>
  </si>
  <si>
    <t>"místnost 127,131,132,134"</t>
  </si>
  <si>
    <t>((7,07+1+1,35+7,6+0,63+2,97+4,05+1,5*2+1,23*2+1,76+3,41+1,7+3,14+3,41+0,86+0,9+1,59+1+0,8)*3,84)-(1,6*3+1,2*2+1,8)</t>
  </si>
  <si>
    <t>"místnost 135"</t>
  </si>
  <si>
    <t>((53,41*2+2,15*2+1,35*3+1*4-2,15-4,59-2,22-1,3-1,25-2,35-2,045-2,43)*3,84)-(2,2*2+2,9+1,8*9+1,6*2+2,9*2+2*2)</t>
  </si>
  <si>
    <t>"místnost 143,142,141,140,139"</t>
  </si>
  <si>
    <t>((2,69*2+2,16*2+6,4*2+4,64*2+2,16*2+6,81+1,54+2,95*2+10,67*2+0,8*10+6,81+4*2+0,8*3)*3,84)-(1,8+2,9+1,8+1,8+1,8+2,7*3)</t>
  </si>
  <si>
    <t>"místnost 138"</t>
  </si>
  <si>
    <t>((6,835*2+13,75*2+0,85*3+0,72+0,8*6+0,4*3-4)*3,84)-(1,5*1,045*4)</t>
  </si>
  <si>
    <t>((6,81*2+3,47*2)*3,84)-(1,8+1,5*2,4+2,2)</t>
  </si>
  <si>
    <t>997</t>
  </si>
  <si>
    <t>Přesun sutě</t>
  </si>
  <si>
    <t>997013151</t>
  </si>
  <si>
    <t>Vnitrostaveništní doprava suti a vybouraných hmot pro budovy v do 6 m s omezením mechanizace</t>
  </si>
  <si>
    <t>t</t>
  </si>
  <si>
    <t>-1588828522</t>
  </si>
  <si>
    <t>Vnitrostaveništní doprava suti a vybouraných hmot vodorovně do 50 m svisle s omezením mechanizace pro budovy a haly výšky do 6 m</t>
  </si>
  <si>
    <t>https://podminky.urs.cz/item/CS_URS_2023_02/997013151</t>
  </si>
  <si>
    <t>10</t>
  </si>
  <si>
    <t>997013501</t>
  </si>
  <si>
    <t>Odvoz suti a vybouraných hmot na skládku nebo meziskládku do 1 km se složením</t>
  </si>
  <si>
    <t>1840944419</t>
  </si>
  <si>
    <t>Odvoz suti a vybouraných hmot na skládku nebo meziskládku se složením, na vzdálenost do 1 km</t>
  </si>
  <si>
    <t>https://podminky.urs.cz/item/CS_URS_2023_02/997013501</t>
  </si>
  <si>
    <t>11</t>
  </si>
  <si>
    <t>997013509</t>
  </si>
  <si>
    <t>Příplatek k odvozu suti a vybouraných hmot na skládku ZKD 1 km přes 1 km</t>
  </si>
  <si>
    <t>352865226</t>
  </si>
  <si>
    <t>Odvoz suti a vybouraných hmot na skládku nebo meziskládku se složením, na vzdálenost Příplatek k ceně za každý další i započatý 1 km přes 1 km</t>
  </si>
  <si>
    <t>https://podminky.urs.cz/item/CS_URS_2023_02/997013509</t>
  </si>
  <si>
    <t>217,922*15 'Přepočtené koeficientem množství</t>
  </si>
  <si>
    <t>997013603</t>
  </si>
  <si>
    <t>Poplatek za uložení na skládce (skládkovné) stavebního odpadu cihelného kód odpadu 17 01 02</t>
  </si>
  <si>
    <t>1694764513</t>
  </si>
  <si>
    <t>Poplatek za uložení stavebního odpadu na skládce (skládkovné) cihelného zatříděného do Katalogu odpadů pod kódem 17 01 02</t>
  </si>
  <si>
    <t>https://podminky.urs.cz/item/CS_URS_2023_02/997013603</t>
  </si>
  <si>
    <t>13</t>
  </si>
  <si>
    <t>997013631</t>
  </si>
  <si>
    <t>Poplatek za uložení na skládce (skládkovné) stavebního odpadu směsného kód odpadu 17 09 04</t>
  </si>
  <si>
    <t>-1029929534</t>
  </si>
  <si>
    <t>Poplatek za uložení stavebního odpadu na skládce (skládkovné) směsného stavebního a demoličního zatříděného do Katalogu odpadů pod kódem 17 09 04</t>
  </si>
  <si>
    <t>https://podminky.urs.cz/item/CS_URS_2023_02/997013631</t>
  </si>
  <si>
    <t>14</t>
  </si>
  <si>
    <t>997013811</t>
  </si>
  <si>
    <t>Poplatek za uložení na skládce (skládkovné) stavebního odpadu dřevěného kód odpadu 17 02 01</t>
  </si>
  <si>
    <t>1165091051</t>
  </si>
  <si>
    <t>Poplatek za uložení stavebního odpadu na skládce (skládkovné) dřevěného zatříděného do Katalogu odpadů pod kódem 17 02 01</t>
  </si>
  <si>
    <t>https://podminky.urs.cz/item/CS_URS_2023_02/997013811</t>
  </si>
  <si>
    <t>15</t>
  </si>
  <si>
    <t>997013812</t>
  </si>
  <si>
    <t>Poplatek za uložení na skládce (skládkovné) stavebního odpadu na bázi sádry kód odpadu 17 08 02</t>
  </si>
  <si>
    <t>657811743</t>
  </si>
  <si>
    <t>Poplatek za uložení stavebního odpadu na skládce (skládkovné) z materiálů na bázi sádry zatříděného do Katalogu odpadů pod kódem 17 08 02</t>
  </si>
  <si>
    <t>https://podminky.urs.cz/item/CS_URS_2023_02/997013812</t>
  </si>
  <si>
    <t>PSV</t>
  </si>
  <si>
    <t>Práce a dodávky PSV</t>
  </si>
  <si>
    <t>725</t>
  </si>
  <si>
    <t>Zdravotechnika - zařizovací předměty</t>
  </si>
  <si>
    <t>16</t>
  </si>
  <si>
    <t>725110814</t>
  </si>
  <si>
    <t>Demontáž klozetu Kombi</t>
  </si>
  <si>
    <t>soubor</t>
  </si>
  <si>
    <t>-310830197</t>
  </si>
  <si>
    <t>Demontáž klozetů kombi</t>
  </si>
  <si>
    <t>https://podminky.urs.cz/item/CS_URS_2023_02/725110814</t>
  </si>
  <si>
    <t>17</t>
  </si>
  <si>
    <t>725210821</t>
  </si>
  <si>
    <t>Demontáž umyvadel bez výtokových armatur</t>
  </si>
  <si>
    <t>2042689437</t>
  </si>
  <si>
    <t>Demontáž umyvadel bez výtokových armatur umyvadel</t>
  </si>
  <si>
    <t>https://podminky.urs.cz/item/CS_URS_2023_02/725210821</t>
  </si>
  <si>
    <t>18</t>
  </si>
  <si>
    <t>725240811</t>
  </si>
  <si>
    <t>Demontáž kabin sprchových bez výtokových armatur</t>
  </si>
  <si>
    <t>1340816809</t>
  </si>
  <si>
    <t>Demontáž sprchových kabin a vaniček bez výtokových armatur kabin</t>
  </si>
  <si>
    <t>https://podminky.urs.cz/item/CS_URS_2023_02/725240811</t>
  </si>
  <si>
    <t>19</t>
  </si>
  <si>
    <t>725240812</t>
  </si>
  <si>
    <t>Demontáž vaniček sprchových bez výtokových armatur</t>
  </si>
  <si>
    <t>-842767591</t>
  </si>
  <si>
    <t>Demontáž sprchových kabin a vaniček bez výtokových armatur vaniček</t>
  </si>
  <si>
    <t>https://podminky.urs.cz/item/CS_URS_2023_02/725240812</t>
  </si>
  <si>
    <t>20</t>
  </si>
  <si>
    <t>725310823</t>
  </si>
  <si>
    <t>Demontáž dřez jednoduchý vestavěný v kuchyňských sestavách bez výtokových armatur</t>
  </si>
  <si>
    <t>-1831760092</t>
  </si>
  <si>
    <t>Demontáž dřezů jednodílných bez výtokových armatur vestavěných v kuchyňských sestavách</t>
  </si>
  <si>
    <t>https://podminky.urs.cz/item/CS_URS_2023_02/725310823</t>
  </si>
  <si>
    <t>725330820</t>
  </si>
  <si>
    <t>Demontáž výlevka diturvitová</t>
  </si>
  <si>
    <t>-336287801</t>
  </si>
  <si>
    <t>Demontáž výlevek bez výtokových armatur a bez nádrže a splachovacího potrubí diturvitových</t>
  </si>
  <si>
    <t>https://podminky.urs.cz/item/CS_URS_2023_02/725330820</t>
  </si>
  <si>
    <t>22</t>
  </si>
  <si>
    <t>725820801</t>
  </si>
  <si>
    <t>Demontáž baterie nástěnné do G 3 / 4</t>
  </si>
  <si>
    <t>1346972258</t>
  </si>
  <si>
    <t>Demontáž baterií nástěnných do G 3/4</t>
  </si>
  <si>
    <t>https://podminky.urs.cz/item/CS_URS_2023_02/725820801</t>
  </si>
  <si>
    <t>23</t>
  </si>
  <si>
    <t>725820802</t>
  </si>
  <si>
    <t>Demontáž baterie stojánkové do jednoho otvoru</t>
  </si>
  <si>
    <t>1204313438</t>
  </si>
  <si>
    <t>Demontáž baterií stojánkových do 1 otvoru</t>
  </si>
  <si>
    <t>https://podminky.urs.cz/item/CS_URS_2023_02/725820802</t>
  </si>
  <si>
    <t>24</t>
  </si>
  <si>
    <t>725840850</t>
  </si>
  <si>
    <t>Demontáž baterie sprch diferenciální do G 3/4x1</t>
  </si>
  <si>
    <t>kus</t>
  </si>
  <si>
    <t>1523164841</t>
  </si>
  <si>
    <t>Demontáž baterií sprchových diferenciálních do G 3/4 x 1</t>
  </si>
  <si>
    <t>https://podminky.urs.cz/item/CS_URS_2023_02/725840850</t>
  </si>
  <si>
    <t>735</t>
  </si>
  <si>
    <t>Ústřední vytápění - otopná tělesa</t>
  </si>
  <si>
    <t>25</t>
  </si>
  <si>
    <t>735151822.R</t>
  </si>
  <si>
    <t>Demontáž otopného tělesa k opětovnému použití vč. uschování po dobu trvání stavby</t>
  </si>
  <si>
    <t>1894820204</t>
  </si>
  <si>
    <t>763</t>
  </si>
  <si>
    <t>Konstrukce suché výstavby</t>
  </si>
  <si>
    <t>26</t>
  </si>
  <si>
    <t>763131821</t>
  </si>
  <si>
    <t>Demontáž SDK podhledu s dvouvrstvou nosnou kcí z ocelových profilů opláštění jednoduché</t>
  </si>
  <si>
    <t>1089088830</t>
  </si>
  <si>
    <t>Demontáž podhledu nebo samostatného požárního předělu ze sádrokartonových desek s nosnou konstrukcí dvouvrstvou z ocelových profilů, opláštění jednoduché</t>
  </si>
  <si>
    <t>https://podminky.urs.cz/item/CS_URS_2023_02/763131821</t>
  </si>
  <si>
    <t>13,94+21,1+5,2+37,49+22,7+38,01+16,88+6,81+7,12+6,79+4,06+4,74+21,95+10,52+28,78</t>
  </si>
  <si>
    <t>3,34+10,17+9,02+4,16+3,85+11,55+5,81+20,09+36,11+4,54</t>
  </si>
  <si>
    <t>27</t>
  </si>
  <si>
    <t>763135812</t>
  </si>
  <si>
    <t>Demontáž podhledu sádrokartonového kazetového na roštu polozapuštěném</t>
  </si>
  <si>
    <t>724879583</t>
  </si>
  <si>
    <t>Demontáž podhledu sádrokartonového kazetového na zavěšeném na roštu polozapuštěném. Během demontáže nesmí dojít k poškození technických instalací, především rozvodů vzduchotechniky a zařízení EPS.</t>
  </si>
  <si>
    <t>https://podminky.urs.cz/item/CS_URS_2023_02/763135812</t>
  </si>
  <si>
    <t>12+73,53+21,47</t>
  </si>
  <si>
    <t>35,7+23,95+63,23+72,73+22,16+83,92+24,76+69,55</t>
  </si>
  <si>
    <t>766</t>
  </si>
  <si>
    <t>Konstrukce truhlářské</t>
  </si>
  <si>
    <t>28</t>
  </si>
  <si>
    <t>766441821</t>
  </si>
  <si>
    <t>Demontáž parapetních desek dřevěných nebo plastových šířky do 300 mm délky do 2000 mm</t>
  </si>
  <si>
    <t>-316938526</t>
  </si>
  <si>
    <t>Demontáž parapetních desek dřevěných nebo plastových šířky do 300 mm, délky přes 1000 do 2000 mm</t>
  </si>
  <si>
    <t>https://podminky.urs.cz/item/CS_URS_2023_02/766441821</t>
  </si>
  <si>
    <t>29</t>
  </si>
  <si>
    <t>766441821.R</t>
  </si>
  <si>
    <t>Demontáž kompletního vybavení sauny</t>
  </si>
  <si>
    <t>144828122</t>
  </si>
  <si>
    <t>Demontáž kompletního vybavení sauny místnost 128</t>
  </si>
  <si>
    <t>30</t>
  </si>
  <si>
    <t>766622833</t>
  </si>
  <si>
    <t>Demontáž rámu zdvojených oken dřevěných nebo plastových přes 2 do 4 m2 k opětovnému použití</t>
  </si>
  <si>
    <t>-865856122</t>
  </si>
  <si>
    <t>Demontáž okenních konstrukcí k opětovnému použití rámu zdvojených dřevěných nebo plastových, plochy otvoru přes 2 do 4 m2</t>
  </si>
  <si>
    <t>https://podminky.urs.cz/item/CS_URS_2023_02/766622833</t>
  </si>
  <si>
    <t>1,5*1,8</t>
  </si>
  <si>
    <t>31</t>
  </si>
  <si>
    <t>766622862</t>
  </si>
  <si>
    <t>Vyvěšení křídel dřevěných nebo plastových okenních přes 1,5 m2</t>
  </si>
  <si>
    <t>-944529813</t>
  </si>
  <si>
    <t>Demontáž okenních konstrukcí k opětovnému použití vyvěšení křídel dřevěných nebo plastových okenních, plochy otvoru přes 1,5 m2</t>
  </si>
  <si>
    <t>https://podminky.urs.cz/item/CS_URS_2023_02/766622862</t>
  </si>
  <si>
    <t>32</t>
  </si>
  <si>
    <t>766812840</t>
  </si>
  <si>
    <t>Demontáž kuchyňských linek dřevěných nebo kovových dl přes 1,8 do 2,1 m</t>
  </si>
  <si>
    <t>-458014222</t>
  </si>
  <si>
    <t>Demontáž kuchyňských linek dřevěných nebo kovových včetně skříněk uchycených na stěně, délky přes 1800 do 2100 mm</t>
  </si>
  <si>
    <t>https://podminky.urs.cz/item/CS_URS_2023_02/766812840</t>
  </si>
  <si>
    <t>771</t>
  </si>
  <si>
    <t>Podlahy z dlaždic</t>
  </si>
  <si>
    <t>33</t>
  </si>
  <si>
    <t>771573810</t>
  </si>
  <si>
    <t>Demontáž podlah z dlaždic keramických lepených</t>
  </si>
  <si>
    <t>-591536156</t>
  </si>
  <si>
    <t>https://podminky.urs.cz/item/CS_URS_2023_02/771573810</t>
  </si>
  <si>
    <t>2,95*1,62</t>
  </si>
  <si>
    <t>"místnost 116,117,118,120"</t>
  </si>
  <si>
    <t>6,81+7,12+6,79+4,06</t>
  </si>
  <si>
    <t>"místnost 123,125,126,127,128,131,132a,b,"</t>
  </si>
  <si>
    <t>10,52+3,34+10,17+35,7+17,9+23,95+4,16+3,85</t>
  </si>
  <si>
    <t>"místnost 107,105a"</t>
  </si>
  <si>
    <t>22,7+5,2</t>
  </si>
  <si>
    <t>"místnost 143,140,138,135"</t>
  </si>
  <si>
    <t>4,54+69,55+83,92+63,23</t>
  </si>
  <si>
    <t>776</t>
  </si>
  <si>
    <t>Podlahy povlakové</t>
  </si>
  <si>
    <t>34</t>
  </si>
  <si>
    <t>776201812</t>
  </si>
  <si>
    <t>Demontáž lepených povlakových podlah s podložkou ručně</t>
  </si>
  <si>
    <t>-131383828</t>
  </si>
  <si>
    <t>Demontáž povlakových podlahovin lepených ručně s podložkou</t>
  </si>
  <si>
    <t>https://podminky.urs.cz/item/CS_URS_2023_02/776201812</t>
  </si>
  <si>
    <t>"místnost 103,104,105,106,108,114,115,121,122,124,134,134a,142,141,139,137,135"</t>
  </si>
  <si>
    <t>12+13,94+21,1+37,49+38,01+73,53+16,88+4,74+21,95+28,78+11,5+5,81+36,11+20,09+24,76+22,16+(10*2,15+14,88*2,15)</t>
  </si>
  <si>
    <t>35</t>
  </si>
  <si>
    <t>776410811</t>
  </si>
  <si>
    <t>Odstranění soklíků a lišt pryžových nebo plastových</t>
  </si>
  <si>
    <t>794154773</t>
  </si>
  <si>
    <t>Demontáž soklíků nebo lišt pryžových nebo plastových</t>
  </si>
  <si>
    <t>https://podminky.urs.cz/item/CS_URS_2023_02/776410811</t>
  </si>
  <si>
    <t>781</t>
  </si>
  <si>
    <t>Dokončovací práce - obklady</t>
  </si>
  <si>
    <t>36</t>
  </si>
  <si>
    <t>781473810</t>
  </si>
  <si>
    <t>Demontáž obkladů z obkladaček keramických lepených</t>
  </si>
  <si>
    <t>-1123482050</t>
  </si>
  <si>
    <t>Demontáž obkladů z dlaždic keramických lepených</t>
  </si>
  <si>
    <t>https://podminky.urs.cz/item/CS_URS_2023_02/781473810</t>
  </si>
  <si>
    <t>(1,2+0,8+0,6)*1,5</t>
  </si>
  <si>
    <t>(1,3+1+2,2)*1,5</t>
  </si>
  <si>
    <t>((6,835*2+13,75*2+0,85*3+0,72+0,8*6+0,4*3-4)*3,16)-(1,5*1,045*4)</t>
  </si>
  <si>
    <t>"bazén 138"</t>
  </si>
  <si>
    <t>(7,52*2+3,24*2)*1,2</t>
  </si>
  <si>
    <t>52*2,84</t>
  </si>
  <si>
    <t>3,5*1,5</t>
  </si>
  <si>
    <t>"místnost 143"</t>
  </si>
  <si>
    <t>5,25*2</t>
  </si>
  <si>
    <t>"místnost 132 KD"</t>
  </si>
  <si>
    <t>(1,23*2+1,5*2)*2-1,2</t>
  </si>
  <si>
    <t>(7,6+0,63+3,25)*2,84</t>
  </si>
  <si>
    <t>"místnost 128"</t>
  </si>
  <si>
    <t>(3,47+5,15+3,47+3)*2,84</t>
  </si>
  <si>
    <t>(7,075+1,37+3+1,25)*2,84</t>
  </si>
  <si>
    <t>"bazén 127"</t>
  </si>
  <si>
    <t>(2,5*4)*1,2</t>
  </si>
  <si>
    <t>(2,72+4+1)*2-1,8</t>
  </si>
  <si>
    <t>"místnost 123"</t>
  </si>
  <si>
    <t>(4,2+1)*2-1,8</t>
  </si>
  <si>
    <t>"místnost 120"</t>
  </si>
  <si>
    <t>(3,18+1,4)*2</t>
  </si>
  <si>
    <t>"místnost 119"</t>
  </si>
  <si>
    <t>(1+0,8)*1,5</t>
  </si>
  <si>
    <t>(1,62*2+2,95)*2</t>
  </si>
  <si>
    <t>(0,8+0,8+1,4+1,95+0,9+1,25)*2</t>
  </si>
  <si>
    <t>1,25*1,5</t>
  </si>
  <si>
    <t>"místnost 105a,KD"</t>
  </si>
  <si>
    <t>(1,6*3+2,05*2+0,9*2)*2-2,6</t>
  </si>
  <si>
    <t>(4*2+1,25*2)*2-2,7</t>
  </si>
  <si>
    <t>1,85*2</t>
  </si>
  <si>
    <t>784</t>
  </si>
  <si>
    <t>Dokončovací práce - malby a tapety</t>
  </si>
  <si>
    <t>37</t>
  </si>
  <si>
    <t>784121001</t>
  </si>
  <si>
    <t>Oškrabání malby v místnostech v do 3,80 m</t>
  </si>
  <si>
    <t>-662299528</t>
  </si>
  <si>
    <t>Oškrabání malby v místnostech výšky do 3,80 m</t>
  </si>
  <si>
    <t>https://podminky.urs.cz/item/CS_URS_2023_02/784121001</t>
  </si>
  <si>
    <t>(6,81*2+11,41*2)*3,29</t>
  </si>
  <si>
    <t>(4,25*2+5,3*2)*3</t>
  </si>
  <si>
    <t>HZS</t>
  </si>
  <si>
    <t>Hodinové zúčtovací sazby</t>
  </si>
  <si>
    <t>38</t>
  </si>
  <si>
    <t>HZS2211.R</t>
  </si>
  <si>
    <t>Demontáž stávajících rozvodů a vývodů vody a kanalizace</t>
  </si>
  <si>
    <t>512</t>
  </si>
  <si>
    <t>-1356161931</t>
  </si>
  <si>
    <t>V rámci celého oddělení budou odstraněny stávající rozvody, které nemají návaznost na nové rozvody nebo další technické instalace, které musí zůstat provozuschopné.</t>
  </si>
  <si>
    <t>39</t>
  </si>
  <si>
    <t>HZS2221.R</t>
  </si>
  <si>
    <t>Zakrytí rozvodů topení a topných těles po dobu rekonstrukce</t>
  </si>
  <si>
    <t>-1566532298</t>
  </si>
  <si>
    <t>V rámci bouracích prací budou zakryty rozvody topení a topná tělesa, tak aby během provádění prací nedošlo k jejich porušení nebo poškození.</t>
  </si>
  <si>
    <t>40</t>
  </si>
  <si>
    <t>HZS2231.R</t>
  </si>
  <si>
    <t>Demontáž stávajících elektoroinstlačních zařízení</t>
  </si>
  <si>
    <t>268571534</t>
  </si>
  <si>
    <t>V rámci celého oddělení budou odstraněny stávající rozvody elektroinstalací, které nemají návaznost na zařízení vzduchotechniky nebo EPS, případně na další technické instalace, které musí zůstat provozuschopné.</t>
  </si>
  <si>
    <t>41</t>
  </si>
  <si>
    <t>HZS3211.R</t>
  </si>
  <si>
    <t>Zakrytí vyústění vzduchotechniky a chlazení po dobu rekonstrukce</t>
  </si>
  <si>
    <t>-556589565</t>
  </si>
  <si>
    <t>V rámci bouracích prací bude zakryto vyústění vzduchotechniky a chlazení , tak aby během provádění prací nedošlo k jejich porušení nebo poškození.</t>
  </si>
  <si>
    <t>02 - Stavební práce</t>
  </si>
  <si>
    <t xml:space="preserve">    3 - Svislé a kompletní konstrukce</t>
  </si>
  <si>
    <t xml:space="preserve">    4 - Vodorovné konstrukce</t>
  </si>
  <si>
    <t xml:space="preserve">    998 - Přesun hmot</t>
  </si>
  <si>
    <t xml:space="preserve">    711 - Izolace proti vodě, vlhkosti a plynům</t>
  </si>
  <si>
    <t xml:space="preserve">    767 - Konstrukce zámečnické</t>
  </si>
  <si>
    <t xml:space="preserve">    783 - Dokončovací práce - nátěry</t>
  </si>
  <si>
    <t>Svislé a kompletní konstrukce</t>
  </si>
  <si>
    <t>311272321</t>
  </si>
  <si>
    <t>Zdivo z pórobetonových tvárnic na pero a drážku do P2 do 450 kg/m3 na tenkovrstvou maltu tl 375 mm</t>
  </si>
  <si>
    <t>-732912115</t>
  </si>
  <si>
    <t>Zdivo z pórobetonových tvárnic na tenké maltové lože, tl. zdiva 375 mm pevnost tvárnic do P2, objemová hmotnost do 450 kg/m3 na pero a drážku</t>
  </si>
  <si>
    <t>https://podminky.urs.cz/item/CS_URS_2023_02/311272321</t>
  </si>
  <si>
    <t>"dozdění parapetu S41"</t>
  </si>
  <si>
    <t>1,5*0,9</t>
  </si>
  <si>
    <t>311273951.R</t>
  </si>
  <si>
    <t>Založeni pórobetonového zdiva na zakládací maltu tloušťky do 200 mm</t>
  </si>
  <si>
    <t>85382978</t>
  </si>
  <si>
    <t>Založení pórobetonového zdiva na zakládací maltu, tlouštky zdiva 200 mm</t>
  </si>
  <si>
    <t>"místnost S22"</t>
  </si>
  <si>
    <t>1,9</t>
  </si>
  <si>
    <t>"místnost S27"</t>
  </si>
  <si>
    <t>2,05</t>
  </si>
  <si>
    <t>"místnost S36,S35,S34,S33,S32"</t>
  </si>
  <si>
    <t>(1,8+3,21+1,15+1,52+4,3*2+1,4+1,5)</t>
  </si>
  <si>
    <t>"místnost S44, S45"</t>
  </si>
  <si>
    <t>(6,81+0,3+0,2+6,08)+1,55+1</t>
  </si>
  <si>
    <t>"místnost S18, S17,S16"</t>
  </si>
  <si>
    <t>(4,25*2+0,9+2,19)</t>
  </si>
  <si>
    <t>"místnost S14"</t>
  </si>
  <si>
    <t>(1,58+0,8+0,35+2,59+0,25+2,045+3,4+1,17+2,35+4,47+2,4+0,3)</t>
  </si>
  <si>
    <t>"místnost S20,S22,S23,S24"</t>
  </si>
  <si>
    <t>(2,25+0,9+0,4+0,9+1,9+0,8+5,87)</t>
  </si>
  <si>
    <t>"místnost S21,S29,S30,S31,S28,S27,S26,S25"</t>
  </si>
  <si>
    <t>(1,77+2,12+1,82+2,05+1,72+1+1+3,75+3,2+5,87+0,6+0,8+0,8+1,5+1,3+0,62+3,125+1,45+0,8+2,25)</t>
  </si>
  <si>
    <t>(0,9+1)</t>
  </si>
  <si>
    <t>"místnost S38"</t>
  </si>
  <si>
    <t>3,075</t>
  </si>
  <si>
    <t>"místnost S32"</t>
  </si>
  <si>
    <t>(3,075+0,47+0,92)</t>
  </si>
  <si>
    <t>"místnost S02,S06,S07,S08A,S08B,S09,S10,S11,S12,"</t>
  </si>
  <si>
    <t>(2,32+2,32+0,45+6,08+5,27+0,4+3,6+3,6+1,125+1,3+6,08+0,68+0,425+0,9)</t>
  </si>
  <si>
    <t>"místnost S28"</t>
  </si>
  <si>
    <t>0,9</t>
  </si>
  <si>
    <t>"příčka 125mm"</t>
  </si>
  <si>
    <t>4,5</t>
  </si>
  <si>
    <t>317168012</t>
  </si>
  <si>
    <t>Překlad keramický plochý š 115 mm dl 1250 mm</t>
  </si>
  <si>
    <t>1652810440</t>
  </si>
  <si>
    <t>Překlady keramické ploché osazené do maltového lože, výšky překladu 71 mm šířky 115 mm, délky 1250 mm</t>
  </si>
  <si>
    <t>https://podminky.urs.cz/item/CS_URS_2023_02/317168012</t>
  </si>
  <si>
    <t>317168013</t>
  </si>
  <si>
    <t>Překlad keramický plochý š 115 mm dl 1500 mm</t>
  </si>
  <si>
    <t>124776962</t>
  </si>
  <si>
    <t>Překlady keramické ploché osazené do maltového lože, výšky překladu 71 mm šířky 115 mm, délky 1500 mm</t>
  </si>
  <si>
    <t>https://podminky.urs.cz/item/CS_URS_2023_02/317168013</t>
  </si>
  <si>
    <t>317168015</t>
  </si>
  <si>
    <t>Překlad keramický plochý š 115 mm dl 2000 mm</t>
  </si>
  <si>
    <t>359597233</t>
  </si>
  <si>
    <t>Překlady keramické ploché osazené do maltového lože, výšky překladu 71 mm šířky 115 mm, délky 2000 mm</t>
  </si>
  <si>
    <t>https://podminky.urs.cz/item/CS_URS_2023_02/317168015</t>
  </si>
  <si>
    <t>317941121</t>
  </si>
  <si>
    <t>Osazování ocelových válcovaných nosníků na zdivu I, IE, U, UE nebo L do č. 12 nebo výšky do 120 mm</t>
  </si>
  <si>
    <t>-625921910</t>
  </si>
  <si>
    <t>Osazování ocelových válcovaných nosníků na zdivu I nebo IE nebo U nebo UE nebo L do č. 12 nebo výšky do 120 mm</t>
  </si>
  <si>
    <t>https://podminky.urs.cz/item/CS_URS_2023_02/317941121</t>
  </si>
  <si>
    <t>"Překlad P3"</t>
  </si>
  <si>
    <t>"2xIPN120 2,5m"0,055</t>
  </si>
  <si>
    <t>"překlad P4"</t>
  </si>
  <si>
    <t>"2xIPN120 3,17m"0,070</t>
  </si>
  <si>
    <t>M</t>
  </si>
  <si>
    <t>13010714</t>
  </si>
  <si>
    <t>ocel profilová jakost S235JR (11 375) průřez I (IPN) 120</t>
  </si>
  <si>
    <t>1198219466</t>
  </si>
  <si>
    <t>0,125*1,1 'Přepočtené koeficientem množství</t>
  </si>
  <si>
    <t>342272225</t>
  </si>
  <si>
    <t>Příčka z pórobetonových hladkých tvárnic na tenkovrstvou maltu tl 100 mm</t>
  </si>
  <si>
    <t>1427748313</t>
  </si>
  <si>
    <t>Příčky z pórobetonových tvárnic hladkých na tenké maltové lože objemová hmotnost do 500 kg/m3, tloušťka příčky 100 mm</t>
  </si>
  <si>
    <t>https://podminky.urs.cz/item/CS_URS_2023_02/342272225</t>
  </si>
  <si>
    <t>(1,9*2,2)-1,6</t>
  </si>
  <si>
    <t>(2,05*2,2)-1,6</t>
  </si>
  <si>
    <t>((1,8+3,21+1,15+1,52+4,3*2+1,4+1,5)*3,84)-(2*2+1,8*2+1,6)</t>
  </si>
  <si>
    <t>342272235</t>
  </si>
  <si>
    <t>Příčka z pórobetonových hladkých tvárnic na tenkovrstvou maltu tl 125 mm</t>
  </si>
  <si>
    <t>1734032866</t>
  </si>
  <si>
    <t>Příčky z pórobetonových tvárnic hladkých na tenké maltové lože objemová hmotnost do 500 kg/m3, tloušťka příčky 125 mm</t>
  </si>
  <si>
    <t>https://podminky.urs.cz/item/CS_URS_2023_02/342272235</t>
  </si>
  <si>
    <t>(6,81+0,3+0,2+6,08)*3,84+1,55*2,02+1*2,02</t>
  </si>
  <si>
    <t>(4,25*2+0,9+2,19)*3,84-(1,8+1,6)</t>
  </si>
  <si>
    <t>(1,58+0,8+0,35+2,59+0,25+2,045+3,4+1,17+2,35+4,47+2,4+0,3)*3,84</t>
  </si>
  <si>
    <t>((2,25+0,9+0,4+0,9+1,9+0,8+5,87)*3,84)-(2+1,86+1,8)</t>
  </si>
  <si>
    <t>((1,77+2,12+1,82+2,05+1,72+1+1+3,75+3,2+5,87+0,6+0,8+0,8+1,5+1,3+0,62+3,125+1,45+0,8+2,25)*3,84)-(2*5+1,8+1,4)</t>
  </si>
  <si>
    <t>(0,9*2,02+1*2,02)</t>
  </si>
  <si>
    <t>3,075*3,84-1,8</t>
  </si>
  <si>
    <t>(3,075+0,47+0,92)*3,84</t>
  </si>
  <si>
    <t>((2,32+2,32+0,45+6,08+5,27+0,4+3,6+3,6+1,125+1,3+6,08+0,68+0,425)*3,84)+1,8-(1,6*4+5+1,8)</t>
  </si>
  <si>
    <t>346272236</t>
  </si>
  <si>
    <t>Přizdívka z pórobetonových tvárnic tl 100 mm</t>
  </si>
  <si>
    <t>-491359918</t>
  </si>
  <si>
    <t>Přizdívky z pórobetonových tvárnic objemová hmotnost do 500 kg/m3, na tenké maltové lože, tloušťka přizdívky 100 mm</t>
  </si>
  <si>
    <t>https://podminky.urs.cz/item/CS_URS_2023_02/346272236</t>
  </si>
  <si>
    <t>"obezdění zavěsných konstrukcí pro wc"</t>
  </si>
  <si>
    <t>1,3*1,5*2+0,9*1,5+1*1,5*7</t>
  </si>
  <si>
    <t>346272246</t>
  </si>
  <si>
    <t>Přizdívka z pórobetonových tvárnic tl 125 mm</t>
  </si>
  <si>
    <t>-703371866</t>
  </si>
  <si>
    <t>Přizdívky z pórobetonových tvárnic objemová hmotnost do 500 kg/m3, na tenké maltové lože, tloušťka přizdívky 125 mm</t>
  </si>
  <si>
    <t>https://podminky.urs.cz/item/CS_URS_2023_02/346272246</t>
  </si>
  <si>
    <t>4,5*3,84</t>
  </si>
  <si>
    <t>346272256</t>
  </si>
  <si>
    <t>Přizdívka z pórobetonových tvárnic tl 150 mm</t>
  </si>
  <si>
    <t>-1242311443</t>
  </si>
  <si>
    <t>Přizdívky z pórobetonových tvárnic objemová hmotnost do 500 kg/m3, na tenké maltové lože, tloušťka přizdívky 150 mm</t>
  </si>
  <si>
    <t>https://podminky.urs.cz/item/CS_URS_2023_02/346272256</t>
  </si>
  <si>
    <t>346272266</t>
  </si>
  <si>
    <t>Přizdívka z pórobetonových tvárnic tl 200 mm</t>
  </si>
  <si>
    <t>2139938152</t>
  </si>
  <si>
    <t>Přizdívky z pórobetonových tvárnic objemová hmotnost do 500 kg/m3, na tenké maltové lože, tloušťka přizdívky 200 mm</t>
  </si>
  <si>
    <t>https://podminky.urs.cz/item/CS_URS_2023_02/346272266</t>
  </si>
  <si>
    <t>0,9*3,84</t>
  </si>
  <si>
    <t>Vodorovné konstrukce</t>
  </si>
  <si>
    <t>411321515</t>
  </si>
  <si>
    <t>Stropy deskové ze ŽB tř. C 20/25</t>
  </si>
  <si>
    <t>-521462537</t>
  </si>
  <si>
    <t>"betonová deska tl.200mm v místě bazénu místnost 127"</t>
  </si>
  <si>
    <t>2,8*2,8*0,2</t>
  </si>
  <si>
    <t>411351011.R</t>
  </si>
  <si>
    <t>Zřízení bednění stropů deskových (bednění zůstane pod žb. deskou</t>
  </si>
  <si>
    <t>1439877903</t>
  </si>
  <si>
    <t>Zřízení bednění stropů deskových tl přes 5 do 25 cm bez podpěrné kce</t>
  </si>
  <si>
    <t>2,8*2,8</t>
  </si>
  <si>
    <t>411354313.R</t>
  </si>
  <si>
    <t>Zřízení podpěrné konstrukce stropů dřevěné (podpěry zůstanou pod žb. deskou)</t>
  </si>
  <si>
    <t>-1794694842</t>
  </si>
  <si>
    <t>Zřízení podpěrné konstrukce stropů výšky do 4 m tl přes 15 do 25 cm</t>
  </si>
  <si>
    <t>411361821</t>
  </si>
  <si>
    <t>Výztuž stropů betonářskou ocelí 10 505</t>
  </si>
  <si>
    <t>129090242</t>
  </si>
  <si>
    <t>"výztuž 2xkari 100x100x8"</t>
  </si>
  <si>
    <t>7,84*16*1,24/1000</t>
  </si>
  <si>
    <t>977131110.R</t>
  </si>
  <si>
    <t>Vrty příklepovými vrtáky D do 16 mm do betonové desky, pro ukotvení výztuže</t>
  </si>
  <si>
    <t>-1113050019</t>
  </si>
  <si>
    <t>Vrty příklepovými vrtáky do cihelného zdiva nebo prostého betonu průměru do 16 mm</t>
  </si>
  <si>
    <t>7*4*0,15</t>
  </si>
  <si>
    <t>612131121</t>
  </si>
  <si>
    <t>Penetrační disperzní nátěr vnitřních stěn nanášený ručně</t>
  </si>
  <si>
    <t>-2135617719</t>
  </si>
  <si>
    <t>Podkladní a spojovací vrstva vnitřních omítaných ploch penetrace disperzní nanášená ručně stěn</t>
  </si>
  <si>
    <t>https://podminky.urs.cz/item/CS_URS_2023_02/612131121</t>
  </si>
  <si>
    <t>"plocha otlučené omítky"</t>
  </si>
  <si>
    <t>1982,78</t>
  </si>
  <si>
    <t>"nové příčky"</t>
  </si>
  <si>
    <t>1191,63</t>
  </si>
  <si>
    <t>"dozdění obovodové stěny v místnosti S41</t>
  </si>
  <si>
    <t>"štuková omítka v místnostech S40 a S39</t>
  </si>
  <si>
    <t>177,188</t>
  </si>
  <si>
    <t>612142001</t>
  </si>
  <si>
    <t>Potažení vnitřních stěn sklovláknitým pletivem vtlačeným do tenkovrstvé hmoty</t>
  </si>
  <si>
    <t>-1112186778</t>
  </si>
  <si>
    <t>Potažení vnitřních ploch pletivem v ploše nebo pruzích, na plném podkladu sklovláknitým vtlačením do tmelu stěn</t>
  </si>
  <si>
    <t>https://podminky.urs.cz/item/CS_URS_2023_02/612142001</t>
  </si>
  <si>
    <t>612311131</t>
  </si>
  <si>
    <t>Potažení vnitřních stěn vápenným štukem tloušťky do 3 mm</t>
  </si>
  <si>
    <t>-1108205506</t>
  </si>
  <si>
    <t>Potažení vnitřních ploch vápenným štukem tloušťky do 3 mm svislých konstrukcí stěn</t>
  </si>
  <si>
    <t>https://podminky.urs.cz/item/CS_URS_2023_02/612311131</t>
  </si>
  <si>
    <t>612341321.R</t>
  </si>
  <si>
    <t>Sádrová nebo vápenosádrová omítka hladká jednovrstvá vnitřních stěn nanášená strojně s vtlačením sklovláknitého pletiva</t>
  </si>
  <si>
    <t>1957350743</t>
  </si>
  <si>
    <t>Omítka sádrová nebo vápenosádrová vnitřních ploch nanášená strojně jednovrstvá, tloušťky do 10 mm hladká svislých konstrukcí stěn</t>
  </si>
  <si>
    <t>612341391</t>
  </si>
  <si>
    <t>Příplatek k sádrové omítce vnitřních stěn za každých dalších 5 mm tloušťky strojně</t>
  </si>
  <si>
    <t>1645826200</t>
  </si>
  <si>
    <t>Omítka sádrová nebo vápenosádrová vnitřních ploch nanášená strojně Příplatek k cenám za každých dalších i započatých 5 mm tloušťky omítky přes 10 mm stěn</t>
  </si>
  <si>
    <t>https://podminky.urs.cz/item/CS_URS_2023_02/612341391</t>
  </si>
  <si>
    <t>622142001</t>
  </si>
  <si>
    <t>Potažení vnějších stěn sklovláknitým pletivem vtlačeným do tenkovrstvé hmoty</t>
  </si>
  <si>
    <t>704250987</t>
  </si>
  <si>
    <t>Potažení vnějších ploch pletivem v ploše nebo pruzích, na plném podkladu sklovláknitým vtlačením do tmelu stěn</t>
  </si>
  <si>
    <t>https://podminky.urs.cz/item/CS_URS_2023_02/622142001</t>
  </si>
  <si>
    <t>622151031</t>
  </si>
  <si>
    <t>Penetrační silikonový nátěr vnějších pastovitých tenkovrstvých omítek stěn</t>
  </si>
  <si>
    <t>1073385540</t>
  </si>
  <si>
    <t>Penetrační nátěr vnějších pastovitých tenkovrstvých omítek silikonový stěn</t>
  </si>
  <si>
    <t>https://podminky.urs.cz/item/CS_URS_2023_02/622151031</t>
  </si>
  <si>
    <t>622531012</t>
  </si>
  <si>
    <t>Tenkovrstvá silikonová zrnitá omítka zrnitost 1,5 mm vnějších stěn</t>
  </si>
  <si>
    <t>1973301474</t>
  </si>
  <si>
    <t>Omítka tenkovrstvá silikonová vnějších ploch probarvená bez penetrace zatíraná (škrábaná), zrnitost 1,5 mm stěn</t>
  </si>
  <si>
    <t>https://podminky.urs.cz/item/CS_URS_2023_02/622531012</t>
  </si>
  <si>
    <t>642942111</t>
  </si>
  <si>
    <t>Osazování zárubní nebo rámů dveřních kovových do 2,5 m2 na MC</t>
  </si>
  <si>
    <t>869302548</t>
  </si>
  <si>
    <t>Osazování zárubní nebo rámů kovových dveřních lisovaných nebo z úhelníků bez dveřních křídel na cementovou maltu, plochy otvoru do 2,5 m2</t>
  </si>
  <si>
    <t>https://podminky.urs.cz/item/CS_URS_2023_02/642942111</t>
  </si>
  <si>
    <t>55331487</t>
  </si>
  <si>
    <t>zárubeň jednokřídlá ocelová pro zdění tl stěny 110-150mm rozměru 800/1970, 2100mm</t>
  </si>
  <si>
    <t>-1621509745</t>
  </si>
  <si>
    <t>55331486</t>
  </si>
  <si>
    <t>zárubeň jednokřídlá ocelová pro zdění tl stěny 110-150mm rozměru 700/1970, 2100mm</t>
  </si>
  <si>
    <t>-1357051553</t>
  </si>
  <si>
    <t>55331482</t>
  </si>
  <si>
    <t>zárubeň jednokřídlá ocelová pro zdění tl stěny 75-100mm rozměru 800/1970, 2100mm</t>
  </si>
  <si>
    <t>1477862908</t>
  </si>
  <si>
    <t>55331481</t>
  </si>
  <si>
    <t>zárubeň jednokřídlá ocelová pro zdění tl stěny 75-100mm rozměru 700/1970, 2100mm</t>
  </si>
  <si>
    <t>-204258806</t>
  </si>
  <si>
    <t>55331483</t>
  </si>
  <si>
    <t>zárubeň jednokřídlá ocelová pro zdění tl stěny 75-100mm rozměru 900/1970, 2100mm</t>
  </si>
  <si>
    <t>177833588</t>
  </si>
  <si>
    <t>55331488</t>
  </si>
  <si>
    <t>zárubeň jednokřídlá ocelová pro zdění tl stěny 110-150mm rozměru 900/1970, 2100mm</t>
  </si>
  <si>
    <t>-548424937</t>
  </si>
  <si>
    <t>55331489</t>
  </si>
  <si>
    <t>zárubeň jednokřídlá ocelová pro zdění tl stěny 110-150mm rozměru 1100/1970, 2100mm</t>
  </si>
  <si>
    <t>-1899550783</t>
  </si>
  <si>
    <t>642946211</t>
  </si>
  <si>
    <t>Osazování pouzdra posuvných dveří se dvěma kapsami pro dvě křídla š přes 1200 do 1650 mm do zděné příčky</t>
  </si>
  <si>
    <t>-764750765</t>
  </si>
  <si>
    <t>Osazení stavebního pouzdra dle specifikace zámečnických výrobků Z11</t>
  </si>
  <si>
    <t>https://podminky.urs.cz/item/CS_URS_2023_02/642946211</t>
  </si>
  <si>
    <t>55331646.R</t>
  </si>
  <si>
    <t>pouzdro stavební posuvných dveří dvoupouzdrové 2630mm x 2060mm atypický rozměr</t>
  </si>
  <si>
    <t>1309270593</t>
  </si>
  <si>
    <t>Z11</t>
  </si>
  <si>
    <t>-2033510094</t>
  </si>
  <si>
    <t>952901111</t>
  </si>
  <si>
    <t>Vyčištění budov nebo objektů před předáním do užívání budov bytové nebo občanské výstavby, světlé výšky podlaží do 4 m</t>
  </si>
  <si>
    <t>355525395</t>
  </si>
  <si>
    <t>998</t>
  </si>
  <si>
    <t>Přesun hmot</t>
  </si>
  <si>
    <t>998011001</t>
  </si>
  <si>
    <t>Přesun hmot pro budovy zděné v do 6 m</t>
  </si>
  <si>
    <t>-2081854399</t>
  </si>
  <si>
    <t>Přesun hmot pro budovy občanské výstavby, bydlení, výrobu a služby s nosnou svislou konstrukcí zděnou z cihel, tvárnic nebo kamene vodorovná dopravní vzdálenost do 100 m pro budovy výšky do 6 m</t>
  </si>
  <si>
    <t>https://podminky.urs.cz/item/CS_URS_2023_02/998011001</t>
  </si>
  <si>
    <t>711</t>
  </si>
  <si>
    <t>Izolace proti vodě, vlhkosti a plynům</t>
  </si>
  <si>
    <t>711111001</t>
  </si>
  <si>
    <t>Provedení izolace proti zemní vlhkosti vodorovné za studena nátěrem penetračním</t>
  </si>
  <si>
    <t>-1281694900</t>
  </si>
  <si>
    <t>"nová žb deska"</t>
  </si>
  <si>
    <t>"pod příčky"</t>
  </si>
  <si>
    <t>167,82*0,5</t>
  </si>
  <si>
    <t>11163150</t>
  </si>
  <si>
    <t>lak penetrační asfaltový</t>
  </si>
  <si>
    <t>-1130736319</t>
  </si>
  <si>
    <t>91,75*0,00033 'Přepočtené koeficientem množství</t>
  </si>
  <si>
    <t>42</t>
  </si>
  <si>
    <t>711141559</t>
  </si>
  <si>
    <t>Provedení izolace proti zemní vlhkosti pásy přitavením vodorovné NAIP</t>
  </si>
  <si>
    <t>926686550</t>
  </si>
  <si>
    <t>43</t>
  </si>
  <si>
    <t>62855001</t>
  </si>
  <si>
    <t>pás asfaltový natavitelný modifikovaný SBS tl 4,0mm s vložkou z polyesterové rohože a spalitelnou PE fólií nebo jemnozrnným minerálním posypem na horním povrchu</t>
  </si>
  <si>
    <t>1899056275</t>
  </si>
  <si>
    <t>91,75*1,15 'Přepočtené koeficientem množství</t>
  </si>
  <si>
    <t>44</t>
  </si>
  <si>
    <t>998711101</t>
  </si>
  <si>
    <t>Přesun hmot tonážní pro izolace proti vodě, vlhkosti a plynům v objektech v do 6 m</t>
  </si>
  <si>
    <t>1060166536</t>
  </si>
  <si>
    <t>Přesun hmot pro izolace proti vodě, vlhkosti a plynům stanovený z hmotnosti přesunovaného materiálu vodorovná dopravní vzdálenost do 50 m v objektech výšky do 6 m</t>
  </si>
  <si>
    <t>https://podminky.urs.cz/item/CS_URS_2023_02/998711101</t>
  </si>
  <si>
    <t>65</t>
  </si>
  <si>
    <t>763131411</t>
  </si>
  <si>
    <t>SDK podhled desky 1xA 12,5 bez izolace dvouvrstvá spodní kce profil CD+UD</t>
  </si>
  <si>
    <t>1890619152</t>
  </si>
  <si>
    <t>Podhled ze sádrokartonových desek dvouvrstvá zavěšená spodní konstrukce z ocelových profilů CD, UD jednoduše opláštěná deskou standardní A, tl. 12,5 mm, bez izolace</t>
  </si>
  <si>
    <t>https://podminky.urs.cz/item/CS_URS_2023_02/763131411</t>
  </si>
  <si>
    <t>"podhled 03"33,49+17,75+18,19</t>
  </si>
  <si>
    <t>66</t>
  </si>
  <si>
    <t>763131451</t>
  </si>
  <si>
    <t>SDK podhled deska 1xH2 12,5 bez izolace dvouvrstvá spodní kce profil CD+UD</t>
  </si>
  <si>
    <t>-1116353811</t>
  </si>
  <si>
    <t>Podhled ze sádrokartonových desek dvouvrstvá zavěšená spodní konstrukce z ocelových profilů CD, UD jednoduše opláštěná deskou impregnovanou H2, tl. 12,5 mm, bez izolace</t>
  </si>
  <si>
    <t>https://podminky.urs.cz/item/CS_URS_2023_02/763131451</t>
  </si>
  <si>
    <t>"Podhled 04"38,33+67,50</t>
  </si>
  <si>
    <t>67</t>
  </si>
  <si>
    <t>763135102</t>
  </si>
  <si>
    <t>Montáž SDK kazetového podhledu z kazet 600x600 mm na zavěšenou polozapuštěnou nosnou konstrukci</t>
  </si>
  <si>
    <t>-971820139</t>
  </si>
  <si>
    <t>Montáž sádrokartonového podhledu kazetového demontovatelného, velikosti kazet 600x600 mm včetně zavěšené nosné konstrukce polozapuštěné</t>
  </si>
  <si>
    <t>https://podminky.urs.cz/item/CS_URS_2023_02/763135102</t>
  </si>
  <si>
    <t>"podhled 01"48,25+12,40+195,80+217,05+20,91+72,82</t>
  </si>
  <si>
    <t>"podhled 02"70+45,83+88,30</t>
  </si>
  <si>
    <t>68</t>
  </si>
  <si>
    <t>59030575.R</t>
  </si>
  <si>
    <t>kazeta minerální akustická s perforací tl 13mm 600x600mm</t>
  </si>
  <si>
    <t>-737201329</t>
  </si>
  <si>
    <t>podhled kazetový děrovaný kruh 6,5mm, polozapuštěný rastr tl 10mm 600x600mm</t>
  </si>
  <si>
    <t>567,23*1,03 'Přepočtené koeficientem množství</t>
  </si>
  <si>
    <t>69</t>
  </si>
  <si>
    <t>59030575.R1</t>
  </si>
  <si>
    <t>kazeta minerální voděodolná s perforací tl 15mm 600x600mm</t>
  </si>
  <si>
    <t>395675531</t>
  </si>
  <si>
    <t>204,13*1,03 'Přepočtené koeficientem množství</t>
  </si>
  <si>
    <t>70</t>
  </si>
  <si>
    <t>998763301</t>
  </si>
  <si>
    <t>Přesun hmot tonážní pro sádrokartonové konstrukce v objektech v do 6 m</t>
  </si>
  <si>
    <t>-1016539994</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</si>
  <si>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</si>
  <si>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https://podminky.urs.cz/item/CS_URS_2023_02/998763301</t>
  </si>
  <si>
    <t>71</t>
  </si>
  <si>
    <t>766694116</t>
  </si>
  <si>
    <t>Montáž parapetních desek dřevěných nebo plastových š do 30 cm</t>
  </si>
  <si>
    <t>-1742972188</t>
  </si>
  <si>
    <t>15*1,5</t>
  </si>
  <si>
    <t>72</t>
  </si>
  <si>
    <t>60794102</t>
  </si>
  <si>
    <t>parapet dřevotřískový vnitřní povrch laminátový š 260mm</t>
  </si>
  <si>
    <t>-2007983470</t>
  </si>
  <si>
    <t>73</t>
  </si>
  <si>
    <t>766811111.R</t>
  </si>
  <si>
    <t>D+M kuchyňské linky v místnosti S08a</t>
  </si>
  <si>
    <t>kpl</t>
  </si>
  <si>
    <t>1582938526</t>
  </si>
  <si>
    <t>D+M kuchyňské linky v místnosti S08a dle specifikace v popisu souborového řešení interiéru</t>
  </si>
  <si>
    <t>74</t>
  </si>
  <si>
    <t>766811111.R1</t>
  </si>
  <si>
    <t>D+M kuchyňské linky v místnosti S41</t>
  </si>
  <si>
    <t>669657946</t>
  </si>
  <si>
    <t>D+M kuchyňské linky v místnosti S08b dle specifikace v popisu souborového řešení interiéru</t>
  </si>
  <si>
    <t>75</t>
  </si>
  <si>
    <t>766811111.R2</t>
  </si>
  <si>
    <t>D+M kuchyňské linky v místnosti S33</t>
  </si>
  <si>
    <t>979001779</t>
  </si>
  <si>
    <t>76</t>
  </si>
  <si>
    <t>T1</t>
  </si>
  <si>
    <t xml:space="preserve">D+M  dveří D1 dle výkazu výplní otvorů, vč. dveřního vybavení dle specifikace vybavení dveří</t>
  </si>
  <si>
    <t>440268735</t>
  </si>
  <si>
    <t>Dodávka a montáž dveří D1 dle výkazu výplní otvorů, vč. dveřního vybavení dle specifikace vybavení dveří</t>
  </si>
  <si>
    <t>77</t>
  </si>
  <si>
    <t>T10</t>
  </si>
  <si>
    <t xml:space="preserve">D+M  dveří D10 dle výkazu výplní otvorů, vč. dveřního vybavení dle specifikace vybavení dveří</t>
  </si>
  <si>
    <t>-483708816</t>
  </si>
  <si>
    <t>Dodávka a montáž dveří D10 dle výkazu výplní otvorů, vč. dveřního vybavení dle specifikace vybavení dveří</t>
  </si>
  <si>
    <t>78</t>
  </si>
  <si>
    <t>T11</t>
  </si>
  <si>
    <t xml:space="preserve">D+M  dveří D11 dle výkazu výplní otvorů, vč. dveřního vybavení dle specifikace vybavení dveří</t>
  </si>
  <si>
    <t>-926617376</t>
  </si>
  <si>
    <t>Dodávka a montáž dveří D11 dle výkazu výplní otvorů, vč. dveřního vybavení dle specifikace vybavení dveří</t>
  </si>
  <si>
    <t>79</t>
  </si>
  <si>
    <t>T12</t>
  </si>
  <si>
    <t xml:space="preserve">D+M  dveří D12 dle výkazu výplní otvorů, vč. dveřního vybavení dle specifikace vybavení dveří</t>
  </si>
  <si>
    <t>1768733624</t>
  </si>
  <si>
    <t>Dodávka a montáž dveří D12 dle výkazu výplní otvorů, vč. dveřního vybavení dle specifikace vybavení dveří</t>
  </si>
  <si>
    <t>80</t>
  </si>
  <si>
    <t>T13</t>
  </si>
  <si>
    <t xml:space="preserve">D+M  dveří D13 dle výkazu výplní otvorů, vč. dveřního vybavení dle specifikace vybavení dveří</t>
  </si>
  <si>
    <t>1198346682</t>
  </si>
  <si>
    <t>Dodávka a montáž dveří D13 dle výkazu výplní otvorů, vč. dveřního vybavení dle specifikace vybavení dveří</t>
  </si>
  <si>
    <t>81</t>
  </si>
  <si>
    <t>T14</t>
  </si>
  <si>
    <t xml:space="preserve">D+M  dveří D14 dle výkazu výplní otvorů, vč. dveřního vybavení dle specifikace vybavení dveří</t>
  </si>
  <si>
    <t>-1722839223</t>
  </si>
  <si>
    <t>Dodávka a montáž dveří D14 dle výkazu výplní otvorů, vč. dveřního vybavení dle specifikace vybavení dveří</t>
  </si>
  <si>
    <t>82</t>
  </si>
  <si>
    <t>T15</t>
  </si>
  <si>
    <t xml:space="preserve">D+M  dveří D15 dle výkazu výplní otvorů, vč. dveřního vybavení dle specifikace vybavení dveří</t>
  </si>
  <si>
    <t>1024513674</t>
  </si>
  <si>
    <t>Dodávka a montáž dveří D15 dle výkazu výplní otvorů, vč. dveřního vybavení dle specifikace vybavení dveří</t>
  </si>
  <si>
    <t>83</t>
  </si>
  <si>
    <t>T16</t>
  </si>
  <si>
    <t xml:space="preserve">D+M  dveří D16 dle výkazu výplní otvorů, vč. dveřního vybavení dle specifikace vybavení dveří</t>
  </si>
  <si>
    <t>946540292</t>
  </si>
  <si>
    <t>Dodávka a montáž dveří D16 dle výkazu výplní otvorů, vč. dveřního vybavení dle specifikace vybavení dveří</t>
  </si>
  <si>
    <t>84</t>
  </si>
  <si>
    <t>T17</t>
  </si>
  <si>
    <t xml:space="preserve">D+M  dveří D17 dle výkazu výplní otvorů, vč. dveřního vybavení dle specifikace vybavení dveří</t>
  </si>
  <si>
    <t>-1539067157</t>
  </si>
  <si>
    <t>Dodávka a montáž dveří D17 dle výkazu výplní otvorů, vč. dveřního vybavení dle specifikace vybavení dveří</t>
  </si>
  <si>
    <t>85</t>
  </si>
  <si>
    <t>T18</t>
  </si>
  <si>
    <t xml:space="preserve">D+M  dveří D18 dle výkazu výplní otvorů, vč. dveřního vybavení dle specifikace vybavení dveří</t>
  </si>
  <si>
    <t>-1938221796</t>
  </si>
  <si>
    <t>Dodávka a montáž dveří D18 dle výkazu výplní otvorů, vč. dveřního vybavení dle specifikace vybavení dveří</t>
  </si>
  <si>
    <t>86</t>
  </si>
  <si>
    <t>T19</t>
  </si>
  <si>
    <t xml:space="preserve">D+M  dveří D19 dle výkazu výplní otvorů, vč. dveřního vybavení dle specifikace vybavení dveří</t>
  </si>
  <si>
    <t>-400077470</t>
  </si>
  <si>
    <t>Dodávka a montáž dveří D19 dle výkazu výplní otvorů, vč. dveřního vybavení dle specifikace vybavení dveří</t>
  </si>
  <si>
    <t>87</t>
  </si>
  <si>
    <t>T2</t>
  </si>
  <si>
    <t xml:space="preserve">D+M  dveří D2 dle výkazu výplní otvorů, vč. dveřního vybavení dle specifikace vybavení dveří</t>
  </si>
  <si>
    <t>-185143301</t>
  </si>
  <si>
    <t>Dodávka a montáž dveří D2 dle výkazu výplní otvorů, vč. dveřního vybavení dle specifikace vybavení dveří</t>
  </si>
  <si>
    <t>88</t>
  </si>
  <si>
    <t>T20</t>
  </si>
  <si>
    <t xml:space="preserve">D+M  dveří D20 dle výkazu výplní otvorů, vč. dveřního vybavení dle specifikace vybavení dveří</t>
  </si>
  <si>
    <t>-1102068817</t>
  </si>
  <si>
    <t>Dodávka a montáž dveří D20 dle výkazu výplní otvorů, vč. dveřního vybavení dle specifikace vybavení dveří</t>
  </si>
  <si>
    <t>89</t>
  </si>
  <si>
    <t>T21</t>
  </si>
  <si>
    <t xml:space="preserve">D+M  dveří D21 dle výkazu výplní otvorů, vč. dveřního vybavení dle specifikace vybavení dveří</t>
  </si>
  <si>
    <t>-1249614724</t>
  </si>
  <si>
    <t>Dodávka a montáž dveří D21 dle výkazu výplní otvorů, vč. dveřního vybavení dle specifikace vybavení dveří</t>
  </si>
  <si>
    <t>90</t>
  </si>
  <si>
    <t>T22</t>
  </si>
  <si>
    <t xml:space="preserve">D+M  dveří D22 dle výkazu výplní otvorů, vč. dveřního vybavení dle specifikace vybavení dveří</t>
  </si>
  <si>
    <t>1510820860</t>
  </si>
  <si>
    <t>Dodávka a montáž dveří D22 dle výkazu výplní otvorů, vč. dveřního vybavení dle specifikace vybavení dveří</t>
  </si>
  <si>
    <t>91</t>
  </si>
  <si>
    <t>T23</t>
  </si>
  <si>
    <t xml:space="preserve">D+M  dveří D23 dle výkazu výplní otvorů, vč. dveřního vybavení dle specifikace vybavení dveří</t>
  </si>
  <si>
    <t>-1147142000</t>
  </si>
  <si>
    <t>Dodávka a montáž dveří D23 dle výkazu výplní otvorů, vč. dveřního vybavení dle specifikace vybavení dveří</t>
  </si>
  <si>
    <t>92</t>
  </si>
  <si>
    <t>T24</t>
  </si>
  <si>
    <t xml:space="preserve">D+M  dveří D24 dle výkazu výplní otvorů, vč. dveřního vybavení dle specifikace vybavení dveří</t>
  </si>
  <si>
    <t>800449618</t>
  </si>
  <si>
    <t>Dodávka a montáž dveří D24 dle výkazu výplní otvorů, vč. dveřního vybavení dle specifikace vybavení dveří</t>
  </si>
  <si>
    <t>93</t>
  </si>
  <si>
    <t>T3</t>
  </si>
  <si>
    <t xml:space="preserve">D+M  dveří D3 dle výkazu výplní otvorů, vč. dveřního vybavení dle specifikace vybavení dveří</t>
  </si>
  <si>
    <t>-442657138</t>
  </si>
  <si>
    <t>Dodávka a montáž dveří D3 dle výkazu výplní otvorů, vč. dveřního vybavení dle specifikace vybavení dveří</t>
  </si>
  <si>
    <t>94</t>
  </si>
  <si>
    <t>T4</t>
  </si>
  <si>
    <t xml:space="preserve">D+M  dveří D4 dle výkazu výplní otvorů, vč. dveřního vybavení dle specifikace vybavení dveří</t>
  </si>
  <si>
    <t>124698854</t>
  </si>
  <si>
    <t>Dodávka a montáž dveří D4 dle výkazu výplní otvorů, vč. dveřního vybavení dle specifikace vybavení dveří</t>
  </si>
  <si>
    <t>95</t>
  </si>
  <si>
    <t>T5</t>
  </si>
  <si>
    <t xml:space="preserve">D+M  dveří D5 dle výkazu výplní otvorů, vč. dveřního vybavení dle specifikace vybavení dveří</t>
  </si>
  <si>
    <t>1530084047</t>
  </si>
  <si>
    <t>Dodávka a montáž dveří D5 dle výkazu výplní otvorů, vč. dveřního vybavení dle specifikace vybavení dveří</t>
  </si>
  <si>
    <t>96</t>
  </si>
  <si>
    <t>T6</t>
  </si>
  <si>
    <t xml:space="preserve">D+M  dveří D6 dle výkazu výplní otvorů, vč. dveřního vybavení dle specifikace vybavení dveří</t>
  </si>
  <si>
    <t>18184780</t>
  </si>
  <si>
    <t>Dodávka a montáž dveří D6 dle výkazu výplní otvorů, vč. dveřního vybavení dle specifikace vybavení dveří</t>
  </si>
  <si>
    <t>97</t>
  </si>
  <si>
    <t>T7</t>
  </si>
  <si>
    <t xml:space="preserve">D+M  dveří D7 dle výkazu výplní otvorů, vč. dveřního vybavení dle specifikace vybavení dveří</t>
  </si>
  <si>
    <t>98348165</t>
  </si>
  <si>
    <t>Dodávka a montáž dveří D7 dle výkazu výplní otvorů, vč. dveřního vybavení dle specifikace vybavení dveří</t>
  </si>
  <si>
    <t>98</t>
  </si>
  <si>
    <t>T8</t>
  </si>
  <si>
    <t xml:space="preserve">D+M  dveří D8 dle výkazu výplní otvorů, vč. dveřního vybavení dle specifikace vybavení dveří</t>
  </si>
  <si>
    <t>916627652</t>
  </si>
  <si>
    <t>Dodávka a montáž dveří D8 dle výkazu výplní otvorů, vč. dveřního vybavení dle specifikace vybavení dveří</t>
  </si>
  <si>
    <t>99</t>
  </si>
  <si>
    <t>T9</t>
  </si>
  <si>
    <t xml:space="preserve">D+M  dveří D9 dle výkazu výplní otvorů, vč. dveřního vybavení dle specifikace vybavení dveří</t>
  </si>
  <si>
    <t>-129042190</t>
  </si>
  <si>
    <t>Dodávka a montáž dveří D9 dle výkazu výplní otvorů, vč. dveřního vybavení dle specifikace vybavení dveří</t>
  </si>
  <si>
    <t>100</t>
  </si>
  <si>
    <t>998766101</t>
  </si>
  <si>
    <t>Přesun hmot tonážní pro kce truhlářské v objektech v do 6 m</t>
  </si>
  <si>
    <t>-1293426005</t>
  </si>
  <si>
    <t>Přesun hmot pro konstrukce truhlářské stanovený z hmotnosti přesunovaného materiálu vodorovná dopravní vzdálenost do 50 m v objektech výšky do 6 m</t>
  </si>
  <si>
    <t>https://podminky.urs.cz/item/CS_URS_2023_02/998766101</t>
  </si>
  <si>
    <t>767</t>
  </si>
  <si>
    <t>Konstrukce zámečnické</t>
  </si>
  <si>
    <t>101</t>
  </si>
  <si>
    <t>Z1</t>
  </si>
  <si>
    <t>D+M zámečknického výrobku Z1 dle specifikace zámečnických konstrukcí</t>
  </si>
  <si>
    <t>-127794019</t>
  </si>
  <si>
    <t>102</t>
  </si>
  <si>
    <t>Z10</t>
  </si>
  <si>
    <t>D+M zámečknického výrobku Z10 dle specifikace zámečnických konstrukcí</t>
  </si>
  <si>
    <t>-462327468</t>
  </si>
  <si>
    <t>103</t>
  </si>
  <si>
    <t>Z12</t>
  </si>
  <si>
    <t>D+M zámečknického výrobku Z12 dle specifikace zámečnických konstrukcí</t>
  </si>
  <si>
    <t>72045679</t>
  </si>
  <si>
    <t>104</t>
  </si>
  <si>
    <t>Z2</t>
  </si>
  <si>
    <t>D+M zámečknického výrobku Z2 dle specifikace zámečnických konstrukcí</t>
  </si>
  <si>
    <t>-1708919973</t>
  </si>
  <si>
    <t>105</t>
  </si>
  <si>
    <t>Z3</t>
  </si>
  <si>
    <t>D+M zámečknického výrobku Z3 dle specifikace zámečnických konstrukcí</t>
  </si>
  <si>
    <t>-1115277414</t>
  </si>
  <si>
    <t>106</t>
  </si>
  <si>
    <t>Z4</t>
  </si>
  <si>
    <t>D+M zámečknického výrobku Z4 dle specifikace zámečnických konstrukcí</t>
  </si>
  <si>
    <t>2010947431</t>
  </si>
  <si>
    <t>107</t>
  </si>
  <si>
    <t>Z5</t>
  </si>
  <si>
    <t>D+M zámečknického výrobku Z5 dle specifikace zámečnických konstrukcí</t>
  </si>
  <si>
    <t>-1952015826</t>
  </si>
  <si>
    <t>108</t>
  </si>
  <si>
    <t>Z6</t>
  </si>
  <si>
    <t>D+M zámečknického výrobku Z6 dle specifikace zámečnických konstrukcí</t>
  </si>
  <si>
    <t>-1727532752</t>
  </si>
  <si>
    <t>109</t>
  </si>
  <si>
    <t>Z7</t>
  </si>
  <si>
    <t>D+M zámečknického výrobku Z7 dle specifikace zámečnických konstrukcí</t>
  </si>
  <si>
    <t>-942901897</t>
  </si>
  <si>
    <t>110</t>
  </si>
  <si>
    <t>Z8</t>
  </si>
  <si>
    <t>D+M zámečknického výrobku Z8 dle specifikace zámečnických konstrukcí</t>
  </si>
  <si>
    <t>1993037818</t>
  </si>
  <si>
    <t>111</t>
  </si>
  <si>
    <t>Z9</t>
  </si>
  <si>
    <t>D+M zámečknického výrobku Z9 dle specifikace zámečnických konstrukcí</t>
  </si>
  <si>
    <t>-2002644658</t>
  </si>
  <si>
    <t>112</t>
  </si>
  <si>
    <t>771111011</t>
  </si>
  <si>
    <t>Vysátí podkladu před pokládkou dlažby</t>
  </si>
  <si>
    <t>567603168</t>
  </si>
  <si>
    <t>Příprava podkladu před provedením dlažby vysátí podlah</t>
  </si>
  <si>
    <t>https://podminky.urs.cz/item/CS_URS_2023_02/771111011</t>
  </si>
  <si>
    <t>"S04,05,09,10,11,12,14,15,16,17,19b,20,21,22,23,24,2526,27,28,32,33,34,35,36,38b,42,45,46"</t>
  </si>
  <si>
    <t>1,44+3,28+1,74+2,26+1,74+2,26+1,74+2,26+62,68+1,85+3,87+4,1+70+4,45+17,75+1,71+4,09+3,55+18,19+3,61+1,85+4,19+5,99+5,78+1,51+3,69+4,07+4,79+88,3+67,44</t>
  </si>
  <si>
    <t>4,37</t>
  </si>
  <si>
    <t>113</t>
  </si>
  <si>
    <t>771121011</t>
  </si>
  <si>
    <t>Nátěr penetrační na podlahu</t>
  </si>
  <si>
    <t>1068177793</t>
  </si>
  <si>
    <t>Příprava podkladu před provedením dlažby nátěr penetrační na podlahu</t>
  </si>
  <si>
    <t>https://podminky.urs.cz/item/CS_URS_2023_02/771121011</t>
  </si>
  <si>
    <t>114</t>
  </si>
  <si>
    <t>771151012</t>
  </si>
  <si>
    <t>Samonivelační stěrka podlah pevnosti 20 MPa tl přes 3 do 5 mm</t>
  </si>
  <si>
    <t>-131303378</t>
  </si>
  <si>
    <t>Příprava podkladu před provedením dlažby samonivelační stěrka min.pevnosti 20 MPa, tloušťky přes 3 do 5 mm</t>
  </si>
  <si>
    <t>https://podminky.urs.cz/item/CS_URS_2023_02/771151012</t>
  </si>
  <si>
    <t>"vyspravení betonového podkladu, předpoklad 50% plochy"</t>
  </si>
  <si>
    <t>404,55*0,5 'Přepočtené koeficientem množství</t>
  </si>
  <si>
    <t>115</t>
  </si>
  <si>
    <t>771474113</t>
  </si>
  <si>
    <t xml:space="preserve">Montáž soklů z dlaždic keramických lepených flexibilním lepidlem rovných, výšky přes 90 do 120 mm </t>
  </si>
  <si>
    <t>-277420092</t>
  </si>
  <si>
    <t>116</t>
  </si>
  <si>
    <t>771574414</t>
  </si>
  <si>
    <t>Montáž podlah keramických hladkých lepených cementovým flexibilním lepidlem přes 4 do 6 ks/m2</t>
  </si>
  <si>
    <t>1815637941</t>
  </si>
  <si>
    <t>Montáž podlah z dlaždic keramických lepených cementovým flexibilním lepidlem hladkých, tloušťky do 10 mm přes 4 do 6 ks/m2</t>
  </si>
  <si>
    <t>https://podminky.urs.cz/item/CS_URS_2023_02/771574414</t>
  </si>
  <si>
    <t>117</t>
  </si>
  <si>
    <t>59761131.R</t>
  </si>
  <si>
    <t>Dlaždice slinutá, glazovaná světle béžová 30 x 60 cm, protiskluzná</t>
  </si>
  <si>
    <t>822718307</t>
  </si>
  <si>
    <t>Keramické slinuté glazované mrazuvzdorné obklady s velmi nízkou nasákavostí pod 0,5 %, vyráběné podle EN 14411:annex G, BIa. Odolnost proti tvorbě skvrn podle ČSN EN ISO 10545-14 min. tř. 3. Odolnost proti kyselinám a zásadám podle ČSN EN ISO 10545-13 – GLA, GHB. Formát 598 x 298 x 10 mm rektifikovaná. Protiskluznost - koeficient smykového tření za sucha ≥ 0,6 / za mokra ≥ 0,5, R11/B. Barva a textura – betonový design v barvě světle béžová</t>
  </si>
  <si>
    <t>"sokl"</t>
  </si>
  <si>
    <t>88,76*0,12</t>
  </si>
  <si>
    <t>415,201*1,15 'Přepočtené koeficientem množství</t>
  </si>
  <si>
    <t>118</t>
  </si>
  <si>
    <t>771591112</t>
  </si>
  <si>
    <t>Izolace pod dlažbu nátěrem nebo stěrkou ve dvou vrstvách</t>
  </si>
  <si>
    <t>-703379089</t>
  </si>
  <si>
    <t>Izolace podlahy pod dlažbu nátěrem nebo stěrkou ve dvou vrstvách</t>
  </si>
  <si>
    <t>https://podminky.urs.cz/item/CS_URS_2023_02/771591112</t>
  </si>
  <si>
    <t>"S05,09,11,16,17,23,24,26,28,35,38b,42,45"</t>
  </si>
  <si>
    <t>3,28+1,74+1,74+1,74+3,87+4,1+4,09+3,55+3,61+4,19+3,69+4,79+88,3+67,44</t>
  </si>
  <si>
    <t>119</t>
  </si>
  <si>
    <t>771591241</t>
  </si>
  <si>
    <t>Izolace těsnícími pásy vnitřní kout</t>
  </si>
  <si>
    <t>470508759</t>
  </si>
  <si>
    <t>Izolace podlahy pod dlažbu těsnícími izolačními pásy vnitřní kout</t>
  </si>
  <si>
    <t>https://podminky.urs.cz/item/CS_URS_2023_02/771591241</t>
  </si>
  <si>
    <t>120</t>
  </si>
  <si>
    <t>771591242</t>
  </si>
  <si>
    <t>Izolace těsnícími pásy vnější roh</t>
  </si>
  <si>
    <t>-913401094</t>
  </si>
  <si>
    <t>Izolace podlahy pod dlažbu těsnícími izolačními pásy vnější roh</t>
  </si>
  <si>
    <t>https://podminky.urs.cz/item/CS_URS_2023_02/771591242</t>
  </si>
  <si>
    <t>121</t>
  </si>
  <si>
    <t>771591264</t>
  </si>
  <si>
    <t>Izolace těsnícími pásy mezi podlahou a stěnou</t>
  </si>
  <si>
    <t>-1941575482</t>
  </si>
  <si>
    <t>Izolace podlahy pod dlažbu těsnícími izolačními pásy mezi podlahou a stěnu</t>
  </si>
  <si>
    <t>https://podminky.urs.cz/item/CS_URS_2023_02/771591264</t>
  </si>
  <si>
    <t>122</t>
  </si>
  <si>
    <t>771592011</t>
  </si>
  <si>
    <t>Čištění vnitřních ploch podlah nebo schodišť po položení dlažby chemickými prostředky</t>
  </si>
  <si>
    <t>-1255488874</t>
  </si>
  <si>
    <t>123</t>
  </si>
  <si>
    <t>998771101</t>
  </si>
  <si>
    <t>Přesun hmot tonážní pro podlahy z dlaždic v objektech v do 6 m</t>
  </si>
  <si>
    <t>2125150526</t>
  </si>
  <si>
    <t>Přesun hmot pro podlahy z dlaždic stanovený z hmotnosti přesunovaného materiálu vodorovná dopravní vzdálenost do 50 m v objektech výšky do 6 m</t>
  </si>
  <si>
    <t>https://podminky.urs.cz/item/CS_URS_2023_02/998771101</t>
  </si>
  <si>
    <t>124</t>
  </si>
  <si>
    <t>776111117</t>
  </si>
  <si>
    <t>Broušení stávajícího podkladu povlakových podlah diamantovým kotoučem</t>
  </si>
  <si>
    <t>1622723288</t>
  </si>
  <si>
    <t>Příprava podkladu broušení podlah stávajícího podkladu pro odstranění nerovností (diamantovým kotoučem)</t>
  </si>
  <si>
    <t>https://podminky.urs.cz/item/CS_URS_2023_02/776111117</t>
  </si>
  <si>
    <t>"S01,02,03,06,07,08a,08b,13,18,19a,29,30,31,37,38a,39,40,41,43,44,47"</t>
  </si>
  <si>
    <t>20,26+5,17+20,56+19,17+20,01+12,40+42,74+22,09+15,77+98,85+45,89+4,67+7,51+12,11+21,23+72,82+21,91+26,34+20,91+35,66</t>
  </si>
  <si>
    <t>125</t>
  </si>
  <si>
    <t>776111311</t>
  </si>
  <si>
    <t>Vysátí podkladu povlakových podlah</t>
  </si>
  <si>
    <t>-575337880</t>
  </si>
  <si>
    <t>Příprava podkladu vysátí podlah</t>
  </si>
  <si>
    <t>https://podminky.urs.cz/item/CS_URS_2023_02/776111311</t>
  </si>
  <si>
    <t>126</t>
  </si>
  <si>
    <t>776121321.R</t>
  </si>
  <si>
    <t xml:space="preserve">Vhodná penetrace savého podkladu schválená výrobcem finální podlahy </t>
  </si>
  <si>
    <t>2037406687</t>
  </si>
  <si>
    <t>127</t>
  </si>
  <si>
    <t>776141112</t>
  </si>
  <si>
    <t>Stěrka podlahová nivelační pro vyrovnání podkladu povlakových podlah pevnosti 20 MPa tl přes 3 do 5 mm</t>
  </si>
  <si>
    <t>-1625672350</t>
  </si>
  <si>
    <t>Příprava podkladu vyrovnání samonivelační stěrkou podlah min.pevnosti 20 MPa, tloušťky přes 3 do 5 mm</t>
  </si>
  <si>
    <t>https://podminky.urs.cz/item/CS_URS_2023_02/776141112</t>
  </si>
  <si>
    <t>546,07*0,5 'Přepočtené koeficientem množství</t>
  </si>
  <si>
    <t>128</t>
  </si>
  <si>
    <t>776251121</t>
  </si>
  <si>
    <t>Lepení elektrostaticky vodivých pásů z přírodního linolea (marmolea) standardním lepidlem</t>
  </si>
  <si>
    <t>1875303850</t>
  </si>
  <si>
    <t>Montáž podlahovin z přírodního linolea (marmolea) lepením standardním lepidlem z pásů elektrostaticky vodivých</t>
  </si>
  <si>
    <t>https://podminky.urs.cz/item/CS_URS_2023_02/776251121</t>
  </si>
  <si>
    <t>129</t>
  </si>
  <si>
    <t>60756142.R</t>
  </si>
  <si>
    <t>homogení PVC vhodné do zdravotnických prostor</t>
  </si>
  <si>
    <t>-2003501028</t>
  </si>
  <si>
    <t>Homogenní PVC podlahové krytiny. Obsah pojiva TYPE1. Klasifikace použití: komerční zátěž 34 (velmi vysoká zátěž), průmyslové použití: 43 (vysoká zátěž). Barva šedá.</t>
  </si>
  <si>
    <t>586,57*1,1 'Přepočtené koeficientem množství</t>
  </si>
  <si>
    <t>130</t>
  </si>
  <si>
    <t>776411222.R</t>
  </si>
  <si>
    <t>Montáž tahaných obvodových soklíků z homogení PVC vhodného do zdravotnických prostor výšky min 100 mm</t>
  </si>
  <si>
    <t>-1362290147</t>
  </si>
  <si>
    <t>Montáž soklíků tahaných (fabiony) z linolea (marmolea) obvodových, výšky přes 80 do 100 mm</t>
  </si>
  <si>
    <t>131</t>
  </si>
  <si>
    <t>776411223R</t>
  </si>
  <si>
    <t>Montáž tahaných soklíků z linolea (marmolea) vnitřních rohů</t>
  </si>
  <si>
    <t>1115762695</t>
  </si>
  <si>
    <t>Montáž soklíků tahaných (fabiony) z linolea (marmolea) vnitřních rohů</t>
  </si>
  <si>
    <t>132</t>
  </si>
  <si>
    <t>998776101</t>
  </si>
  <si>
    <t>Přesun hmot tonážní pro podlahy povlakové v objektech v do 6 m</t>
  </si>
  <si>
    <t>-1931584756</t>
  </si>
  <si>
    <t>Přesun hmot pro podlahy povlakové stanovený z hmotnosti přesunovaného materiálu vodorovná dopravní vzdálenost do 50 m v objektech výšky do 6 m</t>
  </si>
  <si>
    <t>https://podminky.urs.cz/item/CS_URS_2023_02/998776101</t>
  </si>
  <si>
    <t>133</t>
  </si>
  <si>
    <t>781111011</t>
  </si>
  <si>
    <t>Ometení (oprášení) stěny při přípravě podkladu</t>
  </si>
  <si>
    <t>-191978198</t>
  </si>
  <si>
    <t>Příprava podkladu před provedením obkladu oprášení (ometení) stěny</t>
  </si>
  <si>
    <t>https://podminky.urs.cz/item/CS_URS_2023_02/781111011</t>
  </si>
  <si>
    <t>"S04,05,09,10,11,12,15,16,17,19b,20,22,23,24,26,27,28,32,34,35,36,38b,42,45,46"</t>
  </si>
  <si>
    <t>(1,6+1+0,9*2+2,05*2+1+0,9+1+1+1*2+1,3*2+1,74+1+1*4+1,3*2+1,73+1+1,5*2+1,23+0,53+2,2+1,4+1+1+2,19+0,9+0,9+0,9+0,9+1,5+1,9)*2</t>
  </si>
  <si>
    <t>((42*2+2,15*2-2,95)*2,9)-(1,45*2+0,9*2*9+1,6*2+1,1*2*2)</t>
  </si>
  <si>
    <t>(2,22+1,32+2*2+1,9+1,2+0,9*2+1,2+2,1+1,3+1,2+1,9+1,2+1,8+1,8+1,8+1,2+2,05+1,72+0,9+1,2+1,2+1,92+1,92+1,72+0,9+1,82+1,8+1,82)*2</t>
  </si>
  <si>
    <t>(3,07*2+1,8+0,9+0,99*2+1,52+0,82+3,21*2+0,31+0,41+1,8+0,8+2,26*2+1,62*2+2,95+2,15)*2</t>
  </si>
  <si>
    <t>((13,75*2+6,84*2+0,8*10-1,57-2,95)*2,9)-(1,5*1,9*4+1,1*2)</t>
  </si>
  <si>
    <t>((10,27*2+6,81*2+0,8*8)*2,9)-(1,1*2+1,5*1,9)</t>
  </si>
  <si>
    <t>(2,56+1,66+2,04*2)*2</t>
  </si>
  <si>
    <t>134</t>
  </si>
  <si>
    <t>781121011</t>
  </si>
  <si>
    <t>Nátěr penetrační na stěnu</t>
  </si>
  <si>
    <t>-292710349</t>
  </si>
  <si>
    <t>135</t>
  </si>
  <si>
    <t>781131112</t>
  </si>
  <si>
    <t>Izolace pod obklad nátěrem nebo stěrkou ve dvou vrstvách</t>
  </si>
  <si>
    <t>-625591115</t>
  </si>
  <si>
    <t>"S05,17,24,28,38b"</t>
  </si>
  <si>
    <t>(2,05*2+1+0,9+(2,19+1,9+1,9+1,49+0,9*2)*2+2,84+2,14+1,82*2+1,8+2,95+2,15+1,62*2)*2</t>
  </si>
  <si>
    <t>136</t>
  </si>
  <si>
    <t>781131251</t>
  </si>
  <si>
    <t>Izolace pod obklad těsnící manžetou pro prostupy potrubí</t>
  </si>
  <si>
    <t>895306469</t>
  </si>
  <si>
    <t>Izolace stěny pod obklad izolace těsnícími izolačními pásy z manžety pro prostupy potrubí</t>
  </si>
  <si>
    <t>https://podminky.urs.cz/item/CS_URS_2023_02/781131251</t>
  </si>
  <si>
    <t>137</t>
  </si>
  <si>
    <t>781151031</t>
  </si>
  <si>
    <t>Celoplošné vyrovnání podkladu stěrkou tl 3 mm</t>
  </si>
  <si>
    <t>-179995105</t>
  </si>
  <si>
    <t>Příprava podkladu před provedením obkladu celoplošné vyrovnání podkladu stěrkou, tloušťky 3 mm</t>
  </si>
  <si>
    <t>https://podminky.urs.cz/item/CS_URS_2023_02/781151031</t>
  </si>
  <si>
    <t>138</t>
  </si>
  <si>
    <t>781474154</t>
  </si>
  <si>
    <t>Montáž obkladů vnitřních keramických velkoformátových hladkých lepených flexibilním lepidlem</t>
  </si>
  <si>
    <t>-1241749228</t>
  </si>
  <si>
    <t>Montáž obkladů vnitřních stěn z dlaždic keramických lepených flexibilním lepidlem velkoformátových hladkých přes 4 do 6 ks/m2</t>
  </si>
  <si>
    <t>https://podminky.urs.cz/item/CS_URS_2022_02/781474154</t>
  </si>
  <si>
    <t>139</t>
  </si>
  <si>
    <t>59761001</t>
  </si>
  <si>
    <t>obklad formát 598x298x8 mm, béžová, bílošedá a s dětskými motivy</t>
  </si>
  <si>
    <t>1957651280</t>
  </si>
  <si>
    <t>Keramické obkladačky s nasákavostí nad 10 %, vyráběné podle EN 14411:annex L, BIII. Odolnost proti tvorbě skvrn podle ČSN EN ISO 10545-14 min. tř. 3. Odolnost proti kyselinám a zásadám podle ČSN EN ISO 10545-13 – GLB, GHB. Formát 598 x 298 x 8 mm rektifikovaná.
VÍCE V PD POPIS SOUBOROVÉHO ŘEŠENÍ INTERIÉRU</t>
  </si>
  <si>
    <t>728,483*1,15 'Přepočtené koeficientem množství</t>
  </si>
  <si>
    <t>140</t>
  </si>
  <si>
    <t>781495211</t>
  </si>
  <si>
    <t>Čištění vnitřních ploch stěn po provedení obkladu chemickými prostředky</t>
  </si>
  <si>
    <t>2043910490</t>
  </si>
  <si>
    <t>Čištění vnitřních ploch po provedení obkladu stěn chemickými prostředky</t>
  </si>
  <si>
    <t>https://podminky.urs.cz/item/CS_URS_2023_02/781495211</t>
  </si>
  <si>
    <t>141</t>
  </si>
  <si>
    <t>781571141</t>
  </si>
  <si>
    <t>Montáž obkladů ostění šířky přes 200 do 400 mm lepenými flexibilním lepidlem</t>
  </si>
  <si>
    <t>1525214916</t>
  </si>
  <si>
    <t>Montáž obkladů ostění z obkladaček keramických lepených flexibilním lepidlem šířky ostění přes 200 do 400 mm</t>
  </si>
  <si>
    <t>https://podminky.urs.cz/item/CS_URS_2023_02/781571141</t>
  </si>
  <si>
    <t>(1,5+1,91)*5</t>
  </si>
  <si>
    <t>142</t>
  </si>
  <si>
    <t>998781101</t>
  </si>
  <si>
    <t>Přesun hmot tonážní pro obklady keramické v objektech v do 6 m</t>
  </si>
  <si>
    <t>-1063609256</t>
  </si>
  <si>
    <t>Přesun hmot pro obklady keramické stanovený z hmotnosti přesunovaného materiálu vodorovná dopravní vzdálenost do 50 m v objektech výšky do 6 m</t>
  </si>
  <si>
    <t>https://podminky.urs.cz/item/CS_URS_2023_02/998781101</t>
  </si>
  <si>
    <t>783</t>
  </si>
  <si>
    <t>Dokončovací práce - nátěry</t>
  </si>
  <si>
    <t>143</t>
  </si>
  <si>
    <t>783301303</t>
  </si>
  <si>
    <t>Bezoplachové odrezivění zámečnických konstrukcí</t>
  </si>
  <si>
    <t>1082378289</t>
  </si>
  <si>
    <t>Příprava podkladu zámečnických konstrukcí před provedením nátěru odrezivění odrezovačem bezoplachovým</t>
  </si>
  <si>
    <t>https://podminky.urs.cz/item/CS_URS_2023_02/783301303</t>
  </si>
  <si>
    <t>"ocelové překlady"</t>
  </si>
  <si>
    <t>0,472*2,5*2</t>
  </si>
  <si>
    <t>0,472*3,17*2</t>
  </si>
  <si>
    <t>"stávající zárubně"</t>
  </si>
  <si>
    <t>0,2*4,9*5</t>
  </si>
  <si>
    <t>0,2*5,45</t>
  </si>
  <si>
    <t>144</t>
  </si>
  <si>
    <t>985131311.R</t>
  </si>
  <si>
    <t>Ruční dočištění ploch ocelovým kartáčem</t>
  </si>
  <si>
    <t>-1211529600</t>
  </si>
  <si>
    <t>Očištění ploch stěn, rubu kleneb a podlah ruční dočištění ocelovými kartáči</t>
  </si>
  <si>
    <t>145</t>
  </si>
  <si>
    <t>783301313</t>
  </si>
  <si>
    <t>Odmaštění zámečnických konstrukcí ředidlovým odmašťovačem</t>
  </si>
  <si>
    <t>1938325176</t>
  </si>
  <si>
    <t>Příprava podkladu zámečnických konstrukcí před provedením nátěru odmaštění odmašťovačem ředidlovým</t>
  </si>
  <si>
    <t>https://podminky.urs.cz/item/CS_URS_2023_02/783301313</t>
  </si>
  <si>
    <t>146</t>
  </si>
  <si>
    <t>783314101</t>
  </si>
  <si>
    <t>Základní jednonásobný syntetický nátěr zámečnických konstrukcí</t>
  </si>
  <si>
    <t>1738017373</t>
  </si>
  <si>
    <t>Základní nátěr zámečnických konstrukcí jednonásobný syntetický</t>
  </si>
  <si>
    <t>https://podminky.urs.cz/item/CS_URS_2023_02/783314101</t>
  </si>
  <si>
    <t>147</t>
  </si>
  <si>
    <t>783317101</t>
  </si>
  <si>
    <t>Krycí jednonásobný syntetický standardní nátěr zámečnických konstrukcí</t>
  </si>
  <si>
    <t>-1198111185</t>
  </si>
  <si>
    <t>Krycí nátěr (email) zámečnických konstrukcí jednonásobný syntetický standardní</t>
  </si>
  <si>
    <t>https://podminky.urs.cz/item/CS_URS_2023_02/783317101</t>
  </si>
  <si>
    <t>148</t>
  </si>
  <si>
    <t>784171101</t>
  </si>
  <si>
    <t>Zakrytí nemalovaných ploch (materiál ve specifikaci) včetně pozdějšího odkrytí podlah</t>
  </si>
  <si>
    <t>1654983633</t>
  </si>
  <si>
    <t>"obklad"728,483</t>
  </si>
  <si>
    <t>"podlahy"946,62</t>
  </si>
  <si>
    <t>149</t>
  </si>
  <si>
    <t>58124844</t>
  </si>
  <si>
    <t>fólie pro malířské potřeby zakrývací tl 25µ 4x5m</t>
  </si>
  <si>
    <t>559664946</t>
  </si>
  <si>
    <t>1175,75*1,1 'Přepočtené koeficientem množství</t>
  </si>
  <si>
    <t>150</t>
  </si>
  <si>
    <t>784181121</t>
  </si>
  <si>
    <t>Penetrace podkladu jednonásobná hloubková v místnostech výšky do 3,80 m</t>
  </si>
  <si>
    <t>961486982</t>
  </si>
  <si>
    <t>"plocha sádrových omítek"</t>
  </si>
  <si>
    <t>3175,76</t>
  </si>
  <si>
    <t>"SDK podhled"</t>
  </si>
  <si>
    <t>175,26</t>
  </si>
  <si>
    <t>"ker. obklad"</t>
  </si>
  <si>
    <t>-728,483</t>
  </si>
  <si>
    <t>151</t>
  </si>
  <si>
    <t>784211101</t>
  </si>
  <si>
    <t>Dvojnásobné bílé malby ze směsí za mokra výborně oděruvzdorných v místnostech v do 3,80 m</t>
  </si>
  <si>
    <t>1891621958</t>
  </si>
  <si>
    <t>Malby z malířských směsí oděruvzdorných za mokra dvojnásobné, bílé za mokra oděruvzdorné výborně v místnostech výšky do 3,80 m</t>
  </si>
  <si>
    <t>https://podminky.urs.cz/item/CS_URS_2023_02/784211101</t>
  </si>
  <si>
    <t>2799,725-838,962</t>
  </si>
  <si>
    <t>152</t>
  </si>
  <si>
    <t>784211101.R</t>
  </si>
  <si>
    <t>Dvojnásobné bílé malby omyvatelné v místnostech v do 3,80 m</t>
  </si>
  <si>
    <t>210686649</t>
  </si>
  <si>
    <t>"místnost S02,06,07,08b,13,14,18,19a,21,25,29,30,31,33,38a,39,40,41,43,44"</t>
  </si>
  <si>
    <t>(2,32*3+1,52+6,81*4+3,06*2+2,16*2+6,55+6,81+5,56+5,75+0,8*4)*1,8</t>
  </si>
  <si>
    <t>(27,35*2-0,9*9-1,5-0,7+15,14*2+5,67*2+2,4*4+1,58*2+4,97*2+3,41*2)*1,8</t>
  </si>
  <si>
    <t>(9,34*2-0,9*3-0,8*2-2,15+19,08*2+2,15-1,1-0,8-1,57-1,1-1,5)*1,8</t>
  </si>
  <si>
    <t>(4,0*2+5,87*2+3,77*2+6,6*2+9,05*2+6,72*2+0,85*3+1,45*2+3+4,3*2+1,4+0,6+3,47*2+3,68*2+5,3*2+4,25*2)*1,8</t>
  </si>
  <si>
    <t>(6,81*2+11,41*2+0,8*8+6,81*2+3,47*2+4,3*2+6,81*4+3,17*2)*1,8</t>
  </si>
  <si>
    <t>03 - Svítidla, silno a slaboproudé rozvody, EZS,kamery, ACS,</t>
  </si>
  <si>
    <t xml:space="preserve">    741 - Elektroinstalace - silnoproud</t>
  </si>
  <si>
    <t xml:space="preserve">    742 - Elektroinstalace - slaboproud</t>
  </si>
  <si>
    <t>M - Práce a dodávky M</t>
  </si>
  <si>
    <t xml:space="preserve">    22-M - Montáže technologických zařízení pro dopravní stavby</t>
  </si>
  <si>
    <t>VRN - Vedlejší rozpočtové náklady</t>
  </si>
  <si>
    <t xml:space="preserve">    VRN1 - Průzkumné, geodetické a projektové práce</t>
  </si>
  <si>
    <t>974031121</t>
  </si>
  <si>
    <t>Vysekání rýh ve zdivu cihelném hl do 30 mm š do 30 mm</t>
  </si>
  <si>
    <t>-1222270497</t>
  </si>
  <si>
    <t>Vysekání rýh ve zdivu cihelném na maltu vápennou nebo vápenocementovou do hl. 30 mm a šířky do 30 mm</t>
  </si>
  <si>
    <t>https://podminky.urs.cz/item/CS_URS_2024_02/974031121</t>
  </si>
  <si>
    <t>"trasy pro rozvod elektro instalace"</t>
  </si>
  <si>
    <t>928+1000+165+760</t>
  </si>
  <si>
    <t>741</t>
  </si>
  <si>
    <t>Elektroinstalace - silnoproud</t>
  </si>
  <si>
    <t>741112001</t>
  </si>
  <si>
    <t>Montáž krabice zapuštěná plastová kruhová</t>
  </si>
  <si>
    <t>-1220981190</t>
  </si>
  <si>
    <t>Montáž krabic elektroinstalačních bez napojení na trubky a lišty, demontáže a montáže víčka a přístroje protahovacích nebo odbočných zapuštěných plastových kruhových do zdiva</t>
  </si>
  <si>
    <t>https://podminky.urs.cz/item/CS_URS_2024_02/741112001</t>
  </si>
  <si>
    <t>27+14+10+2+10+27+222+47</t>
  </si>
  <si>
    <t>34571457</t>
  </si>
  <si>
    <t>krabice pod omítku PVC odbočná kruhová D 70mm s víčkem</t>
  </si>
  <si>
    <t>-1083880945</t>
  </si>
  <si>
    <t>741122015</t>
  </si>
  <si>
    <t>Montáž kabel Cu bez ukončení uložený pod omítku plný kulatý 3x1,5 mm2 (např. CYKY)</t>
  </si>
  <si>
    <t>1147579967</t>
  </si>
  <si>
    <t>34111030</t>
  </si>
  <si>
    <t>kabel instalační jádro Cu plné izolace PVC plášť PVC 450/750V (CYKY) 3x1,5mm2</t>
  </si>
  <si>
    <t>-1502104498</t>
  </si>
  <si>
    <t>1000*1,15 'Přepočtené koeficientem množství</t>
  </si>
  <si>
    <t>741122016</t>
  </si>
  <si>
    <t>Montáž kabel Cu bez ukončení uložený pod omítku plný kulatý 3x2,5 až 6 mm2 (např. CYKY)</t>
  </si>
  <si>
    <t>-1685067514</t>
  </si>
  <si>
    <t>Montáž kabelů měděných bez ukončení uložených pod omítku plných kulatých (např. CYKY), počtu a průřezu žil 3x2,5 až 6 mm2</t>
  </si>
  <si>
    <t>https://podminky.urs.cz/item/CS_URS_2024_02/741122016</t>
  </si>
  <si>
    <t>34111036</t>
  </si>
  <si>
    <t>kabel instalační jádro Cu plné izolace PVC plášť PVC 450/750V (CYKY) 3x2,5mm2</t>
  </si>
  <si>
    <t>160664209</t>
  </si>
  <si>
    <t>928*1,15 'Přepočtené koeficientem množství</t>
  </si>
  <si>
    <t>741122031</t>
  </si>
  <si>
    <t>Montáž kabel Cu bez ukončení uložený pod omítku plný kulatý 5x1,5 až 2,5 mm2 (např. CYKY)</t>
  </si>
  <si>
    <t>-956625237</t>
  </si>
  <si>
    <t>Montáž kabelů měděných bez ukončení uložených pod omítku plných kulatých (např. CYKY), počtu a průřezu žil 5x1,5 až 2,5 mm2</t>
  </si>
  <si>
    <t>https://podminky.urs.cz/item/CS_URS_2024_02/741122031</t>
  </si>
  <si>
    <t>34111090</t>
  </si>
  <si>
    <t>kabel instalační jádro Cu plné izolace PVC plášť PVC 450/750V (CYKY) 5x1,5mm2</t>
  </si>
  <si>
    <t>-412478699</t>
  </si>
  <si>
    <t>165*1,15 'Přepočtené koeficientem množství</t>
  </si>
  <si>
    <t>741210001</t>
  </si>
  <si>
    <t>Montáž rozvodnice oceloplechová nebo plastová běžná do 20 kg</t>
  </si>
  <si>
    <t>-156524085</t>
  </si>
  <si>
    <t>Montáž rozvodnic oceloplechových nebo plastových bez zapojení vodičů běžných, hmotnosti do 20 kg</t>
  </si>
  <si>
    <t>https://podminky.urs.cz/item/CS_URS_2024_02/741210001</t>
  </si>
  <si>
    <t>8500230905</t>
  </si>
  <si>
    <t>Rozvodnice velkoobsahová Eaton Xboard BF-U-4/96-C IP 30</t>
  </si>
  <si>
    <t>278066336</t>
  </si>
  <si>
    <t>741310001</t>
  </si>
  <si>
    <t>Montáž spínač nástěnný 1-jednopólový prostředí normální se zapojením vodičů</t>
  </si>
  <si>
    <t>1964544778</t>
  </si>
  <si>
    <t>Montáž spínačů jedno nebo dvoupólových nástěnných se zapojením vodičů, pro prostředí normální spínačů, řazení 1-jednopólových</t>
  </si>
  <si>
    <t>https://podminky.urs.cz/item/CS_URS_2024_02/741310001</t>
  </si>
  <si>
    <t>34535015</t>
  </si>
  <si>
    <t>spínač nástěnný jednopólový, řazení 1, IP44, šroubové svorky</t>
  </si>
  <si>
    <t>1504764862</t>
  </si>
  <si>
    <t>741310021</t>
  </si>
  <si>
    <t>Montáž přepínač nástěnný 5-sériový prostředí normální se zapojením vodičů</t>
  </si>
  <si>
    <t>-1294579965</t>
  </si>
  <si>
    <t>Montáž spínačů jedno nebo dvoupólových nástěnných se zapojením vodičů, pro prostředí normální přepínačů, řazení 5-sériových</t>
  </si>
  <si>
    <t>https://podminky.urs.cz/item/CS_URS_2024_02/741310021</t>
  </si>
  <si>
    <t>34535017</t>
  </si>
  <si>
    <t>přepínač nástěnný sériový, řazení 5, IP44, šroubové svorky</t>
  </si>
  <si>
    <t>1670971467</t>
  </si>
  <si>
    <t>741310022</t>
  </si>
  <si>
    <t>Montáž přepínač nástěnný 6-střídavý prostředí normální se zapojením vodičů</t>
  </si>
  <si>
    <t>100479956</t>
  </si>
  <si>
    <t>Montáž spínačů jedno nebo dvoupólových nástěnných se zapojením vodičů, pro prostředí normální přepínačů, řazení 6-střídavých</t>
  </si>
  <si>
    <t>https://podminky.urs.cz/item/CS_URS_2024_02/741310022</t>
  </si>
  <si>
    <t>34535018</t>
  </si>
  <si>
    <t>přepínač nástěnný střídavý, řazení 6, IP44, šroubové svorky</t>
  </si>
  <si>
    <t>756718266</t>
  </si>
  <si>
    <t>741310024</t>
  </si>
  <si>
    <t>Montáž přepínač nástěnný 6+6 dvojitý střídavý prostředí normální se zapojením vodičů</t>
  </si>
  <si>
    <t>256402982</t>
  </si>
  <si>
    <t>Montáž spínačů jedno nebo dvoupólových nástěnných se zapojením vodičů, pro prostředí normální přepínačů, řazení 6+6 dvojitých střídavých</t>
  </si>
  <si>
    <t>https://podminky.urs.cz/item/CS_URS_2024_02/741310024</t>
  </si>
  <si>
    <t>34535022</t>
  </si>
  <si>
    <t>přepínač nástěnný střídavý dvojitý, řazení 6+6(6+1), IP44, šroubové svorky</t>
  </si>
  <si>
    <t>-1963913440</t>
  </si>
  <si>
    <t>741310025</t>
  </si>
  <si>
    <t>Montáž přepínač nástěnný 7-křížový prostředí normální se zapojením vodičů</t>
  </si>
  <si>
    <t>280598106</t>
  </si>
  <si>
    <t>Montáž spínačů jedno nebo dvoupólových nástěnných se zapojením vodičů, pro prostředí normální přepínačů, řazení 7-křížových</t>
  </si>
  <si>
    <t>https://podminky.urs.cz/item/CS_URS_2024_02/741310025</t>
  </si>
  <si>
    <t>34535019</t>
  </si>
  <si>
    <t>přepínač nástěnný křížový, s čirým průzorem, řazení 7, IP44, šroubové svorky</t>
  </si>
  <si>
    <t>1082289714</t>
  </si>
  <si>
    <t>741311004</t>
  </si>
  <si>
    <t>Montáž čidlo pohybu nástěnné se zapojením vodičů</t>
  </si>
  <si>
    <t>721145702</t>
  </si>
  <si>
    <t>Montáž spínačů speciálních se zapojením vodičů čidla pohybu nástěnného</t>
  </si>
  <si>
    <t>https://podminky.urs.cz/item/CS_URS_2024_02/741311004</t>
  </si>
  <si>
    <t>40461058</t>
  </si>
  <si>
    <t>čidlo pohybové a prezenční stropní 360°</t>
  </si>
  <si>
    <t>312625123</t>
  </si>
  <si>
    <t>741313001</t>
  </si>
  <si>
    <t>Montáž zásuvka (polo)zapuštěná bezšroubové připojení 2P+PE se zapojením vodičů</t>
  </si>
  <si>
    <t>682056353</t>
  </si>
  <si>
    <t>Montáž zásuvek domovních se zapojením vodičů bezšroubové připojení polozapuštěných nebo zapuštěných 10/16 A, provedení 2P + PE</t>
  </si>
  <si>
    <t>https://podminky.urs.cz/item/CS_URS_2024_02/741313001</t>
  </si>
  <si>
    <t>34555241</t>
  </si>
  <si>
    <t>přístroj zásuvky zápustné jednonásobné, krytka s clonkami, bezšroubové svorky</t>
  </si>
  <si>
    <t>-982860545</t>
  </si>
  <si>
    <t>741313003</t>
  </si>
  <si>
    <t>Montáž zásuvka (polo)zapuštěná bezšroubové připojení 2x(2P+PE) dvojnásobná se zapojením vodičů</t>
  </si>
  <si>
    <t>624938911</t>
  </si>
  <si>
    <t>Montáž zásuvek domovních se zapojením vodičů bezšroubové připojení polozapuštěných nebo zapuštěných 10/16 A, provedení 2x (2P + PE) dvojnásobná</t>
  </si>
  <si>
    <t>https://podminky.urs.cz/item/CS_URS_2024_02/741313003</t>
  </si>
  <si>
    <t>34555200</t>
  </si>
  <si>
    <t>zásuvka polozápustná dvojnásobná chráněná, šroubové svorky</t>
  </si>
  <si>
    <t>1227413305</t>
  </si>
  <si>
    <t>741320171</t>
  </si>
  <si>
    <t>Montáž jističů třípólových nn do 63 A bez krytu se zapojením vodičů</t>
  </si>
  <si>
    <t>-1670289911</t>
  </si>
  <si>
    <t>Montáž jističů se zapojením vodičů třípólových nn do 63 A bez krytu</t>
  </si>
  <si>
    <t>https://podminky.urs.cz/item/CS_URS_2024_02/741320171</t>
  </si>
  <si>
    <t>35822404</t>
  </si>
  <si>
    <t>jistič 3-pólový 32 A vypínací charakteristika B vypínací schopnost 10 kA</t>
  </si>
  <si>
    <t>-977303327</t>
  </si>
  <si>
    <t>741321001</t>
  </si>
  <si>
    <t>Montáž proudových chráničů dvoupólových nn do 25 A bez krytu se zapojením vodičů</t>
  </si>
  <si>
    <t>-1173299019</t>
  </si>
  <si>
    <t>Montáž proudových chráničů se zapojením vodičů dvoupólových nn do 25 A bez krytu</t>
  </si>
  <si>
    <t>https://podminky.urs.cz/item/CS_URS_2024_02/741321001</t>
  </si>
  <si>
    <t>24+24</t>
  </si>
  <si>
    <t>8500124848</t>
  </si>
  <si>
    <t>Chránič proudový s jištěním Eaton PFL6-10/1N/B/003</t>
  </si>
  <si>
    <t>831607297</t>
  </si>
  <si>
    <t>8500124920</t>
  </si>
  <si>
    <t>Chránič proudový s jištěním Eaton PFL6-16/1N/B/003</t>
  </si>
  <si>
    <t>-541281227</t>
  </si>
  <si>
    <t>741372072</t>
  </si>
  <si>
    <t>Montáž svítidlo LED interiérové závěsné hranaté nebo kruhové do 0,09 m2 se zapojením vodičů</t>
  </si>
  <si>
    <t>-1398480621</t>
  </si>
  <si>
    <t>Montáž svítidel s integrovaným zdrojem LED se zapojením vodičů interiérových závěsných hranatých nebo kruhových, plochy do 0,09 m2</t>
  </si>
  <si>
    <t>https://podminky.urs.cz/item/CS_URS_2024_02/741372072</t>
  </si>
  <si>
    <t>34825100.R</t>
  </si>
  <si>
    <t>Colmark Clean LED 4x 12,9W</t>
  </si>
  <si>
    <t>-728189440</t>
  </si>
  <si>
    <t>svítidlo interiérové závěsné IP20 60W 5100lm</t>
  </si>
  <si>
    <t>741372077</t>
  </si>
  <si>
    <t>Montáž svítidlo LED interiérové přisazené stropní hranaté nebo kruhové přes 0,09 do 0,36 m2 s pohybovým čidlem se zapojením vodičů</t>
  </si>
  <si>
    <t>781938507</t>
  </si>
  <si>
    <t>Montáž svítidel s integrovaným zdrojem LED se zapojením vodičů interiérových přisazených stropních hranatých nebo kruhových s pohybovým čidlem přes 0,09 do 0,36 m2</t>
  </si>
  <si>
    <t>https://podminky.urs.cz/item/CS_URS_2024_02/741372077</t>
  </si>
  <si>
    <t>"toalety"24</t>
  </si>
  <si>
    <t>"sklad"10</t>
  </si>
  <si>
    <t>"chodby"28</t>
  </si>
  <si>
    <t>"šatny"26</t>
  </si>
  <si>
    <t>34825003</t>
  </si>
  <si>
    <t>svítidlo interiérové stropní přisazené kruhové D 300-450mm 1900-2500lm</t>
  </si>
  <si>
    <t>-1115363790</t>
  </si>
  <si>
    <t>svítidlo interiérové stropní přisazené kruhové D 300-450mm 1900-2500lm.</t>
  </si>
  <si>
    <t>741372112</t>
  </si>
  <si>
    <t>Montáž svítidlo LED interiérové vestavné panelové hranaté nebo kruhové přes 0,09 do 0,36 m2 se zapojením vodičů</t>
  </si>
  <si>
    <t>919797605</t>
  </si>
  <si>
    <t>Montáž svítidel s integrovaným zdrojem LED se zapojením vodičů interiérových vestavných stropních panelových hranatých nebo kruhových, plochy přes 0,09 do 0,36 m2</t>
  </si>
  <si>
    <t>https://podminky.urs.cz/item/CS_URS_2024_02/741372112</t>
  </si>
  <si>
    <t>49+74+23</t>
  </si>
  <si>
    <t>1966117.R</t>
  </si>
  <si>
    <t>SITECO Apollon 21, DALI, Ra90, UGR&lt;19, 24.7W</t>
  </si>
  <si>
    <t>658281514</t>
  </si>
  <si>
    <t>LED PANEL MODUS FITP5000C</t>
  </si>
  <si>
    <t>1002023990.R</t>
  </si>
  <si>
    <t>SITECO Apollon 21, ON/OFF, Ra90, UGR&lt;19, 23.3W</t>
  </si>
  <si>
    <t>26426569</t>
  </si>
  <si>
    <t>LED panel MODUS FIT4000C3KN600/DALI</t>
  </si>
  <si>
    <t>1305489.R</t>
  </si>
  <si>
    <t>JK TROP 600 P, 36W</t>
  </si>
  <si>
    <t>92363967</t>
  </si>
  <si>
    <t>SVIT.FUTURA 2.5FT PC AL 11000/840</t>
  </si>
  <si>
    <t>741810003</t>
  </si>
  <si>
    <t>Celková prohlídka elektrického rozvodu a zařízení přes 0,5 do 1 milionu Kč</t>
  </si>
  <si>
    <t>-1180371708</t>
  </si>
  <si>
    <t>Zkoušky a prohlídky elektrických rozvodů a zařízení celková prohlídka a vyhotovení revizní zprávy pro objem montážních prací přes 500 do 1000 tis. Kč</t>
  </si>
  <si>
    <t>https://podminky.urs.cz/item/CS_URS_2024_02/741810003</t>
  </si>
  <si>
    <t>741810011</t>
  </si>
  <si>
    <t>Příplatek k celkové prohlídce za každých dalších 500 000,- Kč</t>
  </si>
  <si>
    <t>391546121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</si>
  <si>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</si>
  <si>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https://podminky.urs.cz/item/CS_URS_2024_02/741810011</t>
  </si>
  <si>
    <t>741820102</t>
  </si>
  <si>
    <t>Měření intenzity osvětlení</t>
  </si>
  <si>
    <t>-986535000</t>
  </si>
  <si>
    <t>Měření osvětlovacího zařízení intenzity osvětlení na pracovišti do 50 svítidel</t>
  </si>
  <si>
    <t>https://podminky.urs.cz/item/CS_URS_2024_02/741820102</t>
  </si>
  <si>
    <t>998741311</t>
  </si>
  <si>
    <t>Přesun hmot procentní pro silnoproud ruční v objektech v do 6 m</t>
  </si>
  <si>
    <t>%</t>
  </si>
  <si>
    <t>-1376964977</t>
  </si>
  <si>
    <t>Přesun hmot pro silnoproud stanovený procentní sazbou (%) z ceny vodorovná dopravní vzdálenost do 50 m ruční (bez užití mechanizace) v objektech výšky do 6 m</t>
  </si>
  <si>
    <t>https://podminky.urs.cz/item/CS_URS_2024_02/998741311</t>
  </si>
  <si>
    <t>742</t>
  </si>
  <si>
    <t>Elektroinstalace - slaboproud</t>
  </si>
  <si>
    <t>45</t>
  </si>
  <si>
    <t>742110002</t>
  </si>
  <si>
    <t>Montáž trubek pro slaboproud plastových ohebných uložených pod omítku</t>
  </si>
  <si>
    <t>2069400243</t>
  </si>
  <si>
    <t>Montáž trubek elektroinstalačních plastových ohebných uložených pod omítku</t>
  </si>
  <si>
    <t>https://podminky.urs.cz/item/CS_URS_2024_02/742110002</t>
  </si>
  <si>
    <t>46</t>
  </si>
  <si>
    <t>1690006002</t>
  </si>
  <si>
    <t>Trubka ohebná Kopos Monoflex 1420_K10 20 mm 10 m</t>
  </si>
  <si>
    <t>-1181391223</t>
  </si>
  <si>
    <t>760*1,15 'Přepočtené koeficientem množství</t>
  </si>
  <si>
    <t>47</t>
  </si>
  <si>
    <t>742124003</t>
  </si>
  <si>
    <t>Montáž kabelů datových FTP, UTP, STP pro vnitřní rozvody pevně</t>
  </si>
  <si>
    <t>-1768915038</t>
  </si>
  <si>
    <t>https://podminky.urs.cz/item/CS_URS_2024_02/742124003</t>
  </si>
  <si>
    <t>48</t>
  </si>
  <si>
    <t>34121262</t>
  </si>
  <si>
    <t>kabel datový jádro Cu plné plášť PVC (U/UTP) kategorie 5e</t>
  </si>
  <si>
    <t>581778246</t>
  </si>
  <si>
    <t>200*1,2 'Přepočtené koeficientem množství</t>
  </si>
  <si>
    <t>49</t>
  </si>
  <si>
    <t>-1150109450</t>
  </si>
  <si>
    <t>50</t>
  </si>
  <si>
    <t>3007310376</t>
  </si>
  <si>
    <t>Kabel datový SOLARIX SXKD-6A-STP-LSOH-B2ca, CAT6A, STP, LSOH, B2ca s1 d1 a1, 500m, oranžový</t>
  </si>
  <si>
    <t>-1335723095</t>
  </si>
  <si>
    <t>2064*1,15 'Přepočtené koeficientem množství</t>
  </si>
  <si>
    <t>51</t>
  </si>
  <si>
    <t>742210001.R</t>
  </si>
  <si>
    <t>Montáž ústředny EPS</t>
  </si>
  <si>
    <t>-1472172424</t>
  </si>
  <si>
    <t>Montáž ústředny EPS bez čelního panelu jednokruhové</t>
  </si>
  <si>
    <t>52</t>
  </si>
  <si>
    <t>40462005</t>
  </si>
  <si>
    <t>ústředna PZTS se zabudovaným LAN a GSM komunikátorem</t>
  </si>
  <si>
    <t>-168988666</t>
  </si>
  <si>
    <t>53</t>
  </si>
  <si>
    <t>742220081</t>
  </si>
  <si>
    <t>Montáž čtečky bezkontaktních karet</t>
  </si>
  <si>
    <t>1818393682</t>
  </si>
  <si>
    <t>https://podminky.urs.cz/item/CS_URS_2024_02/742220081</t>
  </si>
  <si>
    <t>54</t>
  </si>
  <si>
    <t>40467005.R</t>
  </si>
  <si>
    <t>Čtečka RFID duální. HID Prox 125kHz a Mifare 13,56MHz</t>
  </si>
  <si>
    <t>-954619883</t>
  </si>
  <si>
    <t>55</t>
  </si>
  <si>
    <t>40467005.R1</t>
  </si>
  <si>
    <t>Čtečka RFID duální. HID Prox 125kHz a Mifare 13,56MHz, s číselnou klávesnicí</t>
  </si>
  <si>
    <t>-702422261</t>
  </si>
  <si>
    <t>56</t>
  </si>
  <si>
    <t>742220081.R</t>
  </si>
  <si>
    <t>Řídící jednotka přístupového systému vč. zdroje a licence</t>
  </si>
  <si>
    <t>1523937951</t>
  </si>
  <si>
    <t>57</t>
  </si>
  <si>
    <t>742220141</t>
  </si>
  <si>
    <t>Montáž ovládací klávesnice pro dodanou ústřednu</t>
  </si>
  <si>
    <t>-1206091387</t>
  </si>
  <si>
    <t>Montáž klávesnice pro dodanou ústřednu</t>
  </si>
  <si>
    <t>https://podminky.urs.cz/item/CS_URS_2024_02/742220141</t>
  </si>
  <si>
    <t>58</t>
  </si>
  <si>
    <t>40467025</t>
  </si>
  <si>
    <t>klávesnice ústředny PZTS, LED</t>
  </si>
  <si>
    <t>-1906052788</t>
  </si>
  <si>
    <t>59</t>
  </si>
  <si>
    <t>742230004</t>
  </si>
  <si>
    <t>Montáž vnitřní kamery</t>
  </si>
  <si>
    <t>593007991</t>
  </si>
  <si>
    <t>Montáž kamerového systému vnitřní kamery</t>
  </si>
  <si>
    <t>https://podminky.urs.cz/item/CS_URS_2024_02/742230004</t>
  </si>
  <si>
    <t>60</t>
  </si>
  <si>
    <t>38475191.R</t>
  </si>
  <si>
    <t>IP kamera Kodek H265 a novější, PoE 802.3af nebo 802.3at, IR přísvit, ISO/IEC 27001:2013 a novější, + POE napájení</t>
  </si>
  <si>
    <t>-754904226</t>
  </si>
  <si>
    <t>61</t>
  </si>
  <si>
    <t>38475191.R1</t>
  </si>
  <si>
    <t>licence Milestone (Milestone XProtect Professional+ Device License (DL) XPPPLUSDL)</t>
  </si>
  <si>
    <t>867266514</t>
  </si>
  <si>
    <t>62</t>
  </si>
  <si>
    <t>742310002.R</t>
  </si>
  <si>
    <t>Montáž zvonku s kamerou</t>
  </si>
  <si>
    <t>1927525572</t>
  </si>
  <si>
    <t>Montáž domovního telefonu komunikačního tabla</t>
  </si>
  <si>
    <t>63</t>
  </si>
  <si>
    <t>37414130.R</t>
  </si>
  <si>
    <t>Zvonek s kamerou</t>
  </si>
  <si>
    <t>780619896</t>
  </si>
  <si>
    <t>64</t>
  </si>
  <si>
    <t>742310006</t>
  </si>
  <si>
    <t>Montáž domácího nástěnného audio/video telefonu</t>
  </si>
  <si>
    <t>1495264278</t>
  </si>
  <si>
    <t>Montáž domovního telefonu nástěnného audio/video telefonu</t>
  </si>
  <si>
    <t>https://podminky.urs.cz/item/CS_URS_2024_02/742310006</t>
  </si>
  <si>
    <t>38226066</t>
  </si>
  <si>
    <t>telefon domácí nástěnný pro povrchovou instalaci</t>
  </si>
  <si>
    <t>-205801698</t>
  </si>
  <si>
    <t>742330012</t>
  </si>
  <si>
    <t>Montáž zařízení do rozvaděče (switch, UPS, DVR, server) bez nastavení</t>
  </si>
  <si>
    <t>-656220201</t>
  </si>
  <si>
    <t>Montáž strukturované kabeláže zařízení do rozvaděče switche, UPS, DVR, server bez nastavení</t>
  </si>
  <si>
    <t>https://podminky.urs.cz/item/CS_URS_2024_02/742330012</t>
  </si>
  <si>
    <t>35712104.R</t>
  </si>
  <si>
    <t>switch Cisco Business CBS220-24P-4G-EU</t>
  </si>
  <si>
    <t>-1259115041</t>
  </si>
  <si>
    <t>switch 28 portů Gigabit (24x PoE, 4x bez PoE) kapacita 56Gbps 370W</t>
  </si>
  <si>
    <t>742330012.R</t>
  </si>
  <si>
    <t>Přístupový bod WIFI</t>
  </si>
  <si>
    <t>737998945</t>
  </si>
  <si>
    <t>40467019.R</t>
  </si>
  <si>
    <t xml:space="preserve">Přístupový bod WIFIUBNT AP: U7 PRO, U7 PRO MAX,  E7 (U7 Enterprise)  (PoE 802.3 at)</t>
  </si>
  <si>
    <t>1099547849</t>
  </si>
  <si>
    <t>Přístupový bod WIFI 2,4GHz/5GHz, dosah 20m</t>
  </si>
  <si>
    <t>742330024</t>
  </si>
  <si>
    <t>Montáž patch panelu 24 portů</t>
  </si>
  <si>
    <t>2101282098</t>
  </si>
  <si>
    <t>Montáž strukturované kabeláže příslušenství a ostatní práce k rozvaděčům patch panelu 24 portů</t>
  </si>
  <si>
    <t>https://podminky.urs.cz/item/CS_URS_2023_02/742330024</t>
  </si>
  <si>
    <t>35712104.R1</t>
  </si>
  <si>
    <t>Patch panel Datacom 24x RJ45, přímý, CAT6A, STP, černý, 1U</t>
  </si>
  <si>
    <t>-1411769603</t>
  </si>
  <si>
    <t>Práce a dodávky M</t>
  </si>
  <si>
    <t>22-M</t>
  </si>
  <si>
    <t>Montáže technologických zařízení pro dopravní stavby</t>
  </si>
  <si>
    <t>220490847</t>
  </si>
  <si>
    <t>Montáž zásuvky pro 1 datový port</t>
  </si>
  <si>
    <t>1877165188</t>
  </si>
  <si>
    <t>Montáž příslušenství pro telefonní přístroje zásuvky pro 1 datový port</t>
  </si>
  <si>
    <t>https://podminky.urs.cz/item/CS_URS_2024_02/220490847</t>
  </si>
  <si>
    <t>34555201</t>
  </si>
  <si>
    <t>zásuvka zápustná dvojnásobná chráněná, šroubové svorky</t>
  </si>
  <si>
    <t>256</t>
  </si>
  <si>
    <t>-1341959596</t>
  </si>
  <si>
    <t>HZS1301</t>
  </si>
  <si>
    <t>Hodinová zúčtovací sazba zedník</t>
  </si>
  <si>
    <t>hod</t>
  </si>
  <si>
    <t>834532073</t>
  </si>
  <si>
    <t>Hodinové zúčtovací sazby profesí HSV provádění konstrukcí zedník</t>
  </si>
  <si>
    <t>https://podminky.urs.cz/item/CS_URS_2024_02/HZS1301</t>
  </si>
  <si>
    <t>"ostatní blíže nespecifikované práce, čerpání dle stavebního deníku"</t>
  </si>
  <si>
    <t>20*8</t>
  </si>
  <si>
    <t>HZS2232</t>
  </si>
  <si>
    <t>Hodinová zúčtovací sazba elektrikář odborný</t>
  </si>
  <si>
    <t>1733274473</t>
  </si>
  <si>
    <t>Hodinové zúčtovací sazby profesí PSV provádění stavebních instalací elektrikář odborný</t>
  </si>
  <si>
    <t>https://podminky.urs.cz/item/CS_URS_2024_02/HZS2232</t>
  </si>
  <si>
    <t>"ostatní eletrikářské práce"</t>
  </si>
  <si>
    <t>10*8</t>
  </si>
  <si>
    <t>VRN</t>
  </si>
  <si>
    <t>VRN1</t>
  </si>
  <si>
    <t>Průzkumné, geodetické a projektové práce</t>
  </si>
  <si>
    <t>013254000</t>
  </si>
  <si>
    <t>Dokumentace skutečného provedení stavby</t>
  </si>
  <si>
    <t>1024</t>
  </si>
  <si>
    <t>960289783</t>
  </si>
  <si>
    <t>https://podminky.urs.cz/item/CS_URS_2024_02/013254000</t>
  </si>
  <si>
    <t>04 - Zdravotně technické instalace</t>
  </si>
  <si>
    <t xml:space="preserve">    721 - Zdravotechnika - vnitřní kanalizace</t>
  </si>
  <si>
    <t xml:space="preserve">    722 - Zdravotechnika - vnitřní vodovod</t>
  </si>
  <si>
    <t xml:space="preserve">    726 - Zdravotechnika - předstěnové instalace</t>
  </si>
  <si>
    <t xml:space="preserve">    733 - Ústřední vytápění - rozvodné potrubí</t>
  </si>
  <si>
    <t xml:space="preserve">    734 - Ústřední vytápění - armatury</t>
  </si>
  <si>
    <t xml:space="preserve">    751 - Vzduchotechnika</t>
  </si>
  <si>
    <t>311101212.R</t>
  </si>
  <si>
    <t>Vytvoření prostupů pro vedení zdravotně technických instalací</t>
  </si>
  <si>
    <t>-255826881</t>
  </si>
  <si>
    <t>721</t>
  </si>
  <si>
    <t>Zdravotechnika - vnitřní kanalizace</t>
  </si>
  <si>
    <t>721175001</t>
  </si>
  <si>
    <t>Potrubí kanalizační plastové připojovací odhlučněné dvouvrstvé DN 50</t>
  </si>
  <si>
    <t>-1419628325</t>
  </si>
  <si>
    <t>Plastové potrubí odhlučněné dvouvrstvé připojovací DN 50</t>
  </si>
  <si>
    <t>https://podminky.urs.cz/item/CS_URS_2023_02/721175001</t>
  </si>
  <si>
    <t>2+2+2+4+2+4+2+3+4+5</t>
  </si>
  <si>
    <t>721175001.R</t>
  </si>
  <si>
    <t>Potrubí kanalizační plastové připojovací odhlučněné dvouvrstvé DN 40</t>
  </si>
  <si>
    <t>837955622</t>
  </si>
  <si>
    <t>2+23+2+4+4+2+2+5+5+7+4+5+7+2+3+4+3+8+6+3+2,2+2+3+5+2+4+4+15</t>
  </si>
  <si>
    <t>721175003</t>
  </si>
  <si>
    <t>Potrubí kanalizační plastové připojovací odhlučněné dvouvrstvé DN 100</t>
  </si>
  <si>
    <t>-465791263</t>
  </si>
  <si>
    <t>Plastové potrubí odhlučněné dvouvrstvé připojovací DN 100</t>
  </si>
  <si>
    <t>https://podminky.urs.cz/item/CS_URS_2023_02/721175003</t>
  </si>
  <si>
    <t>1+3+1+2+3+3+2+2+3</t>
  </si>
  <si>
    <t>721194103.R</t>
  </si>
  <si>
    <t>Tvarovky a ostatní materiál pro kompletní provedení rozvodů kanalizace</t>
  </si>
  <si>
    <t>403079444</t>
  </si>
  <si>
    <t>721194103.R1</t>
  </si>
  <si>
    <t xml:space="preserve">Připojovací příslušenství pro napojení van v místnosti vodoléčby </t>
  </si>
  <si>
    <t>-381210987</t>
  </si>
  <si>
    <t>Připojovací příslušenství pro napojení van v místnosti vodoléčby</t>
  </si>
  <si>
    <t>721212125R</t>
  </si>
  <si>
    <t>Montáž - odtokový sprchový žlab délky 1200 mm s krycím roštem a zápachovou uzávěrkou vč. vybetonování spádové vrstvy</t>
  </si>
  <si>
    <t>1358906018</t>
  </si>
  <si>
    <t>55233202</t>
  </si>
  <si>
    <t>žlab sprchového koutu se zápachovou uzávěrkou š 900mm</t>
  </si>
  <si>
    <t>1669482646</t>
  </si>
  <si>
    <t>žlab sprchového koutu se zápachovou uzávěrkou š koutu 900mm</t>
  </si>
  <si>
    <t>721290111</t>
  </si>
  <si>
    <t>Zkouška těsnosti potrubí kanalizace vodou do DN 125</t>
  </si>
  <si>
    <t>855135445</t>
  </si>
  <si>
    <t xml:space="preserve">Zkouška těsnosti kanalizace  v objektech vodou do DN 125</t>
  </si>
  <si>
    <t>998721201</t>
  </si>
  <si>
    <t>Přesun hmot procentní pro vnitřní kanalizaci v objektech v do 6 m</t>
  </si>
  <si>
    <t>-1922264897</t>
  </si>
  <si>
    <t>Přesun hmot pro vnitřní kanalizaci stanovený procentní sazbou (%) z ceny vodorovná dopravní vzdálenost do 50 m základní v objektech výšky do 6 m</t>
  </si>
  <si>
    <t>https://podminky.urs.cz/item/CS_URS_2024_02/998721201</t>
  </si>
  <si>
    <t>722</t>
  </si>
  <si>
    <t>Zdravotechnika - vnitřní vodovod</t>
  </si>
  <si>
    <t>722174002</t>
  </si>
  <si>
    <t>Potrubí vodovodní plastové PPR svar polyfúze PN 16 D 20x2,8 mm</t>
  </si>
  <si>
    <t>2128558748</t>
  </si>
  <si>
    <t>Potrubí z plastových trubek z polypropylenu PPR svařovaných polyfúzně PN 16 (SDR 7,4) D 20 x 2,8</t>
  </si>
  <si>
    <t>https://podminky.urs.cz/item/CS_URS_2024_02/722174002</t>
  </si>
  <si>
    <t>186</t>
  </si>
  <si>
    <t>722174003</t>
  </si>
  <si>
    <t>Potrubí vodovodní plastové PPR svar polyfúze PN 16 D 25x3,5 mm</t>
  </si>
  <si>
    <t>-1657613138</t>
  </si>
  <si>
    <t>Potrubí z plastových trubek z polypropylenu PPR svařovaných polyfúzně PN 16 (SDR 7,4) D 25 x 3,5</t>
  </si>
  <si>
    <t>https://podminky.urs.cz/item/CS_URS_2023_02/722174003</t>
  </si>
  <si>
    <t>169</t>
  </si>
  <si>
    <t>722175002</t>
  </si>
  <si>
    <t>Potrubí vodovodní plastové PP-RCT svar polyfúze D 20x2,8 mm</t>
  </si>
  <si>
    <t>-1188835241</t>
  </si>
  <si>
    <t>Potrubí z plastových trubek z polypropylenu PP-RCT svařovaných polyfúzně D 20 x 2,8</t>
  </si>
  <si>
    <t>https://podminky.urs.cz/item/CS_URS_2023_02/722175002</t>
  </si>
  <si>
    <t>"rozvod teplé vody"</t>
  </si>
  <si>
    <t>173+159</t>
  </si>
  <si>
    <t>722175003</t>
  </si>
  <si>
    <t>Potrubí vodovodní plastové PP-RCT svar polyfúze D 25x3,5 mm</t>
  </si>
  <si>
    <t>-1343058753</t>
  </si>
  <si>
    <t>Potrubí z plastových trubek z polypropylenu PP-RCT svařovaných polyfúzně D 25 x 3,5</t>
  </si>
  <si>
    <t>https://podminky.urs.cz/item/CS_URS_2023_02/722175003</t>
  </si>
  <si>
    <t>3+5+3+4+7+3+54+54+20*2</t>
  </si>
  <si>
    <t>722175003.R</t>
  </si>
  <si>
    <t>Tvarovky a ostatní materiál pro kompletní provedení rozvodů vody</t>
  </si>
  <si>
    <t>838481263</t>
  </si>
  <si>
    <t>722181231</t>
  </si>
  <si>
    <t>Ochrana vodovodního potrubí přilepenými termoizolačními trubicemi z PE tl přes 9 do 13 mm DN do 22 mm</t>
  </si>
  <si>
    <t>-1412435254</t>
  </si>
  <si>
    <t>Ochrana potrubí termoizolačními trubicemi z pěnového polyetylenu PE přilepenými v příčných a podélných spojích, tloušťky izolace přes 9 do 13 mm, vnitřního průměru izolace DN do 22 mm</t>
  </si>
  <si>
    <t>https://podminky.urs.cz/item/CS_URS_2022_02/722181231</t>
  </si>
  <si>
    <t>722181232</t>
  </si>
  <si>
    <t>Ochrana vodovodního potrubí přilepenými termoizolačními trubicemi z PE tl přes 9 do 13 mm DN přes 22 do 45 mm</t>
  </si>
  <si>
    <t>1826368112</t>
  </si>
  <si>
    <t>Ochrana potrubí termoizolačními trubicemi z pěnového polyetylenu PE přilepenými v příčných a podélných spojích, tloušťky izolace přes 9 do 13 mm, vnitřního průměru izolace DN přes 22 do 45 mm</t>
  </si>
  <si>
    <t>https://podminky.urs.cz/item/CS_URS_2023_02/722181232</t>
  </si>
  <si>
    <t>722290234</t>
  </si>
  <si>
    <t>Proplach, dezinfekce a tlaková zkouška vodovodního potrubí do DN 80</t>
  </si>
  <si>
    <t>-397069297</t>
  </si>
  <si>
    <t xml:space="preserve">Zkoušky, proplach a desinfekce vodovodního potrubí  proplach a desinfekce vodovodního potrubí do DN 80</t>
  </si>
  <si>
    <t>722290246</t>
  </si>
  <si>
    <t>Zkouška těsnosti vodovodního potrubí plastového DN do 40</t>
  </si>
  <si>
    <t>157895004</t>
  </si>
  <si>
    <t>Zkoušky, proplach a desinfekce vodovodního potrubí zkoušky těsnosti vodovodního potrubí plastového do DN 40</t>
  </si>
  <si>
    <t>https://podminky.urs.cz/item/CS_URS_2023_02/722290246</t>
  </si>
  <si>
    <t>998722201</t>
  </si>
  <si>
    <t>Přesun hmot procentní pro vnitřní vodovod v objektech v do 6 m</t>
  </si>
  <si>
    <t>490669371</t>
  </si>
  <si>
    <t>Přesun hmot pro vnitřní vodovod stanovený procentní sazbou (%) z ceny vodorovná dopravní vzdálenost do 50 m základní v objektech výšky do 6 m</t>
  </si>
  <si>
    <t>https://podminky.urs.cz/item/CS_URS_2024_02/998722201</t>
  </si>
  <si>
    <t>158974589.R</t>
  </si>
  <si>
    <t>Kompletní dodávka nového bazénu vč. veškeré přílušenství a technologií dle PD</t>
  </si>
  <si>
    <t>-649801393</t>
  </si>
  <si>
    <t>"bazén místnost s42"</t>
  </si>
  <si>
    <t>158974589.R1</t>
  </si>
  <si>
    <t>Nová filtrace pro vany na vodoléčbě</t>
  </si>
  <si>
    <t>-1922749985</t>
  </si>
  <si>
    <t xml:space="preserve">Kompletní dodávka a montáž filtrace pro vany na vodoléčbě. Protože není přesně známá technologie van bylo by možné použít parametry ze stávající (prohlídkou na místě). Vodoléčba byla proti stávající situaci posunuta, takže stávající svody do úpravny vody nebude možné použít.
</t>
  </si>
  <si>
    <t>158974589.R11</t>
  </si>
  <si>
    <t>Přemístění výřivek a van v místnosti č. 140</t>
  </si>
  <si>
    <t>1615911416</t>
  </si>
  <si>
    <t>725112022</t>
  </si>
  <si>
    <t>Klozet keramický závěsný na nosné stěny s hlubokým splachováním odpad vodorovný</t>
  </si>
  <si>
    <t>33343223</t>
  </si>
  <si>
    <t>Zařízení záchodů klozety keramické závěsné na nosné stěny s hlubokým splachováním odpad vodorovný</t>
  </si>
  <si>
    <t>https://podminky.urs.cz/item/CS_URS_2023_02/725112022</t>
  </si>
  <si>
    <t>725112022.R</t>
  </si>
  <si>
    <t xml:space="preserve">Klozet keramický závěsný (pro tělesně postižené) na nosné stěny s hlubokým splachováním odpad vodorovný </t>
  </si>
  <si>
    <t>1284922482</t>
  </si>
  <si>
    <t>725121502</t>
  </si>
  <si>
    <t>Pisoárový záchodek keramický bez splachovací nádrže bez odsávání a s otvorem pro ventil</t>
  </si>
  <si>
    <t>-2126556687</t>
  </si>
  <si>
    <t>Pisoárové záchodky keramické bez splachovací nádrže urinál bez odsávání s otvorem pro ventil</t>
  </si>
  <si>
    <t>https://podminky.urs.cz/item/CS_URS_2023_02/725121502</t>
  </si>
  <si>
    <t>725211624</t>
  </si>
  <si>
    <t>Umyvadlo keramické bílé šířky 650 mm se sloupem na sifon připevněné na stěnu šrouby</t>
  </si>
  <si>
    <t>-1156676314</t>
  </si>
  <si>
    <t>Umyvadla keramická bílá bez výtokových armatur připevněná na stěnu šrouby se sloupem, šířka umyvadla 650 mm</t>
  </si>
  <si>
    <t>https://podminky.urs.cz/item/CS_URS_2023_02/725211624</t>
  </si>
  <si>
    <t>725244627</t>
  </si>
  <si>
    <t>Zástěna sprchová rohová polorámová skleněná tl. 6 mm dveře otvíravé jednokřídlové vstup z čela na vaničku 1000x1000 mm</t>
  </si>
  <si>
    <t>-189578026</t>
  </si>
  <si>
    <t>Sprchové dveře a zástěny zástěny sprchové rohové čtvercové/obdélníkové polorámové skleněné tl. 6 mm dveře otvíravé jednokřídlové, vstup z čela, na vaničku 1000x1000 mm</t>
  </si>
  <si>
    <t>https://podminky.urs.cz/item/CS_URS_2023_02/725244627</t>
  </si>
  <si>
    <t>725291211R</t>
  </si>
  <si>
    <t>Doplňky zařízení koupelen a záchodů keramické mýdelník jednoduchý - montáž</t>
  </si>
  <si>
    <t>-53166439</t>
  </si>
  <si>
    <t xml:space="preserve">Doplňky zařízení koupelen a záchodů  keramické mýdelník jednoduchý</t>
  </si>
  <si>
    <t>6000035813</t>
  </si>
  <si>
    <t>Dávkovač mýdla Jika CUBITO PURE 203 ml</t>
  </si>
  <si>
    <t>561939199</t>
  </si>
  <si>
    <t>725291621</t>
  </si>
  <si>
    <t>Doplňky zařízení koupelen a záchodů nerezové - montáž</t>
  </si>
  <si>
    <t>2000771141</t>
  </si>
  <si>
    <t xml:space="preserve">Doplňky zařízení koupelen a záchodů  nerezové zásobník toaletních papírů d=300 mm</t>
  </si>
  <si>
    <t>6000074801</t>
  </si>
  <si>
    <t>JIKA Cubito Pure držák toaletního papíru</t>
  </si>
  <si>
    <t>1641524873</t>
  </si>
  <si>
    <t>Štětka na WC Orfeus chrom</t>
  </si>
  <si>
    <t>6000074800</t>
  </si>
  <si>
    <t>-1955650149</t>
  </si>
  <si>
    <t>725339111</t>
  </si>
  <si>
    <t>Montáž výlevky</t>
  </si>
  <si>
    <t>-1736707378</t>
  </si>
  <si>
    <t>Výlevky montáž výlevky</t>
  </si>
  <si>
    <t>https://podminky.urs.cz/item/CS_URS_2023_01/725339111</t>
  </si>
  <si>
    <t>64271101</t>
  </si>
  <si>
    <t>výlevka keramická bílá</t>
  </si>
  <si>
    <t>1117884296</t>
  </si>
  <si>
    <t>725822613</t>
  </si>
  <si>
    <t>Baterie umyvadlová stojánková páková s výpustí</t>
  </si>
  <si>
    <t>-1822931775</t>
  </si>
  <si>
    <t>Baterie umyvadlové stojánkové pákové s výpustí</t>
  </si>
  <si>
    <t>https://podminky.urs.cz/item/CS_URS_2023_02/725822613</t>
  </si>
  <si>
    <t>725829101</t>
  </si>
  <si>
    <t>Montáž baterie nástěnné dřezové pákové a klasické</t>
  </si>
  <si>
    <t>1632811256</t>
  </si>
  <si>
    <t>Baterie dřezové montáž ostatních typů nástěnných pákových nebo klasických</t>
  </si>
  <si>
    <t>https://podminky.urs.cz/item/CS_URS_2023_01/725829101</t>
  </si>
  <si>
    <t>55143977</t>
  </si>
  <si>
    <t>baterie dřezová páková nástěnná s kulatým ústím 200mm</t>
  </si>
  <si>
    <t>1155682896</t>
  </si>
  <si>
    <t>725849411</t>
  </si>
  <si>
    <t>Montáž baterie sprchové nástěnná s nastavitelnou výškou sprchy</t>
  </si>
  <si>
    <t>1232153211</t>
  </si>
  <si>
    <t>Baterie sprchové montáž nástěnných baterií s nastavitelnou výškou sprchy</t>
  </si>
  <si>
    <t>https://podminky.urs.cz/item/CS_URS_2023_02/725849411</t>
  </si>
  <si>
    <t>55145590</t>
  </si>
  <si>
    <t>baterie sprchová páková včetně sprchové soupravy 150mm chrom</t>
  </si>
  <si>
    <t>2128184569</t>
  </si>
  <si>
    <t>998725201</t>
  </si>
  <si>
    <t>Přesun hmot procentní pro zařizovací předměty v objektech v do 6 m</t>
  </si>
  <si>
    <t>1233997903</t>
  </si>
  <si>
    <t>Přesun hmot pro zařizovací předměty stanovený procentní sazbou (%) z ceny vodorovná dopravní vzdálenost do 50 m v objektech výšky do 6 m</t>
  </si>
  <si>
    <t>https://podminky.urs.cz/item/CS_URS_2023_02/998725201</t>
  </si>
  <si>
    <t>726</t>
  </si>
  <si>
    <t>Zdravotechnika - předstěnové instalace</t>
  </si>
  <si>
    <t>726111031</t>
  </si>
  <si>
    <t>Instalační předstěna pro klozet s ovládáním zepředu v 1080 mm závěsný do masivní zděné kce</t>
  </si>
  <si>
    <t>1821956404</t>
  </si>
  <si>
    <t>Předstěnové instalační systémy pro zazdění do masivních zděných konstrukcí pro závěsné klozety ovládání zepředu, stavební výška 1080 mm</t>
  </si>
  <si>
    <t>https://podminky.urs.cz/item/CS_URS_2023_02/726111031</t>
  </si>
  <si>
    <t>726111031.R</t>
  </si>
  <si>
    <t>Instalační předstěna pro klozet (pro tělesně postižené) s ovládáním zepředu v 1080 mm závěsný do masivní zděné kce</t>
  </si>
  <si>
    <t>-542676737</t>
  </si>
  <si>
    <t>726191001</t>
  </si>
  <si>
    <t>Zvukoizolační souprava pro klozet a bidet</t>
  </si>
  <si>
    <t>-106845932</t>
  </si>
  <si>
    <t>Ostatní příslušenství instalačních systémů zvukoizolační souprava pro WC a bidet</t>
  </si>
  <si>
    <t>https://podminky.urs.cz/item/CS_URS_2023_02/726191001</t>
  </si>
  <si>
    <t>726191002</t>
  </si>
  <si>
    <t>Souprava pro předstěnovou montáž</t>
  </si>
  <si>
    <t>194635504</t>
  </si>
  <si>
    <t>Ostatní příslušenství instalačních systémů souprava pro předstěnovou montáž</t>
  </si>
  <si>
    <t>https://podminky.urs.cz/item/CS_URS_2023_02/726191002</t>
  </si>
  <si>
    <t>726191011</t>
  </si>
  <si>
    <t>Ovládací tlačítko WC pro montáž do předstěnových konstrukcí</t>
  </si>
  <si>
    <t>1901950238</t>
  </si>
  <si>
    <t>Ostatní příslušenství instalačních systémů montáž ovládacích tlačítek k WC</t>
  </si>
  <si>
    <t>https://podminky.urs.cz/item/CS_URS_2023_02/726191011</t>
  </si>
  <si>
    <t>55281792</t>
  </si>
  <si>
    <t>tlačítko pro ovládání WC zepředu, chrom, Stop splachování, 246x164mm</t>
  </si>
  <si>
    <t>501363469</t>
  </si>
  <si>
    <t>998726211</t>
  </si>
  <si>
    <t>Přesun hmot procentní pro instalační prefabrikáty v objektech v do 6 m</t>
  </si>
  <si>
    <t>-84087502</t>
  </si>
  <si>
    <t>Přesun hmot pro instalační prefabrikáty stanovený procentní sazbou (%) z ceny vodorovná dopravní vzdálenost do 50 m v objektech výšky do 6 m</t>
  </si>
  <si>
    <t>https://podminky.urs.cz/item/CS_URS_2023_02/998726211</t>
  </si>
  <si>
    <t>733</t>
  </si>
  <si>
    <t>Ústřední vytápění - rozvodné potrubí</t>
  </si>
  <si>
    <t>733221203.R</t>
  </si>
  <si>
    <t>Potrubí měděné měkké spojované tvrdým pájením D 16x1 mm</t>
  </si>
  <si>
    <t>-162178385</t>
  </si>
  <si>
    <t>Potrubí z trubek měděných měkkých spojovaných tvrdým pájením Ø 18/1</t>
  </si>
  <si>
    <t>"propojení nového radiátoru na stávající soustavu"</t>
  </si>
  <si>
    <t>734</t>
  </si>
  <si>
    <t>Ústřední vytápění - armatury</t>
  </si>
  <si>
    <t>734261406</t>
  </si>
  <si>
    <t>Armatura připojovací přímá G 1/2x18 PN 10 do 110°C radiátorů typu VK</t>
  </si>
  <si>
    <t>15864392</t>
  </si>
  <si>
    <t>Šroubení připojovací armatury radiátorů VK PN 10 do 110°C, regulační uzavíratelné přímé G 1/2 x 18</t>
  </si>
  <si>
    <t>https://podminky.urs.cz/item/CS_URS_2023_02/734261406</t>
  </si>
  <si>
    <t>735152381</t>
  </si>
  <si>
    <t>Otopné těleso panel VK dvoudeskové bez přídavné přestupní plochy výška/délka 600/1600 mm výkon 1565 W</t>
  </si>
  <si>
    <t>682223665</t>
  </si>
  <si>
    <t>Otopná tělesa panelová VK dvoudesková PN 1,0 MPa, T do 110°C bez přídavné přestupní plochy výšky tělesa 600 mm stavební délky / výkonu 1600 mm / 1565 W</t>
  </si>
  <si>
    <t>https://podminky.urs.cz/item/CS_URS_2023_02/735152381</t>
  </si>
  <si>
    <t>"doplnění tělesa v místnosti S45"</t>
  </si>
  <si>
    <t>735159230</t>
  </si>
  <si>
    <t>Montáž otopných těles panelových dvouřadých dl přes 1500 do 1980 mm</t>
  </si>
  <si>
    <t>-1923828684</t>
  </si>
  <si>
    <t>Montáž otopných těles panelových dvouřadých, stavební délky přes 1500 do 1980 mm</t>
  </si>
  <si>
    <t>https://podminky.urs.cz/item/CS_URS_2023_02/735159230</t>
  </si>
  <si>
    <t>"montáž uschovaného topného tělesa z místnosti s41"1</t>
  </si>
  <si>
    <t>735511143</t>
  </si>
  <si>
    <t>Podlahové vytápění - elektrotermická hlavice (termopohon)</t>
  </si>
  <si>
    <t>-69567456</t>
  </si>
  <si>
    <t>Trubkové teplovodní podlahové vytápění regulační zařízení elektrotermická hlavice</t>
  </si>
  <si>
    <t>https://podminky.urs.cz/item/CS_URS_2023_02/735511143</t>
  </si>
  <si>
    <t>751</t>
  </si>
  <si>
    <t>Vzduchotechnika</t>
  </si>
  <si>
    <t>751711111</t>
  </si>
  <si>
    <t>Montáž klimatizační jednotky vnitřní nástěnné o výkonu do 3,5 kW</t>
  </si>
  <si>
    <t>2145241905</t>
  </si>
  <si>
    <t>Montáž klimatizační jednotky vnitřní nástěnné o výkonu (pro objem místnosti) do 3,5 kW (do 35 m3)</t>
  </si>
  <si>
    <t>https://podminky.urs.cz/item/CS_URS_2023_02/751711111</t>
  </si>
  <si>
    <t>42952001</t>
  </si>
  <si>
    <t>jednotka klimatizační nástěnná o výkonu do 3,5kW</t>
  </si>
  <si>
    <t>-752404485</t>
  </si>
  <si>
    <t>751711112</t>
  </si>
  <si>
    <t>Montáž klimatizační jednotky vnitřní nástěnné o výkonu přes 3,5 do 5 kW</t>
  </si>
  <si>
    <t>-878190499</t>
  </si>
  <si>
    <t>Montáž klimatizační jednotky vnitřní nástěnné o výkonu (pro objem místnosti) přes 3,5 do 5 kW (přes 35 do 50 m3)</t>
  </si>
  <si>
    <t>https://podminky.urs.cz/item/CS_URS_2023_02/751711112</t>
  </si>
  <si>
    <t>42952002</t>
  </si>
  <si>
    <t>jednotka klimatizační nástěnná o výkonu do 5,0kW</t>
  </si>
  <si>
    <t>1276535138</t>
  </si>
  <si>
    <t>751721111</t>
  </si>
  <si>
    <t>Montáž klimatizační jednotky venkovní s jednofázovým napájením do 2 vnitřních jednotek</t>
  </si>
  <si>
    <t>1889989994</t>
  </si>
  <si>
    <t>Montáž klimatizační jednotky venkovní jednofázové napájení do 2 vnitřních jednotek</t>
  </si>
  <si>
    <t>https://podminky.urs.cz/item/CS_URS_2023_02/751721111</t>
  </si>
  <si>
    <t>42952015</t>
  </si>
  <si>
    <t>jednotka klimatizační venkovní jednofázové napájení do 2 vnitřních jednotek o výkonu do 5,5kW</t>
  </si>
  <si>
    <t>855770451</t>
  </si>
  <si>
    <t>751721112</t>
  </si>
  <si>
    <t>Montáž klimatizační jednotky venkovní s jednofázovým napájením do 3 vnitřních jednotek</t>
  </si>
  <si>
    <t>1617506936</t>
  </si>
  <si>
    <t>Montáž klimatizační jednotky venkovní jednofázové napájení do 3 vnitřních jednotek</t>
  </si>
  <si>
    <t>https://podminky.urs.cz/item/CS_URS_2023_02/751721112</t>
  </si>
  <si>
    <t>42952016</t>
  </si>
  <si>
    <t>jednotka klimatizační venkovní jednofázové napájení do 3 vnitřních jednotek o výkonu do 6,5kW</t>
  </si>
  <si>
    <t>1934670177</t>
  </si>
  <si>
    <t>751721113</t>
  </si>
  <si>
    <t>Montáž klimatizační jednotky venkovní s jednofázovým napájením do 4 vnitřních jednotek</t>
  </si>
  <si>
    <t>910349244</t>
  </si>
  <si>
    <t>Montáž klimatizační jednotky venkovní jednofázové napájení do 4 vnitřních jednotek</t>
  </si>
  <si>
    <t>https://podminky.urs.cz/item/CS_URS_2023_02/751721113</t>
  </si>
  <si>
    <t>42952017</t>
  </si>
  <si>
    <t>jednotka klimatizační venkovní jednofázové napájení do 4 vnitřních jednotek o výkonu do 8,0kW</t>
  </si>
  <si>
    <t>900744715</t>
  </si>
  <si>
    <t>751791112</t>
  </si>
  <si>
    <t>Montáž napojovacího měděného potrubí předizolovaného 10 (3/8" x 0,8)</t>
  </si>
  <si>
    <t>1698253161</t>
  </si>
  <si>
    <t>Montáž napojovacího potrubí měděného předizolovaného, D mm (" x tl. stěny) 10 (3/8" x 0,8)</t>
  </si>
  <si>
    <t>https://podminky.urs.cz/item/CS_URS_2023_02/751791112</t>
  </si>
  <si>
    <t>(20+20+20+10+20+10+8+12+6)*2</t>
  </si>
  <si>
    <t>42981908</t>
  </si>
  <si>
    <t>trubka předizolovaná Cu 3/8" (10 mm), stěna tl 0,8 mm, izolace 9mm</t>
  </si>
  <si>
    <t>1908013519</t>
  </si>
  <si>
    <t>252*1,03 'Přepočtené koeficientem množství</t>
  </si>
  <si>
    <t>751792007</t>
  </si>
  <si>
    <t>Montáž sifonu pro odvod kondenzátu klimatizace</t>
  </si>
  <si>
    <t>972459726</t>
  </si>
  <si>
    <t>Montáž ostatních zařízení pro odvod kondenzátu klimatizace sifonu</t>
  </si>
  <si>
    <t>https://podminky.urs.cz/item/CS_URS_2023_02/751792007</t>
  </si>
  <si>
    <t>48481003</t>
  </si>
  <si>
    <t>sifon pro odvod kondenzátu</t>
  </si>
  <si>
    <t>-300415063</t>
  </si>
  <si>
    <t>751792008</t>
  </si>
  <si>
    <t>Montáž hadice pro odvod kondenzátu klimatizace</t>
  </si>
  <si>
    <t>117761674</t>
  </si>
  <si>
    <t>Montáž ostatních zařízení pro odvod kondenzátu klimatizace hadice</t>
  </si>
  <si>
    <t>https://podminky.urs.cz/item/CS_URS_2023_02/751792008</t>
  </si>
  <si>
    <t>48481004</t>
  </si>
  <si>
    <t>hadice pro odvod kondenzátu</t>
  </si>
  <si>
    <t>-1612569157</t>
  </si>
  <si>
    <t>3+6+8+3+3+4+6+3+5+5+5</t>
  </si>
  <si>
    <t>HZS1302</t>
  </si>
  <si>
    <t>Hodinová zúčtovací sazba zedník specialista</t>
  </si>
  <si>
    <t>-462778008</t>
  </si>
  <si>
    <t xml:space="preserve">Hodinové zúčtovací sazby profesí HSV  provádění konstrukcí zedník specialista</t>
  </si>
  <si>
    <t>https://podminky.urs.cz/item/CS_URS_2022_01/HZS1302</t>
  </si>
  <si>
    <t>"zednické přípomoce pro profese"</t>
  </si>
  <si>
    <t>40*4</t>
  </si>
  <si>
    <t>HZS2211</t>
  </si>
  <si>
    <t>Hodinová zúčtovací sazba instalatér</t>
  </si>
  <si>
    <t>-49134695</t>
  </si>
  <si>
    <t>Hodinové zúčtovací sazby profesí PSV provádění stavebních instalací instalatér</t>
  </si>
  <si>
    <t>https://podminky.urs.cz/item/CS_URS_2024_01/HZS2211</t>
  </si>
  <si>
    <t>"ostatní blíže nespecifokované práce, nutné ke zprovoznění rozvodů vody a kanalizace"</t>
  </si>
  <si>
    <t>40*3</t>
  </si>
  <si>
    <t>HZS2212</t>
  </si>
  <si>
    <t>Hodinová zúčtovací sazba instalatér odborný</t>
  </si>
  <si>
    <t>1698340588</t>
  </si>
  <si>
    <t>Hodinové zúčtovací sazby profesí PSV provádění stavebních instalací instalatér odborný</t>
  </si>
  <si>
    <t>https://podminky.urs.cz/item/CS_URS_2023_02/HZS2212</t>
  </si>
  <si>
    <t>HZS3211</t>
  </si>
  <si>
    <t>Hodinová zúčtovací sazba montér vzduchotechniky a chlazení</t>
  </si>
  <si>
    <t>-458028531</t>
  </si>
  <si>
    <t>Hodinové zúčtovací sazby montáží technologických zařízení na stavebních objektech montér vzduchotechniky a chlazení</t>
  </si>
  <si>
    <t>https://podminky.urs.cz/item/CS_URS_2023_02/HZS3211</t>
  </si>
  <si>
    <t>"ostatní blíže nespecifokované práce, nutné ke zprovoznění VZT"8*5</t>
  </si>
  <si>
    <t>HZS3212</t>
  </si>
  <si>
    <t>Hodinová zúčtovací sazba montér vzduchotechniky a chlazení odborný</t>
  </si>
  <si>
    <t>-1776146351</t>
  </si>
  <si>
    <t>Hodinové zúčtovací sazby montáží technologických zařízení na stavebních objektech montér vzduchotechniky odborný</t>
  </si>
  <si>
    <t>https://podminky.urs.cz/item/CS_URS_2023_02/HZS3212</t>
  </si>
  <si>
    <t>05 - Vedlejší rozpočtové náklady</t>
  </si>
  <si>
    <t xml:space="preserve">    VRN2 - Příprava staveniště</t>
  </si>
  <si>
    <t xml:space="preserve">    VRN3 - Zařízení staveniště</t>
  </si>
  <si>
    <t>-1306926407</t>
  </si>
  <si>
    <t>https://podminky.urs.cz/item/CS_URS_2023_02/013254000</t>
  </si>
  <si>
    <t>VRN2</t>
  </si>
  <si>
    <t>Příprava staveniště</t>
  </si>
  <si>
    <t>020001000</t>
  </si>
  <si>
    <t>25815989</t>
  </si>
  <si>
    <t>https://podminky.urs.cz/item/CS_URS_2023_02/020001000</t>
  </si>
  <si>
    <t>VRN3</t>
  </si>
  <si>
    <t>Zařízení staveniště</t>
  </si>
  <si>
    <t>030001000</t>
  </si>
  <si>
    <t>1890540159</t>
  </si>
  <si>
    <t>https://podminky.urs.cz/item/CS_URS_2023_02/030001000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</si>
</sst>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4" fontId="17"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8" fillId="0" borderId="0" xfId="0" applyNumberFormat="1" applyFont="1" applyAlignment="1">
      <alignment vertical="center"/>
    </xf>
    <xf numFmtId="0" fontId="18"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0" fillId="5" borderId="7" xfId="0" applyFont="1" applyFill="1" applyBorder="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67" fontId="22" fillId="3" borderId="22" xfId="0" applyNumberFormat="1" applyFont="1" applyFill="1" applyBorder="1" applyAlignment="1" applyProtection="1">
      <alignment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949101111" TargetMode="External" /><Relationship Id="rId2" Type="http://schemas.openxmlformats.org/officeDocument/2006/relationships/hyperlink" Target="https://podminky.urs.cz/item/CS_URS_2023_02/962031136" TargetMode="External" /><Relationship Id="rId3" Type="http://schemas.openxmlformats.org/officeDocument/2006/relationships/hyperlink" Target="https://podminky.urs.cz/item/CS_URS_2023_02/962032431" TargetMode="External" /><Relationship Id="rId4" Type="http://schemas.openxmlformats.org/officeDocument/2006/relationships/hyperlink" Target="https://podminky.urs.cz/item/CS_URS_2023_02/965081611" TargetMode="External" /><Relationship Id="rId5" Type="http://schemas.openxmlformats.org/officeDocument/2006/relationships/hyperlink" Target="https://podminky.urs.cz/item/CS_URS_2023_02/968072455" TargetMode="External" /><Relationship Id="rId6" Type="http://schemas.openxmlformats.org/officeDocument/2006/relationships/hyperlink" Target="https://podminky.urs.cz/item/CS_URS_2023_02/978013191" TargetMode="External" /><Relationship Id="rId7" Type="http://schemas.openxmlformats.org/officeDocument/2006/relationships/hyperlink" Target="https://podminky.urs.cz/item/CS_URS_2023_02/997013151" TargetMode="External" /><Relationship Id="rId8" Type="http://schemas.openxmlformats.org/officeDocument/2006/relationships/hyperlink" Target="https://podminky.urs.cz/item/CS_URS_2023_02/997013501" TargetMode="External" /><Relationship Id="rId9" Type="http://schemas.openxmlformats.org/officeDocument/2006/relationships/hyperlink" Target="https://podminky.urs.cz/item/CS_URS_2023_02/997013509" TargetMode="External" /><Relationship Id="rId10" Type="http://schemas.openxmlformats.org/officeDocument/2006/relationships/hyperlink" Target="https://podminky.urs.cz/item/CS_URS_2023_02/997013603" TargetMode="External" /><Relationship Id="rId11" Type="http://schemas.openxmlformats.org/officeDocument/2006/relationships/hyperlink" Target="https://podminky.urs.cz/item/CS_URS_2023_02/997013631" TargetMode="External" /><Relationship Id="rId12" Type="http://schemas.openxmlformats.org/officeDocument/2006/relationships/hyperlink" Target="https://podminky.urs.cz/item/CS_URS_2023_02/997013811" TargetMode="External" /><Relationship Id="rId13" Type="http://schemas.openxmlformats.org/officeDocument/2006/relationships/hyperlink" Target="https://podminky.urs.cz/item/CS_URS_2023_02/997013812" TargetMode="External" /><Relationship Id="rId14" Type="http://schemas.openxmlformats.org/officeDocument/2006/relationships/hyperlink" Target="https://podminky.urs.cz/item/CS_URS_2023_02/725110814" TargetMode="External" /><Relationship Id="rId15" Type="http://schemas.openxmlformats.org/officeDocument/2006/relationships/hyperlink" Target="https://podminky.urs.cz/item/CS_URS_2023_02/725210821" TargetMode="External" /><Relationship Id="rId16" Type="http://schemas.openxmlformats.org/officeDocument/2006/relationships/hyperlink" Target="https://podminky.urs.cz/item/CS_URS_2023_02/725240811" TargetMode="External" /><Relationship Id="rId17" Type="http://schemas.openxmlformats.org/officeDocument/2006/relationships/hyperlink" Target="https://podminky.urs.cz/item/CS_URS_2023_02/725240812" TargetMode="External" /><Relationship Id="rId18" Type="http://schemas.openxmlformats.org/officeDocument/2006/relationships/hyperlink" Target="https://podminky.urs.cz/item/CS_URS_2023_02/725310823" TargetMode="External" /><Relationship Id="rId19" Type="http://schemas.openxmlformats.org/officeDocument/2006/relationships/hyperlink" Target="https://podminky.urs.cz/item/CS_URS_2023_02/725330820" TargetMode="External" /><Relationship Id="rId20" Type="http://schemas.openxmlformats.org/officeDocument/2006/relationships/hyperlink" Target="https://podminky.urs.cz/item/CS_URS_2023_02/725820801" TargetMode="External" /><Relationship Id="rId21" Type="http://schemas.openxmlformats.org/officeDocument/2006/relationships/hyperlink" Target="https://podminky.urs.cz/item/CS_URS_2023_02/725820802" TargetMode="External" /><Relationship Id="rId22" Type="http://schemas.openxmlformats.org/officeDocument/2006/relationships/hyperlink" Target="https://podminky.urs.cz/item/CS_URS_2023_02/725840850" TargetMode="External" /><Relationship Id="rId23" Type="http://schemas.openxmlformats.org/officeDocument/2006/relationships/hyperlink" Target="https://podminky.urs.cz/item/CS_URS_2023_02/763131821" TargetMode="External" /><Relationship Id="rId24" Type="http://schemas.openxmlformats.org/officeDocument/2006/relationships/hyperlink" Target="https://podminky.urs.cz/item/CS_URS_2023_02/763135812" TargetMode="External" /><Relationship Id="rId25" Type="http://schemas.openxmlformats.org/officeDocument/2006/relationships/hyperlink" Target="https://podminky.urs.cz/item/CS_URS_2023_02/766441821" TargetMode="External" /><Relationship Id="rId26" Type="http://schemas.openxmlformats.org/officeDocument/2006/relationships/hyperlink" Target="https://podminky.urs.cz/item/CS_URS_2023_02/766622833" TargetMode="External" /><Relationship Id="rId27" Type="http://schemas.openxmlformats.org/officeDocument/2006/relationships/hyperlink" Target="https://podminky.urs.cz/item/CS_URS_2023_02/766622862" TargetMode="External" /><Relationship Id="rId28" Type="http://schemas.openxmlformats.org/officeDocument/2006/relationships/hyperlink" Target="https://podminky.urs.cz/item/CS_URS_2023_02/766812840" TargetMode="External" /><Relationship Id="rId29" Type="http://schemas.openxmlformats.org/officeDocument/2006/relationships/hyperlink" Target="https://podminky.urs.cz/item/CS_URS_2023_02/771573810" TargetMode="External" /><Relationship Id="rId30" Type="http://schemas.openxmlformats.org/officeDocument/2006/relationships/hyperlink" Target="https://podminky.urs.cz/item/CS_URS_2023_02/776201812" TargetMode="External" /><Relationship Id="rId31" Type="http://schemas.openxmlformats.org/officeDocument/2006/relationships/hyperlink" Target="https://podminky.urs.cz/item/CS_URS_2023_02/776410811" TargetMode="External" /><Relationship Id="rId32" Type="http://schemas.openxmlformats.org/officeDocument/2006/relationships/hyperlink" Target="https://podminky.urs.cz/item/CS_URS_2023_02/781473810" TargetMode="External" /><Relationship Id="rId33" Type="http://schemas.openxmlformats.org/officeDocument/2006/relationships/hyperlink" Target="https://podminky.urs.cz/item/CS_URS_2023_02/784121001" TargetMode="External" /><Relationship Id="rId3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311272321" TargetMode="External" /><Relationship Id="rId2" Type="http://schemas.openxmlformats.org/officeDocument/2006/relationships/hyperlink" Target="https://podminky.urs.cz/item/CS_URS_2023_02/317168012" TargetMode="External" /><Relationship Id="rId3" Type="http://schemas.openxmlformats.org/officeDocument/2006/relationships/hyperlink" Target="https://podminky.urs.cz/item/CS_URS_2023_02/317168013" TargetMode="External" /><Relationship Id="rId4" Type="http://schemas.openxmlformats.org/officeDocument/2006/relationships/hyperlink" Target="https://podminky.urs.cz/item/CS_URS_2023_02/317168015" TargetMode="External" /><Relationship Id="rId5" Type="http://schemas.openxmlformats.org/officeDocument/2006/relationships/hyperlink" Target="https://podminky.urs.cz/item/CS_URS_2023_02/317941121" TargetMode="External" /><Relationship Id="rId6" Type="http://schemas.openxmlformats.org/officeDocument/2006/relationships/hyperlink" Target="https://podminky.urs.cz/item/CS_URS_2023_02/342272225" TargetMode="External" /><Relationship Id="rId7" Type="http://schemas.openxmlformats.org/officeDocument/2006/relationships/hyperlink" Target="https://podminky.urs.cz/item/CS_URS_2023_02/342272235" TargetMode="External" /><Relationship Id="rId8" Type="http://schemas.openxmlformats.org/officeDocument/2006/relationships/hyperlink" Target="https://podminky.urs.cz/item/CS_URS_2023_02/346272236" TargetMode="External" /><Relationship Id="rId9" Type="http://schemas.openxmlformats.org/officeDocument/2006/relationships/hyperlink" Target="https://podminky.urs.cz/item/CS_URS_2023_02/346272246" TargetMode="External" /><Relationship Id="rId10" Type="http://schemas.openxmlformats.org/officeDocument/2006/relationships/hyperlink" Target="https://podminky.urs.cz/item/CS_URS_2023_02/346272256" TargetMode="External" /><Relationship Id="rId11" Type="http://schemas.openxmlformats.org/officeDocument/2006/relationships/hyperlink" Target="https://podminky.urs.cz/item/CS_URS_2023_02/346272266" TargetMode="External" /><Relationship Id="rId12" Type="http://schemas.openxmlformats.org/officeDocument/2006/relationships/hyperlink" Target="https://podminky.urs.cz/item/CS_URS_2023_02/612131121" TargetMode="External" /><Relationship Id="rId13" Type="http://schemas.openxmlformats.org/officeDocument/2006/relationships/hyperlink" Target="https://podminky.urs.cz/item/CS_URS_2023_02/612142001" TargetMode="External" /><Relationship Id="rId14" Type="http://schemas.openxmlformats.org/officeDocument/2006/relationships/hyperlink" Target="https://podminky.urs.cz/item/CS_URS_2023_02/612311131" TargetMode="External" /><Relationship Id="rId15" Type="http://schemas.openxmlformats.org/officeDocument/2006/relationships/hyperlink" Target="https://podminky.urs.cz/item/CS_URS_2023_02/612341391" TargetMode="External" /><Relationship Id="rId16" Type="http://schemas.openxmlformats.org/officeDocument/2006/relationships/hyperlink" Target="https://podminky.urs.cz/item/CS_URS_2023_02/622142001" TargetMode="External" /><Relationship Id="rId17" Type="http://schemas.openxmlformats.org/officeDocument/2006/relationships/hyperlink" Target="https://podminky.urs.cz/item/CS_URS_2023_02/622151031" TargetMode="External" /><Relationship Id="rId18" Type="http://schemas.openxmlformats.org/officeDocument/2006/relationships/hyperlink" Target="https://podminky.urs.cz/item/CS_URS_2023_02/622531012" TargetMode="External" /><Relationship Id="rId19" Type="http://schemas.openxmlformats.org/officeDocument/2006/relationships/hyperlink" Target="https://podminky.urs.cz/item/CS_URS_2023_02/642942111" TargetMode="External" /><Relationship Id="rId20" Type="http://schemas.openxmlformats.org/officeDocument/2006/relationships/hyperlink" Target="https://podminky.urs.cz/item/CS_URS_2023_02/642946211" TargetMode="External" /><Relationship Id="rId21" Type="http://schemas.openxmlformats.org/officeDocument/2006/relationships/hyperlink" Target="https://podminky.urs.cz/item/CS_URS_2023_02/949101111" TargetMode="External" /><Relationship Id="rId22" Type="http://schemas.openxmlformats.org/officeDocument/2006/relationships/hyperlink" Target="https://podminky.urs.cz/item/CS_URS_2023_02/998011001" TargetMode="External" /><Relationship Id="rId23" Type="http://schemas.openxmlformats.org/officeDocument/2006/relationships/hyperlink" Target="https://podminky.urs.cz/item/CS_URS_2023_02/998711101" TargetMode="External" /><Relationship Id="rId24" Type="http://schemas.openxmlformats.org/officeDocument/2006/relationships/hyperlink" Target="https://podminky.urs.cz/item/CS_URS_2023_02/763131411" TargetMode="External" /><Relationship Id="rId25" Type="http://schemas.openxmlformats.org/officeDocument/2006/relationships/hyperlink" Target="https://podminky.urs.cz/item/CS_URS_2023_02/763131451" TargetMode="External" /><Relationship Id="rId26" Type="http://schemas.openxmlformats.org/officeDocument/2006/relationships/hyperlink" Target="https://podminky.urs.cz/item/CS_URS_2023_02/763135102" TargetMode="External" /><Relationship Id="rId27" Type="http://schemas.openxmlformats.org/officeDocument/2006/relationships/hyperlink" Target="https://podminky.urs.cz/item/CS_URS_2023_02/998763301" TargetMode="External" /><Relationship Id="rId28" Type="http://schemas.openxmlformats.org/officeDocument/2006/relationships/hyperlink" Target="https://podminky.urs.cz/item/CS_URS_2023_02/998766101" TargetMode="External" /><Relationship Id="rId29" Type="http://schemas.openxmlformats.org/officeDocument/2006/relationships/hyperlink" Target="https://podminky.urs.cz/item/CS_URS_2023_02/771111011" TargetMode="External" /><Relationship Id="rId30" Type="http://schemas.openxmlformats.org/officeDocument/2006/relationships/hyperlink" Target="https://podminky.urs.cz/item/CS_URS_2023_02/771121011" TargetMode="External" /><Relationship Id="rId31" Type="http://schemas.openxmlformats.org/officeDocument/2006/relationships/hyperlink" Target="https://podminky.urs.cz/item/CS_URS_2023_02/771151012" TargetMode="External" /><Relationship Id="rId32" Type="http://schemas.openxmlformats.org/officeDocument/2006/relationships/hyperlink" Target="https://podminky.urs.cz/item/CS_URS_2023_02/771574414" TargetMode="External" /><Relationship Id="rId33" Type="http://schemas.openxmlformats.org/officeDocument/2006/relationships/hyperlink" Target="https://podminky.urs.cz/item/CS_URS_2023_02/771591112" TargetMode="External" /><Relationship Id="rId34" Type="http://schemas.openxmlformats.org/officeDocument/2006/relationships/hyperlink" Target="https://podminky.urs.cz/item/CS_URS_2023_02/771591241" TargetMode="External" /><Relationship Id="rId35" Type="http://schemas.openxmlformats.org/officeDocument/2006/relationships/hyperlink" Target="https://podminky.urs.cz/item/CS_URS_2023_02/771591242" TargetMode="External" /><Relationship Id="rId36" Type="http://schemas.openxmlformats.org/officeDocument/2006/relationships/hyperlink" Target="https://podminky.urs.cz/item/CS_URS_2023_02/771591264" TargetMode="External" /><Relationship Id="rId37" Type="http://schemas.openxmlformats.org/officeDocument/2006/relationships/hyperlink" Target="https://podminky.urs.cz/item/CS_URS_2023_02/998771101" TargetMode="External" /><Relationship Id="rId38" Type="http://schemas.openxmlformats.org/officeDocument/2006/relationships/hyperlink" Target="https://podminky.urs.cz/item/CS_URS_2023_02/776111117" TargetMode="External" /><Relationship Id="rId39" Type="http://schemas.openxmlformats.org/officeDocument/2006/relationships/hyperlink" Target="https://podminky.urs.cz/item/CS_URS_2023_02/776111311" TargetMode="External" /><Relationship Id="rId40" Type="http://schemas.openxmlformats.org/officeDocument/2006/relationships/hyperlink" Target="https://podminky.urs.cz/item/CS_URS_2023_02/776141112" TargetMode="External" /><Relationship Id="rId41" Type="http://schemas.openxmlformats.org/officeDocument/2006/relationships/hyperlink" Target="https://podminky.urs.cz/item/CS_URS_2023_02/776251121" TargetMode="External" /><Relationship Id="rId42" Type="http://schemas.openxmlformats.org/officeDocument/2006/relationships/hyperlink" Target="https://podminky.urs.cz/item/CS_URS_2023_02/998776101" TargetMode="External" /><Relationship Id="rId43" Type="http://schemas.openxmlformats.org/officeDocument/2006/relationships/hyperlink" Target="https://podminky.urs.cz/item/CS_URS_2023_02/781111011" TargetMode="External" /><Relationship Id="rId44" Type="http://schemas.openxmlformats.org/officeDocument/2006/relationships/hyperlink" Target="https://podminky.urs.cz/item/CS_URS_2023_02/781131251" TargetMode="External" /><Relationship Id="rId45" Type="http://schemas.openxmlformats.org/officeDocument/2006/relationships/hyperlink" Target="https://podminky.urs.cz/item/CS_URS_2023_02/781151031" TargetMode="External" /><Relationship Id="rId46" Type="http://schemas.openxmlformats.org/officeDocument/2006/relationships/hyperlink" Target="https://podminky.urs.cz/item/CS_URS_2022_02/781474154" TargetMode="External" /><Relationship Id="rId47" Type="http://schemas.openxmlformats.org/officeDocument/2006/relationships/hyperlink" Target="https://podminky.urs.cz/item/CS_URS_2023_02/781495211" TargetMode="External" /><Relationship Id="rId48" Type="http://schemas.openxmlformats.org/officeDocument/2006/relationships/hyperlink" Target="https://podminky.urs.cz/item/CS_URS_2023_02/781571141" TargetMode="External" /><Relationship Id="rId49" Type="http://schemas.openxmlformats.org/officeDocument/2006/relationships/hyperlink" Target="https://podminky.urs.cz/item/CS_URS_2023_02/998781101" TargetMode="External" /><Relationship Id="rId50" Type="http://schemas.openxmlformats.org/officeDocument/2006/relationships/hyperlink" Target="https://podminky.urs.cz/item/CS_URS_2023_02/783301303" TargetMode="External" /><Relationship Id="rId51" Type="http://schemas.openxmlformats.org/officeDocument/2006/relationships/hyperlink" Target="https://podminky.urs.cz/item/CS_URS_2023_02/783301313" TargetMode="External" /><Relationship Id="rId52" Type="http://schemas.openxmlformats.org/officeDocument/2006/relationships/hyperlink" Target="https://podminky.urs.cz/item/CS_URS_2023_02/783314101" TargetMode="External" /><Relationship Id="rId53" Type="http://schemas.openxmlformats.org/officeDocument/2006/relationships/hyperlink" Target="https://podminky.urs.cz/item/CS_URS_2023_02/783317101" TargetMode="External" /><Relationship Id="rId54" Type="http://schemas.openxmlformats.org/officeDocument/2006/relationships/hyperlink" Target="https://podminky.urs.cz/item/CS_URS_2023_02/784211101" TargetMode="External" /><Relationship Id="rId5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974031121" TargetMode="External" /><Relationship Id="rId2" Type="http://schemas.openxmlformats.org/officeDocument/2006/relationships/hyperlink" Target="https://podminky.urs.cz/item/CS_URS_2024_02/741112001" TargetMode="External" /><Relationship Id="rId3" Type="http://schemas.openxmlformats.org/officeDocument/2006/relationships/hyperlink" Target="https://podminky.urs.cz/item/CS_URS_2024_02/741122016" TargetMode="External" /><Relationship Id="rId4" Type="http://schemas.openxmlformats.org/officeDocument/2006/relationships/hyperlink" Target="https://podminky.urs.cz/item/CS_URS_2024_02/741122031" TargetMode="External" /><Relationship Id="rId5" Type="http://schemas.openxmlformats.org/officeDocument/2006/relationships/hyperlink" Target="https://podminky.urs.cz/item/CS_URS_2024_02/741210001" TargetMode="External" /><Relationship Id="rId6" Type="http://schemas.openxmlformats.org/officeDocument/2006/relationships/hyperlink" Target="https://podminky.urs.cz/item/CS_URS_2024_02/741310001" TargetMode="External" /><Relationship Id="rId7" Type="http://schemas.openxmlformats.org/officeDocument/2006/relationships/hyperlink" Target="https://podminky.urs.cz/item/CS_URS_2024_02/741310021" TargetMode="External" /><Relationship Id="rId8" Type="http://schemas.openxmlformats.org/officeDocument/2006/relationships/hyperlink" Target="https://podminky.urs.cz/item/CS_URS_2024_02/741310022" TargetMode="External" /><Relationship Id="rId9" Type="http://schemas.openxmlformats.org/officeDocument/2006/relationships/hyperlink" Target="https://podminky.urs.cz/item/CS_URS_2024_02/741310024" TargetMode="External" /><Relationship Id="rId10" Type="http://schemas.openxmlformats.org/officeDocument/2006/relationships/hyperlink" Target="https://podminky.urs.cz/item/CS_URS_2024_02/741310025" TargetMode="External" /><Relationship Id="rId11" Type="http://schemas.openxmlformats.org/officeDocument/2006/relationships/hyperlink" Target="https://podminky.urs.cz/item/CS_URS_2024_02/741311004" TargetMode="External" /><Relationship Id="rId12" Type="http://schemas.openxmlformats.org/officeDocument/2006/relationships/hyperlink" Target="https://podminky.urs.cz/item/CS_URS_2024_02/741313001" TargetMode="External" /><Relationship Id="rId13" Type="http://schemas.openxmlformats.org/officeDocument/2006/relationships/hyperlink" Target="https://podminky.urs.cz/item/CS_URS_2024_02/741313003" TargetMode="External" /><Relationship Id="rId14" Type="http://schemas.openxmlformats.org/officeDocument/2006/relationships/hyperlink" Target="https://podminky.urs.cz/item/CS_URS_2024_02/741320171" TargetMode="External" /><Relationship Id="rId15" Type="http://schemas.openxmlformats.org/officeDocument/2006/relationships/hyperlink" Target="https://podminky.urs.cz/item/CS_URS_2024_02/741321001" TargetMode="External" /><Relationship Id="rId16" Type="http://schemas.openxmlformats.org/officeDocument/2006/relationships/hyperlink" Target="https://podminky.urs.cz/item/CS_URS_2024_02/741372072" TargetMode="External" /><Relationship Id="rId17" Type="http://schemas.openxmlformats.org/officeDocument/2006/relationships/hyperlink" Target="https://podminky.urs.cz/item/CS_URS_2024_02/741372077" TargetMode="External" /><Relationship Id="rId18" Type="http://schemas.openxmlformats.org/officeDocument/2006/relationships/hyperlink" Target="https://podminky.urs.cz/item/CS_URS_2024_02/741372112" TargetMode="External" /><Relationship Id="rId19" Type="http://schemas.openxmlformats.org/officeDocument/2006/relationships/hyperlink" Target="https://podminky.urs.cz/item/CS_URS_2024_02/741810003" TargetMode="External" /><Relationship Id="rId20" Type="http://schemas.openxmlformats.org/officeDocument/2006/relationships/hyperlink" Target="https://podminky.urs.cz/item/CS_URS_2024_02/741810011" TargetMode="External" /><Relationship Id="rId21" Type="http://schemas.openxmlformats.org/officeDocument/2006/relationships/hyperlink" Target="https://podminky.urs.cz/item/CS_URS_2024_02/741820102" TargetMode="External" /><Relationship Id="rId22" Type="http://schemas.openxmlformats.org/officeDocument/2006/relationships/hyperlink" Target="https://podminky.urs.cz/item/CS_URS_2024_02/998741311" TargetMode="External" /><Relationship Id="rId23" Type="http://schemas.openxmlformats.org/officeDocument/2006/relationships/hyperlink" Target="https://podminky.urs.cz/item/CS_URS_2024_02/742110002" TargetMode="External" /><Relationship Id="rId24" Type="http://schemas.openxmlformats.org/officeDocument/2006/relationships/hyperlink" Target="https://podminky.urs.cz/item/CS_URS_2024_02/742124003" TargetMode="External" /><Relationship Id="rId25" Type="http://schemas.openxmlformats.org/officeDocument/2006/relationships/hyperlink" Target="https://podminky.urs.cz/item/CS_URS_2024_02/742124003" TargetMode="External" /><Relationship Id="rId26" Type="http://schemas.openxmlformats.org/officeDocument/2006/relationships/hyperlink" Target="https://podminky.urs.cz/item/CS_URS_2024_02/742220081" TargetMode="External" /><Relationship Id="rId27" Type="http://schemas.openxmlformats.org/officeDocument/2006/relationships/hyperlink" Target="https://podminky.urs.cz/item/CS_URS_2024_02/742220141" TargetMode="External" /><Relationship Id="rId28" Type="http://schemas.openxmlformats.org/officeDocument/2006/relationships/hyperlink" Target="https://podminky.urs.cz/item/CS_URS_2024_02/742230004" TargetMode="External" /><Relationship Id="rId29" Type="http://schemas.openxmlformats.org/officeDocument/2006/relationships/hyperlink" Target="https://podminky.urs.cz/item/CS_URS_2024_02/742310006" TargetMode="External" /><Relationship Id="rId30" Type="http://schemas.openxmlformats.org/officeDocument/2006/relationships/hyperlink" Target="https://podminky.urs.cz/item/CS_URS_2024_02/742330012" TargetMode="External" /><Relationship Id="rId31" Type="http://schemas.openxmlformats.org/officeDocument/2006/relationships/hyperlink" Target="https://podminky.urs.cz/item/CS_URS_2023_02/742330024" TargetMode="External" /><Relationship Id="rId32" Type="http://schemas.openxmlformats.org/officeDocument/2006/relationships/hyperlink" Target="https://podminky.urs.cz/item/CS_URS_2024_02/220490847" TargetMode="External" /><Relationship Id="rId33" Type="http://schemas.openxmlformats.org/officeDocument/2006/relationships/hyperlink" Target="https://podminky.urs.cz/item/CS_URS_2024_02/HZS1301" TargetMode="External" /><Relationship Id="rId34" Type="http://schemas.openxmlformats.org/officeDocument/2006/relationships/hyperlink" Target="https://podminky.urs.cz/item/CS_URS_2024_02/HZS2232" TargetMode="External" /><Relationship Id="rId35" Type="http://schemas.openxmlformats.org/officeDocument/2006/relationships/hyperlink" Target="https://podminky.urs.cz/item/CS_URS_2024_02/013254000" TargetMode="External" /><Relationship Id="rId3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721175001" TargetMode="External" /><Relationship Id="rId2" Type="http://schemas.openxmlformats.org/officeDocument/2006/relationships/hyperlink" Target="https://podminky.urs.cz/item/CS_URS_2023_02/721175003" TargetMode="External" /><Relationship Id="rId3" Type="http://schemas.openxmlformats.org/officeDocument/2006/relationships/hyperlink" Target="https://podminky.urs.cz/item/CS_URS_2024_02/998721201" TargetMode="External" /><Relationship Id="rId4" Type="http://schemas.openxmlformats.org/officeDocument/2006/relationships/hyperlink" Target="https://podminky.urs.cz/item/CS_URS_2024_02/722174002" TargetMode="External" /><Relationship Id="rId5" Type="http://schemas.openxmlformats.org/officeDocument/2006/relationships/hyperlink" Target="https://podminky.urs.cz/item/CS_URS_2023_02/722174003" TargetMode="External" /><Relationship Id="rId6" Type="http://schemas.openxmlformats.org/officeDocument/2006/relationships/hyperlink" Target="https://podminky.urs.cz/item/CS_URS_2023_02/722175002" TargetMode="External" /><Relationship Id="rId7" Type="http://schemas.openxmlformats.org/officeDocument/2006/relationships/hyperlink" Target="https://podminky.urs.cz/item/CS_URS_2023_02/722175003" TargetMode="External" /><Relationship Id="rId8" Type="http://schemas.openxmlformats.org/officeDocument/2006/relationships/hyperlink" Target="https://podminky.urs.cz/item/CS_URS_2022_02/722181231" TargetMode="External" /><Relationship Id="rId9" Type="http://schemas.openxmlformats.org/officeDocument/2006/relationships/hyperlink" Target="https://podminky.urs.cz/item/CS_URS_2023_02/722181232" TargetMode="External" /><Relationship Id="rId10" Type="http://schemas.openxmlformats.org/officeDocument/2006/relationships/hyperlink" Target="https://podminky.urs.cz/item/CS_URS_2023_02/722290246" TargetMode="External" /><Relationship Id="rId11" Type="http://schemas.openxmlformats.org/officeDocument/2006/relationships/hyperlink" Target="https://podminky.urs.cz/item/CS_URS_2024_02/998722201" TargetMode="External" /><Relationship Id="rId12" Type="http://schemas.openxmlformats.org/officeDocument/2006/relationships/hyperlink" Target="https://podminky.urs.cz/item/CS_URS_2023_02/725112022" TargetMode="External" /><Relationship Id="rId13" Type="http://schemas.openxmlformats.org/officeDocument/2006/relationships/hyperlink" Target="https://podminky.urs.cz/item/CS_URS_2023_02/725121502" TargetMode="External" /><Relationship Id="rId14" Type="http://schemas.openxmlformats.org/officeDocument/2006/relationships/hyperlink" Target="https://podminky.urs.cz/item/CS_URS_2023_02/725211624" TargetMode="External" /><Relationship Id="rId15" Type="http://schemas.openxmlformats.org/officeDocument/2006/relationships/hyperlink" Target="https://podminky.urs.cz/item/CS_URS_2023_02/725244627" TargetMode="External" /><Relationship Id="rId16" Type="http://schemas.openxmlformats.org/officeDocument/2006/relationships/hyperlink" Target="https://podminky.urs.cz/item/CS_URS_2023_01/725339111" TargetMode="External" /><Relationship Id="rId17" Type="http://schemas.openxmlformats.org/officeDocument/2006/relationships/hyperlink" Target="https://podminky.urs.cz/item/CS_URS_2023_02/725822613" TargetMode="External" /><Relationship Id="rId18" Type="http://schemas.openxmlformats.org/officeDocument/2006/relationships/hyperlink" Target="https://podminky.urs.cz/item/CS_URS_2023_01/725829101" TargetMode="External" /><Relationship Id="rId19" Type="http://schemas.openxmlformats.org/officeDocument/2006/relationships/hyperlink" Target="https://podminky.urs.cz/item/CS_URS_2023_02/725849411" TargetMode="External" /><Relationship Id="rId20" Type="http://schemas.openxmlformats.org/officeDocument/2006/relationships/hyperlink" Target="https://podminky.urs.cz/item/CS_URS_2023_02/998725201" TargetMode="External" /><Relationship Id="rId21" Type="http://schemas.openxmlformats.org/officeDocument/2006/relationships/hyperlink" Target="https://podminky.urs.cz/item/CS_URS_2023_02/726111031" TargetMode="External" /><Relationship Id="rId22" Type="http://schemas.openxmlformats.org/officeDocument/2006/relationships/hyperlink" Target="https://podminky.urs.cz/item/CS_URS_2023_02/726191001" TargetMode="External" /><Relationship Id="rId23" Type="http://schemas.openxmlformats.org/officeDocument/2006/relationships/hyperlink" Target="https://podminky.urs.cz/item/CS_URS_2023_02/726191002" TargetMode="External" /><Relationship Id="rId24" Type="http://schemas.openxmlformats.org/officeDocument/2006/relationships/hyperlink" Target="https://podminky.urs.cz/item/CS_URS_2023_02/726191011" TargetMode="External" /><Relationship Id="rId25" Type="http://schemas.openxmlformats.org/officeDocument/2006/relationships/hyperlink" Target="https://podminky.urs.cz/item/CS_URS_2023_02/998726211" TargetMode="External" /><Relationship Id="rId26" Type="http://schemas.openxmlformats.org/officeDocument/2006/relationships/hyperlink" Target="https://podminky.urs.cz/item/CS_URS_2023_02/734261406" TargetMode="External" /><Relationship Id="rId27" Type="http://schemas.openxmlformats.org/officeDocument/2006/relationships/hyperlink" Target="https://podminky.urs.cz/item/CS_URS_2023_02/735152381" TargetMode="External" /><Relationship Id="rId28" Type="http://schemas.openxmlformats.org/officeDocument/2006/relationships/hyperlink" Target="https://podminky.urs.cz/item/CS_URS_2023_02/735159230" TargetMode="External" /><Relationship Id="rId29" Type="http://schemas.openxmlformats.org/officeDocument/2006/relationships/hyperlink" Target="https://podminky.urs.cz/item/CS_URS_2023_02/735511143" TargetMode="External" /><Relationship Id="rId30" Type="http://schemas.openxmlformats.org/officeDocument/2006/relationships/hyperlink" Target="https://podminky.urs.cz/item/CS_URS_2023_02/751711111" TargetMode="External" /><Relationship Id="rId31" Type="http://schemas.openxmlformats.org/officeDocument/2006/relationships/hyperlink" Target="https://podminky.urs.cz/item/CS_URS_2023_02/751711112" TargetMode="External" /><Relationship Id="rId32" Type="http://schemas.openxmlformats.org/officeDocument/2006/relationships/hyperlink" Target="https://podminky.urs.cz/item/CS_URS_2023_02/751721111" TargetMode="External" /><Relationship Id="rId33" Type="http://schemas.openxmlformats.org/officeDocument/2006/relationships/hyperlink" Target="https://podminky.urs.cz/item/CS_URS_2023_02/751721112" TargetMode="External" /><Relationship Id="rId34" Type="http://schemas.openxmlformats.org/officeDocument/2006/relationships/hyperlink" Target="https://podminky.urs.cz/item/CS_URS_2023_02/751721113" TargetMode="External" /><Relationship Id="rId35" Type="http://schemas.openxmlformats.org/officeDocument/2006/relationships/hyperlink" Target="https://podminky.urs.cz/item/CS_URS_2023_02/751791112" TargetMode="External" /><Relationship Id="rId36" Type="http://schemas.openxmlformats.org/officeDocument/2006/relationships/hyperlink" Target="https://podminky.urs.cz/item/CS_URS_2023_02/751792007" TargetMode="External" /><Relationship Id="rId37" Type="http://schemas.openxmlformats.org/officeDocument/2006/relationships/hyperlink" Target="https://podminky.urs.cz/item/CS_URS_2023_02/751792008" TargetMode="External" /><Relationship Id="rId38" Type="http://schemas.openxmlformats.org/officeDocument/2006/relationships/hyperlink" Target="https://podminky.urs.cz/item/CS_URS_2022_01/HZS1302" TargetMode="External" /><Relationship Id="rId39" Type="http://schemas.openxmlformats.org/officeDocument/2006/relationships/hyperlink" Target="https://podminky.urs.cz/item/CS_URS_2024_01/HZS2211" TargetMode="External" /><Relationship Id="rId40" Type="http://schemas.openxmlformats.org/officeDocument/2006/relationships/hyperlink" Target="https://podminky.urs.cz/item/CS_URS_2023_02/HZS2212" TargetMode="External" /><Relationship Id="rId41" Type="http://schemas.openxmlformats.org/officeDocument/2006/relationships/hyperlink" Target="https://podminky.urs.cz/item/CS_URS_2023_02/HZS3211" TargetMode="External" /><Relationship Id="rId42" Type="http://schemas.openxmlformats.org/officeDocument/2006/relationships/hyperlink" Target="https://podminky.urs.cz/item/CS_URS_2023_02/HZS3212" TargetMode="External" /><Relationship Id="rId4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013254000" TargetMode="External" /><Relationship Id="rId2" Type="http://schemas.openxmlformats.org/officeDocument/2006/relationships/hyperlink" Target="https://podminky.urs.cz/item/CS_URS_2023_02/020001000" TargetMode="External" /><Relationship Id="rId3" Type="http://schemas.openxmlformats.org/officeDocument/2006/relationships/hyperlink" Target="https://podminky.urs.cz/item/CS_URS_2023_02/030001000" TargetMode="External" /><Relationship Id="rId4"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1</v>
      </c>
      <c r="BT1" s="16" t="s">
        <v>3</v>
      </c>
      <c r="BU1" s="16" t="s">
        <v>3</v>
      </c>
      <c r="BV1" s="16" t="s">
        <v>4</v>
      </c>
    </row>
    <row r="2" s="1" customFormat="1" ht="36.96" customHeight="1">
      <c r="AR2" s="17" t="s">
        <v>5</v>
      </c>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1"/>
      <c r="D4" s="22" t="s">
        <v>9</v>
      </c>
      <c r="AR4" s="21"/>
      <c r="AS4" s="23" t="s">
        <v>10</v>
      </c>
      <c r="BE4" s="24" t="s">
        <v>11</v>
      </c>
      <c r="BS4" s="18" t="s">
        <v>12</v>
      </c>
    </row>
    <row r="5" s="1" customFormat="1" ht="12" customHeight="1">
      <c r="B5" s="21"/>
      <c r="D5" s="25" t="s">
        <v>13</v>
      </c>
      <c r="K5" s="26" t="s">
        <v>14</v>
      </c>
      <c r="L5" s="1"/>
      <c r="M5" s="1"/>
      <c r="N5" s="1"/>
      <c r="O5" s="1"/>
      <c r="P5" s="1"/>
      <c r="Q5" s="1"/>
      <c r="R5" s="1"/>
      <c r="S5" s="1"/>
      <c r="T5" s="1"/>
      <c r="U5" s="1"/>
      <c r="V5" s="1"/>
      <c r="W5" s="1"/>
      <c r="X5" s="1"/>
      <c r="Y5" s="1"/>
      <c r="Z5" s="1"/>
      <c r="AA5" s="1"/>
      <c r="AB5" s="1"/>
      <c r="AC5" s="1"/>
      <c r="AD5" s="1"/>
      <c r="AE5" s="1"/>
      <c r="AF5" s="1"/>
      <c r="AG5" s="1"/>
      <c r="AH5" s="1"/>
      <c r="AI5" s="1"/>
      <c r="AJ5" s="1"/>
      <c r="AR5" s="21"/>
      <c r="BE5" s="27" t="s">
        <v>15</v>
      </c>
      <c r="BS5" s="18" t="s">
        <v>6</v>
      </c>
    </row>
    <row r="6" s="1" customFormat="1" ht="36.96" customHeight="1">
      <c r="B6" s="21"/>
      <c r="D6" s="28" t="s">
        <v>16</v>
      </c>
      <c r="K6" s="29" t="s">
        <v>17</v>
      </c>
      <c r="L6" s="1"/>
      <c r="M6" s="1"/>
      <c r="N6" s="1"/>
      <c r="O6" s="1"/>
      <c r="P6" s="1"/>
      <c r="Q6" s="1"/>
      <c r="R6" s="1"/>
      <c r="S6" s="1"/>
      <c r="T6" s="1"/>
      <c r="U6" s="1"/>
      <c r="V6" s="1"/>
      <c r="W6" s="1"/>
      <c r="X6" s="1"/>
      <c r="Y6" s="1"/>
      <c r="Z6" s="1"/>
      <c r="AA6" s="1"/>
      <c r="AB6" s="1"/>
      <c r="AC6" s="1"/>
      <c r="AD6" s="1"/>
      <c r="AE6" s="1"/>
      <c r="AF6" s="1"/>
      <c r="AG6" s="1"/>
      <c r="AH6" s="1"/>
      <c r="AI6" s="1"/>
      <c r="AJ6" s="1"/>
      <c r="AR6" s="21"/>
      <c r="BE6" s="30"/>
      <c r="BS6" s="18" t="s">
        <v>6</v>
      </c>
    </row>
    <row r="7" s="1" customFormat="1" ht="12" customHeight="1">
      <c r="B7" s="21"/>
      <c r="D7" s="31" t="s">
        <v>18</v>
      </c>
      <c r="K7" s="26" t="s">
        <v>1</v>
      </c>
      <c r="AK7" s="31" t="s">
        <v>19</v>
      </c>
      <c r="AN7" s="26" t="s">
        <v>1</v>
      </c>
      <c r="AR7" s="21"/>
      <c r="BE7" s="30"/>
      <c r="BS7" s="18" t="s">
        <v>6</v>
      </c>
    </row>
    <row r="8" s="1" customFormat="1" ht="12" customHeight="1">
      <c r="B8" s="21"/>
      <c r="D8" s="31" t="s">
        <v>20</v>
      </c>
      <c r="K8" s="26" t="s">
        <v>21</v>
      </c>
      <c r="AK8" s="31" t="s">
        <v>22</v>
      </c>
      <c r="AN8" s="32" t="s">
        <v>23</v>
      </c>
      <c r="AR8" s="21"/>
      <c r="BE8" s="30"/>
      <c r="BS8" s="18" t="s">
        <v>6</v>
      </c>
    </row>
    <row r="9" s="1" customFormat="1" ht="14.4" customHeight="1">
      <c r="B9" s="21"/>
      <c r="AR9" s="21"/>
      <c r="BE9" s="30"/>
      <c r="BS9" s="18" t="s">
        <v>6</v>
      </c>
    </row>
    <row r="10" s="1" customFormat="1" ht="12" customHeight="1">
      <c r="B10" s="21"/>
      <c r="D10" s="31" t="s">
        <v>24</v>
      </c>
      <c r="AK10" s="31" t="s">
        <v>25</v>
      </c>
      <c r="AN10" s="26" t="s">
        <v>1</v>
      </c>
      <c r="AR10" s="21"/>
      <c r="BE10" s="30"/>
      <c r="BS10" s="18" t="s">
        <v>6</v>
      </c>
    </row>
    <row r="11" s="1" customFormat="1" ht="18.48" customHeight="1">
      <c r="B11" s="21"/>
      <c r="E11" s="26" t="s">
        <v>26</v>
      </c>
      <c r="AK11" s="31" t="s">
        <v>27</v>
      </c>
      <c r="AN11" s="26" t="s">
        <v>1</v>
      </c>
      <c r="AR11" s="21"/>
      <c r="BE11" s="30"/>
      <c r="BS11" s="18" t="s">
        <v>6</v>
      </c>
    </row>
    <row r="12" s="1" customFormat="1" ht="6.96" customHeight="1">
      <c r="B12" s="21"/>
      <c r="AR12" s="21"/>
      <c r="BE12" s="30"/>
      <c r="BS12" s="18" t="s">
        <v>6</v>
      </c>
    </row>
    <row r="13" s="1" customFormat="1" ht="12" customHeight="1">
      <c r="B13" s="21"/>
      <c r="D13" s="31" t="s">
        <v>28</v>
      </c>
      <c r="AK13" s="31" t="s">
        <v>25</v>
      </c>
      <c r="AN13" s="33" t="s">
        <v>29</v>
      </c>
      <c r="AR13" s="21"/>
      <c r="BE13" s="30"/>
      <c r="BS13" s="18" t="s">
        <v>6</v>
      </c>
    </row>
    <row r="14">
      <c r="B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N14" s="33" t="s">
        <v>29</v>
      </c>
      <c r="AR14" s="21"/>
      <c r="BE14" s="30"/>
      <c r="BS14" s="18" t="s">
        <v>6</v>
      </c>
    </row>
    <row r="15" s="1" customFormat="1" ht="6.96" customHeight="1">
      <c r="B15" s="21"/>
      <c r="AR15" s="21"/>
      <c r="BE15" s="30"/>
      <c r="BS15" s="18" t="s">
        <v>3</v>
      </c>
    </row>
    <row r="16" s="1" customFormat="1" ht="12" customHeight="1">
      <c r="B16" s="21"/>
      <c r="D16" s="31" t="s">
        <v>30</v>
      </c>
      <c r="AK16" s="31" t="s">
        <v>25</v>
      </c>
      <c r="AN16" s="26" t="s">
        <v>1</v>
      </c>
      <c r="AR16" s="21"/>
      <c r="BE16" s="30"/>
      <c r="BS16" s="18" t="s">
        <v>3</v>
      </c>
    </row>
    <row r="17" s="1" customFormat="1" ht="18.48" customHeight="1">
      <c r="B17" s="21"/>
      <c r="E17" s="26" t="s">
        <v>31</v>
      </c>
      <c r="AK17" s="31" t="s">
        <v>27</v>
      </c>
      <c r="AN17" s="26" t="s">
        <v>1</v>
      </c>
      <c r="AR17" s="21"/>
      <c r="BE17" s="30"/>
      <c r="BS17" s="18" t="s">
        <v>32</v>
      </c>
    </row>
    <row r="18" s="1" customFormat="1" ht="6.96" customHeight="1">
      <c r="B18" s="21"/>
      <c r="AR18" s="21"/>
      <c r="BE18" s="30"/>
      <c r="BS18" s="18" t="s">
        <v>6</v>
      </c>
    </row>
    <row r="19" s="1" customFormat="1" ht="12" customHeight="1">
      <c r="B19" s="21"/>
      <c r="D19" s="31" t="s">
        <v>33</v>
      </c>
      <c r="AK19" s="31" t="s">
        <v>25</v>
      </c>
      <c r="AN19" s="26" t="s">
        <v>1</v>
      </c>
      <c r="AR19" s="21"/>
      <c r="BE19" s="30"/>
      <c r="BS19" s="18" t="s">
        <v>6</v>
      </c>
    </row>
    <row r="20" s="1" customFormat="1" ht="18.48" customHeight="1">
      <c r="B20" s="21"/>
      <c r="E20" s="26" t="s">
        <v>34</v>
      </c>
      <c r="AK20" s="31" t="s">
        <v>27</v>
      </c>
      <c r="AN20" s="26" t="s">
        <v>1</v>
      </c>
      <c r="AR20" s="21"/>
      <c r="BE20" s="30"/>
      <c r="BS20" s="18" t="s">
        <v>32</v>
      </c>
    </row>
    <row r="21" s="1" customFormat="1" ht="6.96" customHeight="1">
      <c r="B21" s="21"/>
      <c r="AR21" s="21"/>
      <c r="BE21" s="30"/>
    </row>
    <row r="22" s="1" customFormat="1" ht="12" customHeight="1">
      <c r="B22" s="21"/>
      <c r="D22" s="31" t="s">
        <v>35</v>
      </c>
      <c r="AR22" s="21"/>
      <c r="BE22" s="30"/>
    </row>
    <row r="23" s="1" customFormat="1" ht="16.5" customHeight="1">
      <c r="B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E23" s="30"/>
    </row>
    <row r="24" s="1" customFormat="1" ht="6.96" customHeight="1">
      <c r="B24" s="21"/>
      <c r="AR24" s="21"/>
      <c r="BE24" s="30"/>
    </row>
    <row r="25" s="1" customFormat="1"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E25" s="30"/>
    </row>
    <row r="26" s="2" customFormat="1" ht="25.92" customHeight="1">
      <c r="A26" s="37"/>
      <c r="B26" s="38"/>
      <c r="C26" s="37"/>
      <c r="D26" s="39" t="s">
        <v>36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7"/>
      <c r="AQ26" s="37"/>
      <c r="AR26" s="38"/>
      <c r="BE26" s="30"/>
    </row>
    <row r="27" s="2" customFormat="1" ht="6.96" customHeight="1">
      <c r="A27" s="37"/>
      <c r="B27" s="3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c r="BE27" s="30"/>
    </row>
    <row r="28" s="2" customFormat="1">
      <c r="A28" s="37"/>
      <c r="B28" s="38"/>
      <c r="C28" s="37"/>
      <c r="D28" s="37"/>
      <c r="E28" s="37"/>
      <c r="F28" s="37"/>
      <c r="G28" s="37"/>
      <c r="H28" s="37"/>
      <c r="I28" s="37"/>
      <c r="J28" s="37"/>
      <c r="K28" s="37"/>
      <c r="L28" s="42" t="s">
        <v>37</v>
      </c>
      <c r="M28" s="42"/>
      <c r="N28" s="42"/>
      <c r="O28" s="42"/>
      <c r="P28" s="42"/>
      <c r="Q28" s="37"/>
      <c r="R28" s="37"/>
      <c r="S28" s="37"/>
      <c r="T28" s="37"/>
      <c r="U28" s="37"/>
      <c r="V28" s="37"/>
      <c r="W28" s="42" t="s">
        <v>38</v>
      </c>
      <c r="X28" s="42"/>
      <c r="Y28" s="42"/>
      <c r="Z28" s="42"/>
      <c r="AA28" s="42"/>
      <c r="AB28" s="42"/>
      <c r="AC28" s="42"/>
      <c r="AD28" s="42"/>
      <c r="AE28" s="42"/>
      <c r="AF28" s="37"/>
      <c r="AG28" s="37"/>
      <c r="AH28" s="37"/>
      <c r="AI28" s="37"/>
      <c r="AJ28" s="37"/>
      <c r="AK28" s="42" t="s">
        <v>39</v>
      </c>
      <c r="AL28" s="42"/>
      <c r="AM28" s="42"/>
      <c r="AN28" s="42"/>
      <c r="AO28" s="42"/>
      <c r="AP28" s="37"/>
      <c r="AQ28" s="37"/>
      <c r="AR28" s="38"/>
      <c r="BE28" s="30"/>
    </row>
    <row r="29" s="3" customFormat="1" ht="14.4" customHeight="1">
      <c r="A29" s="3"/>
      <c r="B29" s="43"/>
      <c r="C29" s="3"/>
      <c r="D29" s="31" t="s">
        <v>40</v>
      </c>
      <c r="E29" s="3"/>
      <c r="F29" s="31" t="s">
        <v>41</v>
      </c>
      <c r="G29" s="3"/>
      <c r="H29" s="3"/>
      <c r="I29" s="3"/>
      <c r="J29" s="3"/>
      <c r="K29" s="3"/>
      <c r="L29" s="44">
        <v>0.20999999999999999</v>
      </c>
      <c r="M29" s="3"/>
      <c r="N29" s="3"/>
      <c r="O29" s="3"/>
      <c r="P29" s="3"/>
      <c r="Q29" s="3"/>
      <c r="R29" s="3"/>
      <c r="S29" s="3"/>
      <c r="T29" s="3"/>
      <c r="U29" s="3"/>
      <c r="V29" s="3"/>
      <c r="W29" s="45">
        <f>ROUND(AZ94, 2)</f>
        <v>0</v>
      </c>
      <c r="X29" s="3"/>
      <c r="Y29" s="3"/>
      <c r="Z29" s="3"/>
      <c r="AA29" s="3"/>
      <c r="AB29" s="3"/>
      <c r="AC29" s="3"/>
      <c r="AD29" s="3"/>
      <c r="AE29" s="3"/>
      <c r="AF29" s="3"/>
      <c r="AG29" s="3"/>
      <c r="AH29" s="3"/>
      <c r="AI29" s="3"/>
      <c r="AJ29" s="3"/>
      <c r="AK29" s="45">
        <f>ROUND(AV94, 2)</f>
        <v>0</v>
      </c>
      <c r="AL29" s="3"/>
      <c r="AM29" s="3"/>
      <c r="AN29" s="3"/>
      <c r="AO29" s="3"/>
      <c r="AP29" s="3"/>
      <c r="AQ29" s="3"/>
      <c r="AR29" s="43"/>
      <c r="BE29" s="46"/>
    </row>
    <row r="30" s="3" customFormat="1" ht="14.4" customHeight="1">
      <c r="A30" s="3"/>
      <c r="B30" s="43"/>
      <c r="C30" s="3"/>
      <c r="D30" s="3"/>
      <c r="E30" s="3"/>
      <c r="F30" s="31" t="s">
        <v>42</v>
      </c>
      <c r="G30" s="3"/>
      <c r="H30" s="3"/>
      <c r="I30" s="3"/>
      <c r="J30" s="3"/>
      <c r="K30" s="3"/>
      <c r="L30" s="44">
        <v>0.12</v>
      </c>
      <c r="M30" s="3"/>
      <c r="N30" s="3"/>
      <c r="O30" s="3"/>
      <c r="P30" s="3"/>
      <c r="Q30" s="3"/>
      <c r="R30" s="3"/>
      <c r="S30" s="3"/>
      <c r="T30" s="3"/>
      <c r="U30" s="3"/>
      <c r="V30" s="3"/>
      <c r="W30" s="45">
        <f>ROUND(BA94, 2)</f>
        <v>0</v>
      </c>
      <c r="X30" s="3"/>
      <c r="Y30" s="3"/>
      <c r="Z30" s="3"/>
      <c r="AA30" s="3"/>
      <c r="AB30" s="3"/>
      <c r="AC30" s="3"/>
      <c r="AD30" s="3"/>
      <c r="AE30" s="3"/>
      <c r="AF30" s="3"/>
      <c r="AG30" s="3"/>
      <c r="AH30" s="3"/>
      <c r="AI30" s="3"/>
      <c r="AJ30" s="3"/>
      <c r="AK30" s="45">
        <f>ROUND(AW94, 2)</f>
        <v>0</v>
      </c>
      <c r="AL30" s="3"/>
      <c r="AM30" s="3"/>
      <c r="AN30" s="3"/>
      <c r="AO30" s="3"/>
      <c r="AP30" s="3"/>
      <c r="AQ30" s="3"/>
      <c r="AR30" s="43"/>
      <c r="BE30" s="46"/>
    </row>
    <row r="31" hidden="1" s="3" customFormat="1" ht="14.4" customHeight="1">
      <c r="A31" s="3"/>
      <c r="B31" s="43"/>
      <c r="C31" s="3"/>
      <c r="D31" s="3"/>
      <c r="E31" s="3"/>
      <c r="F31" s="31" t="s">
        <v>43</v>
      </c>
      <c r="G31" s="3"/>
      <c r="H31" s="3"/>
      <c r="I31" s="3"/>
      <c r="J31" s="3"/>
      <c r="K31" s="3"/>
      <c r="L31" s="44">
        <v>0.20999999999999999</v>
      </c>
      <c r="M31" s="3"/>
      <c r="N31" s="3"/>
      <c r="O31" s="3"/>
      <c r="P31" s="3"/>
      <c r="Q31" s="3"/>
      <c r="R31" s="3"/>
      <c r="S31" s="3"/>
      <c r="T31" s="3"/>
      <c r="U31" s="3"/>
      <c r="V31" s="3"/>
      <c r="W31" s="45">
        <f>ROUND(BB94, 2)</f>
        <v>0</v>
      </c>
      <c r="X31" s="3"/>
      <c r="Y31" s="3"/>
      <c r="Z31" s="3"/>
      <c r="AA31" s="3"/>
      <c r="AB31" s="3"/>
      <c r="AC31" s="3"/>
      <c r="AD31" s="3"/>
      <c r="AE31" s="3"/>
      <c r="AF31" s="3"/>
      <c r="AG31" s="3"/>
      <c r="AH31" s="3"/>
      <c r="AI31" s="3"/>
      <c r="AJ31" s="3"/>
      <c r="AK31" s="45">
        <v>0</v>
      </c>
      <c r="AL31" s="3"/>
      <c r="AM31" s="3"/>
      <c r="AN31" s="3"/>
      <c r="AO31" s="3"/>
      <c r="AP31" s="3"/>
      <c r="AQ31" s="3"/>
      <c r="AR31" s="43"/>
      <c r="BE31" s="46"/>
    </row>
    <row r="32" hidden="1" s="3" customFormat="1" ht="14.4" customHeight="1">
      <c r="A32" s="3"/>
      <c r="B32" s="43"/>
      <c r="C32" s="3"/>
      <c r="D32" s="3"/>
      <c r="E32" s="3"/>
      <c r="F32" s="31" t="s">
        <v>44</v>
      </c>
      <c r="G32" s="3"/>
      <c r="H32" s="3"/>
      <c r="I32" s="3"/>
      <c r="J32" s="3"/>
      <c r="K32" s="3"/>
      <c r="L32" s="44">
        <v>0.12</v>
      </c>
      <c r="M32" s="3"/>
      <c r="N32" s="3"/>
      <c r="O32" s="3"/>
      <c r="P32" s="3"/>
      <c r="Q32" s="3"/>
      <c r="R32" s="3"/>
      <c r="S32" s="3"/>
      <c r="T32" s="3"/>
      <c r="U32" s="3"/>
      <c r="V32" s="3"/>
      <c r="W32" s="45">
        <f>ROUND(BC94, 2)</f>
        <v>0</v>
      </c>
      <c r="X32" s="3"/>
      <c r="Y32" s="3"/>
      <c r="Z32" s="3"/>
      <c r="AA32" s="3"/>
      <c r="AB32" s="3"/>
      <c r="AC32" s="3"/>
      <c r="AD32" s="3"/>
      <c r="AE32" s="3"/>
      <c r="AF32" s="3"/>
      <c r="AG32" s="3"/>
      <c r="AH32" s="3"/>
      <c r="AI32" s="3"/>
      <c r="AJ32" s="3"/>
      <c r="AK32" s="45">
        <v>0</v>
      </c>
      <c r="AL32" s="3"/>
      <c r="AM32" s="3"/>
      <c r="AN32" s="3"/>
      <c r="AO32" s="3"/>
      <c r="AP32" s="3"/>
      <c r="AQ32" s="3"/>
      <c r="AR32" s="43"/>
      <c r="BE32" s="46"/>
    </row>
    <row r="33" hidden="1" s="3" customFormat="1" ht="14.4" customHeight="1">
      <c r="A33" s="3"/>
      <c r="B33" s="43"/>
      <c r="C33" s="3"/>
      <c r="D33" s="3"/>
      <c r="E33" s="3"/>
      <c r="F33" s="31" t="s">
        <v>45</v>
      </c>
      <c r="G33" s="3"/>
      <c r="H33" s="3"/>
      <c r="I33" s="3"/>
      <c r="J33" s="3"/>
      <c r="K33" s="3"/>
      <c r="L33" s="44">
        <v>0</v>
      </c>
      <c r="M33" s="3"/>
      <c r="N33" s="3"/>
      <c r="O33" s="3"/>
      <c r="P33" s="3"/>
      <c r="Q33" s="3"/>
      <c r="R33" s="3"/>
      <c r="S33" s="3"/>
      <c r="T33" s="3"/>
      <c r="U33" s="3"/>
      <c r="V33" s="3"/>
      <c r="W33" s="45">
        <f>ROUND(BD94, 2)</f>
        <v>0</v>
      </c>
      <c r="X33" s="3"/>
      <c r="Y33" s="3"/>
      <c r="Z33" s="3"/>
      <c r="AA33" s="3"/>
      <c r="AB33" s="3"/>
      <c r="AC33" s="3"/>
      <c r="AD33" s="3"/>
      <c r="AE33" s="3"/>
      <c r="AF33" s="3"/>
      <c r="AG33" s="3"/>
      <c r="AH33" s="3"/>
      <c r="AI33" s="3"/>
      <c r="AJ33" s="3"/>
      <c r="AK33" s="45">
        <v>0</v>
      </c>
      <c r="AL33" s="3"/>
      <c r="AM33" s="3"/>
      <c r="AN33" s="3"/>
      <c r="AO33" s="3"/>
      <c r="AP33" s="3"/>
      <c r="AQ33" s="3"/>
      <c r="AR33" s="43"/>
      <c r="BE33" s="46"/>
    </row>
    <row r="34" s="2" customFormat="1" ht="6.96" customHeight="1">
      <c r="A34" s="37"/>
      <c r="B34" s="3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8"/>
      <c r="BE34" s="30"/>
    </row>
    <row r="35" s="2" customFormat="1" ht="25.92" customHeight="1">
      <c r="A35" s="37"/>
      <c r="B35" s="38"/>
      <c r="C35" s="47"/>
      <c r="D35" s="48" t="s">
        <v>46</v>
      </c>
      <c r="E35" s="49"/>
      <c r="F35" s="49"/>
      <c r="G35" s="49"/>
      <c r="H35" s="49"/>
      <c r="I35" s="49"/>
      <c r="J35" s="49"/>
      <c r="K35" s="49"/>
      <c r="L35" s="49"/>
      <c r="M35" s="49"/>
      <c r="N35" s="49"/>
      <c r="O35" s="49"/>
      <c r="P35" s="49"/>
      <c r="Q35" s="49"/>
      <c r="R35" s="49"/>
      <c r="S35" s="49"/>
      <c r="T35" s="50" t="s">
        <v>47</v>
      </c>
      <c r="U35" s="49"/>
      <c r="V35" s="49"/>
      <c r="W35" s="49"/>
      <c r="X35" s="51" t="s">
        <v>48</v>
      </c>
      <c r="Y35" s="49"/>
      <c r="Z35" s="49"/>
      <c r="AA35" s="49"/>
      <c r="AB35" s="49"/>
      <c r="AC35" s="49"/>
      <c r="AD35" s="49"/>
      <c r="AE35" s="49"/>
      <c r="AF35" s="49"/>
      <c r="AG35" s="49"/>
      <c r="AH35" s="49"/>
      <c r="AI35" s="49"/>
      <c r="AJ35" s="49"/>
      <c r="AK35" s="52">
        <f>SUM(AK26:AK33)</f>
        <v>0</v>
      </c>
      <c r="AL35" s="49"/>
      <c r="AM35" s="49"/>
      <c r="AN35" s="49"/>
      <c r="AO35" s="53"/>
      <c r="AP35" s="47"/>
      <c r="AQ35" s="47"/>
      <c r="AR35" s="38"/>
      <c r="BE35" s="37"/>
    </row>
    <row r="36" s="2" customFormat="1" ht="6.96" customHeight="1">
      <c r="A36" s="37"/>
      <c r="B36" s="3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8"/>
      <c r="BE36" s="37"/>
    </row>
    <row r="37" s="2" customFormat="1" ht="14.4" customHeight="1">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8"/>
      <c r="BE37" s="37"/>
    </row>
    <row r="38" s="1" customFormat="1" ht="14.4" customHeight="1">
      <c r="B38" s="21"/>
      <c r="AR38" s="21"/>
    </row>
    <row r="39" s="1" customFormat="1" ht="14.4" customHeight="1">
      <c r="B39" s="21"/>
      <c r="AR39" s="21"/>
    </row>
    <row r="40" s="1" customFormat="1" ht="14.4" customHeight="1">
      <c r="B40" s="21"/>
      <c r="AR40" s="21"/>
    </row>
    <row r="41" s="1" customFormat="1" ht="14.4" customHeight="1">
      <c r="B41" s="21"/>
      <c r="AR41" s="21"/>
    </row>
    <row r="42" s="1" customFormat="1" ht="14.4" customHeight="1">
      <c r="B42" s="21"/>
      <c r="AR42" s="21"/>
    </row>
    <row r="43" s="1" customFormat="1" ht="14.4" customHeight="1">
      <c r="B43" s="21"/>
      <c r="AR43" s="21"/>
    </row>
    <row r="44" s="1" customFormat="1" ht="14.4" customHeight="1">
      <c r="B44" s="21"/>
      <c r="AR44" s="21"/>
    </row>
    <row r="45" s="1" customFormat="1" ht="14.4" customHeight="1">
      <c r="B45" s="21"/>
      <c r="AR45" s="21"/>
    </row>
    <row r="46" s="1" customFormat="1" ht="14.4" customHeight="1">
      <c r="B46" s="21"/>
      <c r="AR46" s="21"/>
    </row>
    <row r="47" s="1" customFormat="1" ht="14.4" customHeight="1">
      <c r="B47" s="21"/>
      <c r="AR47" s="21"/>
    </row>
    <row r="48" s="1" customFormat="1" ht="14.4" customHeight="1">
      <c r="B48" s="21"/>
      <c r="AR48" s="21"/>
    </row>
    <row r="49" s="2" customFormat="1" ht="14.4" customHeight="1">
      <c r="B49" s="54"/>
      <c r="D49" s="55" t="s">
        <v>49</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t="s">
        <v>50</v>
      </c>
      <c r="AI49" s="56"/>
      <c r="AJ49" s="56"/>
      <c r="AK49" s="56"/>
      <c r="AL49" s="56"/>
      <c r="AM49" s="56"/>
      <c r="AN49" s="56"/>
      <c r="AO49" s="56"/>
      <c r="AR49" s="54"/>
    </row>
    <row r="50">
      <c r="B50" s="21"/>
      <c r="AR50" s="21"/>
    </row>
    <row r="51">
      <c r="B51" s="21"/>
      <c r="AR51" s="21"/>
    </row>
    <row r="52">
      <c r="B52" s="21"/>
      <c r="AR52" s="21"/>
    </row>
    <row r="53">
      <c r="B53" s="21"/>
      <c r="AR53" s="21"/>
    </row>
    <row r="54">
      <c r="B54" s="21"/>
      <c r="AR54" s="21"/>
    </row>
    <row r="55">
      <c r="B55" s="21"/>
      <c r="AR55" s="21"/>
    </row>
    <row r="56">
      <c r="B56" s="21"/>
      <c r="AR56" s="21"/>
    </row>
    <row r="57">
      <c r="B57" s="21"/>
      <c r="AR57" s="21"/>
    </row>
    <row r="58">
      <c r="B58" s="21"/>
      <c r="AR58" s="21"/>
    </row>
    <row r="59">
      <c r="B59" s="21"/>
      <c r="AR59" s="21"/>
    </row>
    <row r="60" s="2" customFormat="1">
      <c r="A60" s="37"/>
      <c r="B60" s="38"/>
      <c r="C60" s="37"/>
      <c r="D60" s="57" t="s">
        <v>51</v>
      </c>
      <c r="E60" s="40"/>
      <c r="F60" s="40"/>
      <c r="G60" s="40"/>
      <c r="H60" s="40"/>
      <c r="I60" s="40"/>
      <c r="J60" s="40"/>
      <c r="K60" s="40"/>
      <c r="L60" s="40"/>
      <c r="M60" s="40"/>
      <c r="N60" s="40"/>
      <c r="O60" s="40"/>
      <c r="P60" s="40"/>
      <c r="Q60" s="40"/>
      <c r="R60" s="40"/>
      <c r="S60" s="40"/>
      <c r="T60" s="40"/>
      <c r="U60" s="40"/>
      <c r="V60" s="57" t="s">
        <v>52</v>
      </c>
      <c r="W60" s="40"/>
      <c r="X60" s="40"/>
      <c r="Y60" s="40"/>
      <c r="Z60" s="40"/>
      <c r="AA60" s="40"/>
      <c r="AB60" s="40"/>
      <c r="AC60" s="40"/>
      <c r="AD60" s="40"/>
      <c r="AE60" s="40"/>
      <c r="AF60" s="40"/>
      <c r="AG60" s="40"/>
      <c r="AH60" s="57" t="s">
        <v>51</v>
      </c>
      <c r="AI60" s="40"/>
      <c r="AJ60" s="40"/>
      <c r="AK60" s="40"/>
      <c r="AL60" s="40"/>
      <c r="AM60" s="57" t="s">
        <v>52</v>
      </c>
      <c r="AN60" s="40"/>
      <c r="AO60" s="40"/>
      <c r="AP60" s="37"/>
      <c r="AQ60" s="37"/>
      <c r="AR60" s="38"/>
      <c r="BE60" s="37"/>
    </row>
    <row r="61">
      <c r="B61" s="21"/>
      <c r="AR61" s="21"/>
    </row>
    <row r="62">
      <c r="B62" s="21"/>
      <c r="AR62" s="21"/>
    </row>
    <row r="63">
      <c r="B63" s="21"/>
      <c r="AR63" s="21"/>
    </row>
    <row r="64" s="2" customFormat="1">
      <c r="A64" s="37"/>
      <c r="B64" s="38"/>
      <c r="C64" s="37"/>
      <c r="D64" s="55" t="s">
        <v>53</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5" t="s">
        <v>54</v>
      </c>
      <c r="AI64" s="58"/>
      <c r="AJ64" s="58"/>
      <c r="AK64" s="58"/>
      <c r="AL64" s="58"/>
      <c r="AM64" s="58"/>
      <c r="AN64" s="58"/>
      <c r="AO64" s="58"/>
      <c r="AP64" s="37"/>
      <c r="AQ64" s="37"/>
      <c r="AR64" s="38"/>
      <c r="BE64" s="37"/>
    </row>
    <row r="65">
      <c r="B65" s="21"/>
      <c r="AR65" s="21"/>
    </row>
    <row r="66">
      <c r="B66" s="21"/>
      <c r="AR66" s="21"/>
    </row>
    <row r="67">
      <c r="B67" s="21"/>
      <c r="AR67" s="21"/>
    </row>
    <row r="68">
      <c r="B68" s="21"/>
      <c r="AR68" s="21"/>
    </row>
    <row r="69">
      <c r="B69" s="21"/>
      <c r="AR69" s="21"/>
    </row>
    <row r="70">
      <c r="B70" s="21"/>
      <c r="AR70" s="21"/>
    </row>
    <row r="71">
      <c r="B71" s="21"/>
      <c r="AR71" s="21"/>
    </row>
    <row r="72">
      <c r="B72" s="21"/>
      <c r="AR72" s="21"/>
    </row>
    <row r="73">
      <c r="B73" s="21"/>
      <c r="AR73" s="21"/>
    </row>
    <row r="74">
      <c r="B74" s="21"/>
      <c r="AR74" s="21"/>
    </row>
    <row r="75" s="2" customFormat="1">
      <c r="A75" s="37"/>
      <c r="B75" s="38"/>
      <c r="C75" s="37"/>
      <c r="D75" s="57" t="s">
        <v>51</v>
      </c>
      <c r="E75" s="40"/>
      <c r="F75" s="40"/>
      <c r="G75" s="40"/>
      <c r="H75" s="40"/>
      <c r="I75" s="40"/>
      <c r="J75" s="40"/>
      <c r="K75" s="40"/>
      <c r="L75" s="40"/>
      <c r="M75" s="40"/>
      <c r="N75" s="40"/>
      <c r="O75" s="40"/>
      <c r="P75" s="40"/>
      <c r="Q75" s="40"/>
      <c r="R75" s="40"/>
      <c r="S75" s="40"/>
      <c r="T75" s="40"/>
      <c r="U75" s="40"/>
      <c r="V75" s="57" t="s">
        <v>52</v>
      </c>
      <c r="W75" s="40"/>
      <c r="X75" s="40"/>
      <c r="Y75" s="40"/>
      <c r="Z75" s="40"/>
      <c r="AA75" s="40"/>
      <c r="AB75" s="40"/>
      <c r="AC75" s="40"/>
      <c r="AD75" s="40"/>
      <c r="AE75" s="40"/>
      <c r="AF75" s="40"/>
      <c r="AG75" s="40"/>
      <c r="AH75" s="57" t="s">
        <v>51</v>
      </c>
      <c r="AI75" s="40"/>
      <c r="AJ75" s="40"/>
      <c r="AK75" s="40"/>
      <c r="AL75" s="40"/>
      <c r="AM75" s="57" t="s">
        <v>52</v>
      </c>
      <c r="AN75" s="40"/>
      <c r="AO75" s="40"/>
      <c r="AP75" s="37"/>
      <c r="AQ75" s="37"/>
      <c r="AR75" s="38"/>
      <c r="BE75" s="37"/>
    </row>
    <row r="76" s="2" customFormat="1">
      <c r="A76" s="37"/>
      <c r="B76" s="3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8"/>
      <c r="BE76" s="37"/>
    </row>
    <row r="77" s="2" customFormat="1" ht="6.96" customHeight="1">
      <c r="A77" s="37"/>
      <c r="B77" s="59"/>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38"/>
      <c r="BE77" s="37"/>
    </row>
    <row r="81" s="2" customFormat="1" ht="6.96" customHeight="1">
      <c r="A81" s="37"/>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38"/>
      <c r="BE81" s="37"/>
    </row>
    <row r="82" s="2" customFormat="1" ht="24.96" customHeight="1">
      <c r="A82" s="37"/>
      <c r="B82" s="38"/>
      <c r="C82" s="22"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8"/>
      <c r="BE82" s="37"/>
    </row>
    <row r="83" s="2" customFormat="1" ht="6.96" customHeight="1">
      <c r="A83" s="37"/>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8"/>
      <c r="BE83" s="37"/>
    </row>
    <row r="84" s="4" customFormat="1" ht="12" customHeight="1">
      <c r="A84" s="4"/>
      <c r="B84" s="63"/>
      <c r="C84" s="31" t="s">
        <v>13</v>
      </c>
      <c r="D84" s="4"/>
      <c r="E84" s="4"/>
      <c r="F84" s="4"/>
      <c r="G84" s="4"/>
      <c r="H84" s="4"/>
      <c r="I84" s="4"/>
      <c r="J84" s="4"/>
      <c r="K84" s="4"/>
      <c r="L84" s="4" t="str">
        <f>K5</f>
        <v>20250319</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3"/>
      <c r="BE84" s="4"/>
    </row>
    <row r="85" s="5" customFormat="1" ht="36.96" customHeight="1">
      <c r="A85" s="5"/>
      <c r="B85" s="64"/>
      <c r="C85" s="65" t="s">
        <v>16</v>
      </c>
      <c r="D85" s="5"/>
      <c r="E85" s="5"/>
      <c r="F85" s="5"/>
      <c r="G85" s="5"/>
      <c r="H85" s="5"/>
      <c r="I85" s="5"/>
      <c r="J85" s="5"/>
      <c r="K85" s="5"/>
      <c r="L85" s="66" t="str">
        <f>K6</f>
        <v>Přestavba prostor pro neurorehabilitaci a revitalizace akutní rehabilitace</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4"/>
      <c r="BE85" s="5"/>
    </row>
    <row r="86" s="2" customFormat="1" ht="6.96" customHeight="1">
      <c r="A86" s="37"/>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8"/>
      <c r="BE86" s="37"/>
    </row>
    <row r="87" s="2" customFormat="1" ht="12" customHeight="1">
      <c r="A87" s="37"/>
      <c r="B87" s="38"/>
      <c r="C87" s="31" t="s">
        <v>20</v>
      </c>
      <c r="D87" s="37"/>
      <c r="E87" s="37"/>
      <c r="F87" s="37"/>
      <c r="G87" s="37"/>
      <c r="H87" s="37"/>
      <c r="I87" s="37"/>
      <c r="J87" s="37"/>
      <c r="K87" s="37"/>
      <c r="L87" s="67" t="str">
        <f>IF(K8="","",K8)</f>
        <v>Ústí nad Labem</v>
      </c>
      <c r="M87" s="37"/>
      <c r="N87" s="37"/>
      <c r="O87" s="37"/>
      <c r="P87" s="37"/>
      <c r="Q87" s="37"/>
      <c r="R87" s="37"/>
      <c r="S87" s="37"/>
      <c r="T87" s="37"/>
      <c r="U87" s="37"/>
      <c r="V87" s="37"/>
      <c r="W87" s="37"/>
      <c r="X87" s="37"/>
      <c r="Y87" s="37"/>
      <c r="Z87" s="37"/>
      <c r="AA87" s="37"/>
      <c r="AB87" s="37"/>
      <c r="AC87" s="37"/>
      <c r="AD87" s="37"/>
      <c r="AE87" s="37"/>
      <c r="AF87" s="37"/>
      <c r="AG87" s="37"/>
      <c r="AH87" s="37"/>
      <c r="AI87" s="31" t="s">
        <v>22</v>
      </c>
      <c r="AJ87" s="37"/>
      <c r="AK87" s="37"/>
      <c r="AL87" s="37"/>
      <c r="AM87" s="68" t="str">
        <f>IF(AN8= "","",AN8)</f>
        <v>1. 4. 2025</v>
      </c>
      <c r="AN87" s="68"/>
      <c r="AO87" s="37"/>
      <c r="AP87" s="37"/>
      <c r="AQ87" s="37"/>
      <c r="AR87" s="38"/>
      <c r="BE87" s="37"/>
    </row>
    <row r="88" s="2" customFormat="1" ht="6.96" customHeight="1">
      <c r="A88" s="37"/>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8"/>
      <c r="BE88" s="37"/>
    </row>
    <row r="89" s="2" customFormat="1" ht="15.15" customHeight="1">
      <c r="A89" s="37"/>
      <c r="B89" s="38"/>
      <c r="C89" s="31" t="s">
        <v>24</v>
      </c>
      <c r="D89" s="37"/>
      <c r="E89" s="37"/>
      <c r="F89" s="37"/>
      <c r="G89" s="37"/>
      <c r="H89" s="37"/>
      <c r="I89" s="37"/>
      <c r="J89" s="37"/>
      <c r="K89" s="37"/>
      <c r="L89" s="4" t="str">
        <f>IF(E11= "","",E11)</f>
        <v>Krajská zdravotní, a.s. Masarykova nemocnice</v>
      </c>
      <c r="M89" s="37"/>
      <c r="N89" s="37"/>
      <c r="O89" s="37"/>
      <c r="P89" s="37"/>
      <c r="Q89" s="37"/>
      <c r="R89" s="37"/>
      <c r="S89" s="37"/>
      <c r="T89" s="37"/>
      <c r="U89" s="37"/>
      <c r="V89" s="37"/>
      <c r="W89" s="37"/>
      <c r="X89" s="37"/>
      <c r="Y89" s="37"/>
      <c r="Z89" s="37"/>
      <c r="AA89" s="37"/>
      <c r="AB89" s="37"/>
      <c r="AC89" s="37"/>
      <c r="AD89" s="37"/>
      <c r="AE89" s="37"/>
      <c r="AF89" s="37"/>
      <c r="AG89" s="37"/>
      <c r="AH89" s="37"/>
      <c r="AI89" s="31" t="s">
        <v>30</v>
      </c>
      <c r="AJ89" s="37"/>
      <c r="AK89" s="37"/>
      <c r="AL89" s="37"/>
      <c r="AM89" s="69" t="str">
        <f>IF(E17="","",E17)</f>
        <v>Ing. Ondřej Hampejs</v>
      </c>
      <c r="AN89" s="4"/>
      <c r="AO89" s="4"/>
      <c r="AP89" s="4"/>
      <c r="AQ89" s="37"/>
      <c r="AR89" s="38"/>
      <c r="AS89" s="70" t="s">
        <v>56</v>
      </c>
      <c r="AT89" s="71"/>
      <c r="AU89" s="72"/>
      <c r="AV89" s="72"/>
      <c r="AW89" s="72"/>
      <c r="AX89" s="72"/>
      <c r="AY89" s="72"/>
      <c r="AZ89" s="72"/>
      <c r="BA89" s="72"/>
      <c r="BB89" s="72"/>
      <c r="BC89" s="72"/>
      <c r="BD89" s="73"/>
      <c r="BE89" s="37"/>
    </row>
    <row r="90" s="2" customFormat="1" ht="15.15" customHeight="1">
      <c r="A90" s="37"/>
      <c r="B90" s="38"/>
      <c r="C90" s="31" t="s">
        <v>28</v>
      </c>
      <c r="D90" s="37"/>
      <c r="E90" s="37"/>
      <c r="F90" s="37"/>
      <c r="G90" s="37"/>
      <c r="H90" s="37"/>
      <c r="I90" s="37"/>
      <c r="J90" s="37"/>
      <c r="K90" s="37"/>
      <c r="L90" s="4"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1" t="s">
        <v>33</v>
      </c>
      <c r="AJ90" s="37"/>
      <c r="AK90" s="37"/>
      <c r="AL90" s="37"/>
      <c r="AM90" s="69" t="str">
        <f>IF(E20="","",E20)</f>
        <v>Hampejs projekty s.r.o.</v>
      </c>
      <c r="AN90" s="4"/>
      <c r="AO90" s="4"/>
      <c r="AP90" s="4"/>
      <c r="AQ90" s="37"/>
      <c r="AR90" s="38"/>
      <c r="AS90" s="74"/>
      <c r="AT90" s="75"/>
      <c r="AU90" s="76"/>
      <c r="AV90" s="76"/>
      <c r="AW90" s="76"/>
      <c r="AX90" s="76"/>
      <c r="AY90" s="76"/>
      <c r="AZ90" s="76"/>
      <c r="BA90" s="76"/>
      <c r="BB90" s="76"/>
      <c r="BC90" s="76"/>
      <c r="BD90" s="77"/>
      <c r="BE90" s="37"/>
    </row>
    <row r="91" s="2" customFormat="1" ht="10.8" customHeight="1">
      <c r="A91" s="37"/>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8"/>
      <c r="AS91" s="74"/>
      <c r="AT91" s="75"/>
      <c r="AU91" s="76"/>
      <c r="AV91" s="76"/>
      <c r="AW91" s="76"/>
      <c r="AX91" s="76"/>
      <c r="AY91" s="76"/>
      <c r="AZ91" s="76"/>
      <c r="BA91" s="76"/>
      <c r="BB91" s="76"/>
      <c r="BC91" s="76"/>
      <c r="BD91" s="77"/>
      <c r="BE91" s="37"/>
    </row>
    <row r="92" s="2" customFormat="1" ht="29.28" customHeight="1">
      <c r="A92" s="37"/>
      <c r="B92" s="38"/>
      <c r="C92" s="78" t="s">
        <v>57</v>
      </c>
      <c r="D92" s="79"/>
      <c r="E92" s="79"/>
      <c r="F92" s="79"/>
      <c r="G92" s="79"/>
      <c r="H92" s="80"/>
      <c r="I92" s="81" t="s">
        <v>58</v>
      </c>
      <c r="J92" s="79"/>
      <c r="K92" s="79"/>
      <c r="L92" s="79"/>
      <c r="M92" s="79"/>
      <c r="N92" s="79"/>
      <c r="O92" s="79"/>
      <c r="P92" s="79"/>
      <c r="Q92" s="79"/>
      <c r="R92" s="79"/>
      <c r="S92" s="79"/>
      <c r="T92" s="79"/>
      <c r="U92" s="79"/>
      <c r="V92" s="79"/>
      <c r="W92" s="79"/>
      <c r="X92" s="79"/>
      <c r="Y92" s="79"/>
      <c r="Z92" s="79"/>
      <c r="AA92" s="79"/>
      <c r="AB92" s="79"/>
      <c r="AC92" s="79"/>
      <c r="AD92" s="79"/>
      <c r="AE92" s="79"/>
      <c r="AF92" s="79"/>
      <c r="AG92" s="82" t="s">
        <v>59</v>
      </c>
      <c r="AH92" s="79"/>
      <c r="AI92" s="79"/>
      <c r="AJ92" s="79"/>
      <c r="AK92" s="79"/>
      <c r="AL92" s="79"/>
      <c r="AM92" s="79"/>
      <c r="AN92" s="81" t="s">
        <v>60</v>
      </c>
      <c r="AO92" s="79"/>
      <c r="AP92" s="83"/>
      <c r="AQ92" s="84" t="s">
        <v>61</v>
      </c>
      <c r="AR92" s="38"/>
      <c r="AS92" s="85" t="s">
        <v>62</v>
      </c>
      <c r="AT92" s="86" t="s">
        <v>63</v>
      </c>
      <c r="AU92" s="86" t="s">
        <v>64</v>
      </c>
      <c r="AV92" s="86" t="s">
        <v>65</v>
      </c>
      <c r="AW92" s="86" t="s">
        <v>66</v>
      </c>
      <c r="AX92" s="86" t="s">
        <v>67</v>
      </c>
      <c r="AY92" s="86" t="s">
        <v>68</v>
      </c>
      <c r="AZ92" s="86" t="s">
        <v>69</v>
      </c>
      <c r="BA92" s="86" t="s">
        <v>70</v>
      </c>
      <c r="BB92" s="86" t="s">
        <v>71</v>
      </c>
      <c r="BC92" s="86" t="s">
        <v>72</v>
      </c>
      <c r="BD92" s="87" t="s">
        <v>73</v>
      </c>
      <c r="BE92" s="37"/>
    </row>
    <row r="93" s="2" customFormat="1" ht="10.8" customHeight="1">
      <c r="A93" s="37"/>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8"/>
      <c r="AS93" s="88"/>
      <c r="AT93" s="89"/>
      <c r="AU93" s="89"/>
      <c r="AV93" s="89"/>
      <c r="AW93" s="89"/>
      <c r="AX93" s="89"/>
      <c r="AY93" s="89"/>
      <c r="AZ93" s="89"/>
      <c r="BA93" s="89"/>
      <c r="BB93" s="89"/>
      <c r="BC93" s="89"/>
      <c r="BD93" s="90"/>
      <c r="BE93" s="37"/>
    </row>
    <row r="94" s="6" customFormat="1" ht="32.4" customHeight="1">
      <c r="A94" s="6"/>
      <c r="B94" s="91"/>
      <c r="C94" s="92" t="s">
        <v>74</v>
      </c>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4">
        <f>ROUND(SUM(AG95:AG99),2)</f>
        <v>0</v>
      </c>
      <c r="AH94" s="94"/>
      <c r="AI94" s="94"/>
      <c r="AJ94" s="94"/>
      <c r="AK94" s="94"/>
      <c r="AL94" s="94"/>
      <c r="AM94" s="94"/>
      <c r="AN94" s="95">
        <f>SUM(AG94,AT94)</f>
        <v>0</v>
      </c>
      <c r="AO94" s="95"/>
      <c r="AP94" s="95"/>
      <c r="AQ94" s="96" t="s">
        <v>1</v>
      </c>
      <c r="AR94" s="91"/>
      <c r="AS94" s="97">
        <f>ROUND(SUM(AS95:AS99),2)</f>
        <v>0</v>
      </c>
      <c r="AT94" s="98">
        <f>ROUND(SUM(AV94:AW94),2)</f>
        <v>0</v>
      </c>
      <c r="AU94" s="99">
        <f>ROUND(SUM(AU95:AU99),5)</f>
        <v>0</v>
      </c>
      <c r="AV94" s="98">
        <f>ROUND(AZ94*L29,2)</f>
        <v>0</v>
      </c>
      <c r="AW94" s="98">
        <f>ROUND(BA94*L30,2)</f>
        <v>0</v>
      </c>
      <c r="AX94" s="98">
        <f>ROUND(BB94*L29,2)</f>
        <v>0</v>
      </c>
      <c r="AY94" s="98">
        <f>ROUND(BC94*L30,2)</f>
        <v>0</v>
      </c>
      <c r="AZ94" s="98">
        <f>ROUND(SUM(AZ95:AZ99),2)</f>
        <v>0</v>
      </c>
      <c r="BA94" s="98">
        <f>ROUND(SUM(BA95:BA99),2)</f>
        <v>0</v>
      </c>
      <c r="BB94" s="98">
        <f>ROUND(SUM(BB95:BB99),2)</f>
        <v>0</v>
      </c>
      <c r="BC94" s="98">
        <f>ROUND(SUM(BC95:BC99),2)</f>
        <v>0</v>
      </c>
      <c r="BD94" s="100">
        <f>ROUND(SUM(BD95:BD99),2)</f>
        <v>0</v>
      </c>
      <c r="BE94" s="6"/>
      <c r="BS94" s="101" t="s">
        <v>75</v>
      </c>
      <c r="BT94" s="101" t="s">
        <v>76</v>
      </c>
      <c r="BU94" s="102" t="s">
        <v>77</v>
      </c>
      <c r="BV94" s="101" t="s">
        <v>78</v>
      </c>
      <c r="BW94" s="101" t="s">
        <v>4</v>
      </c>
      <c r="BX94" s="101" t="s">
        <v>79</v>
      </c>
      <c r="CL94" s="101" t="s">
        <v>1</v>
      </c>
    </row>
    <row r="95" s="7" customFormat="1" ht="16.5" customHeight="1">
      <c r="A95" s="103" t="s">
        <v>80</v>
      </c>
      <c r="B95" s="104"/>
      <c r="C95" s="105"/>
      <c r="D95" s="106" t="s">
        <v>81</v>
      </c>
      <c r="E95" s="106"/>
      <c r="F95" s="106"/>
      <c r="G95" s="106"/>
      <c r="H95" s="106"/>
      <c r="I95" s="107"/>
      <c r="J95" s="106" t="s">
        <v>82</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'01 - Bourací práce'!J30</f>
        <v>0</v>
      </c>
      <c r="AH95" s="107"/>
      <c r="AI95" s="107"/>
      <c r="AJ95" s="107"/>
      <c r="AK95" s="107"/>
      <c r="AL95" s="107"/>
      <c r="AM95" s="107"/>
      <c r="AN95" s="108">
        <f>SUM(AG95,AT95)</f>
        <v>0</v>
      </c>
      <c r="AO95" s="107"/>
      <c r="AP95" s="107"/>
      <c r="AQ95" s="109" t="s">
        <v>83</v>
      </c>
      <c r="AR95" s="104"/>
      <c r="AS95" s="110">
        <v>0</v>
      </c>
      <c r="AT95" s="111">
        <f>ROUND(SUM(AV95:AW95),2)</f>
        <v>0</v>
      </c>
      <c r="AU95" s="112">
        <f>'01 - Bourací práce'!P130</f>
        <v>0</v>
      </c>
      <c r="AV95" s="111">
        <f>'01 - Bourací práce'!J33</f>
        <v>0</v>
      </c>
      <c r="AW95" s="111">
        <f>'01 - Bourací práce'!J34</f>
        <v>0</v>
      </c>
      <c r="AX95" s="111">
        <f>'01 - Bourací práce'!J35</f>
        <v>0</v>
      </c>
      <c r="AY95" s="111">
        <f>'01 - Bourací práce'!J36</f>
        <v>0</v>
      </c>
      <c r="AZ95" s="111">
        <f>'01 - Bourací práce'!F33</f>
        <v>0</v>
      </c>
      <c r="BA95" s="111">
        <f>'01 - Bourací práce'!F34</f>
        <v>0</v>
      </c>
      <c r="BB95" s="111">
        <f>'01 - Bourací práce'!F35</f>
        <v>0</v>
      </c>
      <c r="BC95" s="111">
        <f>'01 - Bourací práce'!F36</f>
        <v>0</v>
      </c>
      <c r="BD95" s="113">
        <f>'01 - Bourací práce'!F37</f>
        <v>0</v>
      </c>
      <c r="BE95" s="7"/>
      <c r="BT95" s="114" t="s">
        <v>84</v>
      </c>
      <c r="BV95" s="114" t="s">
        <v>78</v>
      </c>
      <c r="BW95" s="114" t="s">
        <v>85</v>
      </c>
      <c r="BX95" s="114" t="s">
        <v>4</v>
      </c>
      <c r="CL95" s="114" t="s">
        <v>1</v>
      </c>
      <c r="CM95" s="114" t="s">
        <v>86</v>
      </c>
    </row>
    <row r="96" s="7" customFormat="1" ht="16.5" customHeight="1">
      <c r="A96" s="103" t="s">
        <v>80</v>
      </c>
      <c r="B96" s="104"/>
      <c r="C96" s="105"/>
      <c r="D96" s="106" t="s">
        <v>87</v>
      </c>
      <c r="E96" s="106"/>
      <c r="F96" s="106"/>
      <c r="G96" s="106"/>
      <c r="H96" s="106"/>
      <c r="I96" s="107"/>
      <c r="J96" s="106" t="s">
        <v>88</v>
      </c>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8">
        <f>'02 - Stavební práce'!J30</f>
        <v>0</v>
      </c>
      <c r="AH96" s="107"/>
      <c r="AI96" s="107"/>
      <c r="AJ96" s="107"/>
      <c r="AK96" s="107"/>
      <c r="AL96" s="107"/>
      <c r="AM96" s="107"/>
      <c r="AN96" s="108">
        <f>SUM(AG96,AT96)</f>
        <v>0</v>
      </c>
      <c r="AO96" s="107"/>
      <c r="AP96" s="107"/>
      <c r="AQ96" s="109" t="s">
        <v>83</v>
      </c>
      <c r="AR96" s="104"/>
      <c r="AS96" s="110">
        <v>0</v>
      </c>
      <c r="AT96" s="111">
        <f>ROUND(SUM(AV96:AW96),2)</f>
        <v>0</v>
      </c>
      <c r="AU96" s="112">
        <f>'02 - Stavební práce'!P132</f>
        <v>0</v>
      </c>
      <c r="AV96" s="111">
        <f>'02 - Stavební práce'!J33</f>
        <v>0</v>
      </c>
      <c r="AW96" s="111">
        <f>'02 - Stavební práce'!J34</f>
        <v>0</v>
      </c>
      <c r="AX96" s="111">
        <f>'02 - Stavební práce'!J35</f>
        <v>0</v>
      </c>
      <c r="AY96" s="111">
        <f>'02 - Stavební práce'!J36</f>
        <v>0</v>
      </c>
      <c r="AZ96" s="111">
        <f>'02 - Stavební práce'!F33</f>
        <v>0</v>
      </c>
      <c r="BA96" s="111">
        <f>'02 - Stavební práce'!F34</f>
        <v>0</v>
      </c>
      <c r="BB96" s="111">
        <f>'02 - Stavební práce'!F35</f>
        <v>0</v>
      </c>
      <c r="BC96" s="111">
        <f>'02 - Stavební práce'!F36</f>
        <v>0</v>
      </c>
      <c r="BD96" s="113">
        <f>'02 - Stavební práce'!F37</f>
        <v>0</v>
      </c>
      <c r="BE96" s="7"/>
      <c r="BT96" s="114" t="s">
        <v>84</v>
      </c>
      <c r="BV96" s="114" t="s">
        <v>78</v>
      </c>
      <c r="BW96" s="114" t="s">
        <v>89</v>
      </c>
      <c r="BX96" s="114" t="s">
        <v>4</v>
      </c>
      <c r="CL96" s="114" t="s">
        <v>1</v>
      </c>
      <c r="CM96" s="114" t="s">
        <v>86</v>
      </c>
    </row>
    <row r="97" s="7" customFormat="1" ht="24.75" customHeight="1">
      <c r="A97" s="103" t="s">
        <v>80</v>
      </c>
      <c r="B97" s="104"/>
      <c r="C97" s="105"/>
      <c r="D97" s="106" t="s">
        <v>90</v>
      </c>
      <c r="E97" s="106"/>
      <c r="F97" s="106"/>
      <c r="G97" s="106"/>
      <c r="H97" s="106"/>
      <c r="I97" s="107"/>
      <c r="J97" s="106" t="s">
        <v>91</v>
      </c>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8">
        <f>'03 - Svítidla, silno a sl...'!J30</f>
        <v>0</v>
      </c>
      <c r="AH97" s="107"/>
      <c r="AI97" s="107"/>
      <c r="AJ97" s="107"/>
      <c r="AK97" s="107"/>
      <c r="AL97" s="107"/>
      <c r="AM97" s="107"/>
      <c r="AN97" s="108">
        <f>SUM(AG97,AT97)</f>
        <v>0</v>
      </c>
      <c r="AO97" s="107"/>
      <c r="AP97" s="107"/>
      <c r="AQ97" s="109" t="s">
        <v>83</v>
      </c>
      <c r="AR97" s="104"/>
      <c r="AS97" s="110">
        <v>0</v>
      </c>
      <c r="AT97" s="111">
        <f>ROUND(SUM(AV97:AW97),2)</f>
        <v>0</v>
      </c>
      <c r="AU97" s="112">
        <f>'03 - Svítidla, silno a sl...'!P126</f>
        <v>0</v>
      </c>
      <c r="AV97" s="111">
        <f>'03 - Svítidla, silno a sl...'!J33</f>
        <v>0</v>
      </c>
      <c r="AW97" s="111">
        <f>'03 - Svítidla, silno a sl...'!J34</f>
        <v>0</v>
      </c>
      <c r="AX97" s="111">
        <f>'03 - Svítidla, silno a sl...'!J35</f>
        <v>0</v>
      </c>
      <c r="AY97" s="111">
        <f>'03 - Svítidla, silno a sl...'!J36</f>
        <v>0</v>
      </c>
      <c r="AZ97" s="111">
        <f>'03 - Svítidla, silno a sl...'!F33</f>
        <v>0</v>
      </c>
      <c r="BA97" s="111">
        <f>'03 - Svítidla, silno a sl...'!F34</f>
        <v>0</v>
      </c>
      <c r="BB97" s="111">
        <f>'03 - Svítidla, silno a sl...'!F35</f>
        <v>0</v>
      </c>
      <c r="BC97" s="111">
        <f>'03 - Svítidla, silno a sl...'!F36</f>
        <v>0</v>
      </c>
      <c r="BD97" s="113">
        <f>'03 - Svítidla, silno a sl...'!F37</f>
        <v>0</v>
      </c>
      <c r="BE97" s="7"/>
      <c r="BT97" s="114" t="s">
        <v>84</v>
      </c>
      <c r="BV97" s="114" t="s">
        <v>78</v>
      </c>
      <c r="BW97" s="114" t="s">
        <v>92</v>
      </c>
      <c r="BX97" s="114" t="s">
        <v>4</v>
      </c>
      <c r="CL97" s="114" t="s">
        <v>1</v>
      </c>
      <c r="CM97" s="114" t="s">
        <v>86</v>
      </c>
    </row>
    <row r="98" s="7" customFormat="1" ht="16.5" customHeight="1">
      <c r="A98" s="103" t="s">
        <v>80</v>
      </c>
      <c r="B98" s="104"/>
      <c r="C98" s="105"/>
      <c r="D98" s="106" t="s">
        <v>93</v>
      </c>
      <c r="E98" s="106"/>
      <c r="F98" s="106"/>
      <c r="G98" s="106"/>
      <c r="H98" s="106"/>
      <c r="I98" s="107"/>
      <c r="J98" s="106" t="s">
        <v>94</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'04 - Zdravotně technické ...'!J30</f>
        <v>0</v>
      </c>
      <c r="AH98" s="107"/>
      <c r="AI98" s="107"/>
      <c r="AJ98" s="107"/>
      <c r="AK98" s="107"/>
      <c r="AL98" s="107"/>
      <c r="AM98" s="107"/>
      <c r="AN98" s="108">
        <f>SUM(AG98,AT98)</f>
        <v>0</v>
      </c>
      <c r="AO98" s="107"/>
      <c r="AP98" s="107"/>
      <c r="AQ98" s="109" t="s">
        <v>83</v>
      </c>
      <c r="AR98" s="104"/>
      <c r="AS98" s="110">
        <v>0</v>
      </c>
      <c r="AT98" s="111">
        <f>ROUND(SUM(AV98:AW98),2)</f>
        <v>0</v>
      </c>
      <c r="AU98" s="112">
        <f>'04 - Zdravotně technické ...'!P128</f>
        <v>0</v>
      </c>
      <c r="AV98" s="111">
        <f>'04 - Zdravotně technické ...'!J33</f>
        <v>0</v>
      </c>
      <c r="AW98" s="111">
        <f>'04 - Zdravotně technické ...'!J34</f>
        <v>0</v>
      </c>
      <c r="AX98" s="111">
        <f>'04 - Zdravotně technické ...'!J35</f>
        <v>0</v>
      </c>
      <c r="AY98" s="111">
        <f>'04 - Zdravotně technické ...'!J36</f>
        <v>0</v>
      </c>
      <c r="AZ98" s="111">
        <f>'04 - Zdravotně technické ...'!F33</f>
        <v>0</v>
      </c>
      <c r="BA98" s="111">
        <f>'04 - Zdravotně technické ...'!F34</f>
        <v>0</v>
      </c>
      <c r="BB98" s="111">
        <f>'04 - Zdravotně technické ...'!F35</f>
        <v>0</v>
      </c>
      <c r="BC98" s="111">
        <f>'04 - Zdravotně technické ...'!F36</f>
        <v>0</v>
      </c>
      <c r="BD98" s="113">
        <f>'04 - Zdravotně technické ...'!F37</f>
        <v>0</v>
      </c>
      <c r="BE98" s="7"/>
      <c r="BT98" s="114" t="s">
        <v>84</v>
      </c>
      <c r="BV98" s="114" t="s">
        <v>78</v>
      </c>
      <c r="BW98" s="114" t="s">
        <v>95</v>
      </c>
      <c r="BX98" s="114" t="s">
        <v>4</v>
      </c>
      <c r="CL98" s="114" t="s">
        <v>1</v>
      </c>
      <c r="CM98" s="114" t="s">
        <v>86</v>
      </c>
    </row>
    <row r="99" s="7" customFormat="1" ht="16.5" customHeight="1">
      <c r="A99" s="103" t="s">
        <v>80</v>
      </c>
      <c r="B99" s="104"/>
      <c r="C99" s="105"/>
      <c r="D99" s="106" t="s">
        <v>96</v>
      </c>
      <c r="E99" s="106"/>
      <c r="F99" s="106"/>
      <c r="G99" s="106"/>
      <c r="H99" s="106"/>
      <c r="I99" s="107"/>
      <c r="J99" s="106" t="s">
        <v>97</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8">
        <f>'05 - Vedlejší rozpočtové ...'!J30</f>
        <v>0</v>
      </c>
      <c r="AH99" s="107"/>
      <c r="AI99" s="107"/>
      <c r="AJ99" s="107"/>
      <c r="AK99" s="107"/>
      <c r="AL99" s="107"/>
      <c r="AM99" s="107"/>
      <c r="AN99" s="108">
        <f>SUM(AG99,AT99)</f>
        <v>0</v>
      </c>
      <c r="AO99" s="107"/>
      <c r="AP99" s="107"/>
      <c r="AQ99" s="109" t="s">
        <v>83</v>
      </c>
      <c r="AR99" s="104"/>
      <c r="AS99" s="115">
        <v>0</v>
      </c>
      <c r="AT99" s="116">
        <f>ROUND(SUM(AV99:AW99),2)</f>
        <v>0</v>
      </c>
      <c r="AU99" s="117">
        <f>'05 - Vedlejší rozpočtové ...'!P120</f>
        <v>0</v>
      </c>
      <c r="AV99" s="116">
        <f>'05 - Vedlejší rozpočtové ...'!J33</f>
        <v>0</v>
      </c>
      <c r="AW99" s="116">
        <f>'05 - Vedlejší rozpočtové ...'!J34</f>
        <v>0</v>
      </c>
      <c r="AX99" s="116">
        <f>'05 - Vedlejší rozpočtové ...'!J35</f>
        <v>0</v>
      </c>
      <c r="AY99" s="116">
        <f>'05 - Vedlejší rozpočtové ...'!J36</f>
        <v>0</v>
      </c>
      <c r="AZ99" s="116">
        <f>'05 - Vedlejší rozpočtové ...'!F33</f>
        <v>0</v>
      </c>
      <c r="BA99" s="116">
        <f>'05 - Vedlejší rozpočtové ...'!F34</f>
        <v>0</v>
      </c>
      <c r="BB99" s="116">
        <f>'05 - Vedlejší rozpočtové ...'!F35</f>
        <v>0</v>
      </c>
      <c r="BC99" s="116">
        <f>'05 - Vedlejší rozpočtové ...'!F36</f>
        <v>0</v>
      </c>
      <c r="BD99" s="118">
        <f>'05 - Vedlejší rozpočtové ...'!F37</f>
        <v>0</v>
      </c>
      <c r="BE99" s="7"/>
      <c r="BT99" s="114" t="s">
        <v>84</v>
      </c>
      <c r="BV99" s="114" t="s">
        <v>78</v>
      </c>
      <c r="BW99" s="114" t="s">
        <v>98</v>
      </c>
      <c r="BX99" s="114" t="s">
        <v>4</v>
      </c>
      <c r="CL99" s="114" t="s">
        <v>1</v>
      </c>
      <c r="CM99" s="114" t="s">
        <v>86</v>
      </c>
    </row>
    <row r="100" s="2" customFormat="1" ht="30" customHeight="1">
      <c r="A100" s="37"/>
      <c r="B100" s="38"/>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8"/>
      <c r="AS100" s="37"/>
      <c r="AT100" s="37"/>
      <c r="AU100" s="37"/>
      <c r="AV100" s="37"/>
      <c r="AW100" s="37"/>
      <c r="AX100" s="37"/>
      <c r="AY100" s="37"/>
      <c r="AZ100" s="37"/>
      <c r="BA100" s="37"/>
      <c r="BB100" s="37"/>
      <c r="BC100" s="37"/>
      <c r="BD100" s="37"/>
      <c r="BE100" s="37"/>
    </row>
    <row r="101" s="2" customFormat="1" ht="6.96" customHeight="1">
      <c r="A101" s="37"/>
      <c r="B101" s="59"/>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38"/>
      <c r="AS101" s="37"/>
      <c r="AT101" s="37"/>
      <c r="AU101" s="37"/>
      <c r="AV101" s="37"/>
      <c r="AW101" s="37"/>
      <c r="AX101" s="37"/>
      <c r="AY101" s="37"/>
      <c r="AZ101" s="37"/>
      <c r="BA101" s="37"/>
      <c r="BB101" s="37"/>
      <c r="BC101" s="37"/>
      <c r="BD101" s="37"/>
      <c r="BE101" s="37"/>
    </row>
  </sheetData>
  <mergeCells count="58">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G94:AM94"/>
    <mergeCell ref="AN94:AP94"/>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Bourací práce'!C2" display="/"/>
    <hyperlink ref="A96" location="'02 - Stavební práce'!C2" display="/"/>
    <hyperlink ref="A97" location="'03 - Svítidla, silno a sl...'!C2" display="/"/>
    <hyperlink ref="A98" location="'04 - Zdravotně technické ...'!C2" display="/"/>
    <hyperlink ref="A99" location="'05 - Vedlejší rozpočtové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7" t="s">
        <v>5</v>
      </c>
      <c r="M2" s="1"/>
      <c r="N2" s="1"/>
      <c r="O2" s="1"/>
      <c r="P2" s="1"/>
      <c r="Q2" s="1"/>
      <c r="R2" s="1"/>
      <c r="S2" s="1"/>
      <c r="T2" s="1"/>
      <c r="U2" s="1"/>
      <c r="V2" s="1"/>
      <c r="AT2" s="18" t="s">
        <v>85</v>
      </c>
    </row>
    <row r="3" s="1" customFormat="1" ht="6.96" customHeight="1">
      <c r="B3" s="19"/>
      <c r="C3" s="20"/>
      <c r="D3" s="20"/>
      <c r="E3" s="20"/>
      <c r="F3" s="20"/>
      <c r="G3" s="20"/>
      <c r="H3" s="20"/>
      <c r="I3" s="20"/>
      <c r="J3" s="20"/>
      <c r="K3" s="20"/>
      <c r="L3" s="21"/>
      <c r="AT3" s="18" t="s">
        <v>86</v>
      </c>
    </row>
    <row r="4" s="1" customFormat="1" ht="24.96" customHeight="1">
      <c r="B4" s="21"/>
      <c r="D4" s="22" t="s">
        <v>99</v>
      </c>
      <c r="L4" s="21"/>
      <c r="M4" s="119" t="s">
        <v>10</v>
      </c>
      <c r="AT4" s="18" t="s">
        <v>3</v>
      </c>
    </row>
    <row r="5" s="1" customFormat="1" ht="6.96" customHeight="1">
      <c r="B5" s="21"/>
      <c r="L5" s="21"/>
    </row>
    <row r="6" s="1" customFormat="1" ht="12" customHeight="1">
      <c r="B6" s="21"/>
      <c r="D6" s="31" t="s">
        <v>16</v>
      </c>
      <c r="L6" s="21"/>
    </row>
    <row r="7" s="1" customFormat="1" ht="26.25" customHeight="1">
      <c r="B7" s="21"/>
      <c r="E7" s="120" t="str">
        <f>'Rekapitulace stavby'!K6</f>
        <v>Přestavba prostor pro neurorehabilitaci a revitalizace akutní rehabilitace</v>
      </c>
      <c r="F7" s="31"/>
      <c r="G7" s="31"/>
      <c r="H7" s="31"/>
      <c r="L7" s="21"/>
    </row>
    <row r="8" s="2" customFormat="1" ht="12" customHeight="1">
      <c r="A8" s="37"/>
      <c r="B8" s="38"/>
      <c r="C8" s="37"/>
      <c r="D8" s="31" t="s">
        <v>100</v>
      </c>
      <c r="E8" s="37"/>
      <c r="F8" s="37"/>
      <c r="G8" s="37"/>
      <c r="H8" s="37"/>
      <c r="I8" s="37"/>
      <c r="J8" s="37"/>
      <c r="K8" s="37"/>
      <c r="L8" s="54"/>
      <c r="S8" s="37"/>
      <c r="T8" s="37"/>
      <c r="U8" s="37"/>
      <c r="V8" s="37"/>
      <c r="W8" s="37"/>
      <c r="X8" s="37"/>
      <c r="Y8" s="37"/>
      <c r="Z8" s="37"/>
      <c r="AA8" s="37"/>
      <c r="AB8" s="37"/>
      <c r="AC8" s="37"/>
      <c r="AD8" s="37"/>
      <c r="AE8" s="37"/>
    </row>
    <row r="9" s="2" customFormat="1" ht="16.5" customHeight="1">
      <c r="A9" s="37"/>
      <c r="B9" s="38"/>
      <c r="C9" s="37"/>
      <c r="D9" s="37"/>
      <c r="E9" s="66" t="s">
        <v>101</v>
      </c>
      <c r="F9" s="37"/>
      <c r="G9" s="37"/>
      <c r="H9" s="37"/>
      <c r="I9" s="37"/>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37"/>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31"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31" t="s">
        <v>22</v>
      </c>
      <c r="J12" s="68" t="str">
        <f>'Rekapitulace stavby'!AN8</f>
        <v>1. 4. 2025</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37"/>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31"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26</v>
      </c>
      <c r="F15" s="37"/>
      <c r="G15" s="37"/>
      <c r="H15" s="37"/>
      <c r="I15" s="31" t="s">
        <v>27</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37"/>
      <c r="J16" s="37"/>
      <c r="K16" s="37"/>
      <c r="L16" s="54"/>
      <c r="S16" s="37"/>
      <c r="T16" s="37"/>
      <c r="U16" s="37"/>
      <c r="V16" s="37"/>
      <c r="W16" s="37"/>
      <c r="X16" s="37"/>
      <c r="Y16" s="37"/>
      <c r="Z16" s="37"/>
      <c r="AA16" s="37"/>
      <c r="AB16" s="37"/>
      <c r="AC16" s="37"/>
      <c r="AD16" s="37"/>
      <c r="AE16" s="37"/>
    </row>
    <row r="17" s="2" customFormat="1" ht="12" customHeight="1">
      <c r="A17" s="37"/>
      <c r="B17" s="38"/>
      <c r="C17" s="37"/>
      <c r="D17" s="31" t="s">
        <v>28</v>
      </c>
      <c r="E17" s="37"/>
      <c r="F17" s="37"/>
      <c r="G17" s="37"/>
      <c r="H17" s="37"/>
      <c r="I17" s="31"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31" t="s">
        <v>27</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37"/>
      <c r="J19" s="37"/>
      <c r="K19" s="37"/>
      <c r="L19" s="54"/>
      <c r="S19" s="37"/>
      <c r="T19" s="37"/>
      <c r="U19" s="37"/>
      <c r="V19" s="37"/>
      <c r="W19" s="37"/>
      <c r="X19" s="37"/>
      <c r="Y19" s="37"/>
      <c r="Z19" s="37"/>
      <c r="AA19" s="37"/>
      <c r="AB19" s="37"/>
      <c r="AC19" s="37"/>
      <c r="AD19" s="37"/>
      <c r="AE19" s="37"/>
    </row>
    <row r="20" s="2" customFormat="1" ht="12" customHeight="1">
      <c r="A20" s="37"/>
      <c r="B20" s="38"/>
      <c r="C20" s="37"/>
      <c r="D20" s="31" t="s">
        <v>30</v>
      </c>
      <c r="E20" s="37"/>
      <c r="F20" s="37"/>
      <c r="G20" s="37"/>
      <c r="H20" s="37"/>
      <c r="I20" s="31"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31</v>
      </c>
      <c r="F21" s="37"/>
      <c r="G21" s="37"/>
      <c r="H21" s="37"/>
      <c r="I21" s="31" t="s">
        <v>27</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37"/>
      <c r="J22" s="37"/>
      <c r="K22" s="37"/>
      <c r="L22" s="54"/>
      <c r="S22" s="37"/>
      <c r="T22" s="37"/>
      <c r="U22" s="37"/>
      <c r="V22" s="37"/>
      <c r="W22" s="37"/>
      <c r="X22" s="37"/>
      <c r="Y22" s="37"/>
      <c r="Z22" s="37"/>
      <c r="AA22" s="37"/>
      <c r="AB22" s="37"/>
      <c r="AC22" s="37"/>
      <c r="AD22" s="37"/>
      <c r="AE22" s="37"/>
    </row>
    <row r="23" s="2" customFormat="1" ht="12" customHeight="1">
      <c r="A23" s="37"/>
      <c r="B23" s="38"/>
      <c r="C23" s="37"/>
      <c r="D23" s="31" t="s">
        <v>33</v>
      </c>
      <c r="E23" s="37"/>
      <c r="F23" s="37"/>
      <c r="G23" s="37"/>
      <c r="H23" s="37"/>
      <c r="I23" s="31"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34</v>
      </c>
      <c r="F24" s="37"/>
      <c r="G24" s="37"/>
      <c r="H24" s="37"/>
      <c r="I24" s="31" t="s">
        <v>27</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37"/>
      <c r="J25" s="37"/>
      <c r="K25" s="37"/>
      <c r="L25" s="54"/>
      <c r="S25" s="37"/>
      <c r="T25" s="37"/>
      <c r="U25" s="37"/>
      <c r="V25" s="37"/>
      <c r="W25" s="37"/>
      <c r="X25" s="37"/>
      <c r="Y25" s="37"/>
      <c r="Z25" s="37"/>
      <c r="AA25" s="37"/>
      <c r="AB25" s="37"/>
      <c r="AC25" s="37"/>
      <c r="AD25" s="37"/>
      <c r="AE25" s="37"/>
    </row>
    <row r="26" s="2" customFormat="1" ht="12" customHeight="1">
      <c r="A26" s="37"/>
      <c r="B26" s="38"/>
      <c r="C26" s="37"/>
      <c r="D26" s="31" t="s">
        <v>35</v>
      </c>
      <c r="E26" s="37"/>
      <c r="F26" s="37"/>
      <c r="G26" s="37"/>
      <c r="H26" s="37"/>
      <c r="I26" s="37"/>
      <c r="J26" s="37"/>
      <c r="K26" s="37"/>
      <c r="L26" s="54"/>
      <c r="S26" s="37"/>
      <c r="T26" s="37"/>
      <c r="U26" s="37"/>
      <c r="V26" s="37"/>
      <c r="W26" s="37"/>
      <c r="X26" s="37"/>
      <c r="Y26" s="37"/>
      <c r="Z26" s="37"/>
      <c r="AA26" s="37"/>
      <c r="AB26" s="37"/>
      <c r="AC26" s="37"/>
      <c r="AD26" s="37"/>
      <c r="AE26" s="37"/>
    </row>
    <row r="27" s="8" customFormat="1" ht="16.5" customHeight="1">
      <c r="A27" s="121"/>
      <c r="B27" s="122"/>
      <c r="C27" s="121"/>
      <c r="D27" s="121"/>
      <c r="E27" s="35" t="s">
        <v>1</v>
      </c>
      <c r="F27" s="35"/>
      <c r="G27" s="35"/>
      <c r="H27" s="35"/>
      <c r="I27" s="121"/>
      <c r="J27" s="121"/>
      <c r="K27" s="121"/>
      <c r="L27" s="123"/>
      <c r="S27" s="121"/>
      <c r="T27" s="121"/>
      <c r="U27" s="121"/>
      <c r="V27" s="121"/>
      <c r="W27" s="121"/>
      <c r="X27" s="121"/>
      <c r="Y27" s="121"/>
      <c r="Z27" s="121"/>
      <c r="AA27" s="121"/>
      <c r="AB27" s="121"/>
      <c r="AC27" s="121"/>
      <c r="AD27" s="121"/>
      <c r="AE27" s="121"/>
    </row>
    <row r="28" s="2" customFormat="1" ht="6.96" customHeight="1">
      <c r="A28" s="37"/>
      <c r="B28" s="38"/>
      <c r="C28" s="37"/>
      <c r="D28" s="37"/>
      <c r="E28" s="37"/>
      <c r="F28" s="37"/>
      <c r="G28" s="37"/>
      <c r="H28" s="37"/>
      <c r="I28" s="37"/>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89"/>
      <c r="J29" s="89"/>
      <c r="K29" s="89"/>
      <c r="L29" s="54"/>
      <c r="S29" s="37"/>
      <c r="T29" s="37"/>
      <c r="U29" s="37"/>
      <c r="V29" s="37"/>
      <c r="W29" s="37"/>
      <c r="X29" s="37"/>
      <c r="Y29" s="37"/>
      <c r="Z29" s="37"/>
      <c r="AA29" s="37"/>
      <c r="AB29" s="37"/>
      <c r="AC29" s="37"/>
      <c r="AD29" s="37"/>
      <c r="AE29" s="37"/>
    </row>
    <row r="30" s="2" customFormat="1" ht="25.44" customHeight="1">
      <c r="A30" s="37"/>
      <c r="B30" s="38"/>
      <c r="C30" s="37"/>
      <c r="D30" s="124" t="s">
        <v>36</v>
      </c>
      <c r="E30" s="37"/>
      <c r="F30" s="37"/>
      <c r="G30" s="37"/>
      <c r="H30" s="37"/>
      <c r="I30" s="37"/>
      <c r="J30" s="95">
        <f>ROUND(J130,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8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38</v>
      </c>
      <c r="G32" s="37"/>
      <c r="H32" s="37"/>
      <c r="I32" s="42" t="s">
        <v>37</v>
      </c>
      <c r="J32" s="42" t="s">
        <v>39</v>
      </c>
      <c r="K32" s="37"/>
      <c r="L32" s="54"/>
      <c r="S32" s="37"/>
      <c r="T32" s="37"/>
      <c r="U32" s="37"/>
      <c r="V32" s="37"/>
      <c r="W32" s="37"/>
      <c r="X32" s="37"/>
      <c r="Y32" s="37"/>
      <c r="Z32" s="37"/>
      <c r="AA32" s="37"/>
      <c r="AB32" s="37"/>
      <c r="AC32" s="37"/>
      <c r="AD32" s="37"/>
      <c r="AE32" s="37"/>
    </row>
    <row r="33" s="2" customFormat="1" ht="14.4" customHeight="1">
      <c r="A33" s="37"/>
      <c r="B33" s="38"/>
      <c r="C33" s="37"/>
      <c r="D33" s="125" t="s">
        <v>40</v>
      </c>
      <c r="E33" s="31" t="s">
        <v>41</v>
      </c>
      <c r="F33" s="126">
        <f>ROUND((SUM(BE130:BE414)),  2)</f>
        <v>0</v>
      </c>
      <c r="G33" s="37"/>
      <c r="H33" s="37"/>
      <c r="I33" s="127">
        <v>0.20999999999999999</v>
      </c>
      <c r="J33" s="126">
        <f>ROUND(((SUM(BE130:BE414))*I33),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42</v>
      </c>
      <c r="F34" s="126">
        <f>ROUND((SUM(BF130:BF414)),  2)</f>
        <v>0</v>
      </c>
      <c r="G34" s="37"/>
      <c r="H34" s="37"/>
      <c r="I34" s="127">
        <v>0.12</v>
      </c>
      <c r="J34" s="126">
        <f>ROUND(((SUM(BF130:BF414))*I34),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43</v>
      </c>
      <c r="F35" s="126">
        <f>ROUND((SUM(BG130:BG414)),  2)</f>
        <v>0</v>
      </c>
      <c r="G35" s="37"/>
      <c r="H35" s="37"/>
      <c r="I35" s="127">
        <v>0.20999999999999999</v>
      </c>
      <c r="J35" s="126">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44</v>
      </c>
      <c r="F36" s="126">
        <f>ROUND((SUM(BH130:BH414)),  2)</f>
        <v>0</v>
      </c>
      <c r="G36" s="37"/>
      <c r="H36" s="37"/>
      <c r="I36" s="127">
        <v>0.12</v>
      </c>
      <c r="J36" s="126">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45</v>
      </c>
      <c r="F37" s="126">
        <f>ROUND((SUM(BI130:BI414)),  2)</f>
        <v>0</v>
      </c>
      <c r="G37" s="37"/>
      <c r="H37" s="37"/>
      <c r="I37" s="127">
        <v>0</v>
      </c>
      <c r="J37" s="126">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37"/>
      <c r="J38" s="37"/>
      <c r="K38" s="37"/>
      <c r="L38" s="54"/>
      <c r="S38" s="37"/>
      <c r="T38" s="37"/>
      <c r="U38" s="37"/>
      <c r="V38" s="37"/>
      <c r="W38" s="37"/>
      <c r="X38" s="37"/>
      <c r="Y38" s="37"/>
      <c r="Z38" s="37"/>
      <c r="AA38" s="37"/>
      <c r="AB38" s="37"/>
      <c r="AC38" s="37"/>
      <c r="AD38" s="37"/>
      <c r="AE38" s="37"/>
    </row>
    <row r="39" s="2" customFormat="1" ht="25.44" customHeight="1">
      <c r="A39" s="37"/>
      <c r="B39" s="38"/>
      <c r="C39" s="128"/>
      <c r="D39" s="129" t="s">
        <v>46</v>
      </c>
      <c r="E39" s="80"/>
      <c r="F39" s="80"/>
      <c r="G39" s="130" t="s">
        <v>47</v>
      </c>
      <c r="H39" s="131" t="s">
        <v>48</v>
      </c>
      <c r="I39" s="80"/>
      <c r="J39" s="132">
        <f>SUM(J30:J37)</f>
        <v>0</v>
      </c>
      <c r="K39" s="133"/>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37"/>
      <c r="J40" s="37"/>
      <c r="K40" s="37"/>
      <c r="L40" s="54"/>
      <c r="S40" s="37"/>
      <c r="T40" s="37"/>
      <c r="U40" s="37"/>
      <c r="V40" s="37"/>
      <c r="W40" s="37"/>
      <c r="X40" s="37"/>
      <c r="Y40" s="37"/>
      <c r="Z40" s="37"/>
      <c r="AA40" s="37"/>
      <c r="AB40" s="37"/>
      <c r="AC40" s="37"/>
      <c r="AD40" s="37"/>
      <c r="AE40" s="37"/>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54"/>
      <c r="D50" s="55" t="s">
        <v>49</v>
      </c>
      <c r="E50" s="56"/>
      <c r="F50" s="56"/>
      <c r="G50" s="55" t="s">
        <v>50</v>
      </c>
      <c r="H50" s="56"/>
      <c r="I50" s="56"/>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51</v>
      </c>
      <c r="E61" s="40"/>
      <c r="F61" s="134" t="s">
        <v>52</v>
      </c>
      <c r="G61" s="57" t="s">
        <v>51</v>
      </c>
      <c r="H61" s="40"/>
      <c r="I61" s="40"/>
      <c r="J61" s="135" t="s">
        <v>52</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53</v>
      </c>
      <c r="E65" s="58"/>
      <c r="F65" s="58"/>
      <c r="G65" s="55" t="s">
        <v>54</v>
      </c>
      <c r="H65" s="58"/>
      <c r="I65" s="58"/>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51</v>
      </c>
      <c r="E76" s="40"/>
      <c r="F76" s="134" t="s">
        <v>52</v>
      </c>
      <c r="G76" s="57" t="s">
        <v>51</v>
      </c>
      <c r="H76" s="40"/>
      <c r="I76" s="40"/>
      <c r="J76" s="135" t="s">
        <v>52</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60"/>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62"/>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37"/>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37"/>
      <c r="J84" s="37"/>
      <c r="K84" s="37"/>
      <c r="L84" s="54"/>
      <c r="S84" s="37"/>
      <c r="T84" s="37"/>
      <c r="U84" s="37"/>
      <c r="V84" s="37"/>
      <c r="W84" s="37"/>
      <c r="X84" s="37"/>
      <c r="Y84" s="37"/>
      <c r="Z84" s="37"/>
      <c r="AA84" s="37"/>
      <c r="AB84" s="37"/>
      <c r="AC84" s="37"/>
      <c r="AD84" s="37"/>
      <c r="AE84" s="37"/>
    </row>
    <row r="85" s="2" customFormat="1" ht="26.25" customHeight="1">
      <c r="A85" s="37"/>
      <c r="B85" s="38"/>
      <c r="C85" s="37"/>
      <c r="D85" s="37"/>
      <c r="E85" s="120" t="str">
        <f>E7</f>
        <v>Přestavba prostor pro neurorehabilitaci a revitalizace akutní rehabilitace</v>
      </c>
      <c r="F85" s="31"/>
      <c r="G85" s="31"/>
      <c r="H85" s="31"/>
      <c r="I85" s="37"/>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37"/>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01 - Bourací práce</v>
      </c>
      <c r="F87" s="37"/>
      <c r="G87" s="37"/>
      <c r="H87" s="37"/>
      <c r="I87" s="37"/>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Ústí nad Labem</v>
      </c>
      <c r="G89" s="37"/>
      <c r="H89" s="37"/>
      <c r="I89" s="31" t="s">
        <v>22</v>
      </c>
      <c r="J89" s="68" t="str">
        <f>IF(J12="","",J12)</f>
        <v>1. 4. 2025</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Krajská zdravotní, a.s. Masarykova nemocnice</v>
      </c>
      <c r="G91" s="37"/>
      <c r="H91" s="37"/>
      <c r="I91" s="31" t="s">
        <v>30</v>
      </c>
      <c r="J91" s="35" t="str">
        <f>E21</f>
        <v>Ing. Ondřej Hampejs</v>
      </c>
      <c r="K91" s="37"/>
      <c r="L91" s="54"/>
      <c r="S91" s="37"/>
      <c r="T91" s="37"/>
      <c r="U91" s="37"/>
      <c r="V91" s="37"/>
      <c r="W91" s="37"/>
      <c r="X91" s="37"/>
      <c r="Y91" s="37"/>
      <c r="Z91" s="37"/>
      <c r="AA91" s="37"/>
      <c r="AB91" s="37"/>
      <c r="AC91" s="37"/>
      <c r="AD91" s="37"/>
      <c r="AE91" s="37"/>
    </row>
    <row r="92" s="2" customFormat="1" ht="25.65" customHeight="1">
      <c r="A92" s="37"/>
      <c r="B92" s="38"/>
      <c r="C92" s="31" t="s">
        <v>28</v>
      </c>
      <c r="D92" s="37"/>
      <c r="E92" s="37"/>
      <c r="F92" s="26" t="str">
        <f>IF(E18="","",E18)</f>
        <v>Vyplň údaj</v>
      </c>
      <c r="G92" s="37"/>
      <c r="H92" s="37"/>
      <c r="I92" s="31" t="s">
        <v>33</v>
      </c>
      <c r="J92" s="35" t="str">
        <f>E24</f>
        <v>Hampejs projekty s.r.o.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54"/>
      <c r="S93" s="37"/>
      <c r="T93" s="37"/>
      <c r="U93" s="37"/>
      <c r="V93" s="37"/>
      <c r="W93" s="37"/>
      <c r="X93" s="37"/>
      <c r="Y93" s="37"/>
      <c r="Z93" s="37"/>
      <c r="AA93" s="37"/>
      <c r="AB93" s="37"/>
      <c r="AC93" s="37"/>
      <c r="AD93" s="37"/>
      <c r="AE93" s="37"/>
    </row>
    <row r="94" s="2" customFormat="1" ht="29.28" customHeight="1">
      <c r="A94" s="37"/>
      <c r="B94" s="38"/>
      <c r="C94" s="136" t="s">
        <v>103</v>
      </c>
      <c r="D94" s="128"/>
      <c r="E94" s="128"/>
      <c r="F94" s="128"/>
      <c r="G94" s="128"/>
      <c r="H94" s="128"/>
      <c r="I94" s="128"/>
      <c r="J94" s="137" t="s">
        <v>104</v>
      </c>
      <c r="K94" s="128"/>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54"/>
      <c r="S95" s="37"/>
      <c r="T95" s="37"/>
      <c r="U95" s="37"/>
      <c r="V95" s="37"/>
      <c r="W95" s="37"/>
      <c r="X95" s="37"/>
      <c r="Y95" s="37"/>
      <c r="Z95" s="37"/>
      <c r="AA95" s="37"/>
      <c r="AB95" s="37"/>
      <c r="AC95" s="37"/>
      <c r="AD95" s="37"/>
      <c r="AE95" s="37"/>
    </row>
    <row r="96" s="2" customFormat="1" ht="22.8" customHeight="1">
      <c r="A96" s="37"/>
      <c r="B96" s="38"/>
      <c r="C96" s="138" t="s">
        <v>105</v>
      </c>
      <c r="D96" s="37"/>
      <c r="E96" s="37"/>
      <c r="F96" s="37"/>
      <c r="G96" s="37"/>
      <c r="H96" s="37"/>
      <c r="I96" s="37"/>
      <c r="J96" s="95">
        <f>J130</f>
        <v>0</v>
      </c>
      <c r="K96" s="37"/>
      <c r="L96" s="54"/>
      <c r="S96" s="37"/>
      <c r="T96" s="37"/>
      <c r="U96" s="37"/>
      <c r="V96" s="37"/>
      <c r="W96" s="37"/>
      <c r="X96" s="37"/>
      <c r="Y96" s="37"/>
      <c r="Z96" s="37"/>
      <c r="AA96" s="37"/>
      <c r="AB96" s="37"/>
      <c r="AC96" s="37"/>
      <c r="AD96" s="37"/>
      <c r="AE96" s="37"/>
      <c r="AU96" s="18" t="s">
        <v>106</v>
      </c>
    </row>
    <row r="97" s="9" customFormat="1" ht="24.96" customHeight="1">
      <c r="A97" s="9"/>
      <c r="B97" s="139"/>
      <c r="C97" s="9"/>
      <c r="D97" s="140" t="s">
        <v>107</v>
      </c>
      <c r="E97" s="141"/>
      <c r="F97" s="141"/>
      <c r="G97" s="141"/>
      <c r="H97" s="141"/>
      <c r="I97" s="141"/>
      <c r="J97" s="142">
        <f>J131</f>
        <v>0</v>
      </c>
      <c r="K97" s="9"/>
      <c r="L97" s="139"/>
      <c r="S97" s="9"/>
      <c r="T97" s="9"/>
      <c r="U97" s="9"/>
      <c r="V97" s="9"/>
      <c r="W97" s="9"/>
      <c r="X97" s="9"/>
      <c r="Y97" s="9"/>
      <c r="Z97" s="9"/>
      <c r="AA97" s="9"/>
      <c r="AB97" s="9"/>
      <c r="AC97" s="9"/>
      <c r="AD97" s="9"/>
      <c r="AE97" s="9"/>
    </row>
    <row r="98" s="10" customFormat="1" ht="19.92" customHeight="1">
      <c r="A98" s="10"/>
      <c r="B98" s="143"/>
      <c r="C98" s="10"/>
      <c r="D98" s="144" t="s">
        <v>108</v>
      </c>
      <c r="E98" s="145"/>
      <c r="F98" s="145"/>
      <c r="G98" s="145"/>
      <c r="H98" s="145"/>
      <c r="I98" s="145"/>
      <c r="J98" s="146">
        <f>J132</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109</v>
      </c>
      <c r="E99" s="145"/>
      <c r="F99" s="145"/>
      <c r="G99" s="145"/>
      <c r="H99" s="145"/>
      <c r="I99" s="145"/>
      <c r="J99" s="146">
        <f>J137</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110</v>
      </c>
      <c r="E100" s="145"/>
      <c r="F100" s="145"/>
      <c r="G100" s="145"/>
      <c r="H100" s="145"/>
      <c r="I100" s="145"/>
      <c r="J100" s="146">
        <f>J227</f>
        <v>0</v>
      </c>
      <c r="K100" s="10"/>
      <c r="L100" s="143"/>
      <c r="S100" s="10"/>
      <c r="T100" s="10"/>
      <c r="U100" s="10"/>
      <c r="V100" s="10"/>
      <c r="W100" s="10"/>
      <c r="X100" s="10"/>
      <c r="Y100" s="10"/>
      <c r="Z100" s="10"/>
      <c r="AA100" s="10"/>
      <c r="AB100" s="10"/>
      <c r="AC100" s="10"/>
      <c r="AD100" s="10"/>
      <c r="AE100" s="10"/>
    </row>
    <row r="101" s="9" customFormat="1" ht="24.96" customHeight="1">
      <c r="A101" s="9"/>
      <c r="B101" s="139"/>
      <c r="C101" s="9"/>
      <c r="D101" s="140" t="s">
        <v>111</v>
      </c>
      <c r="E101" s="141"/>
      <c r="F101" s="141"/>
      <c r="G101" s="141"/>
      <c r="H101" s="141"/>
      <c r="I101" s="141"/>
      <c r="J101" s="142">
        <f>J250</f>
        <v>0</v>
      </c>
      <c r="K101" s="9"/>
      <c r="L101" s="139"/>
      <c r="S101" s="9"/>
      <c r="T101" s="9"/>
      <c r="U101" s="9"/>
      <c r="V101" s="9"/>
      <c r="W101" s="9"/>
      <c r="X101" s="9"/>
      <c r="Y101" s="9"/>
      <c r="Z101" s="9"/>
      <c r="AA101" s="9"/>
      <c r="AB101" s="9"/>
      <c r="AC101" s="9"/>
      <c r="AD101" s="9"/>
      <c r="AE101" s="9"/>
    </row>
    <row r="102" s="10" customFormat="1" ht="19.92" customHeight="1">
      <c r="A102" s="10"/>
      <c r="B102" s="143"/>
      <c r="C102" s="10"/>
      <c r="D102" s="144" t="s">
        <v>112</v>
      </c>
      <c r="E102" s="145"/>
      <c r="F102" s="145"/>
      <c r="G102" s="145"/>
      <c r="H102" s="145"/>
      <c r="I102" s="145"/>
      <c r="J102" s="146">
        <f>J251</f>
        <v>0</v>
      </c>
      <c r="K102" s="10"/>
      <c r="L102" s="143"/>
      <c r="S102" s="10"/>
      <c r="T102" s="10"/>
      <c r="U102" s="10"/>
      <c r="V102" s="10"/>
      <c r="W102" s="10"/>
      <c r="X102" s="10"/>
      <c r="Y102" s="10"/>
      <c r="Z102" s="10"/>
      <c r="AA102" s="10"/>
      <c r="AB102" s="10"/>
      <c r="AC102" s="10"/>
      <c r="AD102" s="10"/>
      <c r="AE102" s="10"/>
    </row>
    <row r="103" s="10" customFormat="1" ht="19.92" customHeight="1">
      <c r="A103" s="10"/>
      <c r="B103" s="143"/>
      <c r="C103" s="10"/>
      <c r="D103" s="144" t="s">
        <v>113</v>
      </c>
      <c r="E103" s="145"/>
      <c r="F103" s="145"/>
      <c r="G103" s="145"/>
      <c r="H103" s="145"/>
      <c r="I103" s="145"/>
      <c r="J103" s="146">
        <f>J279</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114</v>
      </c>
      <c r="E104" s="145"/>
      <c r="F104" s="145"/>
      <c r="G104" s="145"/>
      <c r="H104" s="145"/>
      <c r="I104" s="145"/>
      <c r="J104" s="146">
        <f>J284</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115</v>
      </c>
      <c r="E105" s="145"/>
      <c r="F105" s="145"/>
      <c r="G105" s="145"/>
      <c r="H105" s="145"/>
      <c r="I105" s="145"/>
      <c r="J105" s="146">
        <f>J297</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116</v>
      </c>
      <c r="E106" s="145"/>
      <c r="F106" s="145"/>
      <c r="G106" s="145"/>
      <c r="H106" s="145"/>
      <c r="I106" s="145"/>
      <c r="J106" s="146">
        <f>J323</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117</v>
      </c>
      <c r="E107" s="145"/>
      <c r="F107" s="145"/>
      <c r="G107" s="145"/>
      <c r="H107" s="145"/>
      <c r="I107" s="145"/>
      <c r="J107" s="146">
        <f>J338</f>
        <v>0</v>
      </c>
      <c r="K107" s="10"/>
      <c r="L107" s="143"/>
      <c r="S107" s="10"/>
      <c r="T107" s="10"/>
      <c r="U107" s="10"/>
      <c r="V107" s="10"/>
      <c r="W107" s="10"/>
      <c r="X107" s="10"/>
      <c r="Y107" s="10"/>
      <c r="Z107" s="10"/>
      <c r="AA107" s="10"/>
      <c r="AB107" s="10"/>
      <c r="AC107" s="10"/>
      <c r="AD107" s="10"/>
      <c r="AE107" s="10"/>
    </row>
    <row r="108" s="10" customFormat="1" ht="19.92" customHeight="1">
      <c r="A108" s="10"/>
      <c r="B108" s="143"/>
      <c r="C108" s="10"/>
      <c r="D108" s="144" t="s">
        <v>118</v>
      </c>
      <c r="E108" s="145"/>
      <c r="F108" s="145"/>
      <c r="G108" s="145"/>
      <c r="H108" s="145"/>
      <c r="I108" s="145"/>
      <c r="J108" s="146">
        <f>J348</f>
        <v>0</v>
      </c>
      <c r="K108" s="10"/>
      <c r="L108" s="143"/>
      <c r="S108" s="10"/>
      <c r="T108" s="10"/>
      <c r="U108" s="10"/>
      <c r="V108" s="10"/>
      <c r="W108" s="10"/>
      <c r="X108" s="10"/>
      <c r="Y108" s="10"/>
      <c r="Z108" s="10"/>
      <c r="AA108" s="10"/>
      <c r="AB108" s="10"/>
      <c r="AC108" s="10"/>
      <c r="AD108" s="10"/>
      <c r="AE108" s="10"/>
    </row>
    <row r="109" s="10" customFormat="1" ht="19.92" customHeight="1">
      <c r="A109" s="10"/>
      <c r="B109" s="143"/>
      <c r="C109" s="10"/>
      <c r="D109" s="144" t="s">
        <v>119</v>
      </c>
      <c r="E109" s="145"/>
      <c r="F109" s="145"/>
      <c r="G109" s="145"/>
      <c r="H109" s="145"/>
      <c r="I109" s="145"/>
      <c r="J109" s="146">
        <f>J397</f>
        <v>0</v>
      </c>
      <c r="K109" s="10"/>
      <c r="L109" s="143"/>
      <c r="S109" s="10"/>
      <c r="T109" s="10"/>
      <c r="U109" s="10"/>
      <c r="V109" s="10"/>
      <c r="W109" s="10"/>
      <c r="X109" s="10"/>
      <c r="Y109" s="10"/>
      <c r="Z109" s="10"/>
      <c r="AA109" s="10"/>
      <c r="AB109" s="10"/>
      <c r="AC109" s="10"/>
      <c r="AD109" s="10"/>
      <c r="AE109" s="10"/>
    </row>
    <row r="110" s="9" customFormat="1" ht="24.96" customHeight="1">
      <c r="A110" s="9"/>
      <c r="B110" s="139"/>
      <c r="C110" s="9"/>
      <c r="D110" s="140" t="s">
        <v>120</v>
      </c>
      <c r="E110" s="141"/>
      <c r="F110" s="141"/>
      <c r="G110" s="141"/>
      <c r="H110" s="141"/>
      <c r="I110" s="141"/>
      <c r="J110" s="142">
        <f>J406</f>
        <v>0</v>
      </c>
      <c r="K110" s="9"/>
      <c r="L110" s="139"/>
      <c r="S110" s="9"/>
      <c r="T110" s="9"/>
      <c r="U110" s="9"/>
      <c r="V110" s="9"/>
      <c r="W110" s="9"/>
      <c r="X110" s="9"/>
      <c r="Y110" s="9"/>
      <c r="Z110" s="9"/>
      <c r="AA110" s="9"/>
      <c r="AB110" s="9"/>
      <c r="AC110" s="9"/>
      <c r="AD110" s="9"/>
      <c r="AE110" s="9"/>
    </row>
    <row r="111" s="2" customFormat="1" ht="21.84" customHeight="1">
      <c r="A111" s="37"/>
      <c r="B111" s="38"/>
      <c r="C111" s="37"/>
      <c r="D111" s="37"/>
      <c r="E111" s="37"/>
      <c r="F111" s="37"/>
      <c r="G111" s="37"/>
      <c r="H111" s="37"/>
      <c r="I111" s="37"/>
      <c r="J111" s="37"/>
      <c r="K111" s="37"/>
      <c r="L111" s="54"/>
      <c r="S111" s="37"/>
      <c r="T111" s="37"/>
      <c r="U111" s="37"/>
      <c r="V111" s="37"/>
      <c r="W111" s="37"/>
      <c r="X111" s="37"/>
      <c r="Y111" s="37"/>
      <c r="Z111" s="37"/>
      <c r="AA111" s="37"/>
      <c r="AB111" s="37"/>
      <c r="AC111" s="37"/>
      <c r="AD111" s="37"/>
      <c r="AE111" s="37"/>
    </row>
    <row r="112" s="2" customFormat="1" ht="6.96" customHeight="1">
      <c r="A112" s="37"/>
      <c r="B112" s="59"/>
      <c r="C112" s="60"/>
      <c r="D112" s="60"/>
      <c r="E112" s="60"/>
      <c r="F112" s="60"/>
      <c r="G112" s="60"/>
      <c r="H112" s="60"/>
      <c r="I112" s="60"/>
      <c r="J112" s="60"/>
      <c r="K112" s="60"/>
      <c r="L112" s="54"/>
      <c r="S112" s="37"/>
      <c r="T112" s="37"/>
      <c r="U112" s="37"/>
      <c r="V112" s="37"/>
      <c r="W112" s="37"/>
      <c r="X112" s="37"/>
      <c r="Y112" s="37"/>
      <c r="Z112" s="37"/>
      <c r="AA112" s="37"/>
      <c r="AB112" s="37"/>
      <c r="AC112" s="37"/>
      <c r="AD112" s="37"/>
      <c r="AE112" s="37"/>
    </row>
    <row r="116" s="2" customFormat="1" ht="6.96" customHeight="1">
      <c r="A116" s="37"/>
      <c r="B116" s="61"/>
      <c r="C116" s="62"/>
      <c r="D116" s="62"/>
      <c r="E116" s="62"/>
      <c r="F116" s="62"/>
      <c r="G116" s="62"/>
      <c r="H116" s="62"/>
      <c r="I116" s="62"/>
      <c r="J116" s="62"/>
      <c r="K116" s="62"/>
      <c r="L116" s="54"/>
      <c r="S116" s="37"/>
      <c r="T116" s="37"/>
      <c r="U116" s="37"/>
      <c r="V116" s="37"/>
      <c r="W116" s="37"/>
      <c r="X116" s="37"/>
      <c r="Y116" s="37"/>
      <c r="Z116" s="37"/>
      <c r="AA116" s="37"/>
      <c r="AB116" s="37"/>
      <c r="AC116" s="37"/>
      <c r="AD116" s="37"/>
      <c r="AE116" s="37"/>
    </row>
    <row r="117" s="2" customFormat="1" ht="24.96" customHeight="1">
      <c r="A117" s="37"/>
      <c r="B117" s="38"/>
      <c r="C117" s="22" t="s">
        <v>121</v>
      </c>
      <c r="D117" s="37"/>
      <c r="E117" s="37"/>
      <c r="F117" s="37"/>
      <c r="G117" s="37"/>
      <c r="H117" s="37"/>
      <c r="I117" s="37"/>
      <c r="J117" s="37"/>
      <c r="K117" s="37"/>
      <c r="L117" s="54"/>
      <c r="S117" s="37"/>
      <c r="T117" s="37"/>
      <c r="U117" s="37"/>
      <c r="V117" s="37"/>
      <c r="W117" s="37"/>
      <c r="X117" s="37"/>
      <c r="Y117" s="37"/>
      <c r="Z117" s="37"/>
      <c r="AA117" s="37"/>
      <c r="AB117" s="37"/>
      <c r="AC117" s="37"/>
      <c r="AD117" s="37"/>
      <c r="AE117" s="37"/>
    </row>
    <row r="118" s="2" customFormat="1" ht="6.96" customHeight="1">
      <c r="A118" s="37"/>
      <c r="B118" s="38"/>
      <c r="C118" s="37"/>
      <c r="D118" s="37"/>
      <c r="E118" s="37"/>
      <c r="F118" s="37"/>
      <c r="G118" s="37"/>
      <c r="H118" s="37"/>
      <c r="I118" s="37"/>
      <c r="J118" s="37"/>
      <c r="K118" s="37"/>
      <c r="L118" s="54"/>
      <c r="S118" s="37"/>
      <c r="T118" s="37"/>
      <c r="U118" s="37"/>
      <c r="V118" s="37"/>
      <c r="W118" s="37"/>
      <c r="X118" s="37"/>
      <c r="Y118" s="37"/>
      <c r="Z118" s="37"/>
      <c r="AA118" s="37"/>
      <c r="AB118" s="37"/>
      <c r="AC118" s="37"/>
      <c r="AD118" s="37"/>
      <c r="AE118" s="37"/>
    </row>
    <row r="119" s="2" customFormat="1" ht="12" customHeight="1">
      <c r="A119" s="37"/>
      <c r="B119" s="38"/>
      <c r="C119" s="31" t="s">
        <v>16</v>
      </c>
      <c r="D119" s="37"/>
      <c r="E119" s="37"/>
      <c r="F119" s="37"/>
      <c r="G119" s="37"/>
      <c r="H119" s="37"/>
      <c r="I119" s="37"/>
      <c r="J119" s="37"/>
      <c r="K119" s="37"/>
      <c r="L119" s="54"/>
      <c r="S119" s="37"/>
      <c r="T119" s="37"/>
      <c r="U119" s="37"/>
      <c r="V119" s="37"/>
      <c r="W119" s="37"/>
      <c r="X119" s="37"/>
      <c r="Y119" s="37"/>
      <c r="Z119" s="37"/>
      <c r="AA119" s="37"/>
      <c r="AB119" s="37"/>
      <c r="AC119" s="37"/>
      <c r="AD119" s="37"/>
      <c r="AE119" s="37"/>
    </row>
    <row r="120" s="2" customFormat="1" ht="26.25" customHeight="1">
      <c r="A120" s="37"/>
      <c r="B120" s="38"/>
      <c r="C120" s="37"/>
      <c r="D120" s="37"/>
      <c r="E120" s="120" t="str">
        <f>E7</f>
        <v>Přestavba prostor pro neurorehabilitaci a revitalizace akutní rehabilitace</v>
      </c>
      <c r="F120" s="31"/>
      <c r="G120" s="31"/>
      <c r="H120" s="31"/>
      <c r="I120" s="37"/>
      <c r="J120" s="37"/>
      <c r="K120" s="37"/>
      <c r="L120" s="54"/>
      <c r="S120" s="37"/>
      <c r="T120" s="37"/>
      <c r="U120" s="37"/>
      <c r="V120" s="37"/>
      <c r="W120" s="37"/>
      <c r="X120" s="37"/>
      <c r="Y120" s="37"/>
      <c r="Z120" s="37"/>
      <c r="AA120" s="37"/>
      <c r="AB120" s="37"/>
      <c r="AC120" s="37"/>
      <c r="AD120" s="37"/>
      <c r="AE120" s="37"/>
    </row>
    <row r="121" s="2" customFormat="1" ht="12" customHeight="1">
      <c r="A121" s="37"/>
      <c r="B121" s="38"/>
      <c r="C121" s="31" t="s">
        <v>100</v>
      </c>
      <c r="D121" s="37"/>
      <c r="E121" s="37"/>
      <c r="F121" s="37"/>
      <c r="G121" s="37"/>
      <c r="H121" s="37"/>
      <c r="I121" s="37"/>
      <c r="J121" s="37"/>
      <c r="K121" s="37"/>
      <c r="L121" s="54"/>
      <c r="S121" s="37"/>
      <c r="T121" s="37"/>
      <c r="U121" s="37"/>
      <c r="V121" s="37"/>
      <c r="W121" s="37"/>
      <c r="X121" s="37"/>
      <c r="Y121" s="37"/>
      <c r="Z121" s="37"/>
      <c r="AA121" s="37"/>
      <c r="AB121" s="37"/>
      <c r="AC121" s="37"/>
      <c r="AD121" s="37"/>
      <c r="AE121" s="37"/>
    </row>
    <row r="122" s="2" customFormat="1" ht="16.5" customHeight="1">
      <c r="A122" s="37"/>
      <c r="B122" s="38"/>
      <c r="C122" s="37"/>
      <c r="D122" s="37"/>
      <c r="E122" s="66" t="str">
        <f>E9</f>
        <v>01 - Bourací práce</v>
      </c>
      <c r="F122" s="37"/>
      <c r="G122" s="37"/>
      <c r="H122" s="37"/>
      <c r="I122" s="37"/>
      <c r="J122" s="37"/>
      <c r="K122" s="37"/>
      <c r="L122" s="54"/>
      <c r="S122" s="37"/>
      <c r="T122" s="37"/>
      <c r="U122" s="37"/>
      <c r="V122" s="37"/>
      <c r="W122" s="37"/>
      <c r="X122" s="37"/>
      <c r="Y122" s="37"/>
      <c r="Z122" s="37"/>
      <c r="AA122" s="37"/>
      <c r="AB122" s="37"/>
      <c r="AC122" s="37"/>
      <c r="AD122" s="37"/>
      <c r="AE122" s="37"/>
    </row>
    <row r="123" s="2" customFormat="1" ht="6.96" customHeight="1">
      <c r="A123" s="37"/>
      <c r="B123" s="38"/>
      <c r="C123" s="37"/>
      <c r="D123" s="37"/>
      <c r="E123" s="37"/>
      <c r="F123" s="37"/>
      <c r="G123" s="37"/>
      <c r="H123" s="37"/>
      <c r="I123" s="37"/>
      <c r="J123" s="37"/>
      <c r="K123" s="37"/>
      <c r="L123" s="54"/>
      <c r="S123" s="37"/>
      <c r="T123" s="37"/>
      <c r="U123" s="37"/>
      <c r="V123" s="37"/>
      <c r="W123" s="37"/>
      <c r="X123" s="37"/>
      <c r="Y123" s="37"/>
      <c r="Z123" s="37"/>
      <c r="AA123" s="37"/>
      <c r="AB123" s="37"/>
      <c r="AC123" s="37"/>
      <c r="AD123" s="37"/>
      <c r="AE123" s="37"/>
    </row>
    <row r="124" s="2" customFormat="1" ht="12" customHeight="1">
      <c r="A124" s="37"/>
      <c r="B124" s="38"/>
      <c r="C124" s="31" t="s">
        <v>20</v>
      </c>
      <c r="D124" s="37"/>
      <c r="E124" s="37"/>
      <c r="F124" s="26" t="str">
        <f>F12</f>
        <v>Ústí nad Labem</v>
      </c>
      <c r="G124" s="37"/>
      <c r="H124" s="37"/>
      <c r="I124" s="31" t="s">
        <v>22</v>
      </c>
      <c r="J124" s="68" t="str">
        <f>IF(J12="","",J12)</f>
        <v>1. 4. 2025</v>
      </c>
      <c r="K124" s="37"/>
      <c r="L124" s="54"/>
      <c r="S124" s="37"/>
      <c r="T124" s="37"/>
      <c r="U124" s="37"/>
      <c r="V124" s="37"/>
      <c r="W124" s="37"/>
      <c r="X124" s="37"/>
      <c r="Y124" s="37"/>
      <c r="Z124" s="37"/>
      <c r="AA124" s="37"/>
      <c r="AB124" s="37"/>
      <c r="AC124" s="37"/>
      <c r="AD124" s="37"/>
      <c r="AE124" s="37"/>
    </row>
    <row r="125" s="2" customFormat="1" ht="6.96" customHeight="1">
      <c r="A125" s="37"/>
      <c r="B125" s="38"/>
      <c r="C125" s="37"/>
      <c r="D125" s="37"/>
      <c r="E125" s="37"/>
      <c r="F125" s="37"/>
      <c r="G125" s="37"/>
      <c r="H125" s="37"/>
      <c r="I125" s="37"/>
      <c r="J125" s="37"/>
      <c r="K125" s="37"/>
      <c r="L125" s="54"/>
      <c r="S125" s="37"/>
      <c r="T125" s="37"/>
      <c r="U125" s="37"/>
      <c r="V125" s="37"/>
      <c r="W125" s="37"/>
      <c r="X125" s="37"/>
      <c r="Y125" s="37"/>
      <c r="Z125" s="37"/>
      <c r="AA125" s="37"/>
      <c r="AB125" s="37"/>
      <c r="AC125" s="37"/>
      <c r="AD125" s="37"/>
      <c r="AE125" s="37"/>
    </row>
    <row r="126" s="2" customFormat="1" ht="15.15" customHeight="1">
      <c r="A126" s="37"/>
      <c r="B126" s="38"/>
      <c r="C126" s="31" t="s">
        <v>24</v>
      </c>
      <c r="D126" s="37"/>
      <c r="E126" s="37"/>
      <c r="F126" s="26" t="str">
        <f>E15</f>
        <v>Krajská zdravotní, a.s. Masarykova nemocnice</v>
      </c>
      <c r="G126" s="37"/>
      <c r="H126" s="37"/>
      <c r="I126" s="31" t="s">
        <v>30</v>
      </c>
      <c r="J126" s="35" t="str">
        <f>E21</f>
        <v>Ing. Ondřej Hampejs</v>
      </c>
      <c r="K126" s="37"/>
      <c r="L126" s="54"/>
      <c r="S126" s="37"/>
      <c r="T126" s="37"/>
      <c r="U126" s="37"/>
      <c r="V126" s="37"/>
      <c r="W126" s="37"/>
      <c r="X126" s="37"/>
      <c r="Y126" s="37"/>
      <c r="Z126" s="37"/>
      <c r="AA126" s="37"/>
      <c r="AB126" s="37"/>
      <c r="AC126" s="37"/>
      <c r="AD126" s="37"/>
      <c r="AE126" s="37"/>
    </row>
    <row r="127" s="2" customFormat="1" ht="25.65" customHeight="1">
      <c r="A127" s="37"/>
      <c r="B127" s="38"/>
      <c r="C127" s="31" t="s">
        <v>28</v>
      </c>
      <c r="D127" s="37"/>
      <c r="E127" s="37"/>
      <c r="F127" s="26" t="str">
        <f>IF(E18="","",E18)</f>
        <v>Vyplň údaj</v>
      </c>
      <c r="G127" s="37"/>
      <c r="H127" s="37"/>
      <c r="I127" s="31" t="s">
        <v>33</v>
      </c>
      <c r="J127" s="35" t="str">
        <f>E24</f>
        <v>Hampejs projekty s.r.o.</v>
      </c>
      <c r="K127" s="37"/>
      <c r="L127" s="54"/>
      <c r="S127" s="37"/>
      <c r="T127" s="37"/>
      <c r="U127" s="37"/>
      <c r="V127" s="37"/>
      <c r="W127" s="37"/>
      <c r="X127" s="37"/>
      <c r="Y127" s="37"/>
      <c r="Z127" s="37"/>
      <c r="AA127" s="37"/>
      <c r="AB127" s="37"/>
      <c r="AC127" s="37"/>
      <c r="AD127" s="37"/>
      <c r="AE127" s="37"/>
    </row>
    <row r="128" s="2" customFormat="1" ht="10.32" customHeight="1">
      <c r="A128" s="37"/>
      <c r="B128" s="38"/>
      <c r="C128" s="37"/>
      <c r="D128" s="37"/>
      <c r="E128" s="37"/>
      <c r="F128" s="37"/>
      <c r="G128" s="37"/>
      <c r="H128" s="37"/>
      <c r="I128" s="37"/>
      <c r="J128" s="37"/>
      <c r="K128" s="37"/>
      <c r="L128" s="54"/>
      <c r="S128" s="37"/>
      <c r="T128" s="37"/>
      <c r="U128" s="37"/>
      <c r="V128" s="37"/>
      <c r="W128" s="37"/>
      <c r="X128" s="37"/>
      <c r="Y128" s="37"/>
      <c r="Z128" s="37"/>
      <c r="AA128" s="37"/>
      <c r="AB128" s="37"/>
      <c r="AC128" s="37"/>
      <c r="AD128" s="37"/>
      <c r="AE128" s="37"/>
    </row>
    <row r="129" s="11" customFormat="1" ht="29.28" customHeight="1">
      <c r="A129" s="147"/>
      <c r="B129" s="148"/>
      <c r="C129" s="149" t="s">
        <v>122</v>
      </c>
      <c r="D129" s="150" t="s">
        <v>61</v>
      </c>
      <c r="E129" s="150" t="s">
        <v>57</v>
      </c>
      <c r="F129" s="150" t="s">
        <v>58</v>
      </c>
      <c r="G129" s="150" t="s">
        <v>123</v>
      </c>
      <c r="H129" s="150" t="s">
        <v>124</v>
      </c>
      <c r="I129" s="150" t="s">
        <v>125</v>
      </c>
      <c r="J129" s="151" t="s">
        <v>104</v>
      </c>
      <c r="K129" s="152" t="s">
        <v>126</v>
      </c>
      <c r="L129" s="153"/>
      <c r="M129" s="85" t="s">
        <v>1</v>
      </c>
      <c r="N129" s="86" t="s">
        <v>40</v>
      </c>
      <c r="O129" s="86" t="s">
        <v>127</v>
      </c>
      <c r="P129" s="86" t="s">
        <v>128</v>
      </c>
      <c r="Q129" s="86" t="s">
        <v>129</v>
      </c>
      <c r="R129" s="86" t="s">
        <v>130</v>
      </c>
      <c r="S129" s="86" t="s">
        <v>131</v>
      </c>
      <c r="T129" s="87" t="s">
        <v>132</v>
      </c>
      <c r="U129" s="147"/>
      <c r="V129" s="147"/>
      <c r="W129" s="147"/>
      <c r="X129" s="147"/>
      <c r="Y129" s="147"/>
      <c r="Z129" s="147"/>
      <c r="AA129" s="147"/>
      <c r="AB129" s="147"/>
      <c r="AC129" s="147"/>
      <c r="AD129" s="147"/>
      <c r="AE129" s="147"/>
    </row>
    <row r="130" s="2" customFormat="1" ht="22.8" customHeight="1">
      <c r="A130" s="37"/>
      <c r="B130" s="38"/>
      <c r="C130" s="92" t="s">
        <v>133</v>
      </c>
      <c r="D130" s="37"/>
      <c r="E130" s="37"/>
      <c r="F130" s="37"/>
      <c r="G130" s="37"/>
      <c r="H130" s="37"/>
      <c r="I130" s="37"/>
      <c r="J130" s="154">
        <f>BK130</f>
        <v>0</v>
      </c>
      <c r="K130" s="37"/>
      <c r="L130" s="38"/>
      <c r="M130" s="88"/>
      <c r="N130" s="72"/>
      <c r="O130" s="89"/>
      <c r="P130" s="155">
        <f>P131+P250+P406</f>
        <v>0</v>
      </c>
      <c r="Q130" s="89"/>
      <c r="R130" s="155">
        <f>R131+R250+R406</f>
        <v>1.9620166000000001</v>
      </c>
      <c r="S130" s="89"/>
      <c r="T130" s="156">
        <f>T131+T250+T406</f>
        <v>217.92204767999996</v>
      </c>
      <c r="U130" s="37"/>
      <c r="V130" s="37"/>
      <c r="W130" s="37"/>
      <c r="X130" s="37"/>
      <c r="Y130" s="37"/>
      <c r="Z130" s="37"/>
      <c r="AA130" s="37"/>
      <c r="AB130" s="37"/>
      <c r="AC130" s="37"/>
      <c r="AD130" s="37"/>
      <c r="AE130" s="37"/>
      <c r="AT130" s="18" t="s">
        <v>75</v>
      </c>
      <c r="AU130" s="18" t="s">
        <v>106</v>
      </c>
      <c r="BK130" s="157">
        <f>BK131+BK250+BK406</f>
        <v>0</v>
      </c>
    </row>
    <row r="131" s="12" customFormat="1" ht="25.92" customHeight="1">
      <c r="A131" s="12"/>
      <c r="B131" s="158"/>
      <c r="C131" s="12"/>
      <c r="D131" s="159" t="s">
        <v>75</v>
      </c>
      <c r="E131" s="160" t="s">
        <v>134</v>
      </c>
      <c r="F131" s="160" t="s">
        <v>135</v>
      </c>
      <c r="G131" s="12"/>
      <c r="H131" s="12"/>
      <c r="I131" s="161"/>
      <c r="J131" s="162">
        <f>BK131</f>
        <v>0</v>
      </c>
      <c r="K131" s="12"/>
      <c r="L131" s="158"/>
      <c r="M131" s="163"/>
      <c r="N131" s="164"/>
      <c r="O131" s="164"/>
      <c r="P131" s="165">
        <f>P132+P137+P227</f>
        <v>0</v>
      </c>
      <c r="Q131" s="164"/>
      <c r="R131" s="165">
        <f>R132+R137+R227</f>
        <v>1.7847486000000001</v>
      </c>
      <c r="S131" s="164"/>
      <c r="T131" s="166">
        <f>T132+T137+T227</f>
        <v>172.87760999999998</v>
      </c>
      <c r="U131" s="12"/>
      <c r="V131" s="12"/>
      <c r="W131" s="12"/>
      <c r="X131" s="12"/>
      <c r="Y131" s="12"/>
      <c r="Z131" s="12"/>
      <c r="AA131" s="12"/>
      <c r="AB131" s="12"/>
      <c r="AC131" s="12"/>
      <c r="AD131" s="12"/>
      <c r="AE131" s="12"/>
      <c r="AR131" s="159" t="s">
        <v>84</v>
      </c>
      <c r="AT131" s="167" t="s">
        <v>75</v>
      </c>
      <c r="AU131" s="167" t="s">
        <v>76</v>
      </c>
      <c r="AY131" s="159" t="s">
        <v>136</v>
      </c>
      <c r="BK131" s="168">
        <f>BK132+BK137+BK227</f>
        <v>0</v>
      </c>
    </row>
    <row r="132" s="12" customFormat="1" ht="22.8" customHeight="1">
      <c r="A132" s="12"/>
      <c r="B132" s="158"/>
      <c r="C132" s="12"/>
      <c r="D132" s="159" t="s">
        <v>75</v>
      </c>
      <c r="E132" s="169" t="s">
        <v>137</v>
      </c>
      <c r="F132" s="169" t="s">
        <v>138</v>
      </c>
      <c r="G132" s="12"/>
      <c r="H132" s="12"/>
      <c r="I132" s="161"/>
      <c r="J132" s="170">
        <f>BK132</f>
        <v>0</v>
      </c>
      <c r="K132" s="12"/>
      <c r="L132" s="158"/>
      <c r="M132" s="163"/>
      <c r="N132" s="164"/>
      <c r="O132" s="164"/>
      <c r="P132" s="165">
        <f>SUM(P133:P136)</f>
        <v>0</v>
      </c>
      <c r="Q132" s="164"/>
      <c r="R132" s="165">
        <f>SUM(R133:R136)</f>
        <v>1.6616880000000001</v>
      </c>
      <c r="S132" s="164"/>
      <c r="T132" s="166">
        <f>SUM(T133:T136)</f>
        <v>1.8840000000000001</v>
      </c>
      <c r="U132" s="12"/>
      <c r="V132" s="12"/>
      <c r="W132" s="12"/>
      <c r="X132" s="12"/>
      <c r="Y132" s="12"/>
      <c r="Z132" s="12"/>
      <c r="AA132" s="12"/>
      <c r="AB132" s="12"/>
      <c r="AC132" s="12"/>
      <c r="AD132" s="12"/>
      <c r="AE132" s="12"/>
      <c r="AR132" s="159" t="s">
        <v>84</v>
      </c>
      <c r="AT132" s="167" t="s">
        <v>75</v>
      </c>
      <c r="AU132" s="167" t="s">
        <v>84</v>
      </c>
      <c r="AY132" s="159" t="s">
        <v>136</v>
      </c>
      <c r="BK132" s="168">
        <f>SUM(BK133:BK136)</f>
        <v>0</v>
      </c>
    </row>
    <row r="133" s="2" customFormat="1" ht="24.15" customHeight="1">
      <c r="A133" s="37"/>
      <c r="B133" s="171"/>
      <c r="C133" s="172" t="s">
        <v>84</v>
      </c>
      <c r="D133" s="172" t="s">
        <v>139</v>
      </c>
      <c r="E133" s="173" t="s">
        <v>140</v>
      </c>
      <c r="F133" s="174" t="s">
        <v>141</v>
      </c>
      <c r="G133" s="175" t="s">
        <v>142</v>
      </c>
      <c r="H133" s="176">
        <v>94.200000000000003</v>
      </c>
      <c r="I133" s="177"/>
      <c r="J133" s="178">
        <f>ROUND(I133*H133,2)</f>
        <v>0</v>
      </c>
      <c r="K133" s="179"/>
      <c r="L133" s="38"/>
      <c r="M133" s="180" t="s">
        <v>1</v>
      </c>
      <c r="N133" s="181" t="s">
        <v>41</v>
      </c>
      <c r="O133" s="76"/>
      <c r="P133" s="182">
        <f>O133*H133</f>
        <v>0</v>
      </c>
      <c r="Q133" s="182">
        <v>0.017639999999999999</v>
      </c>
      <c r="R133" s="182">
        <f>Q133*H133</f>
        <v>1.6616880000000001</v>
      </c>
      <c r="S133" s="182">
        <v>0.02</v>
      </c>
      <c r="T133" s="183">
        <f>S133*H133</f>
        <v>1.8840000000000001</v>
      </c>
      <c r="U133" s="37"/>
      <c r="V133" s="37"/>
      <c r="W133" s="37"/>
      <c r="X133" s="37"/>
      <c r="Y133" s="37"/>
      <c r="Z133" s="37"/>
      <c r="AA133" s="37"/>
      <c r="AB133" s="37"/>
      <c r="AC133" s="37"/>
      <c r="AD133" s="37"/>
      <c r="AE133" s="37"/>
      <c r="AR133" s="184" t="s">
        <v>143</v>
      </c>
      <c r="AT133" s="184" t="s">
        <v>139</v>
      </c>
      <c r="AU133" s="184" t="s">
        <v>86</v>
      </c>
      <c r="AY133" s="18" t="s">
        <v>136</v>
      </c>
      <c r="BE133" s="185">
        <f>IF(N133="základní",J133,0)</f>
        <v>0</v>
      </c>
      <c r="BF133" s="185">
        <f>IF(N133="snížená",J133,0)</f>
        <v>0</v>
      </c>
      <c r="BG133" s="185">
        <f>IF(N133="zákl. přenesená",J133,0)</f>
        <v>0</v>
      </c>
      <c r="BH133" s="185">
        <f>IF(N133="sníž. přenesená",J133,0)</f>
        <v>0</v>
      </c>
      <c r="BI133" s="185">
        <f>IF(N133="nulová",J133,0)</f>
        <v>0</v>
      </c>
      <c r="BJ133" s="18" t="s">
        <v>84</v>
      </c>
      <c r="BK133" s="185">
        <f>ROUND(I133*H133,2)</f>
        <v>0</v>
      </c>
      <c r="BL133" s="18" t="s">
        <v>143</v>
      </c>
      <c r="BM133" s="184" t="s">
        <v>144</v>
      </c>
    </row>
    <row r="134" s="2" customFormat="1">
      <c r="A134" s="37"/>
      <c r="B134" s="38"/>
      <c r="C134" s="37"/>
      <c r="D134" s="186" t="s">
        <v>145</v>
      </c>
      <c r="E134" s="37"/>
      <c r="F134" s="187" t="s">
        <v>146</v>
      </c>
      <c r="G134" s="37"/>
      <c r="H134" s="37"/>
      <c r="I134" s="188"/>
      <c r="J134" s="37"/>
      <c r="K134" s="37"/>
      <c r="L134" s="38"/>
      <c r="M134" s="189"/>
      <c r="N134" s="190"/>
      <c r="O134" s="76"/>
      <c r="P134" s="76"/>
      <c r="Q134" s="76"/>
      <c r="R134" s="76"/>
      <c r="S134" s="76"/>
      <c r="T134" s="77"/>
      <c r="U134" s="37"/>
      <c r="V134" s="37"/>
      <c r="W134" s="37"/>
      <c r="X134" s="37"/>
      <c r="Y134" s="37"/>
      <c r="Z134" s="37"/>
      <c r="AA134" s="37"/>
      <c r="AB134" s="37"/>
      <c r="AC134" s="37"/>
      <c r="AD134" s="37"/>
      <c r="AE134" s="37"/>
      <c r="AT134" s="18" t="s">
        <v>145</v>
      </c>
      <c r="AU134" s="18" t="s">
        <v>86</v>
      </c>
    </row>
    <row r="135" s="13" customFormat="1">
      <c r="A135" s="13"/>
      <c r="B135" s="191"/>
      <c r="C135" s="13"/>
      <c r="D135" s="186" t="s">
        <v>147</v>
      </c>
      <c r="E135" s="192" t="s">
        <v>1</v>
      </c>
      <c r="F135" s="193" t="s">
        <v>148</v>
      </c>
      <c r="G135" s="13"/>
      <c r="H135" s="192" t="s">
        <v>1</v>
      </c>
      <c r="I135" s="194"/>
      <c r="J135" s="13"/>
      <c r="K135" s="13"/>
      <c r="L135" s="191"/>
      <c r="M135" s="195"/>
      <c r="N135" s="196"/>
      <c r="O135" s="196"/>
      <c r="P135" s="196"/>
      <c r="Q135" s="196"/>
      <c r="R135" s="196"/>
      <c r="S135" s="196"/>
      <c r="T135" s="197"/>
      <c r="U135" s="13"/>
      <c r="V135" s="13"/>
      <c r="W135" s="13"/>
      <c r="X135" s="13"/>
      <c r="Y135" s="13"/>
      <c r="Z135" s="13"/>
      <c r="AA135" s="13"/>
      <c r="AB135" s="13"/>
      <c r="AC135" s="13"/>
      <c r="AD135" s="13"/>
      <c r="AE135" s="13"/>
      <c r="AT135" s="192" t="s">
        <v>147</v>
      </c>
      <c r="AU135" s="192" t="s">
        <v>86</v>
      </c>
      <c r="AV135" s="13" t="s">
        <v>84</v>
      </c>
      <c r="AW135" s="13" t="s">
        <v>32</v>
      </c>
      <c r="AX135" s="13" t="s">
        <v>76</v>
      </c>
      <c r="AY135" s="192" t="s">
        <v>136</v>
      </c>
    </row>
    <row r="136" s="14" customFormat="1">
      <c r="A136" s="14"/>
      <c r="B136" s="198"/>
      <c r="C136" s="14"/>
      <c r="D136" s="186" t="s">
        <v>147</v>
      </c>
      <c r="E136" s="199" t="s">
        <v>1</v>
      </c>
      <c r="F136" s="200" t="s">
        <v>149</v>
      </c>
      <c r="G136" s="14"/>
      <c r="H136" s="201">
        <v>94.200000000000003</v>
      </c>
      <c r="I136" s="202"/>
      <c r="J136" s="14"/>
      <c r="K136" s="14"/>
      <c r="L136" s="198"/>
      <c r="M136" s="203"/>
      <c r="N136" s="204"/>
      <c r="O136" s="204"/>
      <c r="P136" s="204"/>
      <c r="Q136" s="204"/>
      <c r="R136" s="204"/>
      <c r="S136" s="204"/>
      <c r="T136" s="205"/>
      <c r="U136" s="14"/>
      <c r="V136" s="14"/>
      <c r="W136" s="14"/>
      <c r="X136" s="14"/>
      <c r="Y136" s="14"/>
      <c r="Z136" s="14"/>
      <c r="AA136" s="14"/>
      <c r="AB136" s="14"/>
      <c r="AC136" s="14"/>
      <c r="AD136" s="14"/>
      <c r="AE136" s="14"/>
      <c r="AT136" s="199" t="s">
        <v>147</v>
      </c>
      <c r="AU136" s="199" t="s">
        <v>86</v>
      </c>
      <c r="AV136" s="14" t="s">
        <v>86</v>
      </c>
      <c r="AW136" s="14" t="s">
        <v>32</v>
      </c>
      <c r="AX136" s="14" t="s">
        <v>84</v>
      </c>
      <c r="AY136" s="199" t="s">
        <v>136</v>
      </c>
    </row>
    <row r="137" s="12" customFormat="1" ht="22.8" customHeight="1">
      <c r="A137" s="12"/>
      <c r="B137" s="158"/>
      <c r="C137" s="12"/>
      <c r="D137" s="159" t="s">
        <v>75</v>
      </c>
      <c r="E137" s="169" t="s">
        <v>150</v>
      </c>
      <c r="F137" s="169" t="s">
        <v>151</v>
      </c>
      <c r="G137" s="12"/>
      <c r="H137" s="12"/>
      <c r="I137" s="161"/>
      <c r="J137" s="170">
        <f>BK137</f>
        <v>0</v>
      </c>
      <c r="K137" s="12"/>
      <c r="L137" s="158"/>
      <c r="M137" s="163"/>
      <c r="N137" s="164"/>
      <c r="O137" s="164"/>
      <c r="P137" s="165">
        <f>SUM(P138:P226)</f>
        <v>0</v>
      </c>
      <c r="Q137" s="164"/>
      <c r="R137" s="165">
        <f>SUM(R138:R226)</f>
        <v>0.12306059999999999</v>
      </c>
      <c r="S137" s="164"/>
      <c r="T137" s="166">
        <f>SUM(T138:T226)</f>
        <v>170.99360999999999</v>
      </c>
      <c r="U137" s="12"/>
      <c r="V137" s="12"/>
      <c r="W137" s="12"/>
      <c r="X137" s="12"/>
      <c r="Y137" s="12"/>
      <c r="Z137" s="12"/>
      <c r="AA137" s="12"/>
      <c r="AB137" s="12"/>
      <c r="AC137" s="12"/>
      <c r="AD137" s="12"/>
      <c r="AE137" s="12"/>
      <c r="AR137" s="159" t="s">
        <v>84</v>
      </c>
      <c r="AT137" s="167" t="s">
        <v>75</v>
      </c>
      <c r="AU137" s="167" t="s">
        <v>84</v>
      </c>
      <c r="AY137" s="159" t="s">
        <v>136</v>
      </c>
      <c r="BK137" s="168">
        <f>SUM(BK138:BK226)</f>
        <v>0</v>
      </c>
    </row>
    <row r="138" s="2" customFormat="1" ht="33" customHeight="1">
      <c r="A138" s="37"/>
      <c r="B138" s="171"/>
      <c r="C138" s="172" t="s">
        <v>86</v>
      </c>
      <c r="D138" s="172" t="s">
        <v>139</v>
      </c>
      <c r="E138" s="173" t="s">
        <v>152</v>
      </c>
      <c r="F138" s="174" t="s">
        <v>153</v>
      </c>
      <c r="G138" s="175" t="s">
        <v>142</v>
      </c>
      <c r="H138" s="176">
        <v>946.62</v>
      </c>
      <c r="I138" s="177"/>
      <c r="J138" s="178">
        <f>ROUND(I138*H138,2)</f>
        <v>0</v>
      </c>
      <c r="K138" s="179"/>
      <c r="L138" s="38"/>
      <c r="M138" s="180" t="s">
        <v>1</v>
      </c>
      <c r="N138" s="181" t="s">
        <v>41</v>
      </c>
      <c r="O138" s="76"/>
      <c r="P138" s="182">
        <f>O138*H138</f>
        <v>0</v>
      </c>
      <c r="Q138" s="182">
        <v>0.00012999999999999999</v>
      </c>
      <c r="R138" s="182">
        <f>Q138*H138</f>
        <v>0.12306059999999999</v>
      </c>
      <c r="S138" s="182">
        <v>0</v>
      </c>
      <c r="T138" s="183">
        <f>S138*H138</f>
        <v>0</v>
      </c>
      <c r="U138" s="37"/>
      <c r="V138" s="37"/>
      <c r="W138" s="37"/>
      <c r="X138" s="37"/>
      <c r="Y138" s="37"/>
      <c r="Z138" s="37"/>
      <c r="AA138" s="37"/>
      <c r="AB138" s="37"/>
      <c r="AC138" s="37"/>
      <c r="AD138" s="37"/>
      <c r="AE138" s="37"/>
      <c r="AR138" s="184" t="s">
        <v>143</v>
      </c>
      <c r="AT138" s="184" t="s">
        <v>139</v>
      </c>
      <c r="AU138" s="184" t="s">
        <v>86</v>
      </c>
      <c r="AY138" s="18" t="s">
        <v>136</v>
      </c>
      <c r="BE138" s="185">
        <f>IF(N138="základní",J138,0)</f>
        <v>0</v>
      </c>
      <c r="BF138" s="185">
        <f>IF(N138="snížená",J138,0)</f>
        <v>0</v>
      </c>
      <c r="BG138" s="185">
        <f>IF(N138="zákl. přenesená",J138,0)</f>
        <v>0</v>
      </c>
      <c r="BH138" s="185">
        <f>IF(N138="sníž. přenesená",J138,0)</f>
        <v>0</v>
      </c>
      <c r="BI138" s="185">
        <f>IF(N138="nulová",J138,0)</f>
        <v>0</v>
      </c>
      <c r="BJ138" s="18" t="s">
        <v>84</v>
      </c>
      <c r="BK138" s="185">
        <f>ROUND(I138*H138,2)</f>
        <v>0</v>
      </c>
      <c r="BL138" s="18" t="s">
        <v>143</v>
      </c>
      <c r="BM138" s="184" t="s">
        <v>154</v>
      </c>
    </row>
    <row r="139" s="2" customFormat="1">
      <c r="A139" s="37"/>
      <c r="B139" s="38"/>
      <c r="C139" s="37"/>
      <c r="D139" s="186" t="s">
        <v>145</v>
      </c>
      <c r="E139" s="37"/>
      <c r="F139" s="187" t="s">
        <v>155</v>
      </c>
      <c r="G139" s="37"/>
      <c r="H139" s="37"/>
      <c r="I139" s="188"/>
      <c r="J139" s="37"/>
      <c r="K139" s="37"/>
      <c r="L139" s="38"/>
      <c r="M139" s="189"/>
      <c r="N139" s="190"/>
      <c r="O139" s="76"/>
      <c r="P139" s="76"/>
      <c r="Q139" s="76"/>
      <c r="R139" s="76"/>
      <c r="S139" s="76"/>
      <c r="T139" s="77"/>
      <c r="U139" s="37"/>
      <c r="V139" s="37"/>
      <c r="W139" s="37"/>
      <c r="X139" s="37"/>
      <c r="Y139" s="37"/>
      <c r="Z139" s="37"/>
      <c r="AA139" s="37"/>
      <c r="AB139" s="37"/>
      <c r="AC139" s="37"/>
      <c r="AD139" s="37"/>
      <c r="AE139" s="37"/>
      <c r="AT139" s="18" t="s">
        <v>145</v>
      </c>
      <c r="AU139" s="18" t="s">
        <v>86</v>
      </c>
    </row>
    <row r="140" s="2" customFormat="1">
      <c r="A140" s="37"/>
      <c r="B140" s="38"/>
      <c r="C140" s="37"/>
      <c r="D140" s="206" t="s">
        <v>156</v>
      </c>
      <c r="E140" s="37"/>
      <c r="F140" s="207" t="s">
        <v>157</v>
      </c>
      <c r="G140" s="37"/>
      <c r="H140" s="37"/>
      <c r="I140" s="188"/>
      <c r="J140" s="37"/>
      <c r="K140" s="37"/>
      <c r="L140" s="38"/>
      <c r="M140" s="189"/>
      <c r="N140" s="190"/>
      <c r="O140" s="76"/>
      <c r="P140" s="76"/>
      <c r="Q140" s="76"/>
      <c r="R140" s="76"/>
      <c r="S140" s="76"/>
      <c r="T140" s="77"/>
      <c r="U140" s="37"/>
      <c r="V140" s="37"/>
      <c r="W140" s="37"/>
      <c r="X140" s="37"/>
      <c r="Y140" s="37"/>
      <c r="Z140" s="37"/>
      <c r="AA140" s="37"/>
      <c r="AB140" s="37"/>
      <c r="AC140" s="37"/>
      <c r="AD140" s="37"/>
      <c r="AE140" s="37"/>
      <c r="AT140" s="18" t="s">
        <v>156</v>
      </c>
      <c r="AU140" s="18" t="s">
        <v>86</v>
      </c>
    </row>
    <row r="141" s="2" customFormat="1" ht="21.75" customHeight="1">
      <c r="A141" s="37"/>
      <c r="B141" s="171"/>
      <c r="C141" s="172" t="s">
        <v>158</v>
      </c>
      <c r="D141" s="172" t="s">
        <v>139</v>
      </c>
      <c r="E141" s="173" t="s">
        <v>159</v>
      </c>
      <c r="F141" s="174" t="s">
        <v>160</v>
      </c>
      <c r="G141" s="175" t="s">
        <v>142</v>
      </c>
      <c r="H141" s="176">
        <v>560.88199999999995</v>
      </c>
      <c r="I141" s="177"/>
      <c r="J141" s="178">
        <f>ROUND(I141*H141,2)</f>
        <v>0</v>
      </c>
      <c r="K141" s="179"/>
      <c r="L141" s="38"/>
      <c r="M141" s="180" t="s">
        <v>1</v>
      </c>
      <c r="N141" s="181" t="s">
        <v>41</v>
      </c>
      <c r="O141" s="76"/>
      <c r="P141" s="182">
        <f>O141*H141</f>
        <v>0</v>
      </c>
      <c r="Q141" s="182">
        <v>0</v>
      </c>
      <c r="R141" s="182">
        <f>Q141*H141</f>
        <v>0</v>
      </c>
      <c r="S141" s="182">
        <v>0.11700000000000001</v>
      </c>
      <c r="T141" s="183">
        <f>S141*H141</f>
        <v>65.623193999999998</v>
      </c>
      <c r="U141" s="37"/>
      <c r="V141" s="37"/>
      <c r="W141" s="37"/>
      <c r="X141" s="37"/>
      <c r="Y141" s="37"/>
      <c r="Z141" s="37"/>
      <c r="AA141" s="37"/>
      <c r="AB141" s="37"/>
      <c r="AC141" s="37"/>
      <c r="AD141" s="37"/>
      <c r="AE141" s="37"/>
      <c r="AR141" s="184" t="s">
        <v>143</v>
      </c>
      <c r="AT141" s="184" t="s">
        <v>139</v>
      </c>
      <c r="AU141" s="184" t="s">
        <v>86</v>
      </c>
      <c r="AY141" s="18" t="s">
        <v>136</v>
      </c>
      <c r="BE141" s="185">
        <f>IF(N141="základní",J141,0)</f>
        <v>0</v>
      </c>
      <c r="BF141" s="185">
        <f>IF(N141="snížená",J141,0)</f>
        <v>0</v>
      </c>
      <c r="BG141" s="185">
        <f>IF(N141="zákl. přenesená",J141,0)</f>
        <v>0</v>
      </c>
      <c r="BH141" s="185">
        <f>IF(N141="sníž. přenesená",J141,0)</f>
        <v>0</v>
      </c>
      <c r="BI141" s="185">
        <f>IF(N141="nulová",J141,0)</f>
        <v>0</v>
      </c>
      <c r="BJ141" s="18" t="s">
        <v>84</v>
      </c>
      <c r="BK141" s="185">
        <f>ROUND(I141*H141,2)</f>
        <v>0</v>
      </c>
      <c r="BL141" s="18" t="s">
        <v>143</v>
      </c>
      <c r="BM141" s="184" t="s">
        <v>161</v>
      </c>
    </row>
    <row r="142" s="2" customFormat="1">
      <c r="A142" s="37"/>
      <c r="B142" s="38"/>
      <c r="C142" s="37"/>
      <c r="D142" s="186" t="s">
        <v>145</v>
      </c>
      <c r="E142" s="37"/>
      <c r="F142" s="187" t="s">
        <v>162</v>
      </c>
      <c r="G142" s="37"/>
      <c r="H142" s="37"/>
      <c r="I142" s="188"/>
      <c r="J142" s="37"/>
      <c r="K142" s="37"/>
      <c r="L142" s="38"/>
      <c r="M142" s="189"/>
      <c r="N142" s="190"/>
      <c r="O142" s="76"/>
      <c r="P142" s="76"/>
      <c r="Q142" s="76"/>
      <c r="R142" s="76"/>
      <c r="S142" s="76"/>
      <c r="T142" s="77"/>
      <c r="U142" s="37"/>
      <c r="V142" s="37"/>
      <c r="W142" s="37"/>
      <c r="X142" s="37"/>
      <c r="Y142" s="37"/>
      <c r="Z142" s="37"/>
      <c r="AA142" s="37"/>
      <c r="AB142" s="37"/>
      <c r="AC142" s="37"/>
      <c r="AD142" s="37"/>
      <c r="AE142" s="37"/>
      <c r="AT142" s="18" t="s">
        <v>145</v>
      </c>
      <c r="AU142" s="18" t="s">
        <v>86</v>
      </c>
    </row>
    <row r="143" s="2" customFormat="1">
      <c r="A143" s="37"/>
      <c r="B143" s="38"/>
      <c r="C143" s="37"/>
      <c r="D143" s="206" t="s">
        <v>156</v>
      </c>
      <c r="E143" s="37"/>
      <c r="F143" s="207" t="s">
        <v>163</v>
      </c>
      <c r="G143" s="37"/>
      <c r="H143" s="37"/>
      <c r="I143" s="188"/>
      <c r="J143" s="37"/>
      <c r="K143" s="37"/>
      <c r="L143" s="38"/>
      <c r="M143" s="189"/>
      <c r="N143" s="190"/>
      <c r="O143" s="76"/>
      <c r="P143" s="76"/>
      <c r="Q143" s="76"/>
      <c r="R143" s="76"/>
      <c r="S143" s="76"/>
      <c r="T143" s="77"/>
      <c r="U143" s="37"/>
      <c r="V143" s="37"/>
      <c r="W143" s="37"/>
      <c r="X143" s="37"/>
      <c r="Y143" s="37"/>
      <c r="Z143" s="37"/>
      <c r="AA143" s="37"/>
      <c r="AB143" s="37"/>
      <c r="AC143" s="37"/>
      <c r="AD143" s="37"/>
      <c r="AE143" s="37"/>
      <c r="AT143" s="18" t="s">
        <v>156</v>
      </c>
      <c r="AU143" s="18" t="s">
        <v>86</v>
      </c>
    </row>
    <row r="144" s="13" customFormat="1">
      <c r="A144" s="13"/>
      <c r="B144" s="191"/>
      <c r="C144" s="13"/>
      <c r="D144" s="186" t="s">
        <v>147</v>
      </c>
      <c r="E144" s="192" t="s">
        <v>1</v>
      </c>
      <c r="F144" s="193" t="s">
        <v>164</v>
      </c>
      <c r="G144" s="13"/>
      <c r="H144" s="192" t="s">
        <v>1</v>
      </c>
      <c r="I144" s="194"/>
      <c r="J144" s="13"/>
      <c r="K144" s="13"/>
      <c r="L144" s="191"/>
      <c r="M144" s="195"/>
      <c r="N144" s="196"/>
      <c r="O144" s="196"/>
      <c r="P144" s="196"/>
      <c r="Q144" s="196"/>
      <c r="R144" s="196"/>
      <c r="S144" s="196"/>
      <c r="T144" s="197"/>
      <c r="U144" s="13"/>
      <c r="V144" s="13"/>
      <c r="W144" s="13"/>
      <c r="X144" s="13"/>
      <c r="Y144" s="13"/>
      <c r="Z144" s="13"/>
      <c r="AA144" s="13"/>
      <c r="AB144" s="13"/>
      <c r="AC144" s="13"/>
      <c r="AD144" s="13"/>
      <c r="AE144" s="13"/>
      <c r="AT144" s="192" t="s">
        <v>147</v>
      </c>
      <c r="AU144" s="192" t="s">
        <v>86</v>
      </c>
      <c r="AV144" s="13" t="s">
        <v>84</v>
      </c>
      <c r="AW144" s="13" t="s">
        <v>32</v>
      </c>
      <c r="AX144" s="13" t="s">
        <v>76</v>
      </c>
      <c r="AY144" s="192" t="s">
        <v>136</v>
      </c>
    </row>
    <row r="145" s="14" customFormat="1">
      <c r="A145" s="14"/>
      <c r="B145" s="198"/>
      <c r="C145" s="14"/>
      <c r="D145" s="186" t="s">
        <v>147</v>
      </c>
      <c r="E145" s="199" t="s">
        <v>1</v>
      </c>
      <c r="F145" s="200" t="s">
        <v>165</v>
      </c>
      <c r="G145" s="14"/>
      <c r="H145" s="201">
        <v>1.8180000000000001</v>
      </c>
      <c r="I145" s="202"/>
      <c r="J145" s="14"/>
      <c r="K145" s="14"/>
      <c r="L145" s="198"/>
      <c r="M145" s="203"/>
      <c r="N145" s="204"/>
      <c r="O145" s="204"/>
      <c r="P145" s="204"/>
      <c r="Q145" s="204"/>
      <c r="R145" s="204"/>
      <c r="S145" s="204"/>
      <c r="T145" s="205"/>
      <c r="U145" s="14"/>
      <c r="V145" s="14"/>
      <c r="W145" s="14"/>
      <c r="X145" s="14"/>
      <c r="Y145" s="14"/>
      <c r="Z145" s="14"/>
      <c r="AA145" s="14"/>
      <c r="AB145" s="14"/>
      <c r="AC145" s="14"/>
      <c r="AD145" s="14"/>
      <c r="AE145" s="14"/>
      <c r="AT145" s="199" t="s">
        <v>147</v>
      </c>
      <c r="AU145" s="199" t="s">
        <v>86</v>
      </c>
      <c r="AV145" s="14" t="s">
        <v>86</v>
      </c>
      <c r="AW145" s="14" t="s">
        <v>32</v>
      </c>
      <c r="AX145" s="14" t="s">
        <v>76</v>
      </c>
      <c r="AY145" s="199" t="s">
        <v>136</v>
      </c>
    </row>
    <row r="146" s="13" customFormat="1">
      <c r="A146" s="13"/>
      <c r="B146" s="191"/>
      <c r="C146" s="13"/>
      <c r="D146" s="186" t="s">
        <v>147</v>
      </c>
      <c r="E146" s="192" t="s">
        <v>1</v>
      </c>
      <c r="F146" s="193" t="s">
        <v>166</v>
      </c>
      <c r="G146" s="13"/>
      <c r="H146" s="192" t="s">
        <v>1</v>
      </c>
      <c r="I146" s="194"/>
      <c r="J146" s="13"/>
      <c r="K146" s="13"/>
      <c r="L146" s="191"/>
      <c r="M146" s="195"/>
      <c r="N146" s="196"/>
      <c r="O146" s="196"/>
      <c r="P146" s="196"/>
      <c r="Q146" s="196"/>
      <c r="R146" s="196"/>
      <c r="S146" s="196"/>
      <c r="T146" s="197"/>
      <c r="U146" s="13"/>
      <c r="V146" s="13"/>
      <c r="W146" s="13"/>
      <c r="X146" s="13"/>
      <c r="Y146" s="13"/>
      <c r="Z146" s="13"/>
      <c r="AA146" s="13"/>
      <c r="AB146" s="13"/>
      <c r="AC146" s="13"/>
      <c r="AD146" s="13"/>
      <c r="AE146" s="13"/>
      <c r="AT146" s="192" t="s">
        <v>147</v>
      </c>
      <c r="AU146" s="192" t="s">
        <v>86</v>
      </c>
      <c r="AV146" s="13" t="s">
        <v>84</v>
      </c>
      <c r="AW146" s="13" t="s">
        <v>32</v>
      </c>
      <c r="AX146" s="13" t="s">
        <v>76</v>
      </c>
      <c r="AY146" s="192" t="s">
        <v>136</v>
      </c>
    </row>
    <row r="147" s="14" customFormat="1">
      <c r="A147" s="14"/>
      <c r="B147" s="198"/>
      <c r="C147" s="14"/>
      <c r="D147" s="186" t="s">
        <v>147</v>
      </c>
      <c r="E147" s="199" t="s">
        <v>1</v>
      </c>
      <c r="F147" s="200" t="s">
        <v>167</v>
      </c>
      <c r="G147" s="14"/>
      <c r="H147" s="201">
        <v>4.2240000000000002</v>
      </c>
      <c r="I147" s="202"/>
      <c r="J147" s="14"/>
      <c r="K147" s="14"/>
      <c r="L147" s="198"/>
      <c r="M147" s="203"/>
      <c r="N147" s="204"/>
      <c r="O147" s="204"/>
      <c r="P147" s="204"/>
      <c r="Q147" s="204"/>
      <c r="R147" s="204"/>
      <c r="S147" s="204"/>
      <c r="T147" s="205"/>
      <c r="U147" s="14"/>
      <c r="V147" s="14"/>
      <c r="W147" s="14"/>
      <c r="X147" s="14"/>
      <c r="Y147" s="14"/>
      <c r="Z147" s="14"/>
      <c r="AA147" s="14"/>
      <c r="AB147" s="14"/>
      <c r="AC147" s="14"/>
      <c r="AD147" s="14"/>
      <c r="AE147" s="14"/>
      <c r="AT147" s="199" t="s">
        <v>147</v>
      </c>
      <c r="AU147" s="199" t="s">
        <v>86</v>
      </c>
      <c r="AV147" s="14" t="s">
        <v>86</v>
      </c>
      <c r="AW147" s="14" t="s">
        <v>32</v>
      </c>
      <c r="AX147" s="14" t="s">
        <v>76</v>
      </c>
      <c r="AY147" s="199" t="s">
        <v>136</v>
      </c>
    </row>
    <row r="148" s="13" customFormat="1">
      <c r="A148" s="13"/>
      <c r="B148" s="191"/>
      <c r="C148" s="13"/>
      <c r="D148" s="186" t="s">
        <v>147</v>
      </c>
      <c r="E148" s="192" t="s">
        <v>1</v>
      </c>
      <c r="F148" s="193" t="s">
        <v>168</v>
      </c>
      <c r="G148" s="13"/>
      <c r="H148" s="192" t="s">
        <v>1</v>
      </c>
      <c r="I148" s="194"/>
      <c r="J148" s="13"/>
      <c r="K148" s="13"/>
      <c r="L148" s="191"/>
      <c r="M148" s="195"/>
      <c r="N148" s="196"/>
      <c r="O148" s="196"/>
      <c r="P148" s="196"/>
      <c r="Q148" s="196"/>
      <c r="R148" s="196"/>
      <c r="S148" s="196"/>
      <c r="T148" s="197"/>
      <c r="U148" s="13"/>
      <c r="V148" s="13"/>
      <c r="W148" s="13"/>
      <c r="X148" s="13"/>
      <c r="Y148" s="13"/>
      <c r="Z148" s="13"/>
      <c r="AA148" s="13"/>
      <c r="AB148" s="13"/>
      <c r="AC148" s="13"/>
      <c r="AD148" s="13"/>
      <c r="AE148" s="13"/>
      <c r="AT148" s="192" t="s">
        <v>147</v>
      </c>
      <c r="AU148" s="192" t="s">
        <v>86</v>
      </c>
      <c r="AV148" s="13" t="s">
        <v>84</v>
      </c>
      <c r="AW148" s="13" t="s">
        <v>32</v>
      </c>
      <c r="AX148" s="13" t="s">
        <v>76</v>
      </c>
      <c r="AY148" s="192" t="s">
        <v>136</v>
      </c>
    </row>
    <row r="149" s="14" customFormat="1">
      <c r="A149" s="14"/>
      <c r="B149" s="198"/>
      <c r="C149" s="14"/>
      <c r="D149" s="186" t="s">
        <v>147</v>
      </c>
      <c r="E149" s="199" t="s">
        <v>1</v>
      </c>
      <c r="F149" s="200" t="s">
        <v>169</v>
      </c>
      <c r="G149" s="14"/>
      <c r="H149" s="201">
        <v>23.366</v>
      </c>
      <c r="I149" s="202"/>
      <c r="J149" s="14"/>
      <c r="K149" s="14"/>
      <c r="L149" s="198"/>
      <c r="M149" s="203"/>
      <c r="N149" s="204"/>
      <c r="O149" s="204"/>
      <c r="P149" s="204"/>
      <c r="Q149" s="204"/>
      <c r="R149" s="204"/>
      <c r="S149" s="204"/>
      <c r="T149" s="205"/>
      <c r="U149" s="14"/>
      <c r="V149" s="14"/>
      <c r="W149" s="14"/>
      <c r="X149" s="14"/>
      <c r="Y149" s="14"/>
      <c r="Z149" s="14"/>
      <c r="AA149" s="14"/>
      <c r="AB149" s="14"/>
      <c r="AC149" s="14"/>
      <c r="AD149" s="14"/>
      <c r="AE149" s="14"/>
      <c r="AT149" s="199" t="s">
        <v>147</v>
      </c>
      <c r="AU149" s="199" t="s">
        <v>86</v>
      </c>
      <c r="AV149" s="14" t="s">
        <v>86</v>
      </c>
      <c r="AW149" s="14" t="s">
        <v>32</v>
      </c>
      <c r="AX149" s="14" t="s">
        <v>76</v>
      </c>
      <c r="AY149" s="199" t="s">
        <v>136</v>
      </c>
    </row>
    <row r="150" s="13" customFormat="1">
      <c r="A150" s="13"/>
      <c r="B150" s="191"/>
      <c r="C150" s="13"/>
      <c r="D150" s="186" t="s">
        <v>147</v>
      </c>
      <c r="E150" s="192" t="s">
        <v>1</v>
      </c>
      <c r="F150" s="193" t="s">
        <v>170</v>
      </c>
      <c r="G150" s="13"/>
      <c r="H150" s="192" t="s">
        <v>1</v>
      </c>
      <c r="I150" s="194"/>
      <c r="J150" s="13"/>
      <c r="K150" s="13"/>
      <c r="L150" s="191"/>
      <c r="M150" s="195"/>
      <c r="N150" s="196"/>
      <c r="O150" s="196"/>
      <c r="P150" s="196"/>
      <c r="Q150" s="196"/>
      <c r="R150" s="196"/>
      <c r="S150" s="196"/>
      <c r="T150" s="197"/>
      <c r="U150" s="13"/>
      <c r="V150" s="13"/>
      <c r="W150" s="13"/>
      <c r="X150" s="13"/>
      <c r="Y150" s="13"/>
      <c r="Z150" s="13"/>
      <c r="AA150" s="13"/>
      <c r="AB150" s="13"/>
      <c r="AC150" s="13"/>
      <c r="AD150" s="13"/>
      <c r="AE150" s="13"/>
      <c r="AT150" s="192" t="s">
        <v>147</v>
      </c>
      <c r="AU150" s="192" t="s">
        <v>86</v>
      </c>
      <c r="AV150" s="13" t="s">
        <v>84</v>
      </c>
      <c r="AW150" s="13" t="s">
        <v>32</v>
      </c>
      <c r="AX150" s="13" t="s">
        <v>76</v>
      </c>
      <c r="AY150" s="192" t="s">
        <v>136</v>
      </c>
    </row>
    <row r="151" s="14" customFormat="1">
      <c r="A151" s="14"/>
      <c r="B151" s="198"/>
      <c r="C151" s="14"/>
      <c r="D151" s="186" t="s">
        <v>147</v>
      </c>
      <c r="E151" s="199" t="s">
        <v>1</v>
      </c>
      <c r="F151" s="200" t="s">
        <v>171</v>
      </c>
      <c r="G151" s="14"/>
      <c r="H151" s="201">
        <v>24.236999999999998</v>
      </c>
      <c r="I151" s="202"/>
      <c r="J151" s="14"/>
      <c r="K151" s="14"/>
      <c r="L151" s="198"/>
      <c r="M151" s="203"/>
      <c r="N151" s="204"/>
      <c r="O151" s="204"/>
      <c r="P151" s="204"/>
      <c r="Q151" s="204"/>
      <c r="R151" s="204"/>
      <c r="S151" s="204"/>
      <c r="T151" s="205"/>
      <c r="U151" s="14"/>
      <c r="V151" s="14"/>
      <c r="W151" s="14"/>
      <c r="X151" s="14"/>
      <c r="Y151" s="14"/>
      <c r="Z151" s="14"/>
      <c r="AA151" s="14"/>
      <c r="AB151" s="14"/>
      <c r="AC151" s="14"/>
      <c r="AD151" s="14"/>
      <c r="AE151" s="14"/>
      <c r="AT151" s="199" t="s">
        <v>147</v>
      </c>
      <c r="AU151" s="199" t="s">
        <v>86</v>
      </c>
      <c r="AV151" s="14" t="s">
        <v>86</v>
      </c>
      <c r="AW151" s="14" t="s">
        <v>32</v>
      </c>
      <c r="AX151" s="14" t="s">
        <v>76</v>
      </c>
      <c r="AY151" s="199" t="s">
        <v>136</v>
      </c>
    </row>
    <row r="152" s="13" customFormat="1">
      <c r="A152" s="13"/>
      <c r="B152" s="191"/>
      <c r="C152" s="13"/>
      <c r="D152" s="186" t="s">
        <v>147</v>
      </c>
      <c r="E152" s="192" t="s">
        <v>1</v>
      </c>
      <c r="F152" s="193" t="s">
        <v>172</v>
      </c>
      <c r="G152" s="13"/>
      <c r="H152" s="192" t="s">
        <v>1</v>
      </c>
      <c r="I152" s="194"/>
      <c r="J152" s="13"/>
      <c r="K152" s="13"/>
      <c r="L152" s="191"/>
      <c r="M152" s="195"/>
      <c r="N152" s="196"/>
      <c r="O152" s="196"/>
      <c r="P152" s="196"/>
      <c r="Q152" s="196"/>
      <c r="R152" s="196"/>
      <c r="S152" s="196"/>
      <c r="T152" s="197"/>
      <c r="U152" s="13"/>
      <c r="V152" s="13"/>
      <c r="W152" s="13"/>
      <c r="X152" s="13"/>
      <c r="Y152" s="13"/>
      <c r="Z152" s="13"/>
      <c r="AA152" s="13"/>
      <c r="AB152" s="13"/>
      <c r="AC152" s="13"/>
      <c r="AD152" s="13"/>
      <c r="AE152" s="13"/>
      <c r="AT152" s="192" t="s">
        <v>147</v>
      </c>
      <c r="AU152" s="192" t="s">
        <v>86</v>
      </c>
      <c r="AV152" s="13" t="s">
        <v>84</v>
      </c>
      <c r="AW152" s="13" t="s">
        <v>32</v>
      </c>
      <c r="AX152" s="13" t="s">
        <v>76</v>
      </c>
      <c r="AY152" s="192" t="s">
        <v>136</v>
      </c>
    </row>
    <row r="153" s="14" customFormat="1">
      <c r="A153" s="14"/>
      <c r="B153" s="198"/>
      <c r="C153" s="14"/>
      <c r="D153" s="186" t="s">
        <v>147</v>
      </c>
      <c r="E153" s="199" t="s">
        <v>1</v>
      </c>
      <c r="F153" s="200" t="s">
        <v>173</v>
      </c>
      <c r="G153" s="14"/>
      <c r="H153" s="201">
        <v>66.263999999999996</v>
      </c>
      <c r="I153" s="202"/>
      <c r="J153" s="14"/>
      <c r="K153" s="14"/>
      <c r="L153" s="198"/>
      <c r="M153" s="203"/>
      <c r="N153" s="204"/>
      <c r="O153" s="204"/>
      <c r="P153" s="204"/>
      <c r="Q153" s="204"/>
      <c r="R153" s="204"/>
      <c r="S153" s="204"/>
      <c r="T153" s="205"/>
      <c r="U153" s="14"/>
      <c r="V153" s="14"/>
      <c r="W153" s="14"/>
      <c r="X153" s="14"/>
      <c r="Y153" s="14"/>
      <c r="Z153" s="14"/>
      <c r="AA153" s="14"/>
      <c r="AB153" s="14"/>
      <c r="AC153" s="14"/>
      <c r="AD153" s="14"/>
      <c r="AE153" s="14"/>
      <c r="AT153" s="199" t="s">
        <v>147</v>
      </c>
      <c r="AU153" s="199" t="s">
        <v>86</v>
      </c>
      <c r="AV153" s="14" t="s">
        <v>86</v>
      </c>
      <c r="AW153" s="14" t="s">
        <v>32</v>
      </c>
      <c r="AX153" s="14" t="s">
        <v>76</v>
      </c>
      <c r="AY153" s="199" t="s">
        <v>136</v>
      </c>
    </row>
    <row r="154" s="13" customFormat="1">
      <c r="A154" s="13"/>
      <c r="B154" s="191"/>
      <c r="C154" s="13"/>
      <c r="D154" s="186" t="s">
        <v>147</v>
      </c>
      <c r="E154" s="192" t="s">
        <v>1</v>
      </c>
      <c r="F154" s="193" t="s">
        <v>174</v>
      </c>
      <c r="G154" s="13"/>
      <c r="H154" s="192" t="s">
        <v>1</v>
      </c>
      <c r="I154" s="194"/>
      <c r="J154" s="13"/>
      <c r="K154" s="13"/>
      <c r="L154" s="191"/>
      <c r="M154" s="195"/>
      <c r="N154" s="196"/>
      <c r="O154" s="196"/>
      <c r="P154" s="196"/>
      <c r="Q154" s="196"/>
      <c r="R154" s="196"/>
      <c r="S154" s="196"/>
      <c r="T154" s="197"/>
      <c r="U154" s="13"/>
      <c r="V154" s="13"/>
      <c r="W154" s="13"/>
      <c r="X154" s="13"/>
      <c r="Y154" s="13"/>
      <c r="Z154" s="13"/>
      <c r="AA154" s="13"/>
      <c r="AB154" s="13"/>
      <c r="AC154" s="13"/>
      <c r="AD154" s="13"/>
      <c r="AE154" s="13"/>
      <c r="AT154" s="192" t="s">
        <v>147</v>
      </c>
      <c r="AU154" s="192" t="s">
        <v>86</v>
      </c>
      <c r="AV154" s="13" t="s">
        <v>84</v>
      </c>
      <c r="AW154" s="13" t="s">
        <v>32</v>
      </c>
      <c r="AX154" s="13" t="s">
        <v>76</v>
      </c>
      <c r="AY154" s="192" t="s">
        <v>136</v>
      </c>
    </row>
    <row r="155" s="14" customFormat="1">
      <c r="A155" s="14"/>
      <c r="B155" s="198"/>
      <c r="C155" s="14"/>
      <c r="D155" s="186" t="s">
        <v>147</v>
      </c>
      <c r="E155" s="199" t="s">
        <v>1</v>
      </c>
      <c r="F155" s="200" t="s">
        <v>175</v>
      </c>
      <c r="G155" s="14"/>
      <c r="H155" s="201">
        <v>20.026</v>
      </c>
      <c r="I155" s="202"/>
      <c r="J155" s="14"/>
      <c r="K155" s="14"/>
      <c r="L155" s="198"/>
      <c r="M155" s="203"/>
      <c r="N155" s="204"/>
      <c r="O155" s="204"/>
      <c r="P155" s="204"/>
      <c r="Q155" s="204"/>
      <c r="R155" s="204"/>
      <c r="S155" s="204"/>
      <c r="T155" s="205"/>
      <c r="U155" s="14"/>
      <c r="V155" s="14"/>
      <c r="W155" s="14"/>
      <c r="X155" s="14"/>
      <c r="Y155" s="14"/>
      <c r="Z155" s="14"/>
      <c r="AA155" s="14"/>
      <c r="AB155" s="14"/>
      <c r="AC155" s="14"/>
      <c r="AD155" s="14"/>
      <c r="AE155" s="14"/>
      <c r="AT155" s="199" t="s">
        <v>147</v>
      </c>
      <c r="AU155" s="199" t="s">
        <v>86</v>
      </c>
      <c r="AV155" s="14" t="s">
        <v>86</v>
      </c>
      <c r="AW155" s="14" t="s">
        <v>32</v>
      </c>
      <c r="AX155" s="14" t="s">
        <v>76</v>
      </c>
      <c r="AY155" s="199" t="s">
        <v>136</v>
      </c>
    </row>
    <row r="156" s="13" customFormat="1">
      <c r="A156" s="13"/>
      <c r="B156" s="191"/>
      <c r="C156" s="13"/>
      <c r="D156" s="186" t="s">
        <v>147</v>
      </c>
      <c r="E156" s="192" t="s">
        <v>1</v>
      </c>
      <c r="F156" s="193" t="s">
        <v>176</v>
      </c>
      <c r="G156" s="13"/>
      <c r="H156" s="192" t="s">
        <v>1</v>
      </c>
      <c r="I156" s="194"/>
      <c r="J156" s="13"/>
      <c r="K156" s="13"/>
      <c r="L156" s="191"/>
      <c r="M156" s="195"/>
      <c r="N156" s="196"/>
      <c r="O156" s="196"/>
      <c r="P156" s="196"/>
      <c r="Q156" s="196"/>
      <c r="R156" s="196"/>
      <c r="S156" s="196"/>
      <c r="T156" s="197"/>
      <c r="U156" s="13"/>
      <c r="V156" s="13"/>
      <c r="W156" s="13"/>
      <c r="X156" s="13"/>
      <c r="Y156" s="13"/>
      <c r="Z156" s="13"/>
      <c r="AA156" s="13"/>
      <c r="AB156" s="13"/>
      <c r="AC156" s="13"/>
      <c r="AD156" s="13"/>
      <c r="AE156" s="13"/>
      <c r="AT156" s="192" t="s">
        <v>147</v>
      </c>
      <c r="AU156" s="192" t="s">
        <v>86</v>
      </c>
      <c r="AV156" s="13" t="s">
        <v>84</v>
      </c>
      <c r="AW156" s="13" t="s">
        <v>32</v>
      </c>
      <c r="AX156" s="13" t="s">
        <v>76</v>
      </c>
      <c r="AY156" s="192" t="s">
        <v>136</v>
      </c>
    </row>
    <row r="157" s="14" customFormat="1">
      <c r="A157" s="14"/>
      <c r="B157" s="198"/>
      <c r="C157" s="14"/>
      <c r="D157" s="186" t="s">
        <v>147</v>
      </c>
      <c r="E157" s="199" t="s">
        <v>1</v>
      </c>
      <c r="F157" s="200" t="s">
        <v>177</v>
      </c>
      <c r="G157" s="14"/>
      <c r="H157" s="201">
        <v>74.204999999999998</v>
      </c>
      <c r="I157" s="202"/>
      <c r="J157" s="14"/>
      <c r="K157" s="14"/>
      <c r="L157" s="198"/>
      <c r="M157" s="203"/>
      <c r="N157" s="204"/>
      <c r="O157" s="204"/>
      <c r="P157" s="204"/>
      <c r="Q157" s="204"/>
      <c r="R157" s="204"/>
      <c r="S157" s="204"/>
      <c r="T157" s="205"/>
      <c r="U157" s="14"/>
      <c r="V157" s="14"/>
      <c r="W157" s="14"/>
      <c r="X157" s="14"/>
      <c r="Y157" s="14"/>
      <c r="Z157" s="14"/>
      <c r="AA157" s="14"/>
      <c r="AB157" s="14"/>
      <c r="AC157" s="14"/>
      <c r="AD157" s="14"/>
      <c r="AE157" s="14"/>
      <c r="AT157" s="199" t="s">
        <v>147</v>
      </c>
      <c r="AU157" s="199" t="s">
        <v>86</v>
      </c>
      <c r="AV157" s="14" t="s">
        <v>86</v>
      </c>
      <c r="AW157" s="14" t="s">
        <v>32</v>
      </c>
      <c r="AX157" s="14" t="s">
        <v>76</v>
      </c>
      <c r="AY157" s="199" t="s">
        <v>136</v>
      </c>
    </row>
    <row r="158" s="13" customFormat="1">
      <c r="A158" s="13"/>
      <c r="B158" s="191"/>
      <c r="C158" s="13"/>
      <c r="D158" s="186" t="s">
        <v>147</v>
      </c>
      <c r="E158" s="192" t="s">
        <v>1</v>
      </c>
      <c r="F158" s="193" t="s">
        <v>178</v>
      </c>
      <c r="G158" s="13"/>
      <c r="H158" s="192" t="s">
        <v>1</v>
      </c>
      <c r="I158" s="194"/>
      <c r="J158" s="13"/>
      <c r="K158" s="13"/>
      <c r="L158" s="191"/>
      <c r="M158" s="195"/>
      <c r="N158" s="196"/>
      <c r="O158" s="196"/>
      <c r="P158" s="196"/>
      <c r="Q158" s="196"/>
      <c r="R158" s="196"/>
      <c r="S158" s="196"/>
      <c r="T158" s="197"/>
      <c r="U158" s="13"/>
      <c r="V158" s="13"/>
      <c r="W158" s="13"/>
      <c r="X158" s="13"/>
      <c r="Y158" s="13"/>
      <c r="Z158" s="13"/>
      <c r="AA158" s="13"/>
      <c r="AB158" s="13"/>
      <c r="AC158" s="13"/>
      <c r="AD158" s="13"/>
      <c r="AE158" s="13"/>
      <c r="AT158" s="192" t="s">
        <v>147</v>
      </c>
      <c r="AU158" s="192" t="s">
        <v>86</v>
      </c>
      <c r="AV158" s="13" t="s">
        <v>84</v>
      </c>
      <c r="AW158" s="13" t="s">
        <v>32</v>
      </c>
      <c r="AX158" s="13" t="s">
        <v>76</v>
      </c>
      <c r="AY158" s="192" t="s">
        <v>136</v>
      </c>
    </row>
    <row r="159" s="14" customFormat="1">
      <c r="A159" s="14"/>
      <c r="B159" s="198"/>
      <c r="C159" s="14"/>
      <c r="D159" s="186" t="s">
        <v>147</v>
      </c>
      <c r="E159" s="199" t="s">
        <v>1</v>
      </c>
      <c r="F159" s="200" t="s">
        <v>179</v>
      </c>
      <c r="G159" s="14"/>
      <c r="H159" s="201">
        <v>17.488</v>
      </c>
      <c r="I159" s="202"/>
      <c r="J159" s="14"/>
      <c r="K159" s="14"/>
      <c r="L159" s="198"/>
      <c r="M159" s="203"/>
      <c r="N159" s="204"/>
      <c r="O159" s="204"/>
      <c r="P159" s="204"/>
      <c r="Q159" s="204"/>
      <c r="R159" s="204"/>
      <c r="S159" s="204"/>
      <c r="T159" s="205"/>
      <c r="U159" s="14"/>
      <c r="V159" s="14"/>
      <c r="W159" s="14"/>
      <c r="X159" s="14"/>
      <c r="Y159" s="14"/>
      <c r="Z159" s="14"/>
      <c r="AA159" s="14"/>
      <c r="AB159" s="14"/>
      <c r="AC159" s="14"/>
      <c r="AD159" s="14"/>
      <c r="AE159" s="14"/>
      <c r="AT159" s="199" t="s">
        <v>147</v>
      </c>
      <c r="AU159" s="199" t="s">
        <v>86</v>
      </c>
      <c r="AV159" s="14" t="s">
        <v>86</v>
      </c>
      <c r="AW159" s="14" t="s">
        <v>32</v>
      </c>
      <c r="AX159" s="14" t="s">
        <v>76</v>
      </c>
      <c r="AY159" s="199" t="s">
        <v>136</v>
      </c>
    </row>
    <row r="160" s="13" customFormat="1">
      <c r="A160" s="13"/>
      <c r="B160" s="191"/>
      <c r="C160" s="13"/>
      <c r="D160" s="186" t="s">
        <v>147</v>
      </c>
      <c r="E160" s="192" t="s">
        <v>1</v>
      </c>
      <c r="F160" s="193" t="s">
        <v>180</v>
      </c>
      <c r="G160" s="13"/>
      <c r="H160" s="192" t="s">
        <v>1</v>
      </c>
      <c r="I160" s="194"/>
      <c r="J160" s="13"/>
      <c r="K160" s="13"/>
      <c r="L160" s="191"/>
      <c r="M160" s="195"/>
      <c r="N160" s="196"/>
      <c r="O160" s="196"/>
      <c r="P160" s="196"/>
      <c r="Q160" s="196"/>
      <c r="R160" s="196"/>
      <c r="S160" s="196"/>
      <c r="T160" s="197"/>
      <c r="U160" s="13"/>
      <c r="V160" s="13"/>
      <c r="W160" s="13"/>
      <c r="X160" s="13"/>
      <c r="Y160" s="13"/>
      <c r="Z160" s="13"/>
      <c r="AA160" s="13"/>
      <c r="AB160" s="13"/>
      <c r="AC160" s="13"/>
      <c r="AD160" s="13"/>
      <c r="AE160" s="13"/>
      <c r="AT160" s="192" t="s">
        <v>147</v>
      </c>
      <c r="AU160" s="192" t="s">
        <v>86</v>
      </c>
      <c r="AV160" s="13" t="s">
        <v>84</v>
      </c>
      <c r="AW160" s="13" t="s">
        <v>32</v>
      </c>
      <c r="AX160" s="13" t="s">
        <v>76</v>
      </c>
      <c r="AY160" s="192" t="s">
        <v>136</v>
      </c>
    </row>
    <row r="161" s="14" customFormat="1">
      <c r="A161" s="14"/>
      <c r="B161" s="198"/>
      <c r="C161" s="14"/>
      <c r="D161" s="186" t="s">
        <v>147</v>
      </c>
      <c r="E161" s="199" t="s">
        <v>1</v>
      </c>
      <c r="F161" s="200" t="s">
        <v>181</v>
      </c>
      <c r="G161" s="14"/>
      <c r="H161" s="201">
        <v>108.858</v>
      </c>
      <c r="I161" s="202"/>
      <c r="J161" s="14"/>
      <c r="K161" s="14"/>
      <c r="L161" s="198"/>
      <c r="M161" s="203"/>
      <c r="N161" s="204"/>
      <c r="O161" s="204"/>
      <c r="P161" s="204"/>
      <c r="Q161" s="204"/>
      <c r="R161" s="204"/>
      <c r="S161" s="204"/>
      <c r="T161" s="205"/>
      <c r="U161" s="14"/>
      <c r="V161" s="14"/>
      <c r="W161" s="14"/>
      <c r="X161" s="14"/>
      <c r="Y161" s="14"/>
      <c r="Z161" s="14"/>
      <c r="AA161" s="14"/>
      <c r="AB161" s="14"/>
      <c r="AC161" s="14"/>
      <c r="AD161" s="14"/>
      <c r="AE161" s="14"/>
      <c r="AT161" s="199" t="s">
        <v>147</v>
      </c>
      <c r="AU161" s="199" t="s">
        <v>86</v>
      </c>
      <c r="AV161" s="14" t="s">
        <v>86</v>
      </c>
      <c r="AW161" s="14" t="s">
        <v>32</v>
      </c>
      <c r="AX161" s="14" t="s">
        <v>76</v>
      </c>
      <c r="AY161" s="199" t="s">
        <v>136</v>
      </c>
    </row>
    <row r="162" s="13" customFormat="1">
      <c r="A162" s="13"/>
      <c r="B162" s="191"/>
      <c r="C162" s="13"/>
      <c r="D162" s="186" t="s">
        <v>147</v>
      </c>
      <c r="E162" s="192" t="s">
        <v>1</v>
      </c>
      <c r="F162" s="193" t="s">
        <v>182</v>
      </c>
      <c r="G162" s="13"/>
      <c r="H162" s="192" t="s">
        <v>1</v>
      </c>
      <c r="I162" s="194"/>
      <c r="J162" s="13"/>
      <c r="K162" s="13"/>
      <c r="L162" s="191"/>
      <c r="M162" s="195"/>
      <c r="N162" s="196"/>
      <c r="O162" s="196"/>
      <c r="P162" s="196"/>
      <c r="Q162" s="196"/>
      <c r="R162" s="196"/>
      <c r="S162" s="196"/>
      <c r="T162" s="197"/>
      <c r="U162" s="13"/>
      <c r="V162" s="13"/>
      <c r="W162" s="13"/>
      <c r="X162" s="13"/>
      <c r="Y162" s="13"/>
      <c r="Z162" s="13"/>
      <c r="AA162" s="13"/>
      <c r="AB162" s="13"/>
      <c r="AC162" s="13"/>
      <c r="AD162" s="13"/>
      <c r="AE162" s="13"/>
      <c r="AT162" s="192" t="s">
        <v>147</v>
      </c>
      <c r="AU162" s="192" t="s">
        <v>86</v>
      </c>
      <c r="AV162" s="13" t="s">
        <v>84</v>
      </c>
      <c r="AW162" s="13" t="s">
        <v>32</v>
      </c>
      <c r="AX162" s="13" t="s">
        <v>76</v>
      </c>
      <c r="AY162" s="192" t="s">
        <v>136</v>
      </c>
    </row>
    <row r="163" s="14" customFormat="1">
      <c r="A163" s="14"/>
      <c r="B163" s="198"/>
      <c r="C163" s="14"/>
      <c r="D163" s="186" t="s">
        <v>147</v>
      </c>
      <c r="E163" s="199" t="s">
        <v>1</v>
      </c>
      <c r="F163" s="200" t="s">
        <v>183</v>
      </c>
      <c r="G163" s="14"/>
      <c r="H163" s="201">
        <v>9.5280000000000005</v>
      </c>
      <c r="I163" s="202"/>
      <c r="J163" s="14"/>
      <c r="K163" s="14"/>
      <c r="L163" s="198"/>
      <c r="M163" s="203"/>
      <c r="N163" s="204"/>
      <c r="O163" s="204"/>
      <c r="P163" s="204"/>
      <c r="Q163" s="204"/>
      <c r="R163" s="204"/>
      <c r="S163" s="204"/>
      <c r="T163" s="205"/>
      <c r="U163" s="14"/>
      <c r="V163" s="14"/>
      <c r="W163" s="14"/>
      <c r="X163" s="14"/>
      <c r="Y163" s="14"/>
      <c r="Z163" s="14"/>
      <c r="AA163" s="14"/>
      <c r="AB163" s="14"/>
      <c r="AC163" s="14"/>
      <c r="AD163" s="14"/>
      <c r="AE163" s="14"/>
      <c r="AT163" s="199" t="s">
        <v>147</v>
      </c>
      <c r="AU163" s="199" t="s">
        <v>86</v>
      </c>
      <c r="AV163" s="14" t="s">
        <v>86</v>
      </c>
      <c r="AW163" s="14" t="s">
        <v>32</v>
      </c>
      <c r="AX163" s="14" t="s">
        <v>76</v>
      </c>
      <c r="AY163" s="199" t="s">
        <v>136</v>
      </c>
    </row>
    <row r="164" s="13" customFormat="1">
      <c r="A164" s="13"/>
      <c r="B164" s="191"/>
      <c r="C164" s="13"/>
      <c r="D164" s="186" t="s">
        <v>147</v>
      </c>
      <c r="E164" s="192" t="s">
        <v>1</v>
      </c>
      <c r="F164" s="193" t="s">
        <v>184</v>
      </c>
      <c r="G164" s="13"/>
      <c r="H164" s="192" t="s">
        <v>1</v>
      </c>
      <c r="I164" s="194"/>
      <c r="J164" s="13"/>
      <c r="K164" s="13"/>
      <c r="L164" s="191"/>
      <c r="M164" s="195"/>
      <c r="N164" s="196"/>
      <c r="O164" s="196"/>
      <c r="P164" s="196"/>
      <c r="Q164" s="196"/>
      <c r="R164" s="196"/>
      <c r="S164" s="196"/>
      <c r="T164" s="197"/>
      <c r="U164" s="13"/>
      <c r="V164" s="13"/>
      <c r="W164" s="13"/>
      <c r="X164" s="13"/>
      <c r="Y164" s="13"/>
      <c r="Z164" s="13"/>
      <c r="AA164" s="13"/>
      <c r="AB164" s="13"/>
      <c r="AC164" s="13"/>
      <c r="AD164" s="13"/>
      <c r="AE164" s="13"/>
      <c r="AT164" s="192" t="s">
        <v>147</v>
      </c>
      <c r="AU164" s="192" t="s">
        <v>86</v>
      </c>
      <c r="AV164" s="13" t="s">
        <v>84</v>
      </c>
      <c r="AW164" s="13" t="s">
        <v>32</v>
      </c>
      <c r="AX164" s="13" t="s">
        <v>76</v>
      </c>
      <c r="AY164" s="192" t="s">
        <v>136</v>
      </c>
    </row>
    <row r="165" s="14" customFormat="1">
      <c r="A165" s="14"/>
      <c r="B165" s="198"/>
      <c r="C165" s="14"/>
      <c r="D165" s="186" t="s">
        <v>147</v>
      </c>
      <c r="E165" s="199" t="s">
        <v>1</v>
      </c>
      <c r="F165" s="200" t="s">
        <v>185</v>
      </c>
      <c r="G165" s="14"/>
      <c r="H165" s="201">
        <v>95.834000000000003</v>
      </c>
      <c r="I165" s="202"/>
      <c r="J165" s="14"/>
      <c r="K165" s="14"/>
      <c r="L165" s="198"/>
      <c r="M165" s="203"/>
      <c r="N165" s="204"/>
      <c r="O165" s="204"/>
      <c r="P165" s="204"/>
      <c r="Q165" s="204"/>
      <c r="R165" s="204"/>
      <c r="S165" s="204"/>
      <c r="T165" s="205"/>
      <c r="U165" s="14"/>
      <c r="V165" s="14"/>
      <c r="W165" s="14"/>
      <c r="X165" s="14"/>
      <c r="Y165" s="14"/>
      <c r="Z165" s="14"/>
      <c r="AA165" s="14"/>
      <c r="AB165" s="14"/>
      <c r="AC165" s="14"/>
      <c r="AD165" s="14"/>
      <c r="AE165" s="14"/>
      <c r="AT165" s="199" t="s">
        <v>147</v>
      </c>
      <c r="AU165" s="199" t="s">
        <v>86</v>
      </c>
      <c r="AV165" s="14" t="s">
        <v>86</v>
      </c>
      <c r="AW165" s="14" t="s">
        <v>32</v>
      </c>
      <c r="AX165" s="14" t="s">
        <v>76</v>
      </c>
      <c r="AY165" s="199" t="s">
        <v>136</v>
      </c>
    </row>
    <row r="166" s="13" customFormat="1">
      <c r="A166" s="13"/>
      <c r="B166" s="191"/>
      <c r="C166" s="13"/>
      <c r="D166" s="186" t="s">
        <v>147</v>
      </c>
      <c r="E166" s="192" t="s">
        <v>1</v>
      </c>
      <c r="F166" s="193" t="s">
        <v>186</v>
      </c>
      <c r="G166" s="13"/>
      <c r="H166" s="192" t="s">
        <v>1</v>
      </c>
      <c r="I166" s="194"/>
      <c r="J166" s="13"/>
      <c r="K166" s="13"/>
      <c r="L166" s="191"/>
      <c r="M166" s="195"/>
      <c r="N166" s="196"/>
      <c r="O166" s="196"/>
      <c r="P166" s="196"/>
      <c r="Q166" s="196"/>
      <c r="R166" s="196"/>
      <c r="S166" s="196"/>
      <c r="T166" s="197"/>
      <c r="U166" s="13"/>
      <c r="V166" s="13"/>
      <c r="W166" s="13"/>
      <c r="X166" s="13"/>
      <c r="Y166" s="13"/>
      <c r="Z166" s="13"/>
      <c r="AA166" s="13"/>
      <c r="AB166" s="13"/>
      <c r="AC166" s="13"/>
      <c r="AD166" s="13"/>
      <c r="AE166" s="13"/>
      <c r="AT166" s="192" t="s">
        <v>147</v>
      </c>
      <c r="AU166" s="192" t="s">
        <v>86</v>
      </c>
      <c r="AV166" s="13" t="s">
        <v>84</v>
      </c>
      <c r="AW166" s="13" t="s">
        <v>32</v>
      </c>
      <c r="AX166" s="13" t="s">
        <v>76</v>
      </c>
      <c r="AY166" s="192" t="s">
        <v>136</v>
      </c>
    </row>
    <row r="167" s="14" customFormat="1">
      <c r="A167" s="14"/>
      <c r="B167" s="198"/>
      <c r="C167" s="14"/>
      <c r="D167" s="186" t="s">
        <v>147</v>
      </c>
      <c r="E167" s="199" t="s">
        <v>1</v>
      </c>
      <c r="F167" s="200" t="s">
        <v>187</v>
      </c>
      <c r="G167" s="14"/>
      <c r="H167" s="201">
        <v>15.359999999999999</v>
      </c>
      <c r="I167" s="202"/>
      <c r="J167" s="14"/>
      <c r="K167" s="14"/>
      <c r="L167" s="198"/>
      <c r="M167" s="203"/>
      <c r="N167" s="204"/>
      <c r="O167" s="204"/>
      <c r="P167" s="204"/>
      <c r="Q167" s="204"/>
      <c r="R167" s="204"/>
      <c r="S167" s="204"/>
      <c r="T167" s="205"/>
      <c r="U167" s="14"/>
      <c r="V167" s="14"/>
      <c r="W167" s="14"/>
      <c r="X167" s="14"/>
      <c r="Y167" s="14"/>
      <c r="Z167" s="14"/>
      <c r="AA167" s="14"/>
      <c r="AB167" s="14"/>
      <c r="AC167" s="14"/>
      <c r="AD167" s="14"/>
      <c r="AE167" s="14"/>
      <c r="AT167" s="199" t="s">
        <v>147</v>
      </c>
      <c r="AU167" s="199" t="s">
        <v>86</v>
      </c>
      <c r="AV167" s="14" t="s">
        <v>86</v>
      </c>
      <c r="AW167" s="14" t="s">
        <v>32</v>
      </c>
      <c r="AX167" s="14" t="s">
        <v>76</v>
      </c>
      <c r="AY167" s="199" t="s">
        <v>136</v>
      </c>
    </row>
    <row r="168" s="13" customFormat="1">
      <c r="A168" s="13"/>
      <c r="B168" s="191"/>
      <c r="C168" s="13"/>
      <c r="D168" s="186" t="s">
        <v>147</v>
      </c>
      <c r="E168" s="192" t="s">
        <v>1</v>
      </c>
      <c r="F168" s="193" t="s">
        <v>188</v>
      </c>
      <c r="G168" s="13"/>
      <c r="H168" s="192" t="s">
        <v>1</v>
      </c>
      <c r="I168" s="194"/>
      <c r="J168" s="13"/>
      <c r="K168" s="13"/>
      <c r="L168" s="191"/>
      <c r="M168" s="195"/>
      <c r="N168" s="196"/>
      <c r="O168" s="196"/>
      <c r="P168" s="196"/>
      <c r="Q168" s="196"/>
      <c r="R168" s="196"/>
      <c r="S168" s="196"/>
      <c r="T168" s="197"/>
      <c r="U168" s="13"/>
      <c r="V168" s="13"/>
      <c r="W168" s="13"/>
      <c r="X168" s="13"/>
      <c r="Y168" s="13"/>
      <c r="Z168" s="13"/>
      <c r="AA168" s="13"/>
      <c r="AB168" s="13"/>
      <c r="AC168" s="13"/>
      <c r="AD168" s="13"/>
      <c r="AE168" s="13"/>
      <c r="AT168" s="192" t="s">
        <v>147</v>
      </c>
      <c r="AU168" s="192" t="s">
        <v>86</v>
      </c>
      <c r="AV168" s="13" t="s">
        <v>84</v>
      </c>
      <c r="AW168" s="13" t="s">
        <v>32</v>
      </c>
      <c r="AX168" s="13" t="s">
        <v>76</v>
      </c>
      <c r="AY168" s="192" t="s">
        <v>136</v>
      </c>
    </row>
    <row r="169" s="14" customFormat="1">
      <c r="A169" s="14"/>
      <c r="B169" s="198"/>
      <c r="C169" s="14"/>
      <c r="D169" s="186" t="s">
        <v>147</v>
      </c>
      <c r="E169" s="199" t="s">
        <v>1</v>
      </c>
      <c r="F169" s="200" t="s">
        <v>189</v>
      </c>
      <c r="G169" s="14"/>
      <c r="H169" s="201">
        <v>97.855999999999995</v>
      </c>
      <c r="I169" s="202"/>
      <c r="J169" s="14"/>
      <c r="K169" s="14"/>
      <c r="L169" s="198"/>
      <c r="M169" s="203"/>
      <c r="N169" s="204"/>
      <c r="O169" s="204"/>
      <c r="P169" s="204"/>
      <c r="Q169" s="204"/>
      <c r="R169" s="204"/>
      <c r="S169" s="204"/>
      <c r="T169" s="205"/>
      <c r="U169" s="14"/>
      <c r="V169" s="14"/>
      <c r="W169" s="14"/>
      <c r="X169" s="14"/>
      <c r="Y169" s="14"/>
      <c r="Z169" s="14"/>
      <c r="AA169" s="14"/>
      <c r="AB169" s="14"/>
      <c r="AC169" s="14"/>
      <c r="AD169" s="14"/>
      <c r="AE169" s="14"/>
      <c r="AT169" s="199" t="s">
        <v>147</v>
      </c>
      <c r="AU169" s="199" t="s">
        <v>86</v>
      </c>
      <c r="AV169" s="14" t="s">
        <v>86</v>
      </c>
      <c r="AW169" s="14" t="s">
        <v>32</v>
      </c>
      <c r="AX169" s="14" t="s">
        <v>76</v>
      </c>
      <c r="AY169" s="199" t="s">
        <v>136</v>
      </c>
    </row>
    <row r="170" s="13" customFormat="1">
      <c r="A170" s="13"/>
      <c r="B170" s="191"/>
      <c r="C170" s="13"/>
      <c r="D170" s="186" t="s">
        <v>147</v>
      </c>
      <c r="E170" s="192" t="s">
        <v>1</v>
      </c>
      <c r="F170" s="193" t="s">
        <v>190</v>
      </c>
      <c r="G170" s="13"/>
      <c r="H170" s="192" t="s">
        <v>1</v>
      </c>
      <c r="I170" s="194"/>
      <c r="J170" s="13"/>
      <c r="K170" s="13"/>
      <c r="L170" s="191"/>
      <c r="M170" s="195"/>
      <c r="N170" s="196"/>
      <c r="O170" s="196"/>
      <c r="P170" s="196"/>
      <c r="Q170" s="196"/>
      <c r="R170" s="196"/>
      <c r="S170" s="196"/>
      <c r="T170" s="197"/>
      <c r="U170" s="13"/>
      <c r="V170" s="13"/>
      <c r="W170" s="13"/>
      <c r="X170" s="13"/>
      <c r="Y170" s="13"/>
      <c r="Z170" s="13"/>
      <c r="AA170" s="13"/>
      <c r="AB170" s="13"/>
      <c r="AC170" s="13"/>
      <c r="AD170" s="13"/>
      <c r="AE170" s="13"/>
      <c r="AT170" s="192" t="s">
        <v>147</v>
      </c>
      <c r="AU170" s="192" t="s">
        <v>86</v>
      </c>
      <c r="AV170" s="13" t="s">
        <v>84</v>
      </c>
      <c r="AW170" s="13" t="s">
        <v>32</v>
      </c>
      <c r="AX170" s="13" t="s">
        <v>76</v>
      </c>
      <c r="AY170" s="192" t="s">
        <v>136</v>
      </c>
    </row>
    <row r="171" s="14" customFormat="1">
      <c r="A171" s="14"/>
      <c r="B171" s="198"/>
      <c r="C171" s="14"/>
      <c r="D171" s="186" t="s">
        <v>147</v>
      </c>
      <c r="E171" s="199" t="s">
        <v>1</v>
      </c>
      <c r="F171" s="200" t="s">
        <v>191</v>
      </c>
      <c r="G171" s="14"/>
      <c r="H171" s="201">
        <v>1.8180000000000001</v>
      </c>
      <c r="I171" s="202"/>
      <c r="J171" s="14"/>
      <c r="K171" s="14"/>
      <c r="L171" s="198"/>
      <c r="M171" s="203"/>
      <c r="N171" s="204"/>
      <c r="O171" s="204"/>
      <c r="P171" s="204"/>
      <c r="Q171" s="204"/>
      <c r="R171" s="204"/>
      <c r="S171" s="204"/>
      <c r="T171" s="205"/>
      <c r="U171" s="14"/>
      <c r="V171" s="14"/>
      <c r="W171" s="14"/>
      <c r="X171" s="14"/>
      <c r="Y171" s="14"/>
      <c r="Z171" s="14"/>
      <c r="AA171" s="14"/>
      <c r="AB171" s="14"/>
      <c r="AC171" s="14"/>
      <c r="AD171" s="14"/>
      <c r="AE171" s="14"/>
      <c r="AT171" s="199" t="s">
        <v>147</v>
      </c>
      <c r="AU171" s="199" t="s">
        <v>86</v>
      </c>
      <c r="AV171" s="14" t="s">
        <v>86</v>
      </c>
      <c r="AW171" s="14" t="s">
        <v>32</v>
      </c>
      <c r="AX171" s="14" t="s">
        <v>76</v>
      </c>
      <c r="AY171" s="199" t="s">
        <v>136</v>
      </c>
    </row>
    <row r="172" s="15" customFormat="1">
      <c r="A172" s="15"/>
      <c r="B172" s="208"/>
      <c r="C172" s="15"/>
      <c r="D172" s="186" t="s">
        <v>147</v>
      </c>
      <c r="E172" s="209" t="s">
        <v>1</v>
      </c>
      <c r="F172" s="210" t="s">
        <v>192</v>
      </c>
      <c r="G172" s="15"/>
      <c r="H172" s="211">
        <v>560.88200000000006</v>
      </c>
      <c r="I172" s="212"/>
      <c r="J172" s="15"/>
      <c r="K172" s="15"/>
      <c r="L172" s="208"/>
      <c r="M172" s="213"/>
      <c r="N172" s="214"/>
      <c r="O172" s="214"/>
      <c r="P172" s="214"/>
      <c r="Q172" s="214"/>
      <c r="R172" s="214"/>
      <c r="S172" s="214"/>
      <c r="T172" s="215"/>
      <c r="U172" s="15"/>
      <c r="V172" s="15"/>
      <c r="W172" s="15"/>
      <c r="X172" s="15"/>
      <c r="Y172" s="15"/>
      <c r="Z172" s="15"/>
      <c r="AA172" s="15"/>
      <c r="AB172" s="15"/>
      <c r="AC172" s="15"/>
      <c r="AD172" s="15"/>
      <c r="AE172" s="15"/>
      <c r="AT172" s="209" t="s">
        <v>147</v>
      </c>
      <c r="AU172" s="209" t="s">
        <v>86</v>
      </c>
      <c r="AV172" s="15" t="s">
        <v>143</v>
      </c>
      <c r="AW172" s="15" t="s">
        <v>32</v>
      </c>
      <c r="AX172" s="15" t="s">
        <v>84</v>
      </c>
      <c r="AY172" s="209" t="s">
        <v>136</v>
      </c>
    </row>
    <row r="173" s="2" customFormat="1" ht="33" customHeight="1">
      <c r="A173" s="37"/>
      <c r="B173" s="171"/>
      <c r="C173" s="172" t="s">
        <v>143</v>
      </c>
      <c r="D173" s="172" t="s">
        <v>139</v>
      </c>
      <c r="E173" s="173" t="s">
        <v>193</v>
      </c>
      <c r="F173" s="174" t="s">
        <v>194</v>
      </c>
      <c r="G173" s="175" t="s">
        <v>195</v>
      </c>
      <c r="H173" s="176">
        <v>1.496</v>
      </c>
      <c r="I173" s="177"/>
      <c r="J173" s="178">
        <f>ROUND(I173*H173,2)</f>
        <v>0</v>
      </c>
      <c r="K173" s="179"/>
      <c r="L173" s="38"/>
      <c r="M173" s="180" t="s">
        <v>1</v>
      </c>
      <c r="N173" s="181" t="s">
        <v>41</v>
      </c>
      <c r="O173" s="76"/>
      <c r="P173" s="182">
        <f>O173*H173</f>
        <v>0</v>
      </c>
      <c r="Q173" s="182">
        <v>0</v>
      </c>
      <c r="R173" s="182">
        <f>Q173*H173</f>
        <v>0</v>
      </c>
      <c r="S173" s="182">
        <v>1.8</v>
      </c>
      <c r="T173" s="183">
        <f>S173*H173</f>
        <v>2.6928000000000001</v>
      </c>
      <c r="U173" s="37"/>
      <c r="V173" s="37"/>
      <c r="W173" s="37"/>
      <c r="X173" s="37"/>
      <c r="Y173" s="37"/>
      <c r="Z173" s="37"/>
      <c r="AA173" s="37"/>
      <c r="AB173" s="37"/>
      <c r="AC173" s="37"/>
      <c r="AD173" s="37"/>
      <c r="AE173" s="37"/>
      <c r="AR173" s="184" t="s">
        <v>143</v>
      </c>
      <c r="AT173" s="184" t="s">
        <v>139</v>
      </c>
      <c r="AU173" s="184" t="s">
        <v>86</v>
      </c>
      <c r="AY173" s="18" t="s">
        <v>136</v>
      </c>
      <c r="BE173" s="185">
        <f>IF(N173="základní",J173,0)</f>
        <v>0</v>
      </c>
      <c r="BF173" s="185">
        <f>IF(N173="snížená",J173,0)</f>
        <v>0</v>
      </c>
      <c r="BG173" s="185">
        <f>IF(N173="zákl. přenesená",J173,0)</f>
        <v>0</v>
      </c>
      <c r="BH173" s="185">
        <f>IF(N173="sníž. přenesená",J173,0)</f>
        <v>0</v>
      </c>
      <c r="BI173" s="185">
        <f>IF(N173="nulová",J173,0)</f>
        <v>0</v>
      </c>
      <c r="BJ173" s="18" t="s">
        <v>84</v>
      </c>
      <c r="BK173" s="185">
        <f>ROUND(I173*H173,2)</f>
        <v>0</v>
      </c>
      <c r="BL173" s="18" t="s">
        <v>143</v>
      </c>
      <c r="BM173" s="184" t="s">
        <v>196</v>
      </c>
    </row>
    <row r="174" s="2" customFormat="1">
      <c r="A174" s="37"/>
      <c r="B174" s="38"/>
      <c r="C174" s="37"/>
      <c r="D174" s="186" t="s">
        <v>145</v>
      </c>
      <c r="E174" s="37"/>
      <c r="F174" s="187" t="s">
        <v>197</v>
      </c>
      <c r="G174" s="37"/>
      <c r="H174" s="37"/>
      <c r="I174" s="188"/>
      <c r="J174" s="37"/>
      <c r="K174" s="37"/>
      <c r="L174" s="38"/>
      <c r="M174" s="189"/>
      <c r="N174" s="190"/>
      <c r="O174" s="76"/>
      <c r="P174" s="76"/>
      <c r="Q174" s="76"/>
      <c r="R174" s="76"/>
      <c r="S174" s="76"/>
      <c r="T174" s="77"/>
      <c r="U174" s="37"/>
      <c r="V174" s="37"/>
      <c r="W174" s="37"/>
      <c r="X174" s="37"/>
      <c r="Y174" s="37"/>
      <c r="Z174" s="37"/>
      <c r="AA174" s="37"/>
      <c r="AB174" s="37"/>
      <c r="AC174" s="37"/>
      <c r="AD174" s="37"/>
      <c r="AE174" s="37"/>
      <c r="AT174" s="18" t="s">
        <v>145</v>
      </c>
      <c r="AU174" s="18" t="s">
        <v>86</v>
      </c>
    </row>
    <row r="175" s="2" customFormat="1">
      <c r="A175" s="37"/>
      <c r="B175" s="38"/>
      <c r="C175" s="37"/>
      <c r="D175" s="206" t="s">
        <v>156</v>
      </c>
      <c r="E175" s="37"/>
      <c r="F175" s="207" t="s">
        <v>198</v>
      </c>
      <c r="G175" s="37"/>
      <c r="H175" s="37"/>
      <c r="I175" s="188"/>
      <c r="J175" s="37"/>
      <c r="K175" s="37"/>
      <c r="L175" s="38"/>
      <c r="M175" s="189"/>
      <c r="N175" s="190"/>
      <c r="O175" s="76"/>
      <c r="P175" s="76"/>
      <c r="Q175" s="76"/>
      <c r="R175" s="76"/>
      <c r="S175" s="76"/>
      <c r="T175" s="77"/>
      <c r="U175" s="37"/>
      <c r="V175" s="37"/>
      <c r="W175" s="37"/>
      <c r="X175" s="37"/>
      <c r="Y175" s="37"/>
      <c r="Z175" s="37"/>
      <c r="AA175" s="37"/>
      <c r="AB175" s="37"/>
      <c r="AC175" s="37"/>
      <c r="AD175" s="37"/>
      <c r="AE175" s="37"/>
      <c r="AT175" s="18" t="s">
        <v>156</v>
      </c>
      <c r="AU175" s="18" t="s">
        <v>86</v>
      </c>
    </row>
    <row r="176" s="13" customFormat="1">
      <c r="A176" s="13"/>
      <c r="B176" s="191"/>
      <c r="C176" s="13"/>
      <c r="D176" s="186" t="s">
        <v>147</v>
      </c>
      <c r="E176" s="192" t="s">
        <v>1</v>
      </c>
      <c r="F176" s="193" t="s">
        <v>182</v>
      </c>
      <c r="G176" s="13"/>
      <c r="H176" s="192" t="s">
        <v>1</v>
      </c>
      <c r="I176" s="194"/>
      <c r="J176" s="13"/>
      <c r="K176" s="13"/>
      <c r="L176" s="191"/>
      <c r="M176" s="195"/>
      <c r="N176" s="196"/>
      <c r="O176" s="196"/>
      <c r="P176" s="196"/>
      <c r="Q176" s="196"/>
      <c r="R176" s="196"/>
      <c r="S176" s="196"/>
      <c r="T176" s="197"/>
      <c r="U176" s="13"/>
      <c r="V176" s="13"/>
      <c r="W176" s="13"/>
      <c r="X176" s="13"/>
      <c r="Y176" s="13"/>
      <c r="Z176" s="13"/>
      <c r="AA176" s="13"/>
      <c r="AB176" s="13"/>
      <c r="AC176" s="13"/>
      <c r="AD176" s="13"/>
      <c r="AE176" s="13"/>
      <c r="AT176" s="192" t="s">
        <v>147</v>
      </c>
      <c r="AU176" s="192" t="s">
        <v>86</v>
      </c>
      <c r="AV176" s="13" t="s">
        <v>84</v>
      </c>
      <c r="AW176" s="13" t="s">
        <v>32</v>
      </c>
      <c r="AX176" s="13" t="s">
        <v>76</v>
      </c>
      <c r="AY176" s="192" t="s">
        <v>136</v>
      </c>
    </row>
    <row r="177" s="14" customFormat="1">
      <c r="A177" s="14"/>
      <c r="B177" s="198"/>
      <c r="C177" s="14"/>
      <c r="D177" s="186" t="s">
        <v>147</v>
      </c>
      <c r="E177" s="199" t="s">
        <v>1</v>
      </c>
      <c r="F177" s="200" t="s">
        <v>199</v>
      </c>
      <c r="G177" s="14"/>
      <c r="H177" s="201">
        <v>0.95599999999999996</v>
      </c>
      <c r="I177" s="202"/>
      <c r="J177" s="14"/>
      <c r="K177" s="14"/>
      <c r="L177" s="198"/>
      <c r="M177" s="203"/>
      <c r="N177" s="204"/>
      <c r="O177" s="204"/>
      <c r="P177" s="204"/>
      <c r="Q177" s="204"/>
      <c r="R177" s="204"/>
      <c r="S177" s="204"/>
      <c r="T177" s="205"/>
      <c r="U177" s="14"/>
      <c r="V177" s="14"/>
      <c r="W177" s="14"/>
      <c r="X177" s="14"/>
      <c r="Y177" s="14"/>
      <c r="Z177" s="14"/>
      <c r="AA177" s="14"/>
      <c r="AB177" s="14"/>
      <c r="AC177" s="14"/>
      <c r="AD177" s="14"/>
      <c r="AE177" s="14"/>
      <c r="AT177" s="199" t="s">
        <v>147</v>
      </c>
      <c r="AU177" s="199" t="s">
        <v>86</v>
      </c>
      <c r="AV177" s="14" t="s">
        <v>86</v>
      </c>
      <c r="AW177" s="14" t="s">
        <v>32</v>
      </c>
      <c r="AX177" s="14" t="s">
        <v>76</v>
      </c>
      <c r="AY177" s="199" t="s">
        <v>136</v>
      </c>
    </row>
    <row r="178" s="13" customFormat="1">
      <c r="A178" s="13"/>
      <c r="B178" s="191"/>
      <c r="C178" s="13"/>
      <c r="D178" s="186" t="s">
        <v>147</v>
      </c>
      <c r="E178" s="192" t="s">
        <v>1</v>
      </c>
      <c r="F178" s="193" t="s">
        <v>200</v>
      </c>
      <c r="G178" s="13"/>
      <c r="H178" s="192" t="s">
        <v>1</v>
      </c>
      <c r="I178" s="194"/>
      <c r="J178" s="13"/>
      <c r="K178" s="13"/>
      <c r="L178" s="191"/>
      <c r="M178" s="195"/>
      <c r="N178" s="196"/>
      <c r="O178" s="196"/>
      <c r="P178" s="196"/>
      <c r="Q178" s="196"/>
      <c r="R178" s="196"/>
      <c r="S178" s="196"/>
      <c r="T178" s="197"/>
      <c r="U178" s="13"/>
      <c r="V178" s="13"/>
      <c r="W178" s="13"/>
      <c r="X178" s="13"/>
      <c r="Y178" s="13"/>
      <c r="Z178" s="13"/>
      <c r="AA178" s="13"/>
      <c r="AB178" s="13"/>
      <c r="AC178" s="13"/>
      <c r="AD178" s="13"/>
      <c r="AE178" s="13"/>
      <c r="AT178" s="192" t="s">
        <v>147</v>
      </c>
      <c r="AU178" s="192" t="s">
        <v>86</v>
      </c>
      <c r="AV178" s="13" t="s">
        <v>84</v>
      </c>
      <c r="AW178" s="13" t="s">
        <v>32</v>
      </c>
      <c r="AX178" s="13" t="s">
        <v>76</v>
      </c>
      <c r="AY178" s="192" t="s">
        <v>136</v>
      </c>
    </row>
    <row r="179" s="14" customFormat="1">
      <c r="A179" s="14"/>
      <c r="B179" s="198"/>
      <c r="C179" s="14"/>
      <c r="D179" s="186" t="s">
        <v>147</v>
      </c>
      <c r="E179" s="199" t="s">
        <v>1</v>
      </c>
      <c r="F179" s="200" t="s">
        <v>201</v>
      </c>
      <c r="G179" s="14"/>
      <c r="H179" s="201">
        <v>0.54000000000000004</v>
      </c>
      <c r="I179" s="202"/>
      <c r="J179" s="14"/>
      <c r="K179" s="14"/>
      <c r="L179" s="198"/>
      <c r="M179" s="203"/>
      <c r="N179" s="204"/>
      <c r="O179" s="204"/>
      <c r="P179" s="204"/>
      <c r="Q179" s="204"/>
      <c r="R179" s="204"/>
      <c r="S179" s="204"/>
      <c r="T179" s="205"/>
      <c r="U179" s="14"/>
      <c r="V179" s="14"/>
      <c r="W179" s="14"/>
      <c r="X179" s="14"/>
      <c r="Y179" s="14"/>
      <c r="Z179" s="14"/>
      <c r="AA179" s="14"/>
      <c r="AB179" s="14"/>
      <c r="AC179" s="14"/>
      <c r="AD179" s="14"/>
      <c r="AE179" s="14"/>
      <c r="AT179" s="199" t="s">
        <v>147</v>
      </c>
      <c r="AU179" s="199" t="s">
        <v>86</v>
      </c>
      <c r="AV179" s="14" t="s">
        <v>86</v>
      </c>
      <c r="AW179" s="14" t="s">
        <v>32</v>
      </c>
      <c r="AX179" s="14" t="s">
        <v>76</v>
      </c>
      <c r="AY179" s="199" t="s">
        <v>136</v>
      </c>
    </row>
    <row r="180" s="15" customFormat="1">
      <c r="A180" s="15"/>
      <c r="B180" s="208"/>
      <c r="C180" s="15"/>
      <c r="D180" s="186" t="s">
        <v>147</v>
      </c>
      <c r="E180" s="209" t="s">
        <v>1</v>
      </c>
      <c r="F180" s="210" t="s">
        <v>192</v>
      </c>
      <c r="G180" s="15"/>
      <c r="H180" s="211">
        <v>1.496</v>
      </c>
      <c r="I180" s="212"/>
      <c r="J180" s="15"/>
      <c r="K180" s="15"/>
      <c r="L180" s="208"/>
      <c r="M180" s="213"/>
      <c r="N180" s="214"/>
      <c r="O180" s="214"/>
      <c r="P180" s="214"/>
      <c r="Q180" s="214"/>
      <c r="R180" s="214"/>
      <c r="S180" s="214"/>
      <c r="T180" s="215"/>
      <c r="U180" s="15"/>
      <c r="V180" s="15"/>
      <c r="W180" s="15"/>
      <c r="X180" s="15"/>
      <c r="Y180" s="15"/>
      <c r="Z180" s="15"/>
      <c r="AA180" s="15"/>
      <c r="AB180" s="15"/>
      <c r="AC180" s="15"/>
      <c r="AD180" s="15"/>
      <c r="AE180" s="15"/>
      <c r="AT180" s="209" t="s">
        <v>147</v>
      </c>
      <c r="AU180" s="209" t="s">
        <v>86</v>
      </c>
      <c r="AV180" s="15" t="s">
        <v>143</v>
      </c>
      <c r="AW180" s="15" t="s">
        <v>32</v>
      </c>
      <c r="AX180" s="15" t="s">
        <v>84</v>
      </c>
      <c r="AY180" s="209" t="s">
        <v>136</v>
      </c>
    </row>
    <row r="181" s="2" customFormat="1" ht="16.5" customHeight="1">
      <c r="A181" s="37"/>
      <c r="B181" s="171"/>
      <c r="C181" s="172" t="s">
        <v>202</v>
      </c>
      <c r="D181" s="172" t="s">
        <v>139</v>
      </c>
      <c r="E181" s="173" t="s">
        <v>203</v>
      </c>
      <c r="F181" s="174" t="s">
        <v>204</v>
      </c>
      <c r="G181" s="175" t="s">
        <v>205</v>
      </c>
      <c r="H181" s="176">
        <v>1</v>
      </c>
      <c r="I181" s="177"/>
      <c r="J181" s="178">
        <f>ROUND(I181*H181,2)</f>
        <v>0</v>
      </c>
      <c r="K181" s="179"/>
      <c r="L181" s="38"/>
      <c r="M181" s="180" t="s">
        <v>1</v>
      </c>
      <c r="N181" s="181" t="s">
        <v>41</v>
      </c>
      <c r="O181" s="76"/>
      <c r="P181" s="182">
        <f>O181*H181</f>
        <v>0</v>
      </c>
      <c r="Q181" s="182">
        <v>0</v>
      </c>
      <c r="R181" s="182">
        <f>Q181*H181</f>
        <v>0</v>
      </c>
      <c r="S181" s="182">
        <v>1.8</v>
      </c>
      <c r="T181" s="183">
        <f>S181*H181</f>
        <v>1.8</v>
      </c>
      <c r="U181" s="37"/>
      <c r="V181" s="37"/>
      <c r="W181" s="37"/>
      <c r="X181" s="37"/>
      <c r="Y181" s="37"/>
      <c r="Z181" s="37"/>
      <c r="AA181" s="37"/>
      <c r="AB181" s="37"/>
      <c r="AC181" s="37"/>
      <c r="AD181" s="37"/>
      <c r="AE181" s="37"/>
      <c r="AR181" s="184" t="s">
        <v>143</v>
      </c>
      <c r="AT181" s="184" t="s">
        <v>139</v>
      </c>
      <c r="AU181" s="184" t="s">
        <v>86</v>
      </c>
      <c r="AY181" s="18" t="s">
        <v>136</v>
      </c>
      <c r="BE181" s="185">
        <f>IF(N181="základní",J181,0)</f>
        <v>0</v>
      </c>
      <c r="BF181" s="185">
        <f>IF(N181="snížená",J181,0)</f>
        <v>0</v>
      </c>
      <c r="BG181" s="185">
        <f>IF(N181="zákl. přenesená",J181,0)</f>
        <v>0</v>
      </c>
      <c r="BH181" s="185">
        <f>IF(N181="sníž. přenesená",J181,0)</f>
        <v>0</v>
      </c>
      <c r="BI181" s="185">
        <f>IF(N181="nulová",J181,0)</f>
        <v>0</v>
      </c>
      <c r="BJ181" s="18" t="s">
        <v>84</v>
      </c>
      <c r="BK181" s="185">
        <f>ROUND(I181*H181,2)</f>
        <v>0</v>
      </c>
      <c r="BL181" s="18" t="s">
        <v>143</v>
      </c>
      <c r="BM181" s="184" t="s">
        <v>206</v>
      </c>
    </row>
    <row r="182" s="2" customFormat="1">
      <c r="A182" s="37"/>
      <c r="B182" s="38"/>
      <c r="C182" s="37"/>
      <c r="D182" s="186" t="s">
        <v>145</v>
      </c>
      <c r="E182" s="37"/>
      <c r="F182" s="187" t="s">
        <v>207</v>
      </c>
      <c r="G182" s="37"/>
      <c r="H182" s="37"/>
      <c r="I182" s="188"/>
      <c r="J182" s="37"/>
      <c r="K182" s="37"/>
      <c r="L182" s="38"/>
      <c r="M182" s="189"/>
      <c r="N182" s="190"/>
      <c r="O182" s="76"/>
      <c r="P182" s="76"/>
      <c r="Q182" s="76"/>
      <c r="R182" s="76"/>
      <c r="S182" s="76"/>
      <c r="T182" s="77"/>
      <c r="U182" s="37"/>
      <c r="V182" s="37"/>
      <c r="W182" s="37"/>
      <c r="X182" s="37"/>
      <c r="Y182" s="37"/>
      <c r="Z182" s="37"/>
      <c r="AA182" s="37"/>
      <c r="AB182" s="37"/>
      <c r="AC182" s="37"/>
      <c r="AD182" s="37"/>
      <c r="AE182" s="37"/>
      <c r="AT182" s="18" t="s">
        <v>145</v>
      </c>
      <c r="AU182" s="18" t="s">
        <v>86</v>
      </c>
    </row>
    <row r="183" s="2" customFormat="1" ht="16.5" customHeight="1">
      <c r="A183" s="37"/>
      <c r="B183" s="171"/>
      <c r="C183" s="172" t="s">
        <v>137</v>
      </c>
      <c r="D183" s="172" t="s">
        <v>139</v>
      </c>
      <c r="E183" s="173" t="s">
        <v>208</v>
      </c>
      <c r="F183" s="174" t="s">
        <v>209</v>
      </c>
      <c r="G183" s="175" t="s">
        <v>210</v>
      </c>
      <c r="H183" s="176">
        <v>388</v>
      </c>
      <c r="I183" s="177"/>
      <c r="J183" s="178">
        <f>ROUND(I183*H183,2)</f>
        <v>0</v>
      </c>
      <c r="K183" s="179"/>
      <c r="L183" s="38"/>
      <c r="M183" s="180" t="s">
        <v>1</v>
      </c>
      <c r="N183" s="181" t="s">
        <v>41</v>
      </c>
      <c r="O183" s="76"/>
      <c r="P183" s="182">
        <f>O183*H183</f>
        <v>0</v>
      </c>
      <c r="Q183" s="182">
        <v>0</v>
      </c>
      <c r="R183" s="182">
        <f>Q183*H183</f>
        <v>0</v>
      </c>
      <c r="S183" s="182">
        <v>0.0089999999999999993</v>
      </c>
      <c r="T183" s="183">
        <f>S183*H183</f>
        <v>3.4919999999999995</v>
      </c>
      <c r="U183" s="37"/>
      <c r="V183" s="37"/>
      <c r="W183" s="37"/>
      <c r="X183" s="37"/>
      <c r="Y183" s="37"/>
      <c r="Z183" s="37"/>
      <c r="AA183" s="37"/>
      <c r="AB183" s="37"/>
      <c r="AC183" s="37"/>
      <c r="AD183" s="37"/>
      <c r="AE183" s="37"/>
      <c r="AR183" s="184" t="s">
        <v>143</v>
      </c>
      <c r="AT183" s="184" t="s">
        <v>139</v>
      </c>
      <c r="AU183" s="184" t="s">
        <v>86</v>
      </c>
      <c r="AY183" s="18" t="s">
        <v>136</v>
      </c>
      <c r="BE183" s="185">
        <f>IF(N183="základní",J183,0)</f>
        <v>0</v>
      </c>
      <c r="BF183" s="185">
        <f>IF(N183="snížená",J183,0)</f>
        <v>0</v>
      </c>
      <c r="BG183" s="185">
        <f>IF(N183="zákl. přenesená",J183,0)</f>
        <v>0</v>
      </c>
      <c r="BH183" s="185">
        <f>IF(N183="sníž. přenesená",J183,0)</f>
        <v>0</v>
      </c>
      <c r="BI183" s="185">
        <f>IF(N183="nulová",J183,0)</f>
        <v>0</v>
      </c>
      <c r="BJ183" s="18" t="s">
        <v>84</v>
      </c>
      <c r="BK183" s="185">
        <f>ROUND(I183*H183,2)</f>
        <v>0</v>
      </c>
      <c r="BL183" s="18" t="s">
        <v>143</v>
      </c>
      <c r="BM183" s="184" t="s">
        <v>211</v>
      </c>
    </row>
    <row r="184" s="2" customFormat="1">
      <c r="A184" s="37"/>
      <c r="B184" s="38"/>
      <c r="C184" s="37"/>
      <c r="D184" s="186" t="s">
        <v>145</v>
      </c>
      <c r="E184" s="37"/>
      <c r="F184" s="187" t="s">
        <v>212</v>
      </c>
      <c r="G184" s="37"/>
      <c r="H184" s="37"/>
      <c r="I184" s="188"/>
      <c r="J184" s="37"/>
      <c r="K184" s="37"/>
      <c r="L184" s="38"/>
      <c r="M184" s="189"/>
      <c r="N184" s="190"/>
      <c r="O184" s="76"/>
      <c r="P184" s="76"/>
      <c r="Q184" s="76"/>
      <c r="R184" s="76"/>
      <c r="S184" s="76"/>
      <c r="T184" s="77"/>
      <c r="U184" s="37"/>
      <c r="V184" s="37"/>
      <c r="W184" s="37"/>
      <c r="X184" s="37"/>
      <c r="Y184" s="37"/>
      <c r="Z184" s="37"/>
      <c r="AA184" s="37"/>
      <c r="AB184" s="37"/>
      <c r="AC184" s="37"/>
      <c r="AD184" s="37"/>
      <c r="AE184" s="37"/>
      <c r="AT184" s="18" t="s">
        <v>145</v>
      </c>
      <c r="AU184" s="18" t="s">
        <v>86</v>
      </c>
    </row>
    <row r="185" s="2" customFormat="1">
      <c r="A185" s="37"/>
      <c r="B185" s="38"/>
      <c r="C185" s="37"/>
      <c r="D185" s="206" t="s">
        <v>156</v>
      </c>
      <c r="E185" s="37"/>
      <c r="F185" s="207" t="s">
        <v>213</v>
      </c>
      <c r="G185" s="37"/>
      <c r="H185" s="37"/>
      <c r="I185" s="188"/>
      <c r="J185" s="37"/>
      <c r="K185" s="37"/>
      <c r="L185" s="38"/>
      <c r="M185" s="189"/>
      <c r="N185" s="190"/>
      <c r="O185" s="76"/>
      <c r="P185" s="76"/>
      <c r="Q185" s="76"/>
      <c r="R185" s="76"/>
      <c r="S185" s="76"/>
      <c r="T185" s="77"/>
      <c r="U185" s="37"/>
      <c r="V185" s="37"/>
      <c r="W185" s="37"/>
      <c r="X185" s="37"/>
      <c r="Y185" s="37"/>
      <c r="Z185" s="37"/>
      <c r="AA185" s="37"/>
      <c r="AB185" s="37"/>
      <c r="AC185" s="37"/>
      <c r="AD185" s="37"/>
      <c r="AE185" s="37"/>
      <c r="AT185" s="18" t="s">
        <v>156</v>
      </c>
      <c r="AU185" s="18" t="s">
        <v>86</v>
      </c>
    </row>
    <row r="186" s="2" customFormat="1" ht="21.75" customHeight="1">
      <c r="A186" s="37"/>
      <c r="B186" s="171"/>
      <c r="C186" s="172" t="s">
        <v>214</v>
      </c>
      <c r="D186" s="172" t="s">
        <v>139</v>
      </c>
      <c r="E186" s="173" t="s">
        <v>215</v>
      </c>
      <c r="F186" s="174" t="s">
        <v>216</v>
      </c>
      <c r="G186" s="175" t="s">
        <v>142</v>
      </c>
      <c r="H186" s="176">
        <v>81.286000000000001</v>
      </c>
      <c r="I186" s="177"/>
      <c r="J186" s="178">
        <f>ROUND(I186*H186,2)</f>
        <v>0</v>
      </c>
      <c r="K186" s="179"/>
      <c r="L186" s="38"/>
      <c r="M186" s="180" t="s">
        <v>1</v>
      </c>
      <c r="N186" s="181" t="s">
        <v>41</v>
      </c>
      <c r="O186" s="76"/>
      <c r="P186" s="182">
        <f>O186*H186</f>
        <v>0</v>
      </c>
      <c r="Q186" s="182">
        <v>0</v>
      </c>
      <c r="R186" s="182">
        <f>Q186*H186</f>
        <v>0</v>
      </c>
      <c r="S186" s="182">
        <v>0.075999999999999998</v>
      </c>
      <c r="T186" s="183">
        <f>S186*H186</f>
        <v>6.1777360000000003</v>
      </c>
      <c r="U186" s="37"/>
      <c r="V186" s="37"/>
      <c r="W186" s="37"/>
      <c r="X186" s="37"/>
      <c r="Y186" s="37"/>
      <c r="Z186" s="37"/>
      <c r="AA186" s="37"/>
      <c r="AB186" s="37"/>
      <c r="AC186" s="37"/>
      <c r="AD186" s="37"/>
      <c r="AE186" s="37"/>
      <c r="AR186" s="184" t="s">
        <v>143</v>
      </c>
      <c r="AT186" s="184" t="s">
        <v>139</v>
      </c>
      <c r="AU186" s="184" t="s">
        <v>86</v>
      </c>
      <c r="AY186" s="18" t="s">
        <v>136</v>
      </c>
      <c r="BE186" s="185">
        <f>IF(N186="základní",J186,0)</f>
        <v>0</v>
      </c>
      <c r="BF186" s="185">
        <f>IF(N186="snížená",J186,0)</f>
        <v>0</v>
      </c>
      <c r="BG186" s="185">
        <f>IF(N186="zákl. přenesená",J186,0)</f>
        <v>0</v>
      </c>
      <c r="BH186" s="185">
        <f>IF(N186="sníž. přenesená",J186,0)</f>
        <v>0</v>
      </c>
      <c r="BI186" s="185">
        <f>IF(N186="nulová",J186,0)</f>
        <v>0</v>
      </c>
      <c r="BJ186" s="18" t="s">
        <v>84</v>
      </c>
      <c r="BK186" s="185">
        <f>ROUND(I186*H186,2)</f>
        <v>0</v>
      </c>
      <c r="BL186" s="18" t="s">
        <v>143</v>
      </c>
      <c r="BM186" s="184" t="s">
        <v>217</v>
      </c>
    </row>
    <row r="187" s="2" customFormat="1">
      <c r="A187" s="37"/>
      <c r="B187" s="38"/>
      <c r="C187" s="37"/>
      <c r="D187" s="186" t="s">
        <v>145</v>
      </c>
      <c r="E187" s="37"/>
      <c r="F187" s="187" t="s">
        <v>218</v>
      </c>
      <c r="G187" s="37"/>
      <c r="H187" s="37"/>
      <c r="I187" s="188"/>
      <c r="J187" s="37"/>
      <c r="K187" s="37"/>
      <c r="L187" s="38"/>
      <c r="M187" s="189"/>
      <c r="N187" s="190"/>
      <c r="O187" s="76"/>
      <c r="P187" s="76"/>
      <c r="Q187" s="76"/>
      <c r="R187" s="76"/>
      <c r="S187" s="76"/>
      <c r="T187" s="77"/>
      <c r="U187" s="37"/>
      <c r="V187" s="37"/>
      <c r="W187" s="37"/>
      <c r="X187" s="37"/>
      <c r="Y187" s="37"/>
      <c r="Z187" s="37"/>
      <c r="AA187" s="37"/>
      <c r="AB187" s="37"/>
      <c r="AC187" s="37"/>
      <c r="AD187" s="37"/>
      <c r="AE187" s="37"/>
      <c r="AT187" s="18" t="s">
        <v>145</v>
      </c>
      <c r="AU187" s="18" t="s">
        <v>86</v>
      </c>
    </row>
    <row r="188" s="2" customFormat="1">
      <c r="A188" s="37"/>
      <c r="B188" s="38"/>
      <c r="C188" s="37"/>
      <c r="D188" s="206" t="s">
        <v>156</v>
      </c>
      <c r="E188" s="37"/>
      <c r="F188" s="207" t="s">
        <v>219</v>
      </c>
      <c r="G188" s="37"/>
      <c r="H188" s="37"/>
      <c r="I188" s="188"/>
      <c r="J188" s="37"/>
      <c r="K188" s="37"/>
      <c r="L188" s="38"/>
      <c r="M188" s="189"/>
      <c r="N188" s="190"/>
      <c r="O188" s="76"/>
      <c r="P188" s="76"/>
      <c r="Q188" s="76"/>
      <c r="R188" s="76"/>
      <c r="S188" s="76"/>
      <c r="T188" s="77"/>
      <c r="U188" s="37"/>
      <c r="V188" s="37"/>
      <c r="W188" s="37"/>
      <c r="X188" s="37"/>
      <c r="Y188" s="37"/>
      <c r="Z188" s="37"/>
      <c r="AA188" s="37"/>
      <c r="AB188" s="37"/>
      <c r="AC188" s="37"/>
      <c r="AD188" s="37"/>
      <c r="AE188" s="37"/>
      <c r="AT188" s="18" t="s">
        <v>156</v>
      </c>
      <c r="AU188" s="18" t="s">
        <v>86</v>
      </c>
    </row>
    <row r="189" s="14" customFormat="1">
      <c r="A189" s="14"/>
      <c r="B189" s="198"/>
      <c r="C189" s="14"/>
      <c r="D189" s="186" t="s">
        <v>147</v>
      </c>
      <c r="E189" s="199" t="s">
        <v>1</v>
      </c>
      <c r="F189" s="200" t="s">
        <v>220</v>
      </c>
      <c r="G189" s="14"/>
      <c r="H189" s="201">
        <v>10.800000000000001</v>
      </c>
      <c r="I189" s="202"/>
      <c r="J189" s="14"/>
      <c r="K189" s="14"/>
      <c r="L189" s="198"/>
      <c r="M189" s="203"/>
      <c r="N189" s="204"/>
      <c r="O189" s="204"/>
      <c r="P189" s="204"/>
      <c r="Q189" s="204"/>
      <c r="R189" s="204"/>
      <c r="S189" s="204"/>
      <c r="T189" s="205"/>
      <c r="U189" s="14"/>
      <c r="V189" s="14"/>
      <c r="W189" s="14"/>
      <c r="X189" s="14"/>
      <c r="Y189" s="14"/>
      <c r="Z189" s="14"/>
      <c r="AA189" s="14"/>
      <c r="AB189" s="14"/>
      <c r="AC189" s="14"/>
      <c r="AD189" s="14"/>
      <c r="AE189" s="14"/>
      <c r="AT189" s="199" t="s">
        <v>147</v>
      </c>
      <c r="AU189" s="199" t="s">
        <v>86</v>
      </c>
      <c r="AV189" s="14" t="s">
        <v>86</v>
      </c>
      <c r="AW189" s="14" t="s">
        <v>32</v>
      </c>
      <c r="AX189" s="14" t="s">
        <v>76</v>
      </c>
      <c r="AY189" s="199" t="s">
        <v>136</v>
      </c>
    </row>
    <row r="190" s="14" customFormat="1">
      <c r="A190" s="14"/>
      <c r="B190" s="198"/>
      <c r="C190" s="14"/>
      <c r="D190" s="186" t="s">
        <v>147</v>
      </c>
      <c r="E190" s="199" t="s">
        <v>1</v>
      </c>
      <c r="F190" s="200" t="s">
        <v>221</v>
      </c>
      <c r="G190" s="14"/>
      <c r="H190" s="201">
        <v>7</v>
      </c>
      <c r="I190" s="202"/>
      <c r="J190" s="14"/>
      <c r="K190" s="14"/>
      <c r="L190" s="198"/>
      <c r="M190" s="203"/>
      <c r="N190" s="204"/>
      <c r="O190" s="204"/>
      <c r="P190" s="204"/>
      <c r="Q190" s="204"/>
      <c r="R190" s="204"/>
      <c r="S190" s="204"/>
      <c r="T190" s="205"/>
      <c r="U190" s="14"/>
      <c r="V190" s="14"/>
      <c r="W190" s="14"/>
      <c r="X190" s="14"/>
      <c r="Y190" s="14"/>
      <c r="Z190" s="14"/>
      <c r="AA190" s="14"/>
      <c r="AB190" s="14"/>
      <c r="AC190" s="14"/>
      <c r="AD190" s="14"/>
      <c r="AE190" s="14"/>
      <c r="AT190" s="199" t="s">
        <v>147</v>
      </c>
      <c r="AU190" s="199" t="s">
        <v>86</v>
      </c>
      <c r="AV190" s="14" t="s">
        <v>86</v>
      </c>
      <c r="AW190" s="14" t="s">
        <v>32</v>
      </c>
      <c r="AX190" s="14" t="s">
        <v>76</v>
      </c>
      <c r="AY190" s="199" t="s">
        <v>136</v>
      </c>
    </row>
    <row r="191" s="14" customFormat="1">
      <c r="A191" s="14"/>
      <c r="B191" s="198"/>
      <c r="C191" s="14"/>
      <c r="D191" s="186" t="s">
        <v>147</v>
      </c>
      <c r="E191" s="199" t="s">
        <v>1</v>
      </c>
      <c r="F191" s="200" t="s">
        <v>222</v>
      </c>
      <c r="G191" s="14"/>
      <c r="H191" s="201">
        <v>20.800000000000001</v>
      </c>
      <c r="I191" s="202"/>
      <c r="J191" s="14"/>
      <c r="K191" s="14"/>
      <c r="L191" s="198"/>
      <c r="M191" s="203"/>
      <c r="N191" s="204"/>
      <c r="O191" s="204"/>
      <c r="P191" s="204"/>
      <c r="Q191" s="204"/>
      <c r="R191" s="204"/>
      <c r="S191" s="204"/>
      <c r="T191" s="205"/>
      <c r="U191" s="14"/>
      <c r="V191" s="14"/>
      <c r="W191" s="14"/>
      <c r="X191" s="14"/>
      <c r="Y191" s="14"/>
      <c r="Z191" s="14"/>
      <c r="AA191" s="14"/>
      <c r="AB191" s="14"/>
      <c r="AC191" s="14"/>
      <c r="AD191" s="14"/>
      <c r="AE191" s="14"/>
      <c r="AT191" s="199" t="s">
        <v>147</v>
      </c>
      <c r="AU191" s="199" t="s">
        <v>86</v>
      </c>
      <c r="AV191" s="14" t="s">
        <v>86</v>
      </c>
      <c r="AW191" s="14" t="s">
        <v>32</v>
      </c>
      <c r="AX191" s="14" t="s">
        <v>76</v>
      </c>
      <c r="AY191" s="199" t="s">
        <v>136</v>
      </c>
    </row>
    <row r="192" s="14" customFormat="1">
      <c r="A192" s="14"/>
      <c r="B192" s="198"/>
      <c r="C192" s="14"/>
      <c r="D192" s="186" t="s">
        <v>147</v>
      </c>
      <c r="E192" s="199" t="s">
        <v>1</v>
      </c>
      <c r="F192" s="200" t="s">
        <v>223</v>
      </c>
      <c r="G192" s="14"/>
      <c r="H192" s="201">
        <v>27</v>
      </c>
      <c r="I192" s="202"/>
      <c r="J192" s="14"/>
      <c r="K192" s="14"/>
      <c r="L192" s="198"/>
      <c r="M192" s="203"/>
      <c r="N192" s="204"/>
      <c r="O192" s="204"/>
      <c r="P192" s="204"/>
      <c r="Q192" s="204"/>
      <c r="R192" s="204"/>
      <c r="S192" s="204"/>
      <c r="T192" s="205"/>
      <c r="U192" s="14"/>
      <c r="V192" s="14"/>
      <c r="W192" s="14"/>
      <c r="X192" s="14"/>
      <c r="Y192" s="14"/>
      <c r="Z192" s="14"/>
      <c r="AA192" s="14"/>
      <c r="AB192" s="14"/>
      <c r="AC192" s="14"/>
      <c r="AD192" s="14"/>
      <c r="AE192" s="14"/>
      <c r="AT192" s="199" t="s">
        <v>147</v>
      </c>
      <c r="AU192" s="199" t="s">
        <v>86</v>
      </c>
      <c r="AV192" s="14" t="s">
        <v>86</v>
      </c>
      <c r="AW192" s="14" t="s">
        <v>32</v>
      </c>
      <c r="AX192" s="14" t="s">
        <v>76</v>
      </c>
      <c r="AY192" s="199" t="s">
        <v>136</v>
      </c>
    </row>
    <row r="193" s="14" customFormat="1">
      <c r="A193" s="14"/>
      <c r="B193" s="198"/>
      <c r="C193" s="14"/>
      <c r="D193" s="186" t="s">
        <v>147</v>
      </c>
      <c r="E193" s="199" t="s">
        <v>1</v>
      </c>
      <c r="F193" s="200" t="s">
        <v>224</v>
      </c>
      <c r="G193" s="14"/>
      <c r="H193" s="201">
        <v>6.5999999999999996</v>
      </c>
      <c r="I193" s="202"/>
      <c r="J193" s="14"/>
      <c r="K193" s="14"/>
      <c r="L193" s="198"/>
      <c r="M193" s="203"/>
      <c r="N193" s="204"/>
      <c r="O193" s="204"/>
      <c r="P193" s="204"/>
      <c r="Q193" s="204"/>
      <c r="R193" s="204"/>
      <c r="S193" s="204"/>
      <c r="T193" s="205"/>
      <c r="U193" s="14"/>
      <c r="V193" s="14"/>
      <c r="W193" s="14"/>
      <c r="X193" s="14"/>
      <c r="Y193" s="14"/>
      <c r="Z193" s="14"/>
      <c r="AA193" s="14"/>
      <c r="AB193" s="14"/>
      <c r="AC193" s="14"/>
      <c r="AD193" s="14"/>
      <c r="AE193" s="14"/>
      <c r="AT193" s="199" t="s">
        <v>147</v>
      </c>
      <c r="AU193" s="199" t="s">
        <v>86</v>
      </c>
      <c r="AV193" s="14" t="s">
        <v>86</v>
      </c>
      <c r="AW193" s="14" t="s">
        <v>32</v>
      </c>
      <c r="AX193" s="14" t="s">
        <v>76</v>
      </c>
      <c r="AY193" s="199" t="s">
        <v>136</v>
      </c>
    </row>
    <row r="194" s="14" customFormat="1">
      <c r="A194" s="14"/>
      <c r="B194" s="198"/>
      <c r="C194" s="14"/>
      <c r="D194" s="186" t="s">
        <v>147</v>
      </c>
      <c r="E194" s="199" t="s">
        <v>1</v>
      </c>
      <c r="F194" s="200" t="s">
        <v>225</v>
      </c>
      <c r="G194" s="14"/>
      <c r="H194" s="201">
        <v>5.7999999999999998</v>
      </c>
      <c r="I194" s="202"/>
      <c r="J194" s="14"/>
      <c r="K194" s="14"/>
      <c r="L194" s="198"/>
      <c r="M194" s="203"/>
      <c r="N194" s="204"/>
      <c r="O194" s="204"/>
      <c r="P194" s="204"/>
      <c r="Q194" s="204"/>
      <c r="R194" s="204"/>
      <c r="S194" s="204"/>
      <c r="T194" s="205"/>
      <c r="U194" s="14"/>
      <c r="V194" s="14"/>
      <c r="W194" s="14"/>
      <c r="X194" s="14"/>
      <c r="Y194" s="14"/>
      <c r="Z194" s="14"/>
      <c r="AA194" s="14"/>
      <c r="AB194" s="14"/>
      <c r="AC194" s="14"/>
      <c r="AD194" s="14"/>
      <c r="AE194" s="14"/>
      <c r="AT194" s="199" t="s">
        <v>147</v>
      </c>
      <c r="AU194" s="199" t="s">
        <v>86</v>
      </c>
      <c r="AV194" s="14" t="s">
        <v>86</v>
      </c>
      <c r="AW194" s="14" t="s">
        <v>32</v>
      </c>
      <c r="AX194" s="14" t="s">
        <v>76</v>
      </c>
      <c r="AY194" s="199" t="s">
        <v>136</v>
      </c>
    </row>
    <row r="195" s="14" customFormat="1">
      <c r="A195" s="14"/>
      <c r="B195" s="198"/>
      <c r="C195" s="14"/>
      <c r="D195" s="186" t="s">
        <v>147</v>
      </c>
      <c r="E195" s="199" t="s">
        <v>1</v>
      </c>
      <c r="F195" s="200" t="s">
        <v>226</v>
      </c>
      <c r="G195" s="14"/>
      <c r="H195" s="201">
        <v>3.286</v>
      </c>
      <c r="I195" s="202"/>
      <c r="J195" s="14"/>
      <c r="K195" s="14"/>
      <c r="L195" s="198"/>
      <c r="M195" s="203"/>
      <c r="N195" s="204"/>
      <c r="O195" s="204"/>
      <c r="P195" s="204"/>
      <c r="Q195" s="204"/>
      <c r="R195" s="204"/>
      <c r="S195" s="204"/>
      <c r="T195" s="205"/>
      <c r="U195" s="14"/>
      <c r="V195" s="14"/>
      <c r="W195" s="14"/>
      <c r="X195" s="14"/>
      <c r="Y195" s="14"/>
      <c r="Z195" s="14"/>
      <c r="AA195" s="14"/>
      <c r="AB195" s="14"/>
      <c r="AC195" s="14"/>
      <c r="AD195" s="14"/>
      <c r="AE195" s="14"/>
      <c r="AT195" s="199" t="s">
        <v>147</v>
      </c>
      <c r="AU195" s="199" t="s">
        <v>86</v>
      </c>
      <c r="AV195" s="14" t="s">
        <v>86</v>
      </c>
      <c r="AW195" s="14" t="s">
        <v>32</v>
      </c>
      <c r="AX195" s="14" t="s">
        <v>76</v>
      </c>
      <c r="AY195" s="199" t="s">
        <v>136</v>
      </c>
    </row>
    <row r="196" s="15" customFormat="1">
      <c r="A196" s="15"/>
      <c r="B196" s="208"/>
      <c r="C196" s="15"/>
      <c r="D196" s="186" t="s">
        <v>147</v>
      </c>
      <c r="E196" s="209" t="s">
        <v>1</v>
      </c>
      <c r="F196" s="210" t="s">
        <v>192</v>
      </c>
      <c r="G196" s="15"/>
      <c r="H196" s="211">
        <v>81.285999999999987</v>
      </c>
      <c r="I196" s="212"/>
      <c r="J196" s="15"/>
      <c r="K196" s="15"/>
      <c r="L196" s="208"/>
      <c r="M196" s="213"/>
      <c r="N196" s="214"/>
      <c r="O196" s="214"/>
      <c r="P196" s="214"/>
      <c r="Q196" s="214"/>
      <c r="R196" s="214"/>
      <c r="S196" s="214"/>
      <c r="T196" s="215"/>
      <c r="U196" s="15"/>
      <c r="V196" s="15"/>
      <c r="W196" s="15"/>
      <c r="X196" s="15"/>
      <c r="Y196" s="15"/>
      <c r="Z196" s="15"/>
      <c r="AA196" s="15"/>
      <c r="AB196" s="15"/>
      <c r="AC196" s="15"/>
      <c r="AD196" s="15"/>
      <c r="AE196" s="15"/>
      <c r="AT196" s="209" t="s">
        <v>147</v>
      </c>
      <c r="AU196" s="209" t="s">
        <v>86</v>
      </c>
      <c r="AV196" s="15" t="s">
        <v>143</v>
      </c>
      <c r="AW196" s="15" t="s">
        <v>32</v>
      </c>
      <c r="AX196" s="15" t="s">
        <v>84</v>
      </c>
      <c r="AY196" s="209" t="s">
        <v>136</v>
      </c>
    </row>
    <row r="197" s="2" customFormat="1" ht="37.8" customHeight="1">
      <c r="A197" s="37"/>
      <c r="B197" s="171"/>
      <c r="C197" s="172" t="s">
        <v>227</v>
      </c>
      <c r="D197" s="172" t="s">
        <v>139</v>
      </c>
      <c r="E197" s="173" t="s">
        <v>228</v>
      </c>
      <c r="F197" s="174" t="s">
        <v>229</v>
      </c>
      <c r="G197" s="175" t="s">
        <v>142</v>
      </c>
      <c r="H197" s="176">
        <v>1982.78</v>
      </c>
      <c r="I197" s="177"/>
      <c r="J197" s="178">
        <f>ROUND(I197*H197,2)</f>
        <v>0</v>
      </c>
      <c r="K197" s="179"/>
      <c r="L197" s="38"/>
      <c r="M197" s="180" t="s">
        <v>1</v>
      </c>
      <c r="N197" s="181" t="s">
        <v>41</v>
      </c>
      <c r="O197" s="76"/>
      <c r="P197" s="182">
        <f>O197*H197</f>
        <v>0</v>
      </c>
      <c r="Q197" s="182">
        <v>0</v>
      </c>
      <c r="R197" s="182">
        <f>Q197*H197</f>
        <v>0</v>
      </c>
      <c r="S197" s="182">
        <v>0.045999999999999999</v>
      </c>
      <c r="T197" s="183">
        <f>S197*H197</f>
        <v>91.207880000000003</v>
      </c>
      <c r="U197" s="37"/>
      <c r="V197" s="37"/>
      <c r="W197" s="37"/>
      <c r="X197" s="37"/>
      <c r="Y197" s="37"/>
      <c r="Z197" s="37"/>
      <c r="AA197" s="37"/>
      <c r="AB197" s="37"/>
      <c r="AC197" s="37"/>
      <c r="AD197" s="37"/>
      <c r="AE197" s="37"/>
      <c r="AR197" s="184" t="s">
        <v>143</v>
      </c>
      <c r="AT197" s="184" t="s">
        <v>139</v>
      </c>
      <c r="AU197" s="184" t="s">
        <v>86</v>
      </c>
      <c r="AY197" s="18" t="s">
        <v>136</v>
      </c>
      <c r="BE197" s="185">
        <f>IF(N197="základní",J197,0)</f>
        <v>0</v>
      </c>
      <c r="BF197" s="185">
        <f>IF(N197="snížená",J197,0)</f>
        <v>0</v>
      </c>
      <c r="BG197" s="185">
        <f>IF(N197="zákl. přenesená",J197,0)</f>
        <v>0</v>
      </c>
      <c r="BH197" s="185">
        <f>IF(N197="sníž. přenesená",J197,0)</f>
        <v>0</v>
      </c>
      <c r="BI197" s="185">
        <f>IF(N197="nulová",J197,0)</f>
        <v>0</v>
      </c>
      <c r="BJ197" s="18" t="s">
        <v>84</v>
      </c>
      <c r="BK197" s="185">
        <f>ROUND(I197*H197,2)</f>
        <v>0</v>
      </c>
      <c r="BL197" s="18" t="s">
        <v>143</v>
      </c>
      <c r="BM197" s="184" t="s">
        <v>230</v>
      </c>
    </row>
    <row r="198" s="2" customFormat="1">
      <c r="A198" s="37"/>
      <c r="B198" s="38"/>
      <c r="C198" s="37"/>
      <c r="D198" s="186" t="s">
        <v>145</v>
      </c>
      <c r="E198" s="37"/>
      <c r="F198" s="187" t="s">
        <v>231</v>
      </c>
      <c r="G198" s="37"/>
      <c r="H198" s="37"/>
      <c r="I198" s="188"/>
      <c r="J198" s="37"/>
      <c r="K198" s="37"/>
      <c r="L198" s="38"/>
      <c r="M198" s="189"/>
      <c r="N198" s="190"/>
      <c r="O198" s="76"/>
      <c r="P198" s="76"/>
      <c r="Q198" s="76"/>
      <c r="R198" s="76"/>
      <c r="S198" s="76"/>
      <c r="T198" s="77"/>
      <c r="U198" s="37"/>
      <c r="V198" s="37"/>
      <c r="W198" s="37"/>
      <c r="X198" s="37"/>
      <c r="Y198" s="37"/>
      <c r="Z198" s="37"/>
      <c r="AA198" s="37"/>
      <c r="AB198" s="37"/>
      <c r="AC198" s="37"/>
      <c r="AD198" s="37"/>
      <c r="AE198" s="37"/>
      <c r="AT198" s="18" t="s">
        <v>145</v>
      </c>
      <c r="AU198" s="18" t="s">
        <v>86</v>
      </c>
    </row>
    <row r="199" s="2" customFormat="1">
      <c r="A199" s="37"/>
      <c r="B199" s="38"/>
      <c r="C199" s="37"/>
      <c r="D199" s="206" t="s">
        <v>156</v>
      </c>
      <c r="E199" s="37"/>
      <c r="F199" s="207" t="s">
        <v>232</v>
      </c>
      <c r="G199" s="37"/>
      <c r="H199" s="37"/>
      <c r="I199" s="188"/>
      <c r="J199" s="37"/>
      <c r="K199" s="37"/>
      <c r="L199" s="38"/>
      <c r="M199" s="189"/>
      <c r="N199" s="190"/>
      <c r="O199" s="76"/>
      <c r="P199" s="76"/>
      <c r="Q199" s="76"/>
      <c r="R199" s="76"/>
      <c r="S199" s="76"/>
      <c r="T199" s="77"/>
      <c r="U199" s="37"/>
      <c r="V199" s="37"/>
      <c r="W199" s="37"/>
      <c r="X199" s="37"/>
      <c r="Y199" s="37"/>
      <c r="Z199" s="37"/>
      <c r="AA199" s="37"/>
      <c r="AB199" s="37"/>
      <c r="AC199" s="37"/>
      <c r="AD199" s="37"/>
      <c r="AE199" s="37"/>
      <c r="AT199" s="18" t="s">
        <v>156</v>
      </c>
      <c r="AU199" s="18" t="s">
        <v>86</v>
      </c>
    </row>
    <row r="200" s="13" customFormat="1">
      <c r="A200" s="13"/>
      <c r="B200" s="191"/>
      <c r="C200" s="13"/>
      <c r="D200" s="186" t="s">
        <v>147</v>
      </c>
      <c r="E200" s="192" t="s">
        <v>1</v>
      </c>
      <c r="F200" s="193" t="s">
        <v>233</v>
      </c>
      <c r="G200" s="13"/>
      <c r="H200" s="192" t="s">
        <v>1</v>
      </c>
      <c r="I200" s="194"/>
      <c r="J200" s="13"/>
      <c r="K200" s="13"/>
      <c r="L200" s="191"/>
      <c r="M200" s="195"/>
      <c r="N200" s="196"/>
      <c r="O200" s="196"/>
      <c r="P200" s="196"/>
      <c r="Q200" s="196"/>
      <c r="R200" s="196"/>
      <c r="S200" s="196"/>
      <c r="T200" s="197"/>
      <c r="U200" s="13"/>
      <c r="V200" s="13"/>
      <c r="W200" s="13"/>
      <c r="X200" s="13"/>
      <c r="Y200" s="13"/>
      <c r="Z200" s="13"/>
      <c r="AA200" s="13"/>
      <c r="AB200" s="13"/>
      <c r="AC200" s="13"/>
      <c r="AD200" s="13"/>
      <c r="AE200" s="13"/>
      <c r="AT200" s="192" t="s">
        <v>147</v>
      </c>
      <c r="AU200" s="192" t="s">
        <v>86</v>
      </c>
      <c r="AV200" s="13" t="s">
        <v>84</v>
      </c>
      <c r="AW200" s="13" t="s">
        <v>32</v>
      </c>
      <c r="AX200" s="13" t="s">
        <v>76</v>
      </c>
      <c r="AY200" s="192" t="s">
        <v>136</v>
      </c>
    </row>
    <row r="201" s="14" customFormat="1">
      <c r="A201" s="14"/>
      <c r="B201" s="198"/>
      <c r="C201" s="14"/>
      <c r="D201" s="186" t="s">
        <v>147</v>
      </c>
      <c r="E201" s="199" t="s">
        <v>1</v>
      </c>
      <c r="F201" s="200" t="s">
        <v>234</v>
      </c>
      <c r="G201" s="14"/>
      <c r="H201" s="201">
        <v>196.458</v>
      </c>
      <c r="I201" s="202"/>
      <c r="J201" s="14"/>
      <c r="K201" s="14"/>
      <c r="L201" s="198"/>
      <c r="M201" s="203"/>
      <c r="N201" s="204"/>
      <c r="O201" s="204"/>
      <c r="P201" s="204"/>
      <c r="Q201" s="204"/>
      <c r="R201" s="204"/>
      <c r="S201" s="204"/>
      <c r="T201" s="205"/>
      <c r="U201" s="14"/>
      <c r="V201" s="14"/>
      <c r="W201" s="14"/>
      <c r="X201" s="14"/>
      <c r="Y201" s="14"/>
      <c r="Z201" s="14"/>
      <c r="AA201" s="14"/>
      <c r="AB201" s="14"/>
      <c r="AC201" s="14"/>
      <c r="AD201" s="14"/>
      <c r="AE201" s="14"/>
      <c r="AT201" s="199" t="s">
        <v>147</v>
      </c>
      <c r="AU201" s="199" t="s">
        <v>86</v>
      </c>
      <c r="AV201" s="14" t="s">
        <v>86</v>
      </c>
      <c r="AW201" s="14" t="s">
        <v>32</v>
      </c>
      <c r="AX201" s="14" t="s">
        <v>76</v>
      </c>
      <c r="AY201" s="199" t="s">
        <v>136</v>
      </c>
    </row>
    <row r="202" s="13" customFormat="1">
      <c r="A202" s="13"/>
      <c r="B202" s="191"/>
      <c r="C202" s="13"/>
      <c r="D202" s="186" t="s">
        <v>147</v>
      </c>
      <c r="E202" s="192" t="s">
        <v>1</v>
      </c>
      <c r="F202" s="193" t="s">
        <v>235</v>
      </c>
      <c r="G202" s="13"/>
      <c r="H202" s="192" t="s">
        <v>1</v>
      </c>
      <c r="I202" s="194"/>
      <c r="J202" s="13"/>
      <c r="K202" s="13"/>
      <c r="L202" s="191"/>
      <c r="M202" s="195"/>
      <c r="N202" s="196"/>
      <c r="O202" s="196"/>
      <c r="P202" s="196"/>
      <c r="Q202" s="196"/>
      <c r="R202" s="196"/>
      <c r="S202" s="196"/>
      <c r="T202" s="197"/>
      <c r="U202" s="13"/>
      <c r="V202" s="13"/>
      <c r="W202" s="13"/>
      <c r="X202" s="13"/>
      <c r="Y202" s="13"/>
      <c r="Z202" s="13"/>
      <c r="AA202" s="13"/>
      <c r="AB202" s="13"/>
      <c r="AC202" s="13"/>
      <c r="AD202" s="13"/>
      <c r="AE202" s="13"/>
      <c r="AT202" s="192" t="s">
        <v>147</v>
      </c>
      <c r="AU202" s="192" t="s">
        <v>86</v>
      </c>
      <c r="AV202" s="13" t="s">
        <v>84</v>
      </c>
      <c r="AW202" s="13" t="s">
        <v>32</v>
      </c>
      <c r="AX202" s="13" t="s">
        <v>76</v>
      </c>
      <c r="AY202" s="192" t="s">
        <v>136</v>
      </c>
    </row>
    <row r="203" s="14" customFormat="1">
      <c r="A203" s="14"/>
      <c r="B203" s="198"/>
      <c r="C203" s="14"/>
      <c r="D203" s="186" t="s">
        <v>147</v>
      </c>
      <c r="E203" s="199" t="s">
        <v>1</v>
      </c>
      <c r="F203" s="200" t="s">
        <v>236</v>
      </c>
      <c r="G203" s="14"/>
      <c r="H203" s="201">
        <v>196.53999999999999</v>
      </c>
      <c r="I203" s="202"/>
      <c r="J203" s="14"/>
      <c r="K203" s="14"/>
      <c r="L203" s="198"/>
      <c r="M203" s="203"/>
      <c r="N203" s="204"/>
      <c r="O203" s="204"/>
      <c r="P203" s="204"/>
      <c r="Q203" s="204"/>
      <c r="R203" s="204"/>
      <c r="S203" s="204"/>
      <c r="T203" s="205"/>
      <c r="U203" s="14"/>
      <c r="V203" s="14"/>
      <c r="W203" s="14"/>
      <c r="X203" s="14"/>
      <c r="Y203" s="14"/>
      <c r="Z203" s="14"/>
      <c r="AA203" s="14"/>
      <c r="AB203" s="14"/>
      <c r="AC203" s="14"/>
      <c r="AD203" s="14"/>
      <c r="AE203" s="14"/>
      <c r="AT203" s="199" t="s">
        <v>147</v>
      </c>
      <c r="AU203" s="199" t="s">
        <v>86</v>
      </c>
      <c r="AV203" s="14" t="s">
        <v>86</v>
      </c>
      <c r="AW203" s="14" t="s">
        <v>32</v>
      </c>
      <c r="AX203" s="14" t="s">
        <v>76</v>
      </c>
      <c r="AY203" s="199" t="s">
        <v>136</v>
      </c>
    </row>
    <row r="204" s="13" customFormat="1">
      <c r="A204" s="13"/>
      <c r="B204" s="191"/>
      <c r="C204" s="13"/>
      <c r="D204" s="186" t="s">
        <v>147</v>
      </c>
      <c r="E204" s="192" t="s">
        <v>1</v>
      </c>
      <c r="F204" s="193" t="s">
        <v>182</v>
      </c>
      <c r="G204" s="13"/>
      <c r="H204" s="192" t="s">
        <v>1</v>
      </c>
      <c r="I204" s="194"/>
      <c r="J204" s="13"/>
      <c r="K204" s="13"/>
      <c r="L204" s="191"/>
      <c r="M204" s="195"/>
      <c r="N204" s="196"/>
      <c r="O204" s="196"/>
      <c r="P204" s="196"/>
      <c r="Q204" s="196"/>
      <c r="R204" s="196"/>
      <c r="S204" s="196"/>
      <c r="T204" s="197"/>
      <c r="U204" s="13"/>
      <c r="V204" s="13"/>
      <c r="W204" s="13"/>
      <c r="X204" s="13"/>
      <c r="Y204" s="13"/>
      <c r="Z204" s="13"/>
      <c r="AA204" s="13"/>
      <c r="AB204" s="13"/>
      <c r="AC204" s="13"/>
      <c r="AD204" s="13"/>
      <c r="AE204" s="13"/>
      <c r="AT204" s="192" t="s">
        <v>147</v>
      </c>
      <c r="AU204" s="192" t="s">
        <v>86</v>
      </c>
      <c r="AV204" s="13" t="s">
        <v>84</v>
      </c>
      <c r="AW204" s="13" t="s">
        <v>32</v>
      </c>
      <c r="AX204" s="13" t="s">
        <v>76</v>
      </c>
      <c r="AY204" s="192" t="s">
        <v>136</v>
      </c>
    </row>
    <row r="205" s="14" customFormat="1">
      <c r="A205" s="14"/>
      <c r="B205" s="198"/>
      <c r="C205" s="14"/>
      <c r="D205" s="186" t="s">
        <v>147</v>
      </c>
      <c r="E205" s="199" t="s">
        <v>1</v>
      </c>
      <c r="F205" s="200" t="s">
        <v>237</v>
      </c>
      <c r="G205" s="14"/>
      <c r="H205" s="201">
        <v>195.84700000000001</v>
      </c>
      <c r="I205" s="202"/>
      <c r="J205" s="14"/>
      <c r="K205" s="14"/>
      <c r="L205" s="198"/>
      <c r="M205" s="203"/>
      <c r="N205" s="204"/>
      <c r="O205" s="204"/>
      <c r="P205" s="204"/>
      <c r="Q205" s="204"/>
      <c r="R205" s="204"/>
      <c r="S205" s="204"/>
      <c r="T205" s="205"/>
      <c r="U205" s="14"/>
      <c r="V205" s="14"/>
      <c r="W205" s="14"/>
      <c r="X205" s="14"/>
      <c r="Y205" s="14"/>
      <c r="Z205" s="14"/>
      <c r="AA205" s="14"/>
      <c r="AB205" s="14"/>
      <c r="AC205" s="14"/>
      <c r="AD205" s="14"/>
      <c r="AE205" s="14"/>
      <c r="AT205" s="199" t="s">
        <v>147</v>
      </c>
      <c r="AU205" s="199" t="s">
        <v>86</v>
      </c>
      <c r="AV205" s="14" t="s">
        <v>86</v>
      </c>
      <c r="AW205" s="14" t="s">
        <v>32</v>
      </c>
      <c r="AX205" s="14" t="s">
        <v>76</v>
      </c>
      <c r="AY205" s="199" t="s">
        <v>136</v>
      </c>
    </row>
    <row r="206" s="13" customFormat="1">
      <c r="A206" s="13"/>
      <c r="B206" s="191"/>
      <c r="C206" s="13"/>
      <c r="D206" s="186" t="s">
        <v>147</v>
      </c>
      <c r="E206" s="192" t="s">
        <v>1</v>
      </c>
      <c r="F206" s="193" t="s">
        <v>238</v>
      </c>
      <c r="G206" s="13"/>
      <c r="H206" s="192" t="s">
        <v>1</v>
      </c>
      <c r="I206" s="194"/>
      <c r="J206" s="13"/>
      <c r="K206" s="13"/>
      <c r="L206" s="191"/>
      <c r="M206" s="195"/>
      <c r="N206" s="196"/>
      <c r="O206" s="196"/>
      <c r="P206" s="196"/>
      <c r="Q206" s="196"/>
      <c r="R206" s="196"/>
      <c r="S206" s="196"/>
      <c r="T206" s="197"/>
      <c r="U206" s="13"/>
      <c r="V206" s="13"/>
      <c r="W206" s="13"/>
      <c r="X206" s="13"/>
      <c r="Y206" s="13"/>
      <c r="Z206" s="13"/>
      <c r="AA206" s="13"/>
      <c r="AB206" s="13"/>
      <c r="AC206" s="13"/>
      <c r="AD206" s="13"/>
      <c r="AE206" s="13"/>
      <c r="AT206" s="192" t="s">
        <v>147</v>
      </c>
      <c r="AU206" s="192" t="s">
        <v>86</v>
      </c>
      <c r="AV206" s="13" t="s">
        <v>84</v>
      </c>
      <c r="AW206" s="13" t="s">
        <v>32</v>
      </c>
      <c r="AX206" s="13" t="s">
        <v>76</v>
      </c>
      <c r="AY206" s="192" t="s">
        <v>136</v>
      </c>
    </row>
    <row r="207" s="14" customFormat="1">
      <c r="A207" s="14"/>
      <c r="B207" s="198"/>
      <c r="C207" s="14"/>
      <c r="D207" s="186" t="s">
        <v>147</v>
      </c>
      <c r="E207" s="199" t="s">
        <v>1</v>
      </c>
      <c r="F207" s="200" t="s">
        <v>239</v>
      </c>
      <c r="G207" s="14"/>
      <c r="H207" s="201">
        <v>41.774999999999999</v>
      </c>
      <c r="I207" s="202"/>
      <c r="J207" s="14"/>
      <c r="K207" s="14"/>
      <c r="L207" s="198"/>
      <c r="M207" s="203"/>
      <c r="N207" s="204"/>
      <c r="O207" s="204"/>
      <c r="P207" s="204"/>
      <c r="Q207" s="204"/>
      <c r="R207" s="204"/>
      <c r="S207" s="204"/>
      <c r="T207" s="205"/>
      <c r="U207" s="14"/>
      <c r="V207" s="14"/>
      <c r="W207" s="14"/>
      <c r="X207" s="14"/>
      <c r="Y207" s="14"/>
      <c r="Z207" s="14"/>
      <c r="AA207" s="14"/>
      <c r="AB207" s="14"/>
      <c r="AC207" s="14"/>
      <c r="AD207" s="14"/>
      <c r="AE207" s="14"/>
      <c r="AT207" s="199" t="s">
        <v>147</v>
      </c>
      <c r="AU207" s="199" t="s">
        <v>86</v>
      </c>
      <c r="AV207" s="14" t="s">
        <v>86</v>
      </c>
      <c r="AW207" s="14" t="s">
        <v>32</v>
      </c>
      <c r="AX207" s="14" t="s">
        <v>76</v>
      </c>
      <c r="AY207" s="199" t="s">
        <v>136</v>
      </c>
    </row>
    <row r="208" s="13" customFormat="1">
      <c r="A208" s="13"/>
      <c r="B208" s="191"/>
      <c r="C208" s="13"/>
      <c r="D208" s="186" t="s">
        <v>147</v>
      </c>
      <c r="E208" s="192" t="s">
        <v>1</v>
      </c>
      <c r="F208" s="193" t="s">
        <v>240</v>
      </c>
      <c r="G208" s="13"/>
      <c r="H208" s="192" t="s">
        <v>1</v>
      </c>
      <c r="I208" s="194"/>
      <c r="J208" s="13"/>
      <c r="K208" s="13"/>
      <c r="L208" s="191"/>
      <c r="M208" s="195"/>
      <c r="N208" s="196"/>
      <c r="O208" s="196"/>
      <c r="P208" s="196"/>
      <c r="Q208" s="196"/>
      <c r="R208" s="196"/>
      <c r="S208" s="196"/>
      <c r="T208" s="197"/>
      <c r="U208" s="13"/>
      <c r="V208" s="13"/>
      <c r="W208" s="13"/>
      <c r="X208" s="13"/>
      <c r="Y208" s="13"/>
      <c r="Z208" s="13"/>
      <c r="AA208" s="13"/>
      <c r="AB208" s="13"/>
      <c r="AC208" s="13"/>
      <c r="AD208" s="13"/>
      <c r="AE208" s="13"/>
      <c r="AT208" s="192" t="s">
        <v>147</v>
      </c>
      <c r="AU208" s="192" t="s">
        <v>86</v>
      </c>
      <c r="AV208" s="13" t="s">
        <v>84</v>
      </c>
      <c r="AW208" s="13" t="s">
        <v>32</v>
      </c>
      <c r="AX208" s="13" t="s">
        <v>76</v>
      </c>
      <c r="AY208" s="192" t="s">
        <v>136</v>
      </c>
    </row>
    <row r="209" s="14" customFormat="1">
      <c r="A209" s="14"/>
      <c r="B209" s="198"/>
      <c r="C209" s="14"/>
      <c r="D209" s="186" t="s">
        <v>147</v>
      </c>
      <c r="E209" s="199" t="s">
        <v>1</v>
      </c>
      <c r="F209" s="200" t="s">
        <v>241</v>
      </c>
      <c r="G209" s="14"/>
      <c r="H209" s="201">
        <v>23.77</v>
      </c>
      <c r="I209" s="202"/>
      <c r="J209" s="14"/>
      <c r="K209" s="14"/>
      <c r="L209" s="198"/>
      <c r="M209" s="203"/>
      <c r="N209" s="204"/>
      <c r="O209" s="204"/>
      <c r="P209" s="204"/>
      <c r="Q209" s="204"/>
      <c r="R209" s="204"/>
      <c r="S209" s="204"/>
      <c r="T209" s="205"/>
      <c r="U209" s="14"/>
      <c r="V209" s="14"/>
      <c r="W209" s="14"/>
      <c r="X209" s="14"/>
      <c r="Y209" s="14"/>
      <c r="Z209" s="14"/>
      <c r="AA209" s="14"/>
      <c r="AB209" s="14"/>
      <c r="AC209" s="14"/>
      <c r="AD209" s="14"/>
      <c r="AE209" s="14"/>
      <c r="AT209" s="199" t="s">
        <v>147</v>
      </c>
      <c r="AU209" s="199" t="s">
        <v>86</v>
      </c>
      <c r="AV209" s="14" t="s">
        <v>86</v>
      </c>
      <c r="AW209" s="14" t="s">
        <v>32</v>
      </c>
      <c r="AX209" s="14" t="s">
        <v>76</v>
      </c>
      <c r="AY209" s="199" t="s">
        <v>136</v>
      </c>
    </row>
    <row r="210" s="13" customFormat="1">
      <c r="A210" s="13"/>
      <c r="B210" s="191"/>
      <c r="C210" s="13"/>
      <c r="D210" s="186" t="s">
        <v>147</v>
      </c>
      <c r="E210" s="192" t="s">
        <v>1</v>
      </c>
      <c r="F210" s="193" t="s">
        <v>242</v>
      </c>
      <c r="G210" s="13"/>
      <c r="H210" s="192" t="s">
        <v>1</v>
      </c>
      <c r="I210" s="194"/>
      <c r="J210" s="13"/>
      <c r="K210" s="13"/>
      <c r="L210" s="191"/>
      <c r="M210" s="195"/>
      <c r="N210" s="196"/>
      <c r="O210" s="196"/>
      <c r="P210" s="196"/>
      <c r="Q210" s="196"/>
      <c r="R210" s="196"/>
      <c r="S210" s="196"/>
      <c r="T210" s="197"/>
      <c r="U210" s="13"/>
      <c r="V210" s="13"/>
      <c r="W210" s="13"/>
      <c r="X210" s="13"/>
      <c r="Y210" s="13"/>
      <c r="Z210" s="13"/>
      <c r="AA210" s="13"/>
      <c r="AB210" s="13"/>
      <c r="AC210" s="13"/>
      <c r="AD210" s="13"/>
      <c r="AE210" s="13"/>
      <c r="AT210" s="192" t="s">
        <v>147</v>
      </c>
      <c r="AU210" s="192" t="s">
        <v>86</v>
      </c>
      <c r="AV210" s="13" t="s">
        <v>84</v>
      </c>
      <c r="AW210" s="13" t="s">
        <v>32</v>
      </c>
      <c r="AX210" s="13" t="s">
        <v>76</v>
      </c>
      <c r="AY210" s="192" t="s">
        <v>136</v>
      </c>
    </row>
    <row r="211" s="14" customFormat="1">
      <c r="A211" s="14"/>
      <c r="B211" s="198"/>
      <c r="C211" s="14"/>
      <c r="D211" s="186" t="s">
        <v>147</v>
      </c>
      <c r="E211" s="199" t="s">
        <v>1</v>
      </c>
      <c r="F211" s="200" t="s">
        <v>243</v>
      </c>
      <c r="G211" s="14"/>
      <c r="H211" s="201">
        <v>27.263999999999999</v>
      </c>
      <c r="I211" s="202"/>
      <c r="J211" s="14"/>
      <c r="K211" s="14"/>
      <c r="L211" s="198"/>
      <c r="M211" s="203"/>
      <c r="N211" s="204"/>
      <c r="O211" s="204"/>
      <c r="P211" s="204"/>
      <c r="Q211" s="204"/>
      <c r="R211" s="204"/>
      <c r="S211" s="204"/>
      <c r="T211" s="205"/>
      <c r="U211" s="14"/>
      <c r="V211" s="14"/>
      <c r="W211" s="14"/>
      <c r="X211" s="14"/>
      <c r="Y211" s="14"/>
      <c r="Z211" s="14"/>
      <c r="AA211" s="14"/>
      <c r="AB211" s="14"/>
      <c r="AC211" s="14"/>
      <c r="AD211" s="14"/>
      <c r="AE211" s="14"/>
      <c r="AT211" s="199" t="s">
        <v>147</v>
      </c>
      <c r="AU211" s="199" t="s">
        <v>86</v>
      </c>
      <c r="AV211" s="14" t="s">
        <v>86</v>
      </c>
      <c r="AW211" s="14" t="s">
        <v>32</v>
      </c>
      <c r="AX211" s="14" t="s">
        <v>76</v>
      </c>
      <c r="AY211" s="199" t="s">
        <v>136</v>
      </c>
    </row>
    <row r="212" s="13" customFormat="1">
      <c r="A212" s="13"/>
      <c r="B212" s="191"/>
      <c r="C212" s="13"/>
      <c r="D212" s="186" t="s">
        <v>147</v>
      </c>
      <c r="E212" s="192" t="s">
        <v>1</v>
      </c>
      <c r="F212" s="193" t="s">
        <v>244</v>
      </c>
      <c r="G212" s="13"/>
      <c r="H212" s="192" t="s">
        <v>1</v>
      </c>
      <c r="I212" s="194"/>
      <c r="J212" s="13"/>
      <c r="K212" s="13"/>
      <c r="L212" s="191"/>
      <c r="M212" s="195"/>
      <c r="N212" s="196"/>
      <c r="O212" s="196"/>
      <c r="P212" s="196"/>
      <c r="Q212" s="196"/>
      <c r="R212" s="196"/>
      <c r="S212" s="196"/>
      <c r="T212" s="197"/>
      <c r="U212" s="13"/>
      <c r="V212" s="13"/>
      <c r="W212" s="13"/>
      <c r="X212" s="13"/>
      <c r="Y212" s="13"/>
      <c r="Z212" s="13"/>
      <c r="AA212" s="13"/>
      <c r="AB212" s="13"/>
      <c r="AC212" s="13"/>
      <c r="AD212" s="13"/>
      <c r="AE212" s="13"/>
      <c r="AT212" s="192" t="s">
        <v>147</v>
      </c>
      <c r="AU212" s="192" t="s">
        <v>86</v>
      </c>
      <c r="AV212" s="13" t="s">
        <v>84</v>
      </c>
      <c r="AW212" s="13" t="s">
        <v>32</v>
      </c>
      <c r="AX212" s="13" t="s">
        <v>76</v>
      </c>
      <c r="AY212" s="192" t="s">
        <v>136</v>
      </c>
    </row>
    <row r="213" s="14" customFormat="1">
      <c r="A213" s="14"/>
      <c r="B213" s="198"/>
      <c r="C213" s="14"/>
      <c r="D213" s="186" t="s">
        <v>147</v>
      </c>
      <c r="E213" s="199" t="s">
        <v>1</v>
      </c>
      <c r="F213" s="200" t="s">
        <v>245</v>
      </c>
      <c r="G213" s="14"/>
      <c r="H213" s="201">
        <v>43.712000000000003</v>
      </c>
      <c r="I213" s="202"/>
      <c r="J213" s="14"/>
      <c r="K213" s="14"/>
      <c r="L213" s="198"/>
      <c r="M213" s="203"/>
      <c r="N213" s="204"/>
      <c r="O213" s="204"/>
      <c r="P213" s="204"/>
      <c r="Q213" s="204"/>
      <c r="R213" s="204"/>
      <c r="S213" s="204"/>
      <c r="T213" s="205"/>
      <c r="U213" s="14"/>
      <c r="V213" s="14"/>
      <c r="W213" s="14"/>
      <c r="X213" s="14"/>
      <c r="Y213" s="14"/>
      <c r="Z213" s="14"/>
      <c r="AA213" s="14"/>
      <c r="AB213" s="14"/>
      <c r="AC213" s="14"/>
      <c r="AD213" s="14"/>
      <c r="AE213" s="14"/>
      <c r="AT213" s="199" t="s">
        <v>147</v>
      </c>
      <c r="AU213" s="199" t="s">
        <v>86</v>
      </c>
      <c r="AV213" s="14" t="s">
        <v>86</v>
      </c>
      <c r="AW213" s="14" t="s">
        <v>32</v>
      </c>
      <c r="AX213" s="14" t="s">
        <v>76</v>
      </c>
      <c r="AY213" s="199" t="s">
        <v>136</v>
      </c>
    </row>
    <row r="214" s="13" customFormat="1">
      <c r="A214" s="13"/>
      <c r="B214" s="191"/>
      <c r="C214" s="13"/>
      <c r="D214" s="186" t="s">
        <v>147</v>
      </c>
      <c r="E214" s="192" t="s">
        <v>1</v>
      </c>
      <c r="F214" s="193" t="s">
        <v>246</v>
      </c>
      <c r="G214" s="13"/>
      <c r="H214" s="192" t="s">
        <v>1</v>
      </c>
      <c r="I214" s="194"/>
      <c r="J214" s="13"/>
      <c r="K214" s="13"/>
      <c r="L214" s="191"/>
      <c r="M214" s="195"/>
      <c r="N214" s="196"/>
      <c r="O214" s="196"/>
      <c r="P214" s="196"/>
      <c r="Q214" s="196"/>
      <c r="R214" s="196"/>
      <c r="S214" s="196"/>
      <c r="T214" s="197"/>
      <c r="U214" s="13"/>
      <c r="V214" s="13"/>
      <c r="W214" s="13"/>
      <c r="X214" s="13"/>
      <c r="Y214" s="13"/>
      <c r="Z214" s="13"/>
      <c r="AA214" s="13"/>
      <c r="AB214" s="13"/>
      <c r="AC214" s="13"/>
      <c r="AD214" s="13"/>
      <c r="AE214" s="13"/>
      <c r="AT214" s="192" t="s">
        <v>147</v>
      </c>
      <c r="AU214" s="192" t="s">
        <v>86</v>
      </c>
      <c r="AV214" s="13" t="s">
        <v>84</v>
      </c>
      <c r="AW214" s="13" t="s">
        <v>32</v>
      </c>
      <c r="AX214" s="13" t="s">
        <v>76</v>
      </c>
      <c r="AY214" s="192" t="s">
        <v>136</v>
      </c>
    </row>
    <row r="215" s="14" customFormat="1">
      <c r="A215" s="14"/>
      <c r="B215" s="198"/>
      <c r="C215" s="14"/>
      <c r="D215" s="186" t="s">
        <v>147</v>
      </c>
      <c r="E215" s="199" t="s">
        <v>1</v>
      </c>
      <c r="F215" s="200" t="s">
        <v>247</v>
      </c>
      <c r="G215" s="14"/>
      <c r="H215" s="201">
        <v>131.39400000000001</v>
      </c>
      <c r="I215" s="202"/>
      <c r="J215" s="14"/>
      <c r="K215" s="14"/>
      <c r="L215" s="198"/>
      <c r="M215" s="203"/>
      <c r="N215" s="204"/>
      <c r="O215" s="204"/>
      <c r="P215" s="204"/>
      <c r="Q215" s="204"/>
      <c r="R215" s="204"/>
      <c r="S215" s="204"/>
      <c r="T215" s="205"/>
      <c r="U215" s="14"/>
      <c r="V215" s="14"/>
      <c r="W215" s="14"/>
      <c r="X215" s="14"/>
      <c r="Y215" s="14"/>
      <c r="Z215" s="14"/>
      <c r="AA215" s="14"/>
      <c r="AB215" s="14"/>
      <c r="AC215" s="14"/>
      <c r="AD215" s="14"/>
      <c r="AE215" s="14"/>
      <c r="AT215" s="199" t="s">
        <v>147</v>
      </c>
      <c r="AU215" s="199" t="s">
        <v>86</v>
      </c>
      <c r="AV215" s="14" t="s">
        <v>86</v>
      </c>
      <c r="AW215" s="14" t="s">
        <v>32</v>
      </c>
      <c r="AX215" s="14" t="s">
        <v>76</v>
      </c>
      <c r="AY215" s="199" t="s">
        <v>136</v>
      </c>
    </row>
    <row r="216" s="13" customFormat="1">
      <c r="A216" s="13"/>
      <c r="B216" s="191"/>
      <c r="C216" s="13"/>
      <c r="D216" s="186" t="s">
        <v>147</v>
      </c>
      <c r="E216" s="192" t="s">
        <v>1</v>
      </c>
      <c r="F216" s="193" t="s">
        <v>248</v>
      </c>
      <c r="G216" s="13"/>
      <c r="H216" s="192" t="s">
        <v>1</v>
      </c>
      <c r="I216" s="194"/>
      <c r="J216" s="13"/>
      <c r="K216" s="13"/>
      <c r="L216" s="191"/>
      <c r="M216" s="195"/>
      <c r="N216" s="196"/>
      <c r="O216" s="196"/>
      <c r="P216" s="196"/>
      <c r="Q216" s="196"/>
      <c r="R216" s="196"/>
      <c r="S216" s="196"/>
      <c r="T216" s="197"/>
      <c r="U216" s="13"/>
      <c r="V216" s="13"/>
      <c r="W216" s="13"/>
      <c r="X216" s="13"/>
      <c r="Y216" s="13"/>
      <c r="Z216" s="13"/>
      <c r="AA216" s="13"/>
      <c r="AB216" s="13"/>
      <c r="AC216" s="13"/>
      <c r="AD216" s="13"/>
      <c r="AE216" s="13"/>
      <c r="AT216" s="192" t="s">
        <v>147</v>
      </c>
      <c r="AU216" s="192" t="s">
        <v>86</v>
      </c>
      <c r="AV216" s="13" t="s">
        <v>84</v>
      </c>
      <c r="AW216" s="13" t="s">
        <v>32</v>
      </c>
      <c r="AX216" s="13" t="s">
        <v>76</v>
      </c>
      <c r="AY216" s="192" t="s">
        <v>136</v>
      </c>
    </row>
    <row r="217" s="14" customFormat="1">
      <c r="A217" s="14"/>
      <c r="B217" s="198"/>
      <c r="C217" s="14"/>
      <c r="D217" s="186" t="s">
        <v>147</v>
      </c>
      <c r="E217" s="199" t="s">
        <v>1</v>
      </c>
      <c r="F217" s="200" t="s">
        <v>249</v>
      </c>
      <c r="G217" s="14"/>
      <c r="H217" s="201">
        <v>178.00800000000001</v>
      </c>
      <c r="I217" s="202"/>
      <c r="J217" s="14"/>
      <c r="K217" s="14"/>
      <c r="L217" s="198"/>
      <c r="M217" s="203"/>
      <c r="N217" s="204"/>
      <c r="O217" s="204"/>
      <c r="P217" s="204"/>
      <c r="Q217" s="204"/>
      <c r="R217" s="204"/>
      <c r="S217" s="204"/>
      <c r="T217" s="205"/>
      <c r="U217" s="14"/>
      <c r="V217" s="14"/>
      <c r="W217" s="14"/>
      <c r="X217" s="14"/>
      <c r="Y217" s="14"/>
      <c r="Z217" s="14"/>
      <c r="AA217" s="14"/>
      <c r="AB217" s="14"/>
      <c r="AC217" s="14"/>
      <c r="AD217" s="14"/>
      <c r="AE217" s="14"/>
      <c r="AT217" s="199" t="s">
        <v>147</v>
      </c>
      <c r="AU217" s="199" t="s">
        <v>86</v>
      </c>
      <c r="AV217" s="14" t="s">
        <v>86</v>
      </c>
      <c r="AW217" s="14" t="s">
        <v>32</v>
      </c>
      <c r="AX217" s="14" t="s">
        <v>76</v>
      </c>
      <c r="AY217" s="199" t="s">
        <v>136</v>
      </c>
    </row>
    <row r="218" s="13" customFormat="1">
      <c r="A218" s="13"/>
      <c r="B218" s="191"/>
      <c r="C218" s="13"/>
      <c r="D218" s="186" t="s">
        <v>147</v>
      </c>
      <c r="E218" s="192" t="s">
        <v>1</v>
      </c>
      <c r="F218" s="193" t="s">
        <v>250</v>
      </c>
      <c r="G218" s="13"/>
      <c r="H218" s="192" t="s">
        <v>1</v>
      </c>
      <c r="I218" s="194"/>
      <c r="J218" s="13"/>
      <c r="K218" s="13"/>
      <c r="L218" s="191"/>
      <c r="M218" s="195"/>
      <c r="N218" s="196"/>
      <c r="O218" s="196"/>
      <c r="P218" s="196"/>
      <c r="Q218" s="196"/>
      <c r="R218" s="196"/>
      <c r="S218" s="196"/>
      <c r="T218" s="197"/>
      <c r="U218" s="13"/>
      <c r="V218" s="13"/>
      <c r="W218" s="13"/>
      <c r="X218" s="13"/>
      <c r="Y218" s="13"/>
      <c r="Z218" s="13"/>
      <c r="AA218" s="13"/>
      <c r="AB218" s="13"/>
      <c r="AC218" s="13"/>
      <c r="AD218" s="13"/>
      <c r="AE218" s="13"/>
      <c r="AT218" s="192" t="s">
        <v>147</v>
      </c>
      <c r="AU218" s="192" t="s">
        <v>86</v>
      </c>
      <c r="AV218" s="13" t="s">
        <v>84</v>
      </c>
      <c r="AW218" s="13" t="s">
        <v>32</v>
      </c>
      <c r="AX218" s="13" t="s">
        <v>76</v>
      </c>
      <c r="AY218" s="192" t="s">
        <v>136</v>
      </c>
    </row>
    <row r="219" s="14" customFormat="1">
      <c r="A219" s="14"/>
      <c r="B219" s="198"/>
      <c r="C219" s="14"/>
      <c r="D219" s="186" t="s">
        <v>147</v>
      </c>
      <c r="E219" s="199" t="s">
        <v>1</v>
      </c>
      <c r="F219" s="200" t="s">
        <v>251</v>
      </c>
      <c r="G219" s="14"/>
      <c r="H219" s="201">
        <v>350.70600000000002</v>
      </c>
      <c r="I219" s="202"/>
      <c r="J219" s="14"/>
      <c r="K219" s="14"/>
      <c r="L219" s="198"/>
      <c r="M219" s="203"/>
      <c r="N219" s="204"/>
      <c r="O219" s="204"/>
      <c r="P219" s="204"/>
      <c r="Q219" s="204"/>
      <c r="R219" s="204"/>
      <c r="S219" s="204"/>
      <c r="T219" s="205"/>
      <c r="U219" s="14"/>
      <c r="V219" s="14"/>
      <c r="W219" s="14"/>
      <c r="X219" s="14"/>
      <c r="Y219" s="14"/>
      <c r="Z219" s="14"/>
      <c r="AA219" s="14"/>
      <c r="AB219" s="14"/>
      <c r="AC219" s="14"/>
      <c r="AD219" s="14"/>
      <c r="AE219" s="14"/>
      <c r="AT219" s="199" t="s">
        <v>147</v>
      </c>
      <c r="AU219" s="199" t="s">
        <v>86</v>
      </c>
      <c r="AV219" s="14" t="s">
        <v>86</v>
      </c>
      <c r="AW219" s="14" t="s">
        <v>32</v>
      </c>
      <c r="AX219" s="14" t="s">
        <v>76</v>
      </c>
      <c r="AY219" s="199" t="s">
        <v>136</v>
      </c>
    </row>
    <row r="220" s="13" customFormat="1">
      <c r="A220" s="13"/>
      <c r="B220" s="191"/>
      <c r="C220" s="13"/>
      <c r="D220" s="186" t="s">
        <v>147</v>
      </c>
      <c r="E220" s="192" t="s">
        <v>1</v>
      </c>
      <c r="F220" s="193" t="s">
        <v>252</v>
      </c>
      <c r="G220" s="13"/>
      <c r="H220" s="192" t="s">
        <v>1</v>
      </c>
      <c r="I220" s="194"/>
      <c r="J220" s="13"/>
      <c r="K220" s="13"/>
      <c r="L220" s="191"/>
      <c r="M220" s="195"/>
      <c r="N220" s="196"/>
      <c r="O220" s="196"/>
      <c r="P220" s="196"/>
      <c r="Q220" s="196"/>
      <c r="R220" s="196"/>
      <c r="S220" s="196"/>
      <c r="T220" s="197"/>
      <c r="U220" s="13"/>
      <c r="V220" s="13"/>
      <c r="W220" s="13"/>
      <c r="X220" s="13"/>
      <c r="Y220" s="13"/>
      <c r="Z220" s="13"/>
      <c r="AA220" s="13"/>
      <c r="AB220" s="13"/>
      <c r="AC220" s="13"/>
      <c r="AD220" s="13"/>
      <c r="AE220" s="13"/>
      <c r="AT220" s="192" t="s">
        <v>147</v>
      </c>
      <c r="AU220" s="192" t="s">
        <v>86</v>
      </c>
      <c r="AV220" s="13" t="s">
        <v>84</v>
      </c>
      <c r="AW220" s="13" t="s">
        <v>32</v>
      </c>
      <c r="AX220" s="13" t="s">
        <v>76</v>
      </c>
      <c r="AY220" s="192" t="s">
        <v>136</v>
      </c>
    </row>
    <row r="221" s="14" customFormat="1">
      <c r="A221" s="14"/>
      <c r="B221" s="198"/>
      <c r="C221" s="14"/>
      <c r="D221" s="186" t="s">
        <v>147</v>
      </c>
      <c r="E221" s="199" t="s">
        <v>1</v>
      </c>
      <c r="F221" s="200" t="s">
        <v>253</v>
      </c>
      <c r="G221" s="14"/>
      <c r="H221" s="201">
        <v>353.89600000000002</v>
      </c>
      <c r="I221" s="202"/>
      <c r="J221" s="14"/>
      <c r="K221" s="14"/>
      <c r="L221" s="198"/>
      <c r="M221" s="203"/>
      <c r="N221" s="204"/>
      <c r="O221" s="204"/>
      <c r="P221" s="204"/>
      <c r="Q221" s="204"/>
      <c r="R221" s="204"/>
      <c r="S221" s="204"/>
      <c r="T221" s="205"/>
      <c r="U221" s="14"/>
      <c r="V221" s="14"/>
      <c r="W221" s="14"/>
      <c r="X221" s="14"/>
      <c r="Y221" s="14"/>
      <c r="Z221" s="14"/>
      <c r="AA221" s="14"/>
      <c r="AB221" s="14"/>
      <c r="AC221" s="14"/>
      <c r="AD221" s="14"/>
      <c r="AE221" s="14"/>
      <c r="AT221" s="199" t="s">
        <v>147</v>
      </c>
      <c r="AU221" s="199" t="s">
        <v>86</v>
      </c>
      <c r="AV221" s="14" t="s">
        <v>86</v>
      </c>
      <c r="AW221" s="14" t="s">
        <v>32</v>
      </c>
      <c r="AX221" s="14" t="s">
        <v>76</v>
      </c>
      <c r="AY221" s="199" t="s">
        <v>136</v>
      </c>
    </row>
    <row r="222" s="13" customFormat="1">
      <c r="A222" s="13"/>
      <c r="B222" s="191"/>
      <c r="C222" s="13"/>
      <c r="D222" s="186" t="s">
        <v>147</v>
      </c>
      <c r="E222" s="192" t="s">
        <v>1</v>
      </c>
      <c r="F222" s="193" t="s">
        <v>254</v>
      </c>
      <c r="G222" s="13"/>
      <c r="H222" s="192" t="s">
        <v>1</v>
      </c>
      <c r="I222" s="194"/>
      <c r="J222" s="13"/>
      <c r="K222" s="13"/>
      <c r="L222" s="191"/>
      <c r="M222" s="195"/>
      <c r="N222" s="196"/>
      <c r="O222" s="196"/>
      <c r="P222" s="196"/>
      <c r="Q222" s="196"/>
      <c r="R222" s="196"/>
      <c r="S222" s="196"/>
      <c r="T222" s="197"/>
      <c r="U222" s="13"/>
      <c r="V222" s="13"/>
      <c r="W222" s="13"/>
      <c r="X222" s="13"/>
      <c r="Y222" s="13"/>
      <c r="Z222" s="13"/>
      <c r="AA222" s="13"/>
      <c r="AB222" s="13"/>
      <c r="AC222" s="13"/>
      <c r="AD222" s="13"/>
      <c r="AE222" s="13"/>
      <c r="AT222" s="192" t="s">
        <v>147</v>
      </c>
      <c r="AU222" s="192" t="s">
        <v>86</v>
      </c>
      <c r="AV222" s="13" t="s">
        <v>84</v>
      </c>
      <c r="AW222" s="13" t="s">
        <v>32</v>
      </c>
      <c r="AX222" s="13" t="s">
        <v>76</v>
      </c>
      <c r="AY222" s="192" t="s">
        <v>136</v>
      </c>
    </row>
    <row r="223" s="14" customFormat="1">
      <c r="A223" s="14"/>
      <c r="B223" s="198"/>
      <c r="C223" s="14"/>
      <c r="D223" s="186" t="s">
        <v>147</v>
      </c>
      <c r="E223" s="199" t="s">
        <v>1</v>
      </c>
      <c r="F223" s="200" t="s">
        <v>255</v>
      </c>
      <c r="G223" s="14"/>
      <c r="H223" s="201">
        <v>172.06</v>
      </c>
      <c r="I223" s="202"/>
      <c r="J223" s="14"/>
      <c r="K223" s="14"/>
      <c r="L223" s="198"/>
      <c r="M223" s="203"/>
      <c r="N223" s="204"/>
      <c r="O223" s="204"/>
      <c r="P223" s="204"/>
      <c r="Q223" s="204"/>
      <c r="R223" s="204"/>
      <c r="S223" s="204"/>
      <c r="T223" s="205"/>
      <c r="U223" s="14"/>
      <c r="V223" s="14"/>
      <c r="W223" s="14"/>
      <c r="X223" s="14"/>
      <c r="Y223" s="14"/>
      <c r="Z223" s="14"/>
      <c r="AA223" s="14"/>
      <c r="AB223" s="14"/>
      <c r="AC223" s="14"/>
      <c r="AD223" s="14"/>
      <c r="AE223" s="14"/>
      <c r="AT223" s="199" t="s">
        <v>147</v>
      </c>
      <c r="AU223" s="199" t="s">
        <v>86</v>
      </c>
      <c r="AV223" s="14" t="s">
        <v>86</v>
      </c>
      <c r="AW223" s="14" t="s">
        <v>32</v>
      </c>
      <c r="AX223" s="14" t="s">
        <v>76</v>
      </c>
      <c r="AY223" s="199" t="s">
        <v>136</v>
      </c>
    </row>
    <row r="224" s="13" customFormat="1">
      <c r="A224" s="13"/>
      <c r="B224" s="191"/>
      <c r="C224" s="13"/>
      <c r="D224" s="186" t="s">
        <v>147</v>
      </c>
      <c r="E224" s="192" t="s">
        <v>1</v>
      </c>
      <c r="F224" s="193" t="s">
        <v>166</v>
      </c>
      <c r="G224" s="13"/>
      <c r="H224" s="192" t="s">
        <v>1</v>
      </c>
      <c r="I224" s="194"/>
      <c r="J224" s="13"/>
      <c r="K224" s="13"/>
      <c r="L224" s="191"/>
      <c r="M224" s="195"/>
      <c r="N224" s="196"/>
      <c r="O224" s="196"/>
      <c r="P224" s="196"/>
      <c r="Q224" s="196"/>
      <c r="R224" s="196"/>
      <c r="S224" s="196"/>
      <c r="T224" s="197"/>
      <c r="U224" s="13"/>
      <c r="V224" s="13"/>
      <c r="W224" s="13"/>
      <c r="X224" s="13"/>
      <c r="Y224" s="13"/>
      <c r="Z224" s="13"/>
      <c r="AA224" s="13"/>
      <c r="AB224" s="13"/>
      <c r="AC224" s="13"/>
      <c r="AD224" s="13"/>
      <c r="AE224" s="13"/>
      <c r="AT224" s="192" t="s">
        <v>147</v>
      </c>
      <c r="AU224" s="192" t="s">
        <v>86</v>
      </c>
      <c r="AV224" s="13" t="s">
        <v>84</v>
      </c>
      <c r="AW224" s="13" t="s">
        <v>32</v>
      </c>
      <c r="AX224" s="13" t="s">
        <v>76</v>
      </c>
      <c r="AY224" s="192" t="s">
        <v>136</v>
      </c>
    </row>
    <row r="225" s="14" customFormat="1">
      <c r="A225" s="14"/>
      <c r="B225" s="198"/>
      <c r="C225" s="14"/>
      <c r="D225" s="186" t="s">
        <v>147</v>
      </c>
      <c r="E225" s="199" t="s">
        <v>1</v>
      </c>
      <c r="F225" s="200" t="s">
        <v>256</v>
      </c>
      <c r="G225" s="14"/>
      <c r="H225" s="201">
        <v>71.349999999999994</v>
      </c>
      <c r="I225" s="202"/>
      <c r="J225" s="14"/>
      <c r="K225" s="14"/>
      <c r="L225" s="198"/>
      <c r="M225" s="203"/>
      <c r="N225" s="204"/>
      <c r="O225" s="204"/>
      <c r="P225" s="204"/>
      <c r="Q225" s="204"/>
      <c r="R225" s="204"/>
      <c r="S225" s="204"/>
      <c r="T225" s="205"/>
      <c r="U225" s="14"/>
      <c r="V225" s="14"/>
      <c r="W225" s="14"/>
      <c r="X225" s="14"/>
      <c r="Y225" s="14"/>
      <c r="Z225" s="14"/>
      <c r="AA225" s="14"/>
      <c r="AB225" s="14"/>
      <c r="AC225" s="14"/>
      <c r="AD225" s="14"/>
      <c r="AE225" s="14"/>
      <c r="AT225" s="199" t="s">
        <v>147</v>
      </c>
      <c r="AU225" s="199" t="s">
        <v>86</v>
      </c>
      <c r="AV225" s="14" t="s">
        <v>86</v>
      </c>
      <c r="AW225" s="14" t="s">
        <v>32</v>
      </c>
      <c r="AX225" s="14" t="s">
        <v>76</v>
      </c>
      <c r="AY225" s="199" t="s">
        <v>136</v>
      </c>
    </row>
    <row r="226" s="15" customFormat="1">
      <c r="A226" s="15"/>
      <c r="B226" s="208"/>
      <c r="C226" s="15"/>
      <c r="D226" s="186" t="s">
        <v>147</v>
      </c>
      <c r="E226" s="209" t="s">
        <v>1</v>
      </c>
      <c r="F226" s="210" t="s">
        <v>192</v>
      </c>
      <c r="G226" s="15"/>
      <c r="H226" s="211">
        <v>1982.78</v>
      </c>
      <c r="I226" s="212"/>
      <c r="J226" s="15"/>
      <c r="K226" s="15"/>
      <c r="L226" s="208"/>
      <c r="M226" s="213"/>
      <c r="N226" s="214"/>
      <c r="O226" s="214"/>
      <c r="P226" s="214"/>
      <c r="Q226" s="214"/>
      <c r="R226" s="214"/>
      <c r="S226" s="214"/>
      <c r="T226" s="215"/>
      <c r="U226" s="15"/>
      <c r="V226" s="15"/>
      <c r="W226" s="15"/>
      <c r="X226" s="15"/>
      <c r="Y226" s="15"/>
      <c r="Z226" s="15"/>
      <c r="AA226" s="15"/>
      <c r="AB226" s="15"/>
      <c r="AC226" s="15"/>
      <c r="AD226" s="15"/>
      <c r="AE226" s="15"/>
      <c r="AT226" s="209" t="s">
        <v>147</v>
      </c>
      <c r="AU226" s="209" t="s">
        <v>86</v>
      </c>
      <c r="AV226" s="15" t="s">
        <v>143</v>
      </c>
      <c r="AW226" s="15" t="s">
        <v>32</v>
      </c>
      <c r="AX226" s="15" t="s">
        <v>84</v>
      </c>
      <c r="AY226" s="209" t="s">
        <v>136</v>
      </c>
    </row>
    <row r="227" s="12" customFormat="1" ht="22.8" customHeight="1">
      <c r="A227" s="12"/>
      <c r="B227" s="158"/>
      <c r="C227" s="12"/>
      <c r="D227" s="159" t="s">
        <v>75</v>
      </c>
      <c r="E227" s="169" t="s">
        <v>257</v>
      </c>
      <c r="F227" s="169" t="s">
        <v>258</v>
      </c>
      <c r="G227" s="12"/>
      <c r="H227" s="12"/>
      <c r="I227" s="161"/>
      <c r="J227" s="170">
        <f>BK227</f>
        <v>0</v>
      </c>
      <c r="K227" s="12"/>
      <c r="L227" s="158"/>
      <c r="M227" s="163"/>
      <c r="N227" s="164"/>
      <c r="O227" s="164"/>
      <c r="P227" s="165">
        <f>SUM(P228:P249)</f>
        <v>0</v>
      </c>
      <c r="Q227" s="164"/>
      <c r="R227" s="165">
        <f>SUM(R228:R249)</f>
        <v>0</v>
      </c>
      <c r="S227" s="164"/>
      <c r="T227" s="166">
        <f>SUM(T228:T249)</f>
        <v>0</v>
      </c>
      <c r="U227" s="12"/>
      <c r="V227" s="12"/>
      <c r="W227" s="12"/>
      <c r="X227" s="12"/>
      <c r="Y227" s="12"/>
      <c r="Z227" s="12"/>
      <c r="AA227" s="12"/>
      <c r="AB227" s="12"/>
      <c r="AC227" s="12"/>
      <c r="AD227" s="12"/>
      <c r="AE227" s="12"/>
      <c r="AR227" s="159" t="s">
        <v>84</v>
      </c>
      <c r="AT227" s="167" t="s">
        <v>75</v>
      </c>
      <c r="AU227" s="167" t="s">
        <v>84</v>
      </c>
      <c r="AY227" s="159" t="s">
        <v>136</v>
      </c>
      <c r="BK227" s="168">
        <f>SUM(BK228:BK249)</f>
        <v>0</v>
      </c>
    </row>
    <row r="228" s="2" customFormat="1" ht="33" customHeight="1">
      <c r="A228" s="37"/>
      <c r="B228" s="171"/>
      <c r="C228" s="172" t="s">
        <v>150</v>
      </c>
      <c r="D228" s="172" t="s">
        <v>139</v>
      </c>
      <c r="E228" s="173" t="s">
        <v>259</v>
      </c>
      <c r="F228" s="174" t="s">
        <v>260</v>
      </c>
      <c r="G228" s="175" t="s">
        <v>261</v>
      </c>
      <c r="H228" s="176">
        <v>217.922</v>
      </c>
      <c r="I228" s="177"/>
      <c r="J228" s="178">
        <f>ROUND(I228*H228,2)</f>
        <v>0</v>
      </c>
      <c r="K228" s="179"/>
      <c r="L228" s="38"/>
      <c r="M228" s="180" t="s">
        <v>1</v>
      </c>
      <c r="N228" s="181" t="s">
        <v>41</v>
      </c>
      <c r="O228" s="76"/>
      <c r="P228" s="182">
        <f>O228*H228</f>
        <v>0</v>
      </c>
      <c r="Q228" s="182">
        <v>0</v>
      </c>
      <c r="R228" s="182">
        <f>Q228*H228</f>
        <v>0</v>
      </c>
      <c r="S228" s="182">
        <v>0</v>
      </c>
      <c r="T228" s="183">
        <f>S228*H228</f>
        <v>0</v>
      </c>
      <c r="U228" s="37"/>
      <c r="V228" s="37"/>
      <c r="W228" s="37"/>
      <c r="X228" s="37"/>
      <c r="Y228" s="37"/>
      <c r="Z228" s="37"/>
      <c r="AA228" s="37"/>
      <c r="AB228" s="37"/>
      <c r="AC228" s="37"/>
      <c r="AD228" s="37"/>
      <c r="AE228" s="37"/>
      <c r="AR228" s="184" t="s">
        <v>143</v>
      </c>
      <c r="AT228" s="184" t="s">
        <v>139</v>
      </c>
      <c r="AU228" s="184" t="s">
        <v>86</v>
      </c>
      <c r="AY228" s="18" t="s">
        <v>136</v>
      </c>
      <c r="BE228" s="185">
        <f>IF(N228="základní",J228,0)</f>
        <v>0</v>
      </c>
      <c r="BF228" s="185">
        <f>IF(N228="snížená",J228,0)</f>
        <v>0</v>
      </c>
      <c r="BG228" s="185">
        <f>IF(N228="zákl. přenesená",J228,0)</f>
        <v>0</v>
      </c>
      <c r="BH228" s="185">
        <f>IF(N228="sníž. přenesená",J228,0)</f>
        <v>0</v>
      </c>
      <c r="BI228" s="185">
        <f>IF(N228="nulová",J228,0)</f>
        <v>0</v>
      </c>
      <c r="BJ228" s="18" t="s">
        <v>84</v>
      </c>
      <c r="BK228" s="185">
        <f>ROUND(I228*H228,2)</f>
        <v>0</v>
      </c>
      <c r="BL228" s="18" t="s">
        <v>143</v>
      </c>
      <c r="BM228" s="184" t="s">
        <v>262</v>
      </c>
    </row>
    <row r="229" s="2" customFormat="1">
      <c r="A229" s="37"/>
      <c r="B229" s="38"/>
      <c r="C229" s="37"/>
      <c r="D229" s="186" t="s">
        <v>145</v>
      </c>
      <c r="E229" s="37"/>
      <c r="F229" s="187" t="s">
        <v>263</v>
      </c>
      <c r="G229" s="37"/>
      <c r="H229" s="37"/>
      <c r="I229" s="188"/>
      <c r="J229" s="37"/>
      <c r="K229" s="37"/>
      <c r="L229" s="38"/>
      <c r="M229" s="189"/>
      <c r="N229" s="190"/>
      <c r="O229" s="76"/>
      <c r="P229" s="76"/>
      <c r="Q229" s="76"/>
      <c r="R229" s="76"/>
      <c r="S229" s="76"/>
      <c r="T229" s="77"/>
      <c r="U229" s="37"/>
      <c r="V229" s="37"/>
      <c r="W229" s="37"/>
      <c r="X229" s="37"/>
      <c r="Y229" s="37"/>
      <c r="Z229" s="37"/>
      <c r="AA229" s="37"/>
      <c r="AB229" s="37"/>
      <c r="AC229" s="37"/>
      <c r="AD229" s="37"/>
      <c r="AE229" s="37"/>
      <c r="AT229" s="18" t="s">
        <v>145</v>
      </c>
      <c r="AU229" s="18" t="s">
        <v>86</v>
      </c>
    </row>
    <row r="230" s="2" customFormat="1">
      <c r="A230" s="37"/>
      <c r="B230" s="38"/>
      <c r="C230" s="37"/>
      <c r="D230" s="206" t="s">
        <v>156</v>
      </c>
      <c r="E230" s="37"/>
      <c r="F230" s="207" t="s">
        <v>264</v>
      </c>
      <c r="G230" s="37"/>
      <c r="H230" s="37"/>
      <c r="I230" s="188"/>
      <c r="J230" s="37"/>
      <c r="K230" s="37"/>
      <c r="L230" s="38"/>
      <c r="M230" s="189"/>
      <c r="N230" s="190"/>
      <c r="O230" s="76"/>
      <c r="P230" s="76"/>
      <c r="Q230" s="76"/>
      <c r="R230" s="76"/>
      <c r="S230" s="76"/>
      <c r="T230" s="77"/>
      <c r="U230" s="37"/>
      <c r="V230" s="37"/>
      <c r="W230" s="37"/>
      <c r="X230" s="37"/>
      <c r="Y230" s="37"/>
      <c r="Z230" s="37"/>
      <c r="AA230" s="37"/>
      <c r="AB230" s="37"/>
      <c r="AC230" s="37"/>
      <c r="AD230" s="37"/>
      <c r="AE230" s="37"/>
      <c r="AT230" s="18" t="s">
        <v>156</v>
      </c>
      <c r="AU230" s="18" t="s">
        <v>86</v>
      </c>
    </row>
    <row r="231" s="2" customFormat="1" ht="24.15" customHeight="1">
      <c r="A231" s="37"/>
      <c r="B231" s="171"/>
      <c r="C231" s="172" t="s">
        <v>265</v>
      </c>
      <c r="D231" s="172" t="s">
        <v>139</v>
      </c>
      <c r="E231" s="173" t="s">
        <v>266</v>
      </c>
      <c r="F231" s="174" t="s">
        <v>267</v>
      </c>
      <c r="G231" s="175" t="s">
        <v>261</v>
      </c>
      <c r="H231" s="176">
        <v>217.922</v>
      </c>
      <c r="I231" s="177"/>
      <c r="J231" s="178">
        <f>ROUND(I231*H231,2)</f>
        <v>0</v>
      </c>
      <c r="K231" s="179"/>
      <c r="L231" s="38"/>
      <c r="M231" s="180" t="s">
        <v>1</v>
      </c>
      <c r="N231" s="181" t="s">
        <v>41</v>
      </c>
      <c r="O231" s="76"/>
      <c r="P231" s="182">
        <f>O231*H231</f>
        <v>0</v>
      </c>
      <c r="Q231" s="182">
        <v>0</v>
      </c>
      <c r="R231" s="182">
        <f>Q231*H231</f>
        <v>0</v>
      </c>
      <c r="S231" s="182">
        <v>0</v>
      </c>
      <c r="T231" s="183">
        <f>S231*H231</f>
        <v>0</v>
      </c>
      <c r="U231" s="37"/>
      <c r="V231" s="37"/>
      <c r="W231" s="37"/>
      <c r="X231" s="37"/>
      <c r="Y231" s="37"/>
      <c r="Z231" s="37"/>
      <c r="AA231" s="37"/>
      <c r="AB231" s="37"/>
      <c r="AC231" s="37"/>
      <c r="AD231" s="37"/>
      <c r="AE231" s="37"/>
      <c r="AR231" s="184" t="s">
        <v>143</v>
      </c>
      <c r="AT231" s="184" t="s">
        <v>139</v>
      </c>
      <c r="AU231" s="184" t="s">
        <v>86</v>
      </c>
      <c r="AY231" s="18" t="s">
        <v>136</v>
      </c>
      <c r="BE231" s="185">
        <f>IF(N231="základní",J231,0)</f>
        <v>0</v>
      </c>
      <c r="BF231" s="185">
        <f>IF(N231="snížená",J231,0)</f>
        <v>0</v>
      </c>
      <c r="BG231" s="185">
        <f>IF(N231="zákl. přenesená",J231,0)</f>
        <v>0</v>
      </c>
      <c r="BH231" s="185">
        <f>IF(N231="sníž. přenesená",J231,0)</f>
        <v>0</v>
      </c>
      <c r="BI231" s="185">
        <f>IF(N231="nulová",J231,0)</f>
        <v>0</v>
      </c>
      <c r="BJ231" s="18" t="s">
        <v>84</v>
      </c>
      <c r="BK231" s="185">
        <f>ROUND(I231*H231,2)</f>
        <v>0</v>
      </c>
      <c r="BL231" s="18" t="s">
        <v>143</v>
      </c>
      <c r="BM231" s="184" t="s">
        <v>268</v>
      </c>
    </row>
    <row r="232" s="2" customFormat="1">
      <c r="A232" s="37"/>
      <c r="B232" s="38"/>
      <c r="C232" s="37"/>
      <c r="D232" s="186" t="s">
        <v>145</v>
      </c>
      <c r="E232" s="37"/>
      <c r="F232" s="187" t="s">
        <v>269</v>
      </c>
      <c r="G232" s="37"/>
      <c r="H232" s="37"/>
      <c r="I232" s="188"/>
      <c r="J232" s="37"/>
      <c r="K232" s="37"/>
      <c r="L232" s="38"/>
      <c r="M232" s="189"/>
      <c r="N232" s="190"/>
      <c r="O232" s="76"/>
      <c r="P232" s="76"/>
      <c r="Q232" s="76"/>
      <c r="R232" s="76"/>
      <c r="S232" s="76"/>
      <c r="T232" s="77"/>
      <c r="U232" s="37"/>
      <c r="V232" s="37"/>
      <c r="W232" s="37"/>
      <c r="X232" s="37"/>
      <c r="Y232" s="37"/>
      <c r="Z232" s="37"/>
      <c r="AA232" s="37"/>
      <c r="AB232" s="37"/>
      <c r="AC232" s="37"/>
      <c r="AD232" s="37"/>
      <c r="AE232" s="37"/>
      <c r="AT232" s="18" t="s">
        <v>145</v>
      </c>
      <c r="AU232" s="18" t="s">
        <v>86</v>
      </c>
    </row>
    <row r="233" s="2" customFormat="1">
      <c r="A233" s="37"/>
      <c r="B233" s="38"/>
      <c r="C233" s="37"/>
      <c r="D233" s="206" t="s">
        <v>156</v>
      </c>
      <c r="E233" s="37"/>
      <c r="F233" s="207" t="s">
        <v>270</v>
      </c>
      <c r="G233" s="37"/>
      <c r="H233" s="37"/>
      <c r="I233" s="188"/>
      <c r="J233" s="37"/>
      <c r="K233" s="37"/>
      <c r="L233" s="38"/>
      <c r="M233" s="189"/>
      <c r="N233" s="190"/>
      <c r="O233" s="76"/>
      <c r="P233" s="76"/>
      <c r="Q233" s="76"/>
      <c r="R233" s="76"/>
      <c r="S233" s="76"/>
      <c r="T233" s="77"/>
      <c r="U233" s="37"/>
      <c r="V233" s="37"/>
      <c r="W233" s="37"/>
      <c r="X233" s="37"/>
      <c r="Y233" s="37"/>
      <c r="Z233" s="37"/>
      <c r="AA233" s="37"/>
      <c r="AB233" s="37"/>
      <c r="AC233" s="37"/>
      <c r="AD233" s="37"/>
      <c r="AE233" s="37"/>
      <c r="AT233" s="18" t="s">
        <v>156</v>
      </c>
      <c r="AU233" s="18" t="s">
        <v>86</v>
      </c>
    </row>
    <row r="234" s="2" customFormat="1" ht="24.15" customHeight="1">
      <c r="A234" s="37"/>
      <c r="B234" s="171"/>
      <c r="C234" s="172" t="s">
        <v>271</v>
      </c>
      <c r="D234" s="172" t="s">
        <v>139</v>
      </c>
      <c r="E234" s="173" t="s">
        <v>272</v>
      </c>
      <c r="F234" s="174" t="s">
        <v>273</v>
      </c>
      <c r="G234" s="175" t="s">
        <v>261</v>
      </c>
      <c r="H234" s="176">
        <v>3268.8299999999999</v>
      </c>
      <c r="I234" s="177"/>
      <c r="J234" s="178">
        <f>ROUND(I234*H234,2)</f>
        <v>0</v>
      </c>
      <c r="K234" s="179"/>
      <c r="L234" s="38"/>
      <c r="M234" s="180" t="s">
        <v>1</v>
      </c>
      <c r="N234" s="181" t="s">
        <v>41</v>
      </c>
      <c r="O234" s="76"/>
      <c r="P234" s="182">
        <f>O234*H234</f>
        <v>0</v>
      </c>
      <c r="Q234" s="182">
        <v>0</v>
      </c>
      <c r="R234" s="182">
        <f>Q234*H234</f>
        <v>0</v>
      </c>
      <c r="S234" s="182">
        <v>0</v>
      </c>
      <c r="T234" s="183">
        <f>S234*H234</f>
        <v>0</v>
      </c>
      <c r="U234" s="37"/>
      <c r="V234" s="37"/>
      <c r="W234" s="37"/>
      <c r="X234" s="37"/>
      <c r="Y234" s="37"/>
      <c r="Z234" s="37"/>
      <c r="AA234" s="37"/>
      <c r="AB234" s="37"/>
      <c r="AC234" s="37"/>
      <c r="AD234" s="37"/>
      <c r="AE234" s="37"/>
      <c r="AR234" s="184" t="s">
        <v>143</v>
      </c>
      <c r="AT234" s="184" t="s">
        <v>139</v>
      </c>
      <c r="AU234" s="184" t="s">
        <v>86</v>
      </c>
      <c r="AY234" s="18" t="s">
        <v>136</v>
      </c>
      <c r="BE234" s="185">
        <f>IF(N234="základní",J234,0)</f>
        <v>0</v>
      </c>
      <c r="BF234" s="185">
        <f>IF(N234="snížená",J234,0)</f>
        <v>0</v>
      </c>
      <c r="BG234" s="185">
        <f>IF(N234="zákl. přenesená",J234,0)</f>
        <v>0</v>
      </c>
      <c r="BH234" s="185">
        <f>IF(N234="sníž. přenesená",J234,0)</f>
        <v>0</v>
      </c>
      <c r="BI234" s="185">
        <f>IF(N234="nulová",J234,0)</f>
        <v>0</v>
      </c>
      <c r="BJ234" s="18" t="s">
        <v>84</v>
      </c>
      <c r="BK234" s="185">
        <f>ROUND(I234*H234,2)</f>
        <v>0</v>
      </c>
      <c r="BL234" s="18" t="s">
        <v>143</v>
      </c>
      <c r="BM234" s="184" t="s">
        <v>274</v>
      </c>
    </row>
    <row r="235" s="2" customFormat="1">
      <c r="A235" s="37"/>
      <c r="B235" s="38"/>
      <c r="C235" s="37"/>
      <c r="D235" s="186" t="s">
        <v>145</v>
      </c>
      <c r="E235" s="37"/>
      <c r="F235" s="187" t="s">
        <v>275</v>
      </c>
      <c r="G235" s="37"/>
      <c r="H235" s="37"/>
      <c r="I235" s="188"/>
      <c r="J235" s="37"/>
      <c r="K235" s="37"/>
      <c r="L235" s="38"/>
      <c r="M235" s="189"/>
      <c r="N235" s="190"/>
      <c r="O235" s="76"/>
      <c r="P235" s="76"/>
      <c r="Q235" s="76"/>
      <c r="R235" s="76"/>
      <c r="S235" s="76"/>
      <c r="T235" s="77"/>
      <c r="U235" s="37"/>
      <c r="V235" s="37"/>
      <c r="W235" s="37"/>
      <c r="X235" s="37"/>
      <c r="Y235" s="37"/>
      <c r="Z235" s="37"/>
      <c r="AA235" s="37"/>
      <c r="AB235" s="37"/>
      <c r="AC235" s="37"/>
      <c r="AD235" s="37"/>
      <c r="AE235" s="37"/>
      <c r="AT235" s="18" t="s">
        <v>145</v>
      </c>
      <c r="AU235" s="18" t="s">
        <v>86</v>
      </c>
    </row>
    <row r="236" s="2" customFormat="1">
      <c r="A236" s="37"/>
      <c r="B236" s="38"/>
      <c r="C236" s="37"/>
      <c r="D236" s="206" t="s">
        <v>156</v>
      </c>
      <c r="E236" s="37"/>
      <c r="F236" s="207" t="s">
        <v>276</v>
      </c>
      <c r="G236" s="37"/>
      <c r="H236" s="37"/>
      <c r="I236" s="188"/>
      <c r="J236" s="37"/>
      <c r="K236" s="37"/>
      <c r="L236" s="38"/>
      <c r="M236" s="189"/>
      <c r="N236" s="190"/>
      <c r="O236" s="76"/>
      <c r="P236" s="76"/>
      <c r="Q236" s="76"/>
      <c r="R236" s="76"/>
      <c r="S236" s="76"/>
      <c r="T236" s="77"/>
      <c r="U236" s="37"/>
      <c r="V236" s="37"/>
      <c r="W236" s="37"/>
      <c r="X236" s="37"/>
      <c r="Y236" s="37"/>
      <c r="Z236" s="37"/>
      <c r="AA236" s="37"/>
      <c r="AB236" s="37"/>
      <c r="AC236" s="37"/>
      <c r="AD236" s="37"/>
      <c r="AE236" s="37"/>
      <c r="AT236" s="18" t="s">
        <v>156</v>
      </c>
      <c r="AU236" s="18" t="s">
        <v>86</v>
      </c>
    </row>
    <row r="237" s="14" customFormat="1">
      <c r="A237" s="14"/>
      <c r="B237" s="198"/>
      <c r="C237" s="14"/>
      <c r="D237" s="186" t="s">
        <v>147</v>
      </c>
      <c r="E237" s="14"/>
      <c r="F237" s="200" t="s">
        <v>277</v>
      </c>
      <c r="G237" s="14"/>
      <c r="H237" s="201">
        <v>3268.8299999999999</v>
      </c>
      <c r="I237" s="202"/>
      <c r="J237" s="14"/>
      <c r="K237" s="14"/>
      <c r="L237" s="198"/>
      <c r="M237" s="203"/>
      <c r="N237" s="204"/>
      <c r="O237" s="204"/>
      <c r="P237" s="204"/>
      <c r="Q237" s="204"/>
      <c r="R237" s="204"/>
      <c r="S237" s="204"/>
      <c r="T237" s="205"/>
      <c r="U237" s="14"/>
      <c r="V237" s="14"/>
      <c r="W237" s="14"/>
      <c r="X237" s="14"/>
      <c r="Y237" s="14"/>
      <c r="Z237" s="14"/>
      <c r="AA237" s="14"/>
      <c r="AB237" s="14"/>
      <c r="AC237" s="14"/>
      <c r="AD237" s="14"/>
      <c r="AE237" s="14"/>
      <c r="AT237" s="199" t="s">
        <v>147</v>
      </c>
      <c r="AU237" s="199" t="s">
        <v>86</v>
      </c>
      <c r="AV237" s="14" t="s">
        <v>86</v>
      </c>
      <c r="AW237" s="14" t="s">
        <v>3</v>
      </c>
      <c r="AX237" s="14" t="s">
        <v>84</v>
      </c>
      <c r="AY237" s="199" t="s">
        <v>136</v>
      </c>
    </row>
    <row r="238" s="2" customFormat="1" ht="33" customHeight="1">
      <c r="A238" s="37"/>
      <c r="B238" s="171"/>
      <c r="C238" s="172" t="s">
        <v>8</v>
      </c>
      <c r="D238" s="172" t="s">
        <v>139</v>
      </c>
      <c r="E238" s="173" t="s">
        <v>278</v>
      </c>
      <c r="F238" s="174" t="s">
        <v>279</v>
      </c>
      <c r="G238" s="175" t="s">
        <v>261</v>
      </c>
      <c r="H238" s="176">
        <v>3</v>
      </c>
      <c r="I238" s="177"/>
      <c r="J238" s="178">
        <f>ROUND(I238*H238,2)</f>
        <v>0</v>
      </c>
      <c r="K238" s="179"/>
      <c r="L238" s="38"/>
      <c r="M238" s="180" t="s">
        <v>1</v>
      </c>
      <c r="N238" s="181" t="s">
        <v>41</v>
      </c>
      <c r="O238" s="76"/>
      <c r="P238" s="182">
        <f>O238*H238</f>
        <v>0</v>
      </c>
      <c r="Q238" s="182">
        <v>0</v>
      </c>
      <c r="R238" s="182">
        <f>Q238*H238</f>
        <v>0</v>
      </c>
      <c r="S238" s="182">
        <v>0</v>
      </c>
      <c r="T238" s="183">
        <f>S238*H238</f>
        <v>0</v>
      </c>
      <c r="U238" s="37"/>
      <c r="V238" s="37"/>
      <c r="W238" s="37"/>
      <c r="X238" s="37"/>
      <c r="Y238" s="37"/>
      <c r="Z238" s="37"/>
      <c r="AA238" s="37"/>
      <c r="AB238" s="37"/>
      <c r="AC238" s="37"/>
      <c r="AD238" s="37"/>
      <c r="AE238" s="37"/>
      <c r="AR238" s="184" t="s">
        <v>143</v>
      </c>
      <c r="AT238" s="184" t="s">
        <v>139</v>
      </c>
      <c r="AU238" s="184" t="s">
        <v>86</v>
      </c>
      <c r="AY238" s="18" t="s">
        <v>136</v>
      </c>
      <c r="BE238" s="185">
        <f>IF(N238="základní",J238,0)</f>
        <v>0</v>
      </c>
      <c r="BF238" s="185">
        <f>IF(N238="snížená",J238,0)</f>
        <v>0</v>
      </c>
      <c r="BG238" s="185">
        <f>IF(N238="zákl. přenesená",J238,0)</f>
        <v>0</v>
      </c>
      <c r="BH238" s="185">
        <f>IF(N238="sníž. přenesená",J238,0)</f>
        <v>0</v>
      </c>
      <c r="BI238" s="185">
        <f>IF(N238="nulová",J238,0)</f>
        <v>0</v>
      </c>
      <c r="BJ238" s="18" t="s">
        <v>84</v>
      </c>
      <c r="BK238" s="185">
        <f>ROUND(I238*H238,2)</f>
        <v>0</v>
      </c>
      <c r="BL238" s="18" t="s">
        <v>143</v>
      </c>
      <c r="BM238" s="184" t="s">
        <v>280</v>
      </c>
    </row>
    <row r="239" s="2" customFormat="1">
      <c r="A239" s="37"/>
      <c r="B239" s="38"/>
      <c r="C239" s="37"/>
      <c r="D239" s="186" t="s">
        <v>145</v>
      </c>
      <c r="E239" s="37"/>
      <c r="F239" s="187" t="s">
        <v>281</v>
      </c>
      <c r="G239" s="37"/>
      <c r="H239" s="37"/>
      <c r="I239" s="188"/>
      <c r="J239" s="37"/>
      <c r="K239" s="37"/>
      <c r="L239" s="38"/>
      <c r="M239" s="189"/>
      <c r="N239" s="190"/>
      <c r="O239" s="76"/>
      <c r="P239" s="76"/>
      <c r="Q239" s="76"/>
      <c r="R239" s="76"/>
      <c r="S239" s="76"/>
      <c r="T239" s="77"/>
      <c r="U239" s="37"/>
      <c r="V239" s="37"/>
      <c r="W239" s="37"/>
      <c r="X239" s="37"/>
      <c r="Y239" s="37"/>
      <c r="Z239" s="37"/>
      <c r="AA239" s="37"/>
      <c r="AB239" s="37"/>
      <c r="AC239" s="37"/>
      <c r="AD239" s="37"/>
      <c r="AE239" s="37"/>
      <c r="AT239" s="18" t="s">
        <v>145</v>
      </c>
      <c r="AU239" s="18" t="s">
        <v>86</v>
      </c>
    </row>
    <row r="240" s="2" customFormat="1">
      <c r="A240" s="37"/>
      <c r="B240" s="38"/>
      <c r="C240" s="37"/>
      <c r="D240" s="206" t="s">
        <v>156</v>
      </c>
      <c r="E240" s="37"/>
      <c r="F240" s="207" t="s">
        <v>282</v>
      </c>
      <c r="G240" s="37"/>
      <c r="H240" s="37"/>
      <c r="I240" s="188"/>
      <c r="J240" s="37"/>
      <c r="K240" s="37"/>
      <c r="L240" s="38"/>
      <c r="M240" s="189"/>
      <c r="N240" s="190"/>
      <c r="O240" s="76"/>
      <c r="P240" s="76"/>
      <c r="Q240" s="76"/>
      <c r="R240" s="76"/>
      <c r="S240" s="76"/>
      <c r="T240" s="77"/>
      <c r="U240" s="37"/>
      <c r="V240" s="37"/>
      <c r="W240" s="37"/>
      <c r="X240" s="37"/>
      <c r="Y240" s="37"/>
      <c r="Z240" s="37"/>
      <c r="AA240" s="37"/>
      <c r="AB240" s="37"/>
      <c r="AC240" s="37"/>
      <c r="AD240" s="37"/>
      <c r="AE240" s="37"/>
      <c r="AT240" s="18" t="s">
        <v>156</v>
      </c>
      <c r="AU240" s="18" t="s">
        <v>86</v>
      </c>
    </row>
    <row r="241" s="2" customFormat="1" ht="33" customHeight="1">
      <c r="A241" s="37"/>
      <c r="B241" s="171"/>
      <c r="C241" s="172" t="s">
        <v>283</v>
      </c>
      <c r="D241" s="172" t="s">
        <v>139</v>
      </c>
      <c r="E241" s="173" t="s">
        <v>284</v>
      </c>
      <c r="F241" s="174" t="s">
        <v>285</v>
      </c>
      <c r="G241" s="175" t="s">
        <v>261</v>
      </c>
      <c r="H241" s="176">
        <v>207.62200000000001</v>
      </c>
      <c r="I241" s="177"/>
      <c r="J241" s="178">
        <f>ROUND(I241*H241,2)</f>
        <v>0</v>
      </c>
      <c r="K241" s="179"/>
      <c r="L241" s="38"/>
      <c r="M241" s="180" t="s">
        <v>1</v>
      </c>
      <c r="N241" s="181" t="s">
        <v>41</v>
      </c>
      <c r="O241" s="76"/>
      <c r="P241" s="182">
        <f>O241*H241</f>
        <v>0</v>
      </c>
      <c r="Q241" s="182">
        <v>0</v>
      </c>
      <c r="R241" s="182">
        <f>Q241*H241</f>
        <v>0</v>
      </c>
      <c r="S241" s="182">
        <v>0</v>
      </c>
      <c r="T241" s="183">
        <f>S241*H241</f>
        <v>0</v>
      </c>
      <c r="U241" s="37"/>
      <c r="V241" s="37"/>
      <c r="W241" s="37"/>
      <c r="X241" s="37"/>
      <c r="Y241" s="37"/>
      <c r="Z241" s="37"/>
      <c r="AA241" s="37"/>
      <c r="AB241" s="37"/>
      <c r="AC241" s="37"/>
      <c r="AD241" s="37"/>
      <c r="AE241" s="37"/>
      <c r="AR241" s="184" t="s">
        <v>143</v>
      </c>
      <c r="AT241" s="184" t="s">
        <v>139</v>
      </c>
      <c r="AU241" s="184" t="s">
        <v>86</v>
      </c>
      <c r="AY241" s="18" t="s">
        <v>136</v>
      </c>
      <c r="BE241" s="185">
        <f>IF(N241="základní",J241,0)</f>
        <v>0</v>
      </c>
      <c r="BF241" s="185">
        <f>IF(N241="snížená",J241,0)</f>
        <v>0</v>
      </c>
      <c r="BG241" s="185">
        <f>IF(N241="zákl. přenesená",J241,0)</f>
        <v>0</v>
      </c>
      <c r="BH241" s="185">
        <f>IF(N241="sníž. přenesená",J241,0)</f>
        <v>0</v>
      </c>
      <c r="BI241" s="185">
        <f>IF(N241="nulová",J241,0)</f>
        <v>0</v>
      </c>
      <c r="BJ241" s="18" t="s">
        <v>84</v>
      </c>
      <c r="BK241" s="185">
        <f>ROUND(I241*H241,2)</f>
        <v>0</v>
      </c>
      <c r="BL241" s="18" t="s">
        <v>143</v>
      </c>
      <c r="BM241" s="184" t="s">
        <v>286</v>
      </c>
    </row>
    <row r="242" s="2" customFormat="1">
      <c r="A242" s="37"/>
      <c r="B242" s="38"/>
      <c r="C242" s="37"/>
      <c r="D242" s="186" t="s">
        <v>145</v>
      </c>
      <c r="E242" s="37"/>
      <c r="F242" s="187" t="s">
        <v>287</v>
      </c>
      <c r="G242" s="37"/>
      <c r="H242" s="37"/>
      <c r="I242" s="188"/>
      <c r="J242" s="37"/>
      <c r="K242" s="37"/>
      <c r="L242" s="38"/>
      <c r="M242" s="189"/>
      <c r="N242" s="190"/>
      <c r="O242" s="76"/>
      <c r="P242" s="76"/>
      <c r="Q242" s="76"/>
      <c r="R242" s="76"/>
      <c r="S242" s="76"/>
      <c r="T242" s="77"/>
      <c r="U242" s="37"/>
      <c r="V242" s="37"/>
      <c r="W242" s="37"/>
      <c r="X242" s="37"/>
      <c r="Y242" s="37"/>
      <c r="Z242" s="37"/>
      <c r="AA242" s="37"/>
      <c r="AB242" s="37"/>
      <c r="AC242" s="37"/>
      <c r="AD242" s="37"/>
      <c r="AE242" s="37"/>
      <c r="AT242" s="18" t="s">
        <v>145</v>
      </c>
      <c r="AU242" s="18" t="s">
        <v>86</v>
      </c>
    </row>
    <row r="243" s="2" customFormat="1">
      <c r="A243" s="37"/>
      <c r="B243" s="38"/>
      <c r="C243" s="37"/>
      <c r="D243" s="206" t="s">
        <v>156</v>
      </c>
      <c r="E243" s="37"/>
      <c r="F243" s="207" t="s">
        <v>288</v>
      </c>
      <c r="G243" s="37"/>
      <c r="H243" s="37"/>
      <c r="I243" s="188"/>
      <c r="J243" s="37"/>
      <c r="K243" s="37"/>
      <c r="L243" s="38"/>
      <c r="M243" s="189"/>
      <c r="N243" s="190"/>
      <c r="O243" s="76"/>
      <c r="P243" s="76"/>
      <c r="Q243" s="76"/>
      <c r="R243" s="76"/>
      <c r="S243" s="76"/>
      <c r="T243" s="77"/>
      <c r="U243" s="37"/>
      <c r="V243" s="37"/>
      <c r="W243" s="37"/>
      <c r="X243" s="37"/>
      <c r="Y243" s="37"/>
      <c r="Z243" s="37"/>
      <c r="AA243" s="37"/>
      <c r="AB243" s="37"/>
      <c r="AC243" s="37"/>
      <c r="AD243" s="37"/>
      <c r="AE243" s="37"/>
      <c r="AT243" s="18" t="s">
        <v>156</v>
      </c>
      <c r="AU243" s="18" t="s">
        <v>86</v>
      </c>
    </row>
    <row r="244" s="2" customFormat="1" ht="33" customHeight="1">
      <c r="A244" s="37"/>
      <c r="B244" s="171"/>
      <c r="C244" s="172" t="s">
        <v>289</v>
      </c>
      <c r="D244" s="172" t="s">
        <v>139</v>
      </c>
      <c r="E244" s="173" t="s">
        <v>290</v>
      </c>
      <c r="F244" s="174" t="s">
        <v>291</v>
      </c>
      <c r="G244" s="175" t="s">
        <v>261</v>
      </c>
      <c r="H244" s="176">
        <v>1.2</v>
      </c>
      <c r="I244" s="177"/>
      <c r="J244" s="178">
        <f>ROUND(I244*H244,2)</f>
        <v>0</v>
      </c>
      <c r="K244" s="179"/>
      <c r="L244" s="38"/>
      <c r="M244" s="180" t="s">
        <v>1</v>
      </c>
      <c r="N244" s="181" t="s">
        <v>41</v>
      </c>
      <c r="O244" s="76"/>
      <c r="P244" s="182">
        <f>O244*H244</f>
        <v>0</v>
      </c>
      <c r="Q244" s="182">
        <v>0</v>
      </c>
      <c r="R244" s="182">
        <f>Q244*H244</f>
        <v>0</v>
      </c>
      <c r="S244" s="182">
        <v>0</v>
      </c>
      <c r="T244" s="183">
        <f>S244*H244</f>
        <v>0</v>
      </c>
      <c r="U244" s="37"/>
      <c r="V244" s="37"/>
      <c r="W244" s="37"/>
      <c r="X244" s="37"/>
      <c r="Y244" s="37"/>
      <c r="Z244" s="37"/>
      <c r="AA244" s="37"/>
      <c r="AB244" s="37"/>
      <c r="AC244" s="37"/>
      <c r="AD244" s="37"/>
      <c r="AE244" s="37"/>
      <c r="AR244" s="184" t="s">
        <v>143</v>
      </c>
      <c r="AT244" s="184" t="s">
        <v>139</v>
      </c>
      <c r="AU244" s="184" t="s">
        <v>86</v>
      </c>
      <c r="AY244" s="18" t="s">
        <v>136</v>
      </c>
      <c r="BE244" s="185">
        <f>IF(N244="základní",J244,0)</f>
        <v>0</v>
      </c>
      <c r="BF244" s="185">
        <f>IF(N244="snížená",J244,0)</f>
        <v>0</v>
      </c>
      <c r="BG244" s="185">
        <f>IF(N244="zákl. přenesená",J244,0)</f>
        <v>0</v>
      </c>
      <c r="BH244" s="185">
        <f>IF(N244="sníž. přenesená",J244,0)</f>
        <v>0</v>
      </c>
      <c r="BI244" s="185">
        <f>IF(N244="nulová",J244,0)</f>
        <v>0</v>
      </c>
      <c r="BJ244" s="18" t="s">
        <v>84</v>
      </c>
      <c r="BK244" s="185">
        <f>ROUND(I244*H244,2)</f>
        <v>0</v>
      </c>
      <c r="BL244" s="18" t="s">
        <v>143</v>
      </c>
      <c r="BM244" s="184" t="s">
        <v>292</v>
      </c>
    </row>
    <row r="245" s="2" customFormat="1">
      <c r="A245" s="37"/>
      <c r="B245" s="38"/>
      <c r="C245" s="37"/>
      <c r="D245" s="186" t="s">
        <v>145</v>
      </c>
      <c r="E245" s="37"/>
      <c r="F245" s="187" t="s">
        <v>293</v>
      </c>
      <c r="G245" s="37"/>
      <c r="H245" s="37"/>
      <c r="I245" s="188"/>
      <c r="J245" s="37"/>
      <c r="K245" s="37"/>
      <c r="L245" s="38"/>
      <c r="M245" s="189"/>
      <c r="N245" s="190"/>
      <c r="O245" s="76"/>
      <c r="P245" s="76"/>
      <c r="Q245" s="76"/>
      <c r="R245" s="76"/>
      <c r="S245" s="76"/>
      <c r="T245" s="77"/>
      <c r="U245" s="37"/>
      <c r="V245" s="37"/>
      <c r="W245" s="37"/>
      <c r="X245" s="37"/>
      <c r="Y245" s="37"/>
      <c r="Z245" s="37"/>
      <c r="AA245" s="37"/>
      <c r="AB245" s="37"/>
      <c r="AC245" s="37"/>
      <c r="AD245" s="37"/>
      <c r="AE245" s="37"/>
      <c r="AT245" s="18" t="s">
        <v>145</v>
      </c>
      <c r="AU245" s="18" t="s">
        <v>86</v>
      </c>
    </row>
    <row r="246" s="2" customFormat="1">
      <c r="A246" s="37"/>
      <c r="B246" s="38"/>
      <c r="C246" s="37"/>
      <c r="D246" s="206" t="s">
        <v>156</v>
      </c>
      <c r="E246" s="37"/>
      <c r="F246" s="207" t="s">
        <v>294</v>
      </c>
      <c r="G246" s="37"/>
      <c r="H246" s="37"/>
      <c r="I246" s="188"/>
      <c r="J246" s="37"/>
      <c r="K246" s="37"/>
      <c r="L246" s="38"/>
      <c r="M246" s="189"/>
      <c r="N246" s="190"/>
      <c r="O246" s="76"/>
      <c r="P246" s="76"/>
      <c r="Q246" s="76"/>
      <c r="R246" s="76"/>
      <c r="S246" s="76"/>
      <c r="T246" s="77"/>
      <c r="U246" s="37"/>
      <c r="V246" s="37"/>
      <c r="W246" s="37"/>
      <c r="X246" s="37"/>
      <c r="Y246" s="37"/>
      <c r="Z246" s="37"/>
      <c r="AA246" s="37"/>
      <c r="AB246" s="37"/>
      <c r="AC246" s="37"/>
      <c r="AD246" s="37"/>
      <c r="AE246" s="37"/>
      <c r="AT246" s="18" t="s">
        <v>156</v>
      </c>
      <c r="AU246" s="18" t="s">
        <v>86</v>
      </c>
    </row>
    <row r="247" s="2" customFormat="1" ht="33" customHeight="1">
      <c r="A247" s="37"/>
      <c r="B247" s="171"/>
      <c r="C247" s="172" t="s">
        <v>295</v>
      </c>
      <c r="D247" s="172" t="s">
        <v>139</v>
      </c>
      <c r="E247" s="173" t="s">
        <v>296</v>
      </c>
      <c r="F247" s="174" t="s">
        <v>297</v>
      </c>
      <c r="G247" s="175" t="s">
        <v>261</v>
      </c>
      <c r="H247" s="176">
        <v>6.0999999999999996</v>
      </c>
      <c r="I247" s="177"/>
      <c r="J247" s="178">
        <f>ROUND(I247*H247,2)</f>
        <v>0</v>
      </c>
      <c r="K247" s="179"/>
      <c r="L247" s="38"/>
      <c r="M247" s="180" t="s">
        <v>1</v>
      </c>
      <c r="N247" s="181" t="s">
        <v>41</v>
      </c>
      <c r="O247" s="76"/>
      <c r="P247" s="182">
        <f>O247*H247</f>
        <v>0</v>
      </c>
      <c r="Q247" s="182">
        <v>0</v>
      </c>
      <c r="R247" s="182">
        <f>Q247*H247</f>
        <v>0</v>
      </c>
      <c r="S247" s="182">
        <v>0</v>
      </c>
      <c r="T247" s="183">
        <f>S247*H247</f>
        <v>0</v>
      </c>
      <c r="U247" s="37"/>
      <c r="V247" s="37"/>
      <c r="W247" s="37"/>
      <c r="X247" s="37"/>
      <c r="Y247" s="37"/>
      <c r="Z247" s="37"/>
      <c r="AA247" s="37"/>
      <c r="AB247" s="37"/>
      <c r="AC247" s="37"/>
      <c r="AD247" s="37"/>
      <c r="AE247" s="37"/>
      <c r="AR247" s="184" t="s">
        <v>143</v>
      </c>
      <c r="AT247" s="184" t="s">
        <v>139</v>
      </c>
      <c r="AU247" s="184" t="s">
        <v>86</v>
      </c>
      <c r="AY247" s="18" t="s">
        <v>136</v>
      </c>
      <c r="BE247" s="185">
        <f>IF(N247="základní",J247,0)</f>
        <v>0</v>
      </c>
      <c r="BF247" s="185">
        <f>IF(N247="snížená",J247,0)</f>
        <v>0</v>
      </c>
      <c r="BG247" s="185">
        <f>IF(N247="zákl. přenesená",J247,0)</f>
        <v>0</v>
      </c>
      <c r="BH247" s="185">
        <f>IF(N247="sníž. přenesená",J247,0)</f>
        <v>0</v>
      </c>
      <c r="BI247" s="185">
        <f>IF(N247="nulová",J247,0)</f>
        <v>0</v>
      </c>
      <c r="BJ247" s="18" t="s">
        <v>84</v>
      </c>
      <c r="BK247" s="185">
        <f>ROUND(I247*H247,2)</f>
        <v>0</v>
      </c>
      <c r="BL247" s="18" t="s">
        <v>143</v>
      </c>
      <c r="BM247" s="184" t="s">
        <v>298</v>
      </c>
    </row>
    <row r="248" s="2" customFormat="1">
      <c r="A248" s="37"/>
      <c r="B248" s="38"/>
      <c r="C248" s="37"/>
      <c r="D248" s="186" t="s">
        <v>145</v>
      </c>
      <c r="E248" s="37"/>
      <c r="F248" s="187" t="s">
        <v>299</v>
      </c>
      <c r="G248" s="37"/>
      <c r="H248" s="37"/>
      <c r="I248" s="188"/>
      <c r="J248" s="37"/>
      <c r="K248" s="37"/>
      <c r="L248" s="38"/>
      <c r="M248" s="189"/>
      <c r="N248" s="190"/>
      <c r="O248" s="76"/>
      <c r="P248" s="76"/>
      <c r="Q248" s="76"/>
      <c r="R248" s="76"/>
      <c r="S248" s="76"/>
      <c r="T248" s="77"/>
      <c r="U248" s="37"/>
      <c r="V248" s="37"/>
      <c r="W248" s="37"/>
      <c r="X248" s="37"/>
      <c r="Y248" s="37"/>
      <c r="Z248" s="37"/>
      <c r="AA248" s="37"/>
      <c r="AB248" s="37"/>
      <c r="AC248" s="37"/>
      <c r="AD248" s="37"/>
      <c r="AE248" s="37"/>
      <c r="AT248" s="18" t="s">
        <v>145</v>
      </c>
      <c r="AU248" s="18" t="s">
        <v>86</v>
      </c>
    </row>
    <row r="249" s="2" customFormat="1">
      <c r="A249" s="37"/>
      <c r="B249" s="38"/>
      <c r="C249" s="37"/>
      <c r="D249" s="206" t="s">
        <v>156</v>
      </c>
      <c r="E249" s="37"/>
      <c r="F249" s="207" t="s">
        <v>300</v>
      </c>
      <c r="G249" s="37"/>
      <c r="H249" s="37"/>
      <c r="I249" s="188"/>
      <c r="J249" s="37"/>
      <c r="K249" s="37"/>
      <c r="L249" s="38"/>
      <c r="M249" s="189"/>
      <c r="N249" s="190"/>
      <c r="O249" s="76"/>
      <c r="P249" s="76"/>
      <c r="Q249" s="76"/>
      <c r="R249" s="76"/>
      <c r="S249" s="76"/>
      <c r="T249" s="77"/>
      <c r="U249" s="37"/>
      <c r="V249" s="37"/>
      <c r="W249" s="37"/>
      <c r="X249" s="37"/>
      <c r="Y249" s="37"/>
      <c r="Z249" s="37"/>
      <c r="AA249" s="37"/>
      <c r="AB249" s="37"/>
      <c r="AC249" s="37"/>
      <c r="AD249" s="37"/>
      <c r="AE249" s="37"/>
      <c r="AT249" s="18" t="s">
        <v>156</v>
      </c>
      <c r="AU249" s="18" t="s">
        <v>86</v>
      </c>
    </row>
    <row r="250" s="12" customFormat="1" ht="25.92" customHeight="1">
      <c r="A250" s="12"/>
      <c r="B250" s="158"/>
      <c r="C250" s="12"/>
      <c r="D250" s="159" t="s">
        <v>75</v>
      </c>
      <c r="E250" s="160" t="s">
        <v>301</v>
      </c>
      <c r="F250" s="160" t="s">
        <v>302</v>
      </c>
      <c r="G250" s="12"/>
      <c r="H250" s="12"/>
      <c r="I250" s="161"/>
      <c r="J250" s="162">
        <f>BK250</f>
        <v>0</v>
      </c>
      <c r="K250" s="12"/>
      <c r="L250" s="158"/>
      <c r="M250" s="163"/>
      <c r="N250" s="164"/>
      <c r="O250" s="164"/>
      <c r="P250" s="165">
        <f>P251+P279+P284+P297+P323+P338+P348+P397</f>
        <v>0</v>
      </c>
      <c r="Q250" s="164"/>
      <c r="R250" s="165">
        <f>R251+R279+R284+R297+R323+R338+R348+R397</f>
        <v>0.17726799999999998</v>
      </c>
      <c r="S250" s="164"/>
      <c r="T250" s="166">
        <f>T251+T279+T284+T297+T323+T338+T348+T397</f>
        <v>45.044437679999994</v>
      </c>
      <c r="U250" s="12"/>
      <c r="V250" s="12"/>
      <c r="W250" s="12"/>
      <c r="X250" s="12"/>
      <c r="Y250" s="12"/>
      <c r="Z250" s="12"/>
      <c r="AA250" s="12"/>
      <c r="AB250" s="12"/>
      <c r="AC250" s="12"/>
      <c r="AD250" s="12"/>
      <c r="AE250" s="12"/>
      <c r="AR250" s="159" t="s">
        <v>86</v>
      </c>
      <c r="AT250" s="167" t="s">
        <v>75</v>
      </c>
      <c r="AU250" s="167" t="s">
        <v>76</v>
      </c>
      <c r="AY250" s="159" t="s">
        <v>136</v>
      </c>
      <c r="BK250" s="168">
        <f>BK251+BK279+BK284+BK297+BK323+BK338+BK348+BK397</f>
        <v>0</v>
      </c>
    </row>
    <row r="251" s="12" customFormat="1" ht="22.8" customHeight="1">
      <c r="A251" s="12"/>
      <c r="B251" s="158"/>
      <c r="C251" s="12"/>
      <c r="D251" s="159" t="s">
        <v>75</v>
      </c>
      <c r="E251" s="169" t="s">
        <v>303</v>
      </c>
      <c r="F251" s="169" t="s">
        <v>304</v>
      </c>
      <c r="G251" s="12"/>
      <c r="H251" s="12"/>
      <c r="I251" s="161"/>
      <c r="J251" s="170">
        <f>BK251</f>
        <v>0</v>
      </c>
      <c r="K251" s="12"/>
      <c r="L251" s="158"/>
      <c r="M251" s="163"/>
      <c r="N251" s="164"/>
      <c r="O251" s="164"/>
      <c r="P251" s="165">
        <f>SUM(P252:P278)</f>
        <v>0</v>
      </c>
      <c r="Q251" s="164"/>
      <c r="R251" s="165">
        <f>SUM(R252:R278)</f>
        <v>0</v>
      </c>
      <c r="S251" s="164"/>
      <c r="T251" s="166">
        <f>SUM(T252:T278)</f>
        <v>2.1109200000000006</v>
      </c>
      <c r="U251" s="12"/>
      <c r="V251" s="12"/>
      <c r="W251" s="12"/>
      <c r="X251" s="12"/>
      <c r="Y251" s="12"/>
      <c r="Z251" s="12"/>
      <c r="AA251" s="12"/>
      <c r="AB251" s="12"/>
      <c r="AC251" s="12"/>
      <c r="AD251" s="12"/>
      <c r="AE251" s="12"/>
      <c r="AR251" s="159" t="s">
        <v>86</v>
      </c>
      <c r="AT251" s="167" t="s">
        <v>75</v>
      </c>
      <c r="AU251" s="167" t="s">
        <v>84</v>
      </c>
      <c r="AY251" s="159" t="s">
        <v>136</v>
      </c>
      <c r="BK251" s="168">
        <f>SUM(BK252:BK278)</f>
        <v>0</v>
      </c>
    </row>
    <row r="252" s="2" customFormat="1" ht="16.5" customHeight="1">
      <c r="A252" s="37"/>
      <c r="B252" s="171"/>
      <c r="C252" s="172" t="s">
        <v>305</v>
      </c>
      <c r="D252" s="172" t="s">
        <v>139</v>
      </c>
      <c r="E252" s="173" t="s">
        <v>306</v>
      </c>
      <c r="F252" s="174" t="s">
        <v>307</v>
      </c>
      <c r="G252" s="175" t="s">
        <v>308</v>
      </c>
      <c r="H252" s="176">
        <v>13</v>
      </c>
      <c r="I252" s="177"/>
      <c r="J252" s="178">
        <f>ROUND(I252*H252,2)</f>
        <v>0</v>
      </c>
      <c r="K252" s="179"/>
      <c r="L252" s="38"/>
      <c r="M252" s="180" t="s">
        <v>1</v>
      </c>
      <c r="N252" s="181" t="s">
        <v>41</v>
      </c>
      <c r="O252" s="76"/>
      <c r="P252" s="182">
        <f>O252*H252</f>
        <v>0</v>
      </c>
      <c r="Q252" s="182">
        <v>0</v>
      </c>
      <c r="R252" s="182">
        <f>Q252*H252</f>
        <v>0</v>
      </c>
      <c r="S252" s="182">
        <v>0.034200000000000001</v>
      </c>
      <c r="T252" s="183">
        <f>S252*H252</f>
        <v>0.4446</v>
      </c>
      <c r="U252" s="37"/>
      <c r="V252" s="37"/>
      <c r="W252" s="37"/>
      <c r="X252" s="37"/>
      <c r="Y252" s="37"/>
      <c r="Z252" s="37"/>
      <c r="AA252" s="37"/>
      <c r="AB252" s="37"/>
      <c r="AC252" s="37"/>
      <c r="AD252" s="37"/>
      <c r="AE252" s="37"/>
      <c r="AR252" s="184" t="s">
        <v>305</v>
      </c>
      <c r="AT252" s="184" t="s">
        <v>139</v>
      </c>
      <c r="AU252" s="184" t="s">
        <v>86</v>
      </c>
      <c r="AY252" s="18" t="s">
        <v>136</v>
      </c>
      <c r="BE252" s="185">
        <f>IF(N252="základní",J252,0)</f>
        <v>0</v>
      </c>
      <c r="BF252" s="185">
        <f>IF(N252="snížená",J252,0)</f>
        <v>0</v>
      </c>
      <c r="BG252" s="185">
        <f>IF(N252="zákl. přenesená",J252,0)</f>
        <v>0</v>
      </c>
      <c r="BH252" s="185">
        <f>IF(N252="sníž. přenesená",J252,0)</f>
        <v>0</v>
      </c>
      <c r="BI252" s="185">
        <f>IF(N252="nulová",J252,0)</f>
        <v>0</v>
      </c>
      <c r="BJ252" s="18" t="s">
        <v>84</v>
      </c>
      <c r="BK252" s="185">
        <f>ROUND(I252*H252,2)</f>
        <v>0</v>
      </c>
      <c r="BL252" s="18" t="s">
        <v>305</v>
      </c>
      <c r="BM252" s="184" t="s">
        <v>309</v>
      </c>
    </row>
    <row r="253" s="2" customFormat="1">
      <c r="A253" s="37"/>
      <c r="B253" s="38"/>
      <c r="C253" s="37"/>
      <c r="D253" s="186" t="s">
        <v>145</v>
      </c>
      <c r="E253" s="37"/>
      <c r="F253" s="187" t="s">
        <v>310</v>
      </c>
      <c r="G253" s="37"/>
      <c r="H253" s="37"/>
      <c r="I253" s="188"/>
      <c r="J253" s="37"/>
      <c r="K253" s="37"/>
      <c r="L253" s="38"/>
      <c r="M253" s="189"/>
      <c r="N253" s="190"/>
      <c r="O253" s="76"/>
      <c r="P253" s="76"/>
      <c r="Q253" s="76"/>
      <c r="R253" s="76"/>
      <c r="S253" s="76"/>
      <c r="T253" s="77"/>
      <c r="U253" s="37"/>
      <c r="V253" s="37"/>
      <c r="W253" s="37"/>
      <c r="X253" s="37"/>
      <c r="Y253" s="37"/>
      <c r="Z253" s="37"/>
      <c r="AA253" s="37"/>
      <c r="AB253" s="37"/>
      <c r="AC253" s="37"/>
      <c r="AD253" s="37"/>
      <c r="AE253" s="37"/>
      <c r="AT253" s="18" t="s">
        <v>145</v>
      </c>
      <c r="AU253" s="18" t="s">
        <v>86</v>
      </c>
    </row>
    <row r="254" s="2" customFormat="1">
      <c r="A254" s="37"/>
      <c r="B254" s="38"/>
      <c r="C254" s="37"/>
      <c r="D254" s="206" t="s">
        <v>156</v>
      </c>
      <c r="E254" s="37"/>
      <c r="F254" s="207" t="s">
        <v>311</v>
      </c>
      <c r="G254" s="37"/>
      <c r="H254" s="37"/>
      <c r="I254" s="188"/>
      <c r="J254" s="37"/>
      <c r="K254" s="37"/>
      <c r="L254" s="38"/>
      <c r="M254" s="189"/>
      <c r="N254" s="190"/>
      <c r="O254" s="76"/>
      <c r="P254" s="76"/>
      <c r="Q254" s="76"/>
      <c r="R254" s="76"/>
      <c r="S254" s="76"/>
      <c r="T254" s="77"/>
      <c r="U254" s="37"/>
      <c r="V254" s="37"/>
      <c r="W254" s="37"/>
      <c r="X254" s="37"/>
      <c r="Y254" s="37"/>
      <c r="Z254" s="37"/>
      <c r="AA254" s="37"/>
      <c r="AB254" s="37"/>
      <c r="AC254" s="37"/>
      <c r="AD254" s="37"/>
      <c r="AE254" s="37"/>
      <c r="AT254" s="18" t="s">
        <v>156</v>
      </c>
      <c r="AU254" s="18" t="s">
        <v>86</v>
      </c>
    </row>
    <row r="255" s="2" customFormat="1" ht="16.5" customHeight="1">
      <c r="A255" s="37"/>
      <c r="B255" s="171"/>
      <c r="C255" s="172" t="s">
        <v>312</v>
      </c>
      <c r="D255" s="172" t="s">
        <v>139</v>
      </c>
      <c r="E255" s="173" t="s">
        <v>313</v>
      </c>
      <c r="F255" s="174" t="s">
        <v>314</v>
      </c>
      <c r="G255" s="175" t="s">
        <v>308</v>
      </c>
      <c r="H255" s="176">
        <v>22</v>
      </c>
      <c r="I255" s="177"/>
      <c r="J255" s="178">
        <f>ROUND(I255*H255,2)</f>
        <v>0</v>
      </c>
      <c r="K255" s="179"/>
      <c r="L255" s="38"/>
      <c r="M255" s="180" t="s">
        <v>1</v>
      </c>
      <c r="N255" s="181" t="s">
        <v>41</v>
      </c>
      <c r="O255" s="76"/>
      <c r="P255" s="182">
        <f>O255*H255</f>
        <v>0</v>
      </c>
      <c r="Q255" s="182">
        <v>0</v>
      </c>
      <c r="R255" s="182">
        <f>Q255*H255</f>
        <v>0</v>
      </c>
      <c r="S255" s="182">
        <v>0.019460000000000002</v>
      </c>
      <c r="T255" s="183">
        <f>S255*H255</f>
        <v>0.42812000000000006</v>
      </c>
      <c r="U255" s="37"/>
      <c r="V255" s="37"/>
      <c r="W255" s="37"/>
      <c r="X255" s="37"/>
      <c r="Y255" s="37"/>
      <c r="Z255" s="37"/>
      <c r="AA255" s="37"/>
      <c r="AB255" s="37"/>
      <c r="AC255" s="37"/>
      <c r="AD255" s="37"/>
      <c r="AE255" s="37"/>
      <c r="AR255" s="184" t="s">
        <v>305</v>
      </c>
      <c r="AT255" s="184" t="s">
        <v>139</v>
      </c>
      <c r="AU255" s="184" t="s">
        <v>86</v>
      </c>
      <c r="AY255" s="18" t="s">
        <v>136</v>
      </c>
      <c r="BE255" s="185">
        <f>IF(N255="základní",J255,0)</f>
        <v>0</v>
      </c>
      <c r="BF255" s="185">
        <f>IF(N255="snížená",J255,0)</f>
        <v>0</v>
      </c>
      <c r="BG255" s="185">
        <f>IF(N255="zákl. přenesená",J255,0)</f>
        <v>0</v>
      </c>
      <c r="BH255" s="185">
        <f>IF(N255="sníž. přenesená",J255,0)</f>
        <v>0</v>
      </c>
      <c r="BI255" s="185">
        <f>IF(N255="nulová",J255,0)</f>
        <v>0</v>
      </c>
      <c r="BJ255" s="18" t="s">
        <v>84</v>
      </c>
      <c r="BK255" s="185">
        <f>ROUND(I255*H255,2)</f>
        <v>0</v>
      </c>
      <c r="BL255" s="18" t="s">
        <v>305</v>
      </c>
      <c r="BM255" s="184" t="s">
        <v>315</v>
      </c>
    </row>
    <row r="256" s="2" customFormat="1">
      <c r="A256" s="37"/>
      <c r="B256" s="38"/>
      <c r="C256" s="37"/>
      <c r="D256" s="186" t="s">
        <v>145</v>
      </c>
      <c r="E256" s="37"/>
      <c r="F256" s="187" t="s">
        <v>316</v>
      </c>
      <c r="G256" s="37"/>
      <c r="H256" s="37"/>
      <c r="I256" s="188"/>
      <c r="J256" s="37"/>
      <c r="K256" s="37"/>
      <c r="L256" s="38"/>
      <c r="M256" s="189"/>
      <c r="N256" s="190"/>
      <c r="O256" s="76"/>
      <c r="P256" s="76"/>
      <c r="Q256" s="76"/>
      <c r="R256" s="76"/>
      <c r="S256" s="76"/>
      <c r="T256" s="77"/>
      <c r="U256" s="37"/>
      <c r="V256" s="37"/>
      <c r="W256" s="37"/>
      <c r="X256" s="37"/>
      <c r="Y256" s="37"/>
      <c r="Z256" s="37"/>
      <c r="AA256" s="37"/>
      <c r="AB256" s="37"/>
      <c r="AC256" s="37"/>
      <c r="AD256" s="37"/>
      <c r="AE256" s="37"/>
      <c r="AT256" s="18" t="s">
        <v>145</v>
      </c>
      <c r="AU256" s="18" t="s">
        <v>86</v>
      </c>
    </row>
    <row r="257" s="2" customFormat="1">
      <c r="A257" s="37"/>
      <c r="B257" s="38"/>
      <c r="C257" s="37"/>
      <c r="D257" s="206" t="s">
        <v>156</v>
      </c>
      <c r="E257" s="37"/>
      <c r="F257" s="207" t="s">
        <v>317</v>
      </c>
      <c r="G257" s="37"/>
      <c r="H257" s="37"/>
      <c r="I257" s="188"/>
      <c r="J257" s="37"/>
      <c r="K257" s="37"/>
      <c r="L257" s="38"/>
      <c r="M257" s="189"/>
      <c r="N257" s="190"/>
      <c r="O257" s="76"/>
      <c r="P257" s="76"/>
      <c r="Q257" s="76"/>
      <c r="R257" s="76"/>
      <c r="S257" s="76"/>
      <c r="T257" s="77"/>
      <c r="U257" s="37"/>
      <c r="V257" s="37"/>
      <c r="W257" s="37"/>
      <c r="X257" s="37"/>
      <c r="Y257" s="37"/>
      <c r="Z257" s="37"/>
      <c r="AA257" s="37"/>
      <c r="AB257" s="37"/>
      <c r="AC257" s="37"/>
      <c r="AD257" s="37"/>
      <c r="AE257" s="37"/>
      <c r="AT257" s="18" t="s">
        <v>156</v>
      </c>
      <c r="AU257" s="18" t="s">
        <v>86</v>
      </c>
    </row>
    <row r="258" s="2" customFormat="1" ht="21.75" customHeight="1">
      <c r="A258" s="37"/>
      <c r="B258" s="171"/>
      <c r="C258" s="172" t="s">
        <v>318</v>
      </c>
      <c r="D258" s="172" t="s">
        <v>139</v>
      </c>
      <c r="E258" s="173" t="s">
        <v>319</v>
      </c>
      <c r="F258" s="174" t="s">
        <v>320</v>
      </c>
      <c r="G258" s="175" t="s">
        <v>308</v>
      </c>
      <c r="H258" s="176">
        <v>10</v>
      </c>
      <c r="I258" s="177"/>
      <c r="J258" s="178">
        <f>ROUND(I258*H258,2)</f>
        <v>0</v>
      </c>
      <c r="K258" s="179"/>
      <c r="L258" s="38"/>
      <c r="M258" s="180" t="s">
        <v>1</v>
      </c>
      <c r="N258" s="181" t="s">
        <v>41</v>
      </c>
      <c r="O258" s="76"/>
      <c r="P258" s="182">
        <f>O258*H258</f>
        <v>0</v>
      </c>
      <c r="Q258" s="182">
        <v>0</v>
      </c>
      <c r="R258" s="182">
        <f>Q258*H258</f>
        <v>0</v>
      </c>
      <c r="S258" s="182">
        <v>0.087999999999999995</v>
      </c>
      <c r="T258" s="183">
        <f>S258*H258</f>
        <v>0.87999999999999989</v>
      </c>
      <c r="U258" s="37"/>
      <c r="V258" s="37"/>
      <c r="W258" s="37"/>
      <c r="X258" s="37"/>
      <c r="Y258" s="37"/>
      <c r="Z258" s="37"/>
      <c r="AA258" s="37"/>
      <c r="AB258" s="37"/>
      <c r="AC258" s="37"/>
      <c r="AD258" s="37"/>
      <c r="AE258" s="37"/>
      <c r="AR258" s="184" t="s">
        <v>305</v>
      </c>
      <c r="AT258" s="184" t="s">
        <v>139</v>
      </c>
      <c r="AU258" s="184" t="s">
        <v>86</v>
      </c>
      <c r="AY258" s="18" t="s">
        <v>136</v>
      </c>
      <c r="BE258" s="185">
        <f>IF(N258="základní",J258,0)</f>
        <v>0</v>
      </c>
      <c r="BF258" s="185">
        <f>IF(N258="snížená",J258,0)</f>
        <v>0</v>
      </c>
      <c r="BG258" s="185">
        <f>IF(N258="zákl. přenesená",J258,0)</f>
        <v>0</v>
      </c>
      <c r="BH258" s="185">
        <f>IF(N258="sníž. přenesená",J258,0)</f>
        <v>0</v>
      </c>
      <c r="BI258" s="185">
        <f>IF(N258="nulová",J258,0)</f>
        <v>0</v>
      </c>
      <c r="BJ258" s="18" t="s">
        <v>84</v>
      </c>
      <c r="BK258" s="185">
        <f>ROUND(I258*H258,2)</f>
        <v>0</v>
      </c>
      <c r="BL258" s="18" t="s">
        <v>305</v>
      </c>
      <c r="BM258" s="184" t="s">
        <v>321</v>
      </c>
    </row>
    <row r="259" s="2" customFormat="1">
      <c r="A259" s="37"/>
      <c r="B259" s="38"/>
      <c r="C259" s="37"/>
      <c r="D259" s="186" t="s">
        <v>145</v>
      </c>
      <c r="E259" s="37"/>
      <c r="F259" s="187" t="s">
        <v>322</v>
      </c>
      <c r="G259" s="37"/>
      <c r="H259" s="37"/>
      <c r="I259" s="188"/>
      <c r="J259" s="37"/>
      <c r="K259" s="37"/>
      <c r="L259" s="38"/>
      <c r="M259" s="189"/>
      <c r="N259" s="190"/>
      <c r="O259" s="76"/>
      <c r="P259" s="76"/>
      <c r="Q259" s="76"/>
      <c r="R259" s="76"/>
      <c r="S259" s="76"/>
      <c r="T259" s="77"/>
      <c r="U259" s="37"/>
      <c r="V259" s="37"/>
      <c r="W259" s="37"/>
      <c r="X259" s="37"/>
      <c r="Y259" s="37"/>
      <c r="Z259" s="37"/>
      <c r="AA259" s="37"/>
      <c r="AB259" s="37"/>
      <c r="AC259" s="37"/>
      <c r="AD259" s="37"/>
      <c r="AE259" s="37"/>
      <c r="AT259" s="18" t="s">
        <v>145</v>
      </c>
      <c r="AU259" s="18" t="s">
        <v>86</v>
      </c>
    </row>
    <row r="260" s="2" customFormat="1">
      <c r="A260" s="37"/>
      <c r="B260" s="38"/>
      <c r="C260" s="37"/>
      <c r="D260" s="206" t="s">
        <v>156</v>
      </c>
      <c r="E260" s="37"/>
      <c r="F260" s="207" t="s">
        <v>323</v>
      </c>
      <c r="G260" s="37"/>
      <c r="H260" s="37"/>
      <c r="I260" s="188"/>
      <c r="J260" s="37"/>
      <c r="K260" s="37"/>
      <c r="L260" s="38"/>
      <c r="M260" s="189"/>
      <c r="N260" s="190"/>
      <c r="O260" s="76"/>
      <c r="P260" s="76"/>
      <c r="Q260" s="76"/>
      <c r="R260" s="76"/>
      <c r="S260" s="76"/>
      <c r="T260" s="77"/>
      <c r="U260" s="37"/>
      <c r="V260" s="37"/>
      <c r="W260" s="37"/>
      <c r="X260" s="37"/>
      <c r="Y260" s="37"/>
      <c r="Z260" s="37"/>
      <c r="AA260" s="37"/>
      <c r="AB260" s="37"/>
      <c r="AC260" s="37"/>
      <c r="AD260" s="37"/>
      <c r="AE260" s="37"/>
      <c r="AT260" s="18" t="s">
        <v>156</v>
      </c>
      <c r="AU260" s="18" t="s">
        <v>86</v>
      </c>
    </row>
    <row r="261" s="2" customFormat="1" ht="21.75" customHeight="1">
      <c r="A261" s="37"/>
      <c r="B261" s="171"/>
      <c r="C261" s="172" t="s">
        <v>324</v>
      </c>
      <c r="D261" s="172" t="s">
        <v>139</v>
      </c>
      <c r="E261" s="173" t="s">
        <v>325</v>
      </c>
      <c r="F261" s="174" t="s">
        <v>326</v>
      </c>
      <c r="G261" s="175" t="s">
        <v>308</v>
      </c>
      <c r="H261" s="176">
        <v>10</v>
      </c>
      <c r="I261" s="177"/>
      <c r="J261" s="178">
        <f>ROUND(I261*H261,2)</f>
        <v>0</v>
      </c>
      <c r="K261" s="179"/>
      <c r="L261" s="38"/>
      <c r="M261" s="180" t="s">
        <v>1</v>
      </c>
      <c r="N261" s="181" t="s">
        <v>41</v>
      </c>
      <c r="O261" s="76"/>
      <c r="P261" s="182">
        <f>O261*H261</f>
        <v>0</v>
      </c>
      <c r="Q261" s="182">
        <v>0</v>
      </c>
      <c r="R261" s="182">
        <f>Q261*H261</f>
        <v>0</v>
      </c>
      <c r="S261" s="182">
        <v>0.024500000000000001</v>
      </c>
      <c r="T261" s="183">
        <f>S261*H261</f>
        <v>0.245</v>
      </c>
      <c r="U261" s="37"/>
      <c r="V261" s="37"/>
      <c r="W261" s="37"/>
      <c r="X261" s="37"/>
      <c r="Y261" s="37"/>
      <c r="Z261" s="37"/>
      <c r="AA261" s="37"/>
      <c r="AB261" s="37"/>
      <c r="AC261" s="37"/>
      <c r="AD261" s="37"/>
      <c r="AE261" s="37"/>
      <c r="AR261" s="184" t="s">
        <v>305</v>
      </c>
      <c r="AT261" s="184" t="s">
        <v>139</v>
      </c>
      <c r="AU261" s="184" t="s">
        <v>86</v>
      </c>
      <c r="AY261" s="18" t="s">
        <v>136</v>
      </c>
      <c r="BE261" s="185">
        <f>IF(N261="základní",J261,0)</f>
        <v>0</v>
      </c>
      <c r="BF261" s="185">
        <f>IF(N261="snížená",J261,0)</f>
        <v>0</v>
      </c>
      <c r="BG261" s="185">
        <f>IF(N261="zákl. přenesená",J261,0)</f>
        <v>0</v>
      </c>
      <c r="BH261" s="185">
        <f>IF(N261="sníž. přenesená",J261,0)</f>
        <v>0</v>
      </c>
      <c r="BI261" s="185">
        <f>IF(N261="nulová",J261,0)</f>
        <v>0</v>
      </c>
      <c r="BJ261" s="18" t="s">
        <v>84</v>
      </c>
      <c r="BK261" s="185">
        <f>ROUND(I261*H261,2)</f>
        <v>0</v>
      </c>
      <c r="BL261" s="18" t="s">
        <v>305</v>
      </c>
      <c r="BM261" s="184" t="s">
        <v>327</v>
      </c>
    </row>
    <row r="262" s="2" customFormat="1">
      <c r="A262" s="37"/>
      <c r="B262" s="38"/>
      <c r="C262" s="37"/>
      <c r="D262" s="186" t="s">
        <v>145</v>
      </c>
      <c r="E262" s="37"/>
      <c r="F262" s="187" t="s">
        <v>328</v>
      </c>
      <c r="G262" s="37"/>
      <c r="H262" s="37"/>
      <c r="I262" s="188"/>
      <c r="J262" s="37"/>
      <c r="K262" s="37"/>
      <c r="L262" s="38"/>
      <c r="M262" s="189"/>
      <c r="N262" s="190"/>
      <c r="O262" s="76"/>
      <c r="P262" s="76"/>
      <c r="Q262" s="76"/>
      <c r="R262" s="76"/>
      <c r="S262" s="76"/>
      <c r="T262" s="77"/>
      <c r="U262" s="37"/>
      <c r="V262" s="37"/>
      <c r="W262" s="37"/>
      <c r="X262" s="37"/>
      <c r="Y262" s="37"/>
      <c r="Z262" s="37"/>
      <c r="AA262" s="37"/>
      <c r="AB262" s="37"/>
      <c r="AC262" s="37"/>
      <c r="AD262" s="37"/>
      <c r="AE262" s="37"/>
      <c r="AT262" s="18" t="s">
        <v>145</v>
      </c>
      <c r="AU262" s="18" t="s">
        <v>86</v>
      </c>
    </row>
    <row r="263" s="2" customFormat="1">
      <c r="A263" s="37"/>
      <c r="B263" s="38"/>
      <c r="C263" s="37"/>
      <c r="D263" s="206" t="s">
        <v>156</v>
      </c>
      <c r="E263" s="37"/>
      <c r="F263" s="207" t="s">
        <v>329</v>
      </c>
      <c r="G263" s="37"/>
      <c r="H263" s="37"/>
      <c r="I263" s="188"/>
      <c r="J263" s="37"/>
      <c r="K263" s="37"/>
      <c r="L263" s="38"/>
      <c r="M263" s="189"/>
      <c r="N263" s="190"/>
      <c r="O263" s="76"/>
      <c r="P263" s="76"/>
      <c r="Q263" s="76"/>
      <c r="R263" s="76"/>
      <c r="S263" s="76"/>
      <c r="T263" s="77"/>
      <c r="U263" s="37"/>
      <c r="V263" s="37"/>
      <c r="W263" s="37"/>
      <c r="X263" s="37"/>
      <c r="Y263" s="37"/>
      <c r="Z263" s="37"/>
      <c r="AA263" s="37"/>
      <c r="AB263" s="37"/>
      <c r="AC263" s="37"/>
      <c r="AD263" s="37"/>
      <c r="AE263" s="37"/>
      <c r="AT263" s="18" t="s">
        <v>156</v>
      </c>
      <c r="AU263" s="18" t="s">
        <v>86</v>
      </c>
    </row>
    <row r="264" s="2" customFormat="1" ht="24.15" customHeight="1">
      <c r="A264" s="37"/>
      <c r="B264" s="171"/>
      <c r="C264" s="172" t="s">
        <v>330</v>
      </c>
      <c r="D264" s="172" t="s">
        <v>139</v>
      </c>
      <c r="E264" s="173" t="s">
        <v>331</v>
      </c>
      <c r="F264" s="174" t="s">
        <v>332</v>
      </c>
      <c r="G264" s="175" t="s">
        <v>308</v>
      </c>
      <c r="H264" s="176">
        <v>2</v>
      </c>
      <c r="I264" s="177"/>
      <c r="J264" s="178">
        <f>ROUND(I264*H264,2)</f>
        <v>0</v>
      </c>
      <c r="K264" s="179"/>
      <c r="L264" s="38"/>
      <c r="M264" s="180" t="s">
        <v>1</v>
      </c>
      <c r="N264" s="181" t="s">
        <v>41</v>
      </c>
      <c r="O264" s="76"/>
      <c r="P264" s="182">
        <f>O264*H264</f>
        <v>0</v>
      </c>
      <c r="Q264" s="182">
        <v>0</v>
      </c>
      <c r="R264" s="182">
        <f>Q264*H264</f>
        <v>0</v>
      </c>
      <c r="S264" s="182">
        <v>0.0091999999999999998</v>
      </c>
      <c r="T264" s="183">
        <f>S264*H264</f>
        <v>0.0184</v>
      </c>
      <c r="U264" s="37"/>
      <c r="V264" s="37"/>
      <c r="W264" s="37"/>
      <c r="X264" s="37"/>
      <c r="Y264" s="37"/>
      <c r="Z264" s="37"/>
      <c r="AA264" s="37"/>
      <c r="AB264" s="37"/>
      <c r="AC264" s="37"/>
      <c r="AD264" s="37"/>
      <c r="AE264" s="37"/>
      <c r="AR264" s="184" t="s">
        <v>305</v>
      </c>
      <c r="AT264" s="184" t="s">
        <v>139</v>
      </c>
      <c r="AU264" s="184" t="s">
        <v>86</v>
      </c>
      <c r="AY264" s="18" t="s">
        <v>136</v>
      </c>
      <c r="BE264" s="185">
        <f>IF(N264="základní",J264,0)</f>
        <v>0</v>
      </c>
      <c r="BF264" s="185">
        <f>IF(N264="snížená",J264,0)</f>
        <v>0</v>
      </c>
      <c r="BG264" s="185">
        <f>IF(N264="zákl. přenesená",J264,0)</f>
        <v>0</v>
      </c>
      <c r="BH264" s="185">
        <f>IF(N264="sníž. přenesená",J264,0)</f>
        <v>0</v>
      </c>
      <c r="BI264" s="185">
        <f>IF(N264="nulová",J264,0)</f>
        <v>0</v>
      </c>
      <c r="BJ264" s="18" t="s">
        <v>84</v>
      </c>
      <c r="BK264" s="185">
        <f>ROUND(I264*H264,2)</f>
        <v>0</v>
      </c>
      <c r="BL264" s="18" t="s">
        <v>305</v>
      </c>
      <c r="BM264" s="184" t="s">
        <v>333</v>
      </c>
    </row>
    <row r="265" s="2" customFormat="1">
      <c r="A265" s="37"/>
      <c r="B265" s="38"/>
      <c r="C265" s="37"/>
      <c r="D265" s="186" t="s">
        <v>145</v>
      </c>
      <c r="E265" s="37"/>
      <c r="F265" s="187" t="s">
        <v>334</v>
      </c>
      <c r="G265" s="37"/>
      <c r="H265" s="37"/>
      <c r="I265" s="188"/>
      <c r="J265" s="37"/>
      <c r="K265" s="37"/>
      <c r="L265" s="38"/>
      <c r="M265" s="189"/>
      <c r="N265" s="190"/>
      <c r="O265" s="76"/>
      <c r="P265" s="76"/>
      <c r="Q265" s="76"/>
      <c r="R265" s="76"/>
      <c r="S265" s="76"/>
      <c r="T265" s="77"/>
      <c r="U265" s="37"/>
      <c r="V265" s="37"/>
      <c r="W265" s="37"/>
      <c r="X265" s="37"/>
      <c r="Y265" s="37"/>
      <c r="Z265" s="37"/>
      <c r="AA265" s="37"/>
      <c r="AB265" s="37"/>
      <c r="AC265" s="37"/>
      <c r="AD265" s="37"/>
      <c r="AE265" s="37"/>
      <c r="AT265" s="18" t="s">
        <v>145</v>
      </c>
      <c r="AU265" s="18" t="s">
        <v>86</v>
      </c>
    </row>
    <row r="266" s="2" customFormat="1">
      <c r="A266" s="37"/>
      <c r="B266" s="38"/>
      <c r="C266" s="37"/>
      <c r="D266" s="206" t="s">
        <v>156</v>
      </c>
      <c r="E266" s="37"/>
      <c r="F266" s="207" t="s">
        <v>335</v>
      </c>
      <c r="G266" s="37"/>
      <c r="H266" s="37"/>
      <c r="I266" s="188"/>
      <c r="J266" s="37"/>
      <c r="K266" s="37"/>
      <c r="L266" s="38"/>
      <c r="M266" s="189"/>
      <c r="N266" s="190"/>
      <c r="O266" s="76"/>
      <c r="P266" s="76"/>
      <c r="Q266" s="76"/>
      <c r="R266" s="76"/>
      <c r="S266" s="76"/>
      <c r="T266" s="77"/>
      <c r="U266" s="37"/>
      <c r="V266" s="37"/>
      <c r="W266" s="37"/>
      <c r="X266" s="37"/>
      <c r="Y266" s="37"/>
      <c r="Z266" s="37"/>
      <c r="AA266" s="37"/>
      <c r="AB266" s="37"/>
      <c r="AC266" s="37"/>
      <c r="AD266" s="37"/>
      <c r="AE266" s="37"/>
      <c r="AT266" s="18" t="s">
        <v>156</v>
      </c>
      <c r="AU266" s="18" t="s">
        <v>86</v>
      </c>
    </row>
    <row r="267" s="2" customFormat="1" ht="16.5" customHeight="1">
      <c r="A267" s="37"/>
      <c r="B267" s="171"/>
      <c r="C267" s="172" t="s">
        <v>7</v>
      </c>
      <c r="D267" s="172" t="s">
        <v>139</v>
      </c>
      <c r="E267" s="173" t="s">
        <v>336</v>
      </c>
      <c r="F267" s="174" t="s">
        <v>337</v>
      </c>
      <c r="G267" s="175" t="s">
        <v>308</v>
      </c>
      <c r="H267" s="176">
        <v>1</v>
      </c>
      <c r="I267" s="177"/>
      <c r="J267" s="178">
        <f>ROUND(I267*H267,2)</f>
        <v>0</v>
      </c>
      <c r="K267" s="179"/>
      <c r="L267" s="38"/>
      <c r="M267" s="180" t="s">
        <v>1</v>
      </c>
      <c r="N267" s="181" t="s">
        <v>41</v>
      </c>
      <c r="O267" s="76"/>
      <c r="P267" s="182">
        <f>O267*H267</f>
        <v>0</v>
      </c>
      <c r="Q267" s="182">
        <v>0</v>
      </c>
      <c r="R267" s="182">
        <f>Q267*H267</f>
        <v>0</v>
      </c>
      <c r="S267" s="182">
        <v>0.034700000000000002</v>
      </c>
      <c r="T267" s="183">
        <f>S267*H267</f>
        <v>0.034700000000000002</v>
      </c>
      <c r="U267" s="37"/>
      <c r="V267" s="37"/>
      <c r="W267" s="37"/>
      <c r="X267" s="37"/>
      <c r="Y267" s="37"/>
      <c r="Z267" s="37"/>
      <c r="AA267" s="37"/>
      <c r="AB267" s="37"/>
      <c r="AC267" s="37"/>
      <c r="AD267" s="37"/>
      <c r="AE267" s="37"/>
      <c r="AR267" s="184" t="s">
        <v>305</v>
      </c>
      <c r="AT267" s="184" t="s">
        <v>139</v>
      </c>
      <c r="AU267" s="184" t="s">
        <v>86</v>
      </c>
      <c r="AY267" s="18" t="s">
        <v>136</v>
      </c>
      <c r="BE267" s="185">
        <f>IF(N267="základní",J267,0)</f>
        <v>0</v>
      </c>
      <c r="BF267" s="185">
        <f>IF(N267="snížená",J267,0)</f>
        <v>0</v>
      </c>
      <c r="BG267" s="185">
        <f>IF(N267="zákl. přenesená",J267,0)</f>
        <v>0</v>
      </c>
      <c r="BH267" s="185">
        <f>IF(N267="sníž. přenesená",J267,0)</f>
        <v>0</v>
      </c>
      <c r="BI267" s="185">
        <f>IF(N267="nulová",J267,0)</f>
        <v>0</v>
      </c>
      <c r="BJ267" s="18" t="s">
        <v>84</v>
      </c>
      <c r="BK267" s="185">
        <f>ROUND(I267*H267,2)</f>
        <v>0</v>
      </c>
      <c r="BL267" s="18" t="s">
        <v>305</v>
      </c>
      <c r="BM267" s="184" t="s">
        <v>338</v>
      </c>
    </row>
    <row r="268" s="2" customFormat="1">
      <c r="A268" s="37"/>
      <c r="B268" s="38"/>
      <c r="C268" s="37"/>
      <c r="D268" s="186" t="s">
        <v>145</v>
      </c>
      <c r="E268" s="37"/>
      <c r="F268" s="187" t="s">
        <v>339</v>
      </c>
      <c r="G268" s="37"/>
      <c r="H268" s="37"/>
      <c r="I268" s="188"/>
      <c r="J268" s="37"/>
      <c r="K268" s="37"/>
      <c r="L268" s="38"/>
      <c r="M268" s="189"/>
      <c r="N268" s="190"/>
      <c r="O268" s="76"/>
      <c r="P268" s="76"/>
      <c r="Q268" s="76"/>
      <c r="R268" s="76"/>
      <c r="S268" s="76"/>
      <c r="T268" s="77"/>
      <c r="U268" s="37"/>
      <c r="V268" s="37"/>
      <c r="W268" s="37"/>
      <c r="X268" s="37"/>
      <c r="Y268" s="37"/>
      <c r="Z268" s="37"/>
      <c r="AA268" s="37"/>
      <c r="AB268" s="37"/>
      <c r="AC268" s="37"/>
      <c r="AD268" s="37"/>
      <c r="AE268" s="37"/>
      <c r="AT268" s="18" t="s">
        <v>145</v>
      </c>
      <c r="AU268" s="18" t="s">
        <v>86</v>
      </c>
    </row>
    <row r="269" s="2" customFormat="1">
      <c r="A269" s="37"/>
      <c r="B269" s="38"/>
      <c r="C269" s="37"/>
      <c r="D269" s="206" t="s">
        <v>156</v>
      </c>
      <c r="E269" s="37"/>
      <c r="F269" s="207" t="s">
        <v>340</v>
      </c>
      <c r="G269" s="37"/>
      <c r="H269" s="37"/>
      <c r="I269" s="188"/>
      <c r="J269" s="37"/>
      <c r="K269" s="37"/>
      <c r="L269" s="38"/>
      <c r="M269" s="189"/>
      <c r="N269" s="190"/>
      <c r="O269" s="76"/>
      <c r="P269" s="76"/>
      <c r="Q269" s="76"/>
      <c r="R269" s="76"/>
      <c r="S269" s="76"/>
      <c r="T269" s="77"/>
      <c r="U269" s="37"/>
      <c r="V269" s="37"/>
      <c r="W269" s="37"/>
      <c r="X269" s="37"/>
      <c r="Y269" s="37"/>
      <c r="Z269" s="37"/>
      <c r="AA269" s="37"/>
      <c r="AB269" s="37"/>
      <c r="AC269" s="37"/>
      <c r="AD269" s="37"/>
      <c r="AE269" s="37"/>
      <c r="AT269" s="18" t="s">
        <v>156</v>
      </c>
      <c r="AU269" s="18" t="s">
        <v>86</v>
      </c>
    </row>
    <row r="270" s="2" customFormat="1" ht="16.5" customHeight="1">
      <c r="A270" s="37"/>
      <c r="B270" s="171"/>
      <c r="C270" s="172" t="s">
        <v>341</v>
      </c>
      <c r="D270" s="172" t="s">
        <v>139</v>
      </c>
      <c r="E270" s="173" t="s">
        <v>342</v>
      </c>
      <c r="F270" s="174" t="s">
        <v>343</v>
      </c>
      <c r="G270" s="175" t="s">
        <v>308</v>
      </c>
      <c r="H270" s="176">
        <v>23</v>
      </c>
      <c r="I270" s="177"/>
      <c r="J270" s="178">
        <f>ROUND(I270*H270,2)</f>
        <v>0</v>
      </c>
      <c r="K270" s="179"/>
      <c r="L270" s="38"/>
      <c r="M270" s="180" t="s">
        <v>1</v>
      </c>
      <c r="N270" s="181" t="s">
        <v>41</v>
      </c>
      <c r="O270" s="76"/>
      <c r="P270" s="182">
        <f>O270*H270</f>
        <v>0</v>
      </c>
      <c r="Q270" s="182">
        <v>0</v>
      </c>
      <c r="R270" s="182">
        <f>Q270*H270</f>
        <v>0</v>
      </c>
      <c r="S270" s="182">
        <v>0.00156</v>
      </c>
      <c r="T270" s="183">
        <f>S270*H270</f>
        <v>0.035880000000000002</v>
      </c>
      <c r="U270" s="37"/>
      <c r="V270" s="37"/>
      <c r="W270" s="37"/>
      <c r="X270" s="37"/>
      <c r="Y270" s="37"/>
      <c r="Z270" s="37"/>
      <c r="AA270" s="37"/>
      <c r="AB270" s="37"/>
      <c r="AC270" s="37"/>
      <c r="AD270" s="37"/>
      <c r="AE270" s="37"/>
      <c r="AR270" s="184" t="s">
        <v>305</v>
      </c>
      <c r="AT270" s="184" t="s">
        <v>139</v>
      </c>
      <c r="AU270" s="184" t="s">
        <v>86</v>
      </c>
      <c r="AY270" s="18" t="s">
        <v>136</v>
      </c>
      <c r="BE270" s="185">
        <f>IF(N270="základní",J270,0)</f>
        <v>0</v>
      </c>
      <c r="BF270" s="185">
        <f>IF(N270="snížená",J270,0)</f>
        <v>0</v>
      </c>
      <c r="BG270" s="185">
        <f>IF(N270="zákl. přenesená",J270,0)</f>
        <v>0</v>
      </c>
      <c r="BH270" s="185">
        <f>IF(N270="sníž. přenesená",J270,0)</f>
        <v>0</v>
      </c>
      <c r="BI270" s="185">
        <f>IF(N270="nulová",J270,0)</f>
        <v>0</v>
      </c>
      <c r="BJ270" s="18" t="s">
        <v>84</v>
      </c>
      <c r="BK270" s="185">
        <f>ROUND(I270*H270,2)</f>
        <v>0</v>
      </c>
      <c r="BL270" s="18" t="s">
        <v>305</v>
      </c>
      <c r="BM270" s="184" t="s">
        <v>344</v>
      </c>
    </row>
    <row r="271" s="2" customFormat="1">
      <c r="A271" s="37"/>
      <c r="B271" s="38"/>
      <c r="C271" s="37"/>
      <c r="D271" s="186" t="s">
        <v>145</v>
      </c>
      <c r="E271" s="37"/>
      <c r="F271" s="187" t="s">
        <v>345</v>
      </c>
      <c r="G271" s="37"/>
      <c r="H271" s="37"/>
      <c r="I271" s="188"/>
      <c r="J271" s="37"/>
      <c r="K271" s="37"/>
      <c r="L271" s="38"/>
      <c r="M271" s="189"/>
      <c r="N271" s="190"/>
      <c r="O271" s="76"/>
      <c r="P271" s="76"/>
      <c r="Q271" s="76"/>
      <c r="R271" s="76"/>
      <c r="S271" s="76"/>
      <c r="T271" s="77"/>
      <c r="U271" s="37"/>
      <c r="V271" s="37"/>
      <c r="W271" s="37"/>
      <c r="X271" s="37"/>
      <c r="Y271" s="37"/>
      <c r="Z271" s="37"/>
      <c r="AA271" s="37"/>
      <c r="AB271" s="37"/>
      <c r="AC271" s="37"/>
      <c r="AD271" s="37"/>
      <c r="AE271" s="37"/>
      <c r="AT271" s="18" t="s">
        <v>145</v>
      </c>
      <c r="AU271" s="18" t="s">
        <v>86</v>
      </c>
    </row>
    <row r="272" s="2" customFormat="1">
      <c r="A272" s="37"/>
      <c r="B272" s="38"/>
      <c r="C272" s="37"/>
      <c r="D272" s="206" t="s">
        <v>156</v>
      </c>
      <c r="E272" s="37"/>
      <c r="F272" s="207" t="s">
        <v>346</v>
      </c>
      <c r="G272" s="37"/>
      <c r="H272" s="37"/>
      <c r="I272" s="188"/>
      <c r="J272" s="37"/>
      <c r="K272" s="37"/>
      <c r="L272" s="38"/>
      <c r="M272" s="189"/>
      <c r="N272" s="190"/>
      <c r="O272" s="76"/>
      <c r="P272" s="76"/>
      <c r="Q272" s="76"/>
      <c r="R272" s="76"/>
      <c r="S272" s="76"/>
      <c r="T272" s="77"/>
      <c r="U272" s="37"/>
      <c r="V272" s="37"/>
      <c r="W272" s="37"/>
      <c r="X272" s="37"/>
      <c r="Y272" s="37"/>
      <c r="Z272" s="37"/>
      <c r="AA272" s="37"/>
      <c r="AB272" s="37"/>
      <c r="AC272" s="37"/>
      <c r="AD272" s="37"/>
      <c r="AE272" s="37"/>
      <c r="AT272" s="18" t="s">
        <v>156</v>
      </c>
      <c r="AU272" s="18" t="s">
        <v>86</v>
      </c>
    </row>
    <row r="273" s="2" customFormat="1" ht="16.5" customHeight="1">
      <c r="A273" s="37"/>
      <c r="B273" s="171"/>
      <c r="C273" s="172" t="s">
        <v>347</v>
      </c>
      <c r="D273" s="172" t="s">
        <v>139</v>
      </c>
      <c r="E273" s="173" t="s">
        <v>348</v>
      </c>
      <c r="F273" s="174" t="s">
        <v>349</v>
      </c>
      <c r="G273" s="175" t="s">
        <v>308</v>
      </c>
      <c r="H273" s="176">
        <v>2</v>
      </c>
      <c r="I273" s="177"/>
      <c r="J273" s="178">
        <f>ROUND(I273*H273,2)</f>
        <v>0</v>
      </c>
      <c r="K273" s="179"/>
      <c r="L273" s="38"/>
      <c r="M273" s="180" t="s">
        <v>1</v>
      </c>
      <c r="N273" s="181" t="s">
        <v>41</v>
      </c>
      <c r="O273" s="76"/>
      <c r="P273" s="182">
        <f>O273*H273</f>
        <v>0</v>
      </c>
      <c r="Q273" s="182">
        <v>0</v>
      </c>
      <c r="R273" s="182">
        <f>Q273*H273</f>
        <v>0</v>
      </c>
      <c r="S273" s="182">
        <v>0.00085999999999999998</v>
      </c>
      <c r="T273" s="183">
        <f>S273*H273</f>
        <v>0.00172</v>
      </c>
      <c r="U273" s="37"/>
      <c r="V273" s="37"/>
      <c r="W273" s="37"/>
      <c r="X273" s="37"/>
      <c r="Y273" s="37"/>
      <c r="Z273" s="37"/>
      <c r="AA273" s="37"/>
      <c r="AB273" s="37"/>
      <c r="AC273" s="37"/>
      <c r="AD273" s="37"/>
      <c r="AE273" s="37"/>
      <c r="AR273" s="184" t="s">
        <v>305</v>
      </c>
      <c r="AT273" s="184" t="s">
        <v>139</v>
      </c>
      <c r="AU273" s="184" t="s">
        <v>86</v>
      </c>
      <c r="AY273" s="18" t="s">
        <v>136</v>
      </c>
      <c r="BE273" s="185">
        <f>IF(N273="základní",J273,0)</f>
        <v>0</v>
      </c>
      <c r="BF273" s="185">
        <f>IF(N273="snížená",J273,0)</f>
        <v>0</v>
      </c>
      <c r="BG273" s="185">
        <f>IF(N273="zákl. přenesená",J273,0)</f>
        <v>0</v>
      </c>
      <c r="BH273" s="185">
        <f>IF(N273="sníž. přenesená",J273,0)</f>
        <v>0</v>
      </c>
      <c r="BI273" s="185">
        <f>IF(N273="nulová",J273,0)</f>
        <v>0</v>
      </c>
      <c r="BJ273" s="18" t="s">
        <v>84</v>
      </c>
      <c r="BK273" s="185">
        <f>ROUND(I273*H273,2)</f>
        <v>0</v>
      </c>
      <c r="BL273" s="18" t="s">
        <v>305</v>
      </c>
      <c r="BM273" s="184" t="s">
        <v>350</v>
      </c>
    </row>
    <row r="274" s="2" customFormat="1">
      <c r="A274" s="37"/>
      <c r="B274" s="38"/>
      <c r="C274" s="37"/>
      <c r="D274" s="186" t="s">
        <v>145</v>
      </c>
      <c r="E274" s="37"/>
      <c r="F274" s="187" t="s">
        <v>351</v>
      </c>
      <c r="G274" s="37"/>
      <c r="H274" s="37"/>
      <c r="I274" s="188"/>
      <c r="J274" s="37"/>
      <c r="K274" s="37"/>
      <c r="L274" s="38"/>
      <c r="M274" s="189"/>
      <c r="N274" s="190"/>
      <c r="O274" s="76"/>
      <c r="P274" s="76"/>
      <c r="Q274" s="76"/>
      <c r="R274" s="76"/>
      <c r="S274" s="76"/>
      <c r="T274" s="77"/>
      <c r="U274" s="37"/>
      <c r="V274" s="37"/>
      <c r="W274" s="37"/>
      <c r="X274" s="37"/>
      <c r="Y274" s="37"/>
      <c r="Z274" s="37"/>
      <c r="AA274" s="37"/>
      <c r="AB274" s="37"/>
      <c r="AC274" s="37"/>
      <c r="AD274" s="37"/>
      <c r="AE274" s="37"/>
      <c r="AT274" s="18" t="s">
        <v>145</v>
      </c>
      <c r="AU274" s="18" t="s">
        <v>86</v>
      </c>
    </row>
    <row r="275" s="2" customFormat="1">
      <c r="A275" s="37"/>
      <c r="B275" s="38"/>
      <c r="C275" s="37"/>
      <c r="D275" s="206" t="s">
        <v>156</v>
      </c>
      <c r="E275" s="37"/>
      <c r="F275" s="207" t="s">
        <v>352</v>
      </c>
      <c r="G275" s="37"/>
      <c r="H275" s="37"/>
      <c r="I275" s="188"/>
      <c r="J275" s="37"/>
      <c r="K275" s="37"/>
      <c r="L275" s="38"/>
      <c r="M275" s="189"/>
      <c r="N275" s="190"/>
      <c r="O275" s="76"/>
      <c r="P275" s="76"/>
      <c r="Q275" s="76"/>
      <c r="R275" s="76"/>
      <c r="S275" s="76"/>
      <c r="T275" s="77"/>
      <c r="U275" s="37"/>
      <c r="V275" s="37"/>
      <c r="W275" s="37"/>
      <c r="X275" s="37"/>
      <c r="Y275" s="37"/>
      <c r="Z275" s="37"/>
      <c r="AA275" s="37"/>
      <c r="AB275" s="37"/>
      <c r="AC275" s="37"/>
      <c r="AD275" s="37"/>
      <c r="AE275" s="37"/>
      <c r="AT275" s="18" t="s">
        <v>156</v>
      </c>
      <c r="AU275" s="18" t="s">
        <v>86</v>
      </c>
    </row>
    <row r="276" s="2" customFormat="1" ht="16.5" customHeight="1">
      <c r="A276" s="37"/>
      <c r="B276" s="171"/>
      <c r="C276" s="172" t="s">
        <v>353</v>
      </c>
      <c r="D276" s="172" t="s">
        <v>139</v>
      </c>
      <c r="E276" s="173" t="s">
        <v>354</v>
      </c>
      <c r="F276" s="174" t="s">
        <v>355</v>
      </c>
      <c r="G276" s="175" t="s">
        <v>356</v>
      </c>
      <c r="H276" s="176">
        <v>10</v>
      </c>
      <c r="I276" s="177"/>
      <c r="J276" s="178">
        <f>ROUND(I276*H276,2)</f>
        <v>0</v>
      </c>
      <c r="K276" s="179"/>
      <c r="L276" s="38"/>
      <c r="M276" s="180" t="s">
        <v>1</v>
      </c>
      <c r="N276" s="181" t="s">
        <v>41</v>
      </c>
      <c r="O276" s="76"/>
      <c r="P276" s="182">
        <f>O276*H276</f>
        <v>0</v>
      </c>
      <c r="Q276" s="182">
        <v>0</v>
      </c>
      <c r="R276" s="182">
        <f>Q276*H276</f>
        <v>0</v>
      </c>
      <c r="S276" s="182">
        <v>0.0022499999999999998</v>
      </c>
      <c r="T276" s="183">
        <f>S276*H276</f>
        <v>0.022499999999999999</v>
      </c>
      <c r="U276" s="37"/>
      <c r="V276" s="37"/>
      <c r="W276" s="37"/>
      <c r="X276" s="37"/>
      <c r="Y276" s="37"/>
      <c r="Z276" s="37"/>
      <c r="AA276" s="37"/>
      <c r="AB276" s="37"/>
      <c r="AC276" s="37"/>
      <c r="AD276" s="37"/>
      <c r="AE276" s="37"/>
      <c r="AR276" s="184" t="s">
        <v>305</v>
      </c>
      <c r="AT276" s="184" t="s">
        <v>139</v>
      </c>
      <c r="AU276" s="184" t="s">
        <v>86</v>
      </c>
      <c r="AY276" s="18" t="s">
        <v>136</v>
      </c>
      <c r="BE276" s="185">
        <f>IF(N276="základní",J276,0)</f>
        <v>0</v>
      </c>
      <c r="BF276" s="185">
        <f>IF(N276="snížená",J276,0)</f>
        <v>0</v>
      </c>
      <c r="BG276" s="185">
        <f>IF(N276="zákl. přenesená",J276,0)</f>
        <v>0</v>
      </c>
      <c r="BH276" s="185">
        <f>IF(N276="sníž. přenesená",J276,0)</f>
        <v>0</v>
      </c>
      <c r="BI276" s="185">
        <f>IF(N276="nulová",J276,0)</f>
        <v>0</v>
      </c>
      <c r="BJ276" s="18" t="s">
        <v>84</v>
      </c>
      <c r="BK276" s="185">
        <f>ROUND(I276*H276,2)</f>
        <v>0</v>
      </c>
      <c r="BL276" s="18" t="s">
        <v>305</v>
      </c>
      <c r="BM276" s="184" t="s">
        <v>357</v>
      </c>
    </row>
    <row r="277" s="2" customFormat="1">
      <c r="A277" s="37"/>
      <c r="B277" s="38"/>
      <c r="C277" s="37"/>
      <c r="D277" s="186" t="s">
        <v>145</v>
      </c>
      <c r="E277" s="37"/>
      <c r="F277" s="187" t="s">
        <v>358</v>
      </c>
      <c r="G277" s="37"/>
      <c r="H277" s="37"/>
      <c r="I277" s="188"/>
      <c r="J277" s="37"/>
      <c r="K277" s="37"/>
      <c r="L277" s="38"/>
      <c r="M277" s="189"/>
      <c r="N277" s="190"/>
      <c r="O277" s="76"/>
      <c r="P277" s="76"/>
      <c r="Q277" s="76"/>
      <c r="R277" s="76"/>
      <c r="S277" s="76"/>
      <c r="T277" s="77"/>
      <c r="U277" s="37"/>
      <c r="V277" s="37"/>
      <c r="W277" s="37"/>
      <c r="X277" s="37"/>
      <c r="Y277" s="37"/>
      <c r="Z277" s="37"/>
      <c r="AA277" s="37"/>
      <c r="AB277" s="37"/>
      <c r="AC277" s="37"/>
      <c r="AD277" s="37"/>
      <c r="AE277" s="37"/>
      <c r="AT277" s="18" t="s">
        <v>145</v>
      </c>
      <c r="AU277" s="18" t="s">
        <v>86</v>
      </c>
    </row>
    <row r="278" s="2" customFormat="1">
      <c r="A278" s="37"/>
      <c r="B278" s="38"/>
      <c r="C278" s="37"/>
      <c r="D278" s="206" t="s">
        <v>156</v>
      </c>
      <c r="E278" s="37"/>
      <c r="F278" s="207" t="s">
        <v>359</v>
      </c>
      <c r="G278" s="37"/>
      <c r="H278" s="37"/>
      <c r="I278" s="188"/>
      <c r="J278" s="37"/>
      <c r="K278" s="37"/>
      <c r="L278" s="38"/>
      <c r="M278" s="189"/>
      <c r="N278" s="190"/>
      <c r="O278" s="76"/>
      <c r="P278" s="76"/>
      <c r="Q278" s="76"/>
      <c r="R278" s="76"/>
      <c r="S278" s="76"/>
      <c r="T278" s="77"/>
      <c r="U278" s="37"/>
      <c r="V278" s="37"/>
      <c r="W278" s="37"/>
      <c r="X278" s="37"/>
      <c r="Y278" s="37"/>
      <c r="Z278" s="37"/>
      <c r="AA278" s="37"/>
      <c r="AB278" s="37"/>
      <c r="AC278" s="37"/>
      <c r="AD278" s="37"/>
      <c r="AE278" s="37"/>
      <c r="AT278" s="18" t="s">
        <v>156</v>
      </c>
      <c r="AU278" s="18" t="s">
        <v>86</v>
      </c>
    </row>
    <row r="279" s="12" customFormat="1" ht="22.8" customHeight="1">
      <c r="A279" s="12"/>
      <c r="B279" s="158"/>
      <c r="C279" s="12"/>
      <c r="D279" s="159" t="s">
        <v>75</v>
      </c>
      <c r="E279" s="169" t="s">
        <v>360</v>
      </c>
      <c r="F279" s="169" t="s">
        <v>361</v>
      </c>
      <c r="G279" s="12"/>
      <c r="H279" s="12"/>
      <c r="I279" s="161"/>
      <c r="J279" s="170">
        <f>BK279</f>
        <v>0</v>
      </c>
      <c r="K279" s="12"/>
      <c r="L279" s="158"/>
      <c r="M279" s="163"/>
      <c r="N279" s="164"/>
      <c r="O279" s="164"/>
      <c r="P279" s="165">
        <f>SUM(P280:P283)</f>
        <v>0</v>
      </c>
      <c r="Q279" s="164"/>
      <c r="R279" s="165">
        <f>SUM(R280:R283)</f>
        <v>8.0000000000000007E-05</v>
      </c>
      <c r="S279" s="164"/>
      <c r="T279" s="166">
        <f>SUM(T280:T283)</f>
        <v>0.04675</v>
      </c>
      <c r="U279" s="12"/>
      <c r="V279" s="12"/>
      <c r="W279" s="12"/>
      <c r="X279" s="12"/>
      <c r="Y279" s="12"/>
      <c r="Z279" s="12"/>
      <c r="AA279" s="12"/>
      <c r="AB279" s="12"/>
      <c r="AC279" s="12"/>
      <c r="AD279" s="12"/>
      <c r="AE279" s="12"/>
      <c r="AR279" s="159" t="s">
        <v>86</v>
      </c>
      <c r="AT279" s="167" t="s">
        <v>75</v>
      </c>
      <c r="AU279" s="167" t="s">
        <v>84</v>
      </c>
      <c r="AY279" s="159" t="s">
        <v>136</v>
      </c>
      <c r="BK279" s="168">
        <f>SUM(BK280:BK283)</f>
        <v>0</v>
      </c>
    </row>
    <row r="280" s="2" customFormat="1" ht="24.15" customHeight="1">
      <c r="A280" s="37"/>
      <c r="B280" s="171"/>
      <c r="C280" s="172" t="s">
        <v>362</v>
      </c>
      <c r="D280" s="172" t="s">
        <v>139</v>
      </c>
      <c r="E280" s="173" t="s">
        <v>363</v>
      </c>
      <c r="F280" s="174" t="s">
        <v>364</v>
      </c>
      <c r="G280" s="175" t="s">
        <v>356</v>
      </c>
      <c r="H280" s="176">
        <v>1</v>
      </c>
      <c r="I280" s="177"/>
      <c r="J280" s="178">
        <f>ROUND(I280*H280,2)</f>
        <v>0</v>
      </c>
      <c r="K280" s="179"/>
      <c r="L280" s="38"/>
      <c r="M280" s="180" t="s">
        <v>1</v>
      </c>
      <c r="N280" s="181" t="s">
        <v>41</v>
      </c>
      <c r="O280" s="76"/>
      <c r="P280" s="182">
        <f>O280*H280</f>
        <v>0</v>
      </c>
      <c r="Q280" s="182">
        <v>8.0000000000000007E-05</v>
      </c>
      <c r="R280" s="182">
        <f>Q280*H280</f>
        <v>8.0000000000000007E-05</v>
      </c>
      <c r="S280" s="182">
        <v>0.04675</v>
      </c>
      <c r="T280" s="183">
        <f>S280*H280</f>
        <v>0.04675</v>
      </c>
      <c r="U280" s="37"/>
      <c r="V280" s="37"/>
      <c r="W280" s="37"/>
      <c r="X280" s="37"/>
      <c r="Y280" s="37"/>
      <c r="Z280" s="37"/>
      <c r="AA280" s="37"/>
      <c r="AB280" s="37"/>
      <c r="AC280" s="37"/>
      <c r="AD280" s="37"/>
      <c r="AE280" s="37"/>
      <c r="AR280" s="184" t="s">
        <v>305</v>
      </c>
      <c r="AT280" s="184" t="s">
        <v>139</v>
      </c>
      <c r="AU280" s="184" t="s">
        <v>86</v>
      </c>
      <c r="AY280" s="18" t="s">
        <v>136</v>
      </c>
      <c r="BE280" s="185">
        <f>IF(N280="základní",J280,0)</f>
        <v>0</v>
      </c>
      <c r="BF280" s="185">
        <f>IF(N280="snížená",J280,0)</f>
        <v>0</v>
      </c>
      <c r="BG280" s="185">
        <f>IF(N280="zákl. přenesená",J280,0)</f>
        <v>0</v>
      </c>
      <c r="BH280" s="185">
        <f>IF(N280="sníž. přenesená",J280,0)</f>
        <v>0</v>
      </c>
      <c r="BI280" s="185">
        <f>IF(N280="nulová",J280,0)</f>
        <v>0</v>
      </c>
      <c r="BJ280" s="18" t="s">
        <v>84</v>
      </c>
      <c r="BK280" s="185">
        <f>ROUND(I280*H280,2)</f>
        <v>0</v>
      </c>
      <c r="BL280" s="18" t="s">
        <v>305</v>
      </c>
      <c r="BM280" s="184" t="s">
        <v>365</v>
      </c>
    </row>
    <row r="281" s="2" customFormat="1">
      <c r="A281" s="37"/>
      <c r="B281" s="38"/>
      <c r="C281" s="37"/>
      <c r="D281" s="186" t="s">
        <v>145</v>
      </c>
      <c r="E281" s="37"/>
      <c r="F281" s="187" t="s">
        <v>364</v>
      </c>
      <c r="G281" s="37"/>
      <c r="H281" s="37"/>
      <c r="I281" s="188"/>
      <c r="J281" s="37"/>
      <c r="K281" s="37"/>
      <c r="L281" s="38"/>
      <c r="M281" s="189"/>
      <c r="N281" s="190"/>
      <c r="O281" s="76"/>
      <c r="P281" s="76"/>
      <c r="Q281" s="76"/>
      <c r="R281" s="76"/>
      <c r="S281" s="76"/>
      <c r="T281" s="77"/>
      <c r="U281" s="37"/>
      <c r="V281" s="37"/>
      <c r="W281" s="37"/>
      <c r="X281" s="37"/>
      <c r="Y281" s="37"/>
      <c r="Z281" s="37"/>
      <c r="AA281" s="37"/>
      <c r="AB281" s="37"/>
      <c r="AC281" s="37"/>
      <c r="AD281" s="37"/>
      <c r="AE281" s="37"/>
      <c r="AT281" s="18" t="s">
        <v>145</v>
      </c>
      <c r="AU281" s="18" t="s">
        <v>86</v>
      </c>
    </row>
    <row r="282" s="13" customFormat="1">
      <c r="A282" s="13"/>
      <c r="B282" s="191"/>
      <c r="C282" s="13"/>
      <c r="D282" s="186" t="s">
        <v>147</v>
      </c>
      <c r="E282" s="192" t="s">
        <v>1</v>
      </c>
      <c r="F282" s="193" t="s">
        <v>166</v>
      </c>
      <c r="G282" s="13"/>
      <c r="H282" s="192" t="s">
        <v>1</v>
      </c>
      <c r="I282" s="194"/>
      <c r="J282" s="13"/>
      <c r="K282" s="13"/>
      <c r="L282" s="191"/>
      <c r="M282" s="195"/>
      <c r="N282" s="196"/>
      <c r="O282" s="196"/>
      <c r="P282" s="196"/>
      <c r="Q282" s="196"/>
      <c r="R282" s="196"/>
      <c r="S282" s="196"/>
      <c r="T282" s="197"/>
      <c r="U282" s="13"/>
      <c r="V282" s="13"/>
      <c r="W282" s="13"/>
      <c r="X282" s="13"/>
      <c r="Y282" s="13"/>
      <c r="Z282" s="13"/>
      <c r="AA282" s="13"/>
      <c r="AB282" s="13"/>
      <c r="AC282" s="13"/>
      <c r="AD282" s="13"/>
      <c r="AE282" s="13"/>
      <c r="AT282" s="192" t="s">
        <v>147</v>
      </c>
      <c r="AU282" s="192" t="s">
        <v>86</v>
      </c>
      <c r="AV282" s="13" t="s">
        <v>84</v>
      </c>
      <c r="AW282" s="13" t="s">
        <v>32</v>
      </c>
      <c r="AX282" s="13" t="s">
        <v>76</v>
      </c>
      <c r="AY282" s="192" t="s">
        <v>136</v>
      </c>
    </row>
    <row r="283" s="14" customFormat="1">
      <c r="A283" s="14"/>
      <c r="B283" s="198"/>
      <c r="C283" s="14"/>
      <c r="D283" s="186" t="s">
        <v>147</v>
      </c>
      <c r="E283" s="199" t="s">
        <v>1</v>
      </c>
      <c r="F283" s="200" t="s">
        <v>84</v>
      </c>
      <c r="G283" s="14"/>
      <c r="H283" s="201">
        <v>1</v>
      </c>
      <c r="I283" s="202"/>
      <c r="J283" s="14"/>
      <c r="K283" s="14"/>
      <c r="L283" s="198"/>
      <c r="M283" s="203"/>
      <c r="N283" s="204"/>
      <c r="O283" s="204"/>
      <c r="P283" s="204"/>
      <c r="Q283" s="204"/>
      <c r="R283" s="204"/>
      <c r="S283" s="204"/>
      <c r="T283" s="205"/>
      <c r="U283" s="14"/>
      <c r="V283" s="14"/>
      <c r="W283" s="14"/>
      <c r="X283" s="14"/>
      <c r="Y283" s="14"/>
      <c r="Z283" s="14"/>
      <c r="AA283" s="14"/>
      <c r="AB283" s="14"/>
      <c r="AC283" s="14"/>
      <c r="AD283" s="14"/>
      <c r="AE283" s="14"/>
      <c r="AT283" s="199" t="s">
        <v>147</v>
      </c>
      <c r="AU283" s="199" t="s">
        <v>86</v>
      </c>
      <c r="AV283" s="14" t="s">
        <v>86</v>
      </c>
      <c r="AW283" s="14" t="s">
        <v>32</v>
      </c>
      <c r="AX283" s="14" t="s">
        <v>84</v>
      </c>
      <c r="AY283" s="199" t="s">
        <v>136</v>
      </c>
    </row>
    <row r="284" s="12" customFormat="1" ht="22.8" customHeight="1">
      <c r="A284" s="12"/>
      <c r="B284" s="158"/>
      <c r="C284" s="12"/>
      <c r="D284" s="159" t="s">
        <v>75</v>
      </c>
      <c r="E284" s="169" t="s">
        <v>366</v>
      </c>
      <c r="F284" s="169" t="s">
        <v>367</v>
      </c>
      <c r="G284" s="12"/>
      <c r="H284" s="12"/>
      <c r="I284" s="161"/>
      <c r="J284" s="170">
        <f>BK284</f>
        <v>0</v>
      </c>
      <c r="K284" s="12"/>
      <c r="L284" s="158"/>
      <c r="M284" s="163"/>
      <c r="N284" s="164"/>
      <c r="O284" s="164"/>
      <c r="P284" s="165">
        <f>SUM(P285:P296)</f>
        <v>0</v>
      </c>
      <c r="Q284" s="164"/>
      <c r="R284" s="165">
        <f>SUM(R285:R296)</f>
        <v>0</v>
      </c>
      <c r="S284" s="164"/>
      <c r="T284" s="166">
        <f>SUM(T285:T296)</f>
        <v>11.3813733</v>
      </c>
      <c r="U284" s="12"/>
      <c r="V284" s="12"/>
      <c r="W284" s="12"/>
      <c r="X284" s="12"/>
      <c r="Y284" s="12"/>
      <c r="Z284" s="12"/>
      <c r="AA284" s="12"/>
      <c r="AB284" s="12"/>
      <c r="AC284" s="12"/>
      <c r="AD284" s="12"/>
      <c r="AE284" s="12"/>
      <c r="AR284" s="159" t="s">
        <v>86</v>
      </c>
      <c r="AT284" s="167" t="s">
        <v>75</v>
      </c>
      <c r="AU284" s="167" t="s">
        <v>84</v>
      </c>
      <c r="AY284" s="159" t="s">
        <v>136</v>
      </c>
      <c r="BK284" s="168">
        <f>SUM(BK285:BK296)</f>
        <v>0</v>
      </c>
    </row>
    <row r="285" s="2" customFormat="1" ht="24.15" customHeight="1">
      <c r="A285" s="37"/>
      <c r="B285" s="171"/>
      <c r="C285" s="172" t="s">
        <v>368</v>
      </c>
      <c r="D285" s="172" t="s">
        <v>139</v>
      </c>
      <c r="E285" s="173" t="s">
        <v>369</v>
      </c>
      <c r="F285" s="174" t="s">
        <v>370</v>
      </c>
      <c r="G285" s="175" t="s">
        <v>142</v>
      </c>
      <c r="H285" s="176">
        <v>354.73000000000002</v>
      </c>
      <c r="I285" s="177"/>
      <c r="J285" s="178">
        <f>ROUND(I285*H285,2)</f>
        <v>0</v>
      </c>
      <c r="K285" s="179"/>
      <c r="L285" s="38"/>
      <c r="M285" s="180" t="s">
        <v>1</v>
      </c>
      <c r="N285" s="181" t="s">
        <v>41</v>
      </c>
      <c r="O285" s="76"/>
      <c r="P285" s="182">
        <f>O285*H285</f>
        <v>0</v>
      </c>
      <c r="Q285" s="182">
        <v>0</v>
      </c>
      <c r="R285" s="182">
        <f>Q285*H285</f>
        <v>0</v>
      </c>
      <c r="S285" s="182">
        <v>0.01721</v>
      </c>
      <c r="T285" s="183">
        <f>S285*H285</f>
        <v>6.1049033000000001</v>
      </c>
      <c r="U285" s="37"/>
      <c r="V285" s="37"/>
      <c r="W285" s="37"/>
      <c r="X285" s="37"/>
      <c r="Y285" s="37"/>
      <c r="Z285" s="37"/>
      <c r="AA285" s="37"/>
      <c r="AB285" s="37"/>
      <c r="AC285" s="37"/>
      <c r="AD285" s="37"/>
      <c r="AE285" s="37"/>
      <c r="AR285" s="184" t="s">
        <v>305</v>
      </c>
      <c r="AT285" s="184" t="s">
        <v>139</v>
      </c>
      <c r="AU285" s="184" t="s">
        <v>86</v>
      </c>
      <c r="AY285" s="18" t="s">
        <v>136</v>
      </c>
      <c r="BE285" s="185">
        <f>IF(N285="základní",J285,0)</f>
        <v>0</v>
      </c>
      <c r="BF285" s="185">
        <f>IF(N285="snížená",J285,0)</f>
        <v>0</v>
      </c>
      <c r="BG285" s="185">
        <f>IF(N285="zákl. přenesená",J285,0)</f>
        <v>0</v>
      </c>
      <c r="BH285" s="185">
        <f>IF(N285="sníž. přenesená",J285,0)</f>
        <v>0</v>
      </c>
      <c r="BI285" s="185">
        <f>IF(N285="nulová",J285,0)</f>
        <v>0</v>
      </c>
      <c r="BJ285" s="18" t="s">
        <v>84</v>
      </c>
      <c r="BK285" s="185">
        <f>ROUND(I285*H285,2)</f>
        <v>0</v>
      </c>
      <c r="BL285" s="18" t="s">
        <v>305</v>
      </c>
      <c r="BM285" s="184" t="s">
        <v>371</v>
      </c>
    </row>
    <row r="286" s="2" customFormat="1">
      <c r="A286" s="37"/>
      <c r="B286" s="38"/>
      <c r="C286" s="37"/>
      <c r="D286" s="186" t="s">
        <v>145</v>
      </c>
      <c r="E286" s="37"/>
      <c r="F286" s="187" t="s">
        <v>372</v>
      </c>
      <c r="G286" s="37"/>
      <c r="H286" s="37"/>
      <c r="I286" s="188"/>
      <c r="J286" s="37"/>
      <c r="K286" s="37"/>
      <c r="L286" s="38"/>
      <c r="M286" s="189"/>
      <c r="N286" s="190"/>
      <c r="O286" s="76"/>
      <c r="P286" s="76"/>
      <c r="Q286" s="76"/>
      <c r="R286" s="76"/>
      <c r="S286" s="76"/>
      <c r="T286" s="77"/>
      <c r="U286" s="37"/>
      <c r="V286" s="37"/>
      <c r="W286" s="37"/>
      <c r="X286" s="37"/>
      <c r="Y286" s="37"/>
      <c r="Z286" s="37"/>
      <c r="AA286" s="37"/>
      <c r="AB286" s="37"/>
      <c r="AC286" s="37"/>
      <c r="AD286" s="37"/>
      <c r="AE286" s="37"/>
      <c r="AT286" s="18" t="s">
        <v>145</v>
      </c>
      <c r="AU286" s="18" t="s">
        <v>86</v>
      </c>
    </row>
    <row r="287" s="2" customFormat="1">
      <c r="A287" s="37"/>
      <c r="B287" s="38"/>
      <c r="C287" s="37"/>
      <c r="D287" s="206" t="s">
        <v>156</v>
      </c>
      <c r="E287" s="37"/>
      <c r="F287" s="207" t="s">
        <v>373</v>
      </c>
      <c r="G287" s="37"/>
      <c r="H287" s="37"/>
      <c r="I287" s="188"/>
      <c r="J287" s="37"/>
      <c r="K287" s="37"/>
      <c r="L287" s="38"/>
      <c r="M287" s="189"/>
      <c r="N287" s="190"/>
      <c r="O287" s="76"/>
      <c r="P287" s="76"/>
      <c r="Q287" s="76"/>
      <c r="R287" s="76"/>
      <c r="S287" s="76"/>
      <c r="T287" s="77"/>
      <c r="U287" s="37"/>
      <c r="V287" s="37"/>
      <c r="W287" s="37"/>
      <c r="X287" s="37"/>
      <c r="Y287" s="37"/>
      <c r="Z287" s="37"/>
      <c r="AA287" s="37"/>
      <c r="AB287" s="37"/>
      <c r="AC287" s="37"/>
      <c r="AD287" s="37"/>
      <c r="AE287" s="37"/>
      <c r="AT287" s="18" t="s">
        <v>156</v>
      </c>
      <c r="AU287" s="18" t="s">
        <v>86</v>
      </c>
    </row>
    <row r="288" s="14" customFormat="1">
      <c r="A288" s="14"/>
      <c r="B288" s="198"/>
      <c r="C288" s="14"/>
      <c r="D288" s="186" t="s">
        <v>147</v>
      </c>
      <c r="E288" s="199" t="s">
        <v>1</v>
      </c>
      <c r="F288" s="200" t="s">
        <v>374</v>
      </c>
      <c r="G288" s="14"/>
      <c r="H288" s="201">
        <v>246.09</v>
      </c>
      <c r="I288" s="202"/>
      <c r="J288" s="14"/>
      <c r="K288" s="14"/>
      <c r="L288" s="198"/>
      <c r="M288" s="203"/>
      <c r="N288" s="204"/>
      <c r="O288" s="204"/>
      <c r="P288" s="204"/>
      <c r="Q288" s="204"/>
      <c r="R288" s="204"/>
      <c r="S288" s="204"/>
      <c r="T288" s="205"/>
      <c r="U288" s="14"/>
      <c r="V288" s="14"/>
      <c r="W288" s="14"/>
      <c r="X288" s="14"/>
      <c r="Y288" s="14"/>
      <c r="Z288" s="14"/>
      <c r="AA288" s="14"/>
      <c r="AB288" s="14"/>
      <c r="AC288" s="14"/>
      <c r="AD288" s="14"/>
      <c r="AE288" s="14"/>
      <c r="AT288" s="199" t="s">
        <v>147</v>
      </c>
      <c r="AU288" s="199" t="s">
        <v>86</v>
      </c>
      <c r="AV288" s="14" t="s">
        <v>86</v>
      </c>
      <c r="AW288" s="14" t="s">
        <v>32</v>
      </c>
      <c r="AX288" s="14" t="s">
        <v>76</v>
      </c>
      <c r="AY288" s="199" t="s">
        <v>136</v>
      </c>
    </row>
    <row r="289" s="14" customFormat="1">
      <c r="A289" s="14"/>
      <c r="B289" s="198"/>
      <c r="C289" s="14"/>
      <c r="D289" s="186" t="s">
        <v>147</v>
      </c>
      <c r="E289" s="199" t="s">
        <v>1</v>
      </c>
      <c r="F289" s="200" t="s">
        <v>375</v>
      </c>
      <c r="G289" s="14"/>
      <c r="H289" s="201">
        <v>108.64</v>
      </c>
      <c r="I289" s="202"/>
      <c r="J289" s="14"/>
      <c r="K289" s="14"/>
      <c r="L289" s="198"/>
      <c r="M289" s="203"/>
      <c r="N289" s="204"/>
      <c r="O289" s="204"/>
      <c r="P289" s="204"/>
      <c r="Q289" s="204"/>
      <c r="R289" s="204"/>
      <c r="S289" s="204"/>
      <c r="T289" s="205"/>
      <c r="U289" s="14"/>
      <c r="V289" s="14"/>
      <c r="W289" s="14"/>
      <c r="X289" s="14"/>
      <c r="Y289" s="14"/>
      <c r="Z289" s="14"/>
      <c r="AA289" s="14"/>
      <c r="AB289" s="14"/>
      <c r="AC289" s="14"/>
      <c r="AD289" s="14"/>
      <c r="AE289" s="14"/>
      <c r="AT289" s="199" t="s">
        <v>147</v>
      </c>
      <c r="AU289" s="199" t="s">
        <v>86</v>
      </c>
      <c r="AV289" s="14" t="s">
        <v>86</v>
      </c>
      <c r="AW289" s="14" t="s">
        <v>32</v>
      </c>
      <c r="AX289" s="14" t="s">
        <v>76</v>
      </c>
      <c r="AY289" s="199" t="s">
        <v>136</v>
      </c>
    </row>
    <row r="290" s="15" customFormat="1">
      <c r="A290" s="15"/>
      <c r="B290" s="208"/>
      <c r="C290" s="15"/>
      <c r="D290" s="186" t="s">
        <v>147</v>
      </c>
      <c r="E290" s="209" t="s">
        <v>1</v>
      </c>
      <c r="F290" s="210" t="s">
        <v>192</v>
      </c>
      <c r="G290" s="15"/>
      <c r="H290" s="211">
        <v>354.73000000000002</v>
      </c>
      <c r="I290" s="212"/>
      <c r="J290" s="15"/>
      <c r="K290" s="15"/>
      <c r="L290" s="208"/>
      <c r="M290" s="213"/>
      <c r="N290" s="214"/>
      <c r="O290" s="214"/>
      <c r="P290" s="214"/>
      <c r="Q290" s="214"/>
      <c r="R290" s="214"/>
      <c r="S290" s="214"/>
      <c r="T290" s="215"/>
      <c r="U290" s="15"/>
      <c r="V290" s="15"/>
      <c r="W290" s="15"/>
      <c r="X290" s="15"/>
      <c r="Y290" s="15"/>
      <c r="Z290" s="15"/>
      <c r="AA290" s="15"/>
      <c r="AB290" s="15"/>
      <c r="AC290" s="15"/>
      <c r="AD290" s="15"/>
      <c r="AE290" s="15"/>
      <c r="AT290" s="209" t="s">
        <v>147</v>
      </c>
      <c r="AU290" s="209" t="s">
        <v>86</v>
      </c>
      <c r="AV290" s="15" t="s">
        <v>143</v>
      </c>
      <c r="AW290" s="15" t="s">
        <v>32</v>
      </c>
      <c r="AX290" s="15" t="s">
        <v>84</v>
      </c>
      <c r="AY290" s="209" t="s">
        <v>136</v>
      </c>
    </row>
    <row r="291" s="2" customFormat="1" ht="24.15" customHeight="1">
      <c r="A291" s="37"/>
      <c r="B291" s="171"/>
      <c r="C291" s="172" t="s">
        <v>376</v>
      </c>
      <c r="D291" s="172" t="s">
        <v>139</v>
      </c>
      <c r="E291" s="173" t="s">
        <v>377</v>
      </c>
      <c r="F291" s="174" t="s">
        <v>378</v>
      </c>
      <c r="G291" s="175" t="s">
        <v>142</v>
      </c>
      <c r="H291" s="176">
        <v>503</v>
      </c>
      <c r="I291" s="177"/>
      <c r="J291" s="178">
        <f>ROUND(I291*H291,2)</f>
        <v>0</v>
      </c>
      <c r="K291" s="179"/>
      <c r="L291" s="38"/>
      <c r="M291" s="180" t="s">
        <v>1</v>
      </c>
      <c r="N291" s="181" t="s">
        <v>41</v>
      </c>
      <c r="O291" s="76"/>
      <c r="P291" s="182">
        <f>O291*H291</f>
        <v>0</v>
      </c>
      <c r="Q291" s="182">
        <v>0</v>
      </c>
      <c r="R291" s="182">
        <f>Q291*H291</f>
        <v>0</v>
      </c>
      <c r="S291" s="182">
        <v>0.010489999999999999</v>
      </c>
      <c r="T291" s="183">
        <f>S291*H291</f>
        <v>5.2764699999999998</v>
      </c>
      <c r="U291" s="37"/>
      <c r="V291" s="37"/>
      <c r="W291" s="37"/>
      <c r="X291" s="37"/>
      <c r="Y291" s="37"/>
      <c r="Z291" s="37"/>
      <c r="AA291" s="37"/>
      <c r="AB291" s="37"/>
      <c r="AC291" s="37"/>
      <c r="AD291" s="37"/>
      <c r="AE291" s="37"/>
      <c r="AR291" s="184" t="s">
        <v>305</v>
      </c>
      <c r="AT291" s="184" t="s">
        <v>139</v>
      </c>
      <c r="AU291" s="184" t="s">
        <v>86</v>
      </c>
      <c r="AY291" s="18" t="s">
        <v>136</v>
      </c>
      <c r="BE291" s="185">
        <f>IF(N291="základní",J291,0)</f>
        <v>0</v>
      </c>
      <c r="BF291" s="185">
        <f>IF(N291="snížená",J291,0)</f>
        <v>0</v>
      </c>
      <c r="BG291" s="185">
        <f>IF(N291="zákl. přenesená",J291,0)</f>
        <v>0</v>
      </c>
      <c r="BH291" s="185">
        <f>IF(N291="sníž. přenesená",J291,0)</f>
        <v>0</v>
      </c>
      <c r="BI291" s="185">
        <f>IF(N291="nulová",J291,0)</f>
        <v>0</v>
      </c>
      <c r="BJ291" s="18" t="s">
        <v>84</v>
      </c>
      <c r="BK291" s="185">
        <f>ROUND(I291*H291,2)</f>
        <v>0</v>
      </c>
      <c r="BL291" s="18" t="s">
        <v>305</v>
      </c>
      <c r="BM291" s="184" t="s">
        <v>379</v>
      </c>
    </row>
    <row r="292" s="2" customFormat="1">
      <c r="A292" s="37"/>
      <c r="B292" s="38"/>
      <c r="C292" s="37"/>
      <c r="D292" s="186" t="s">
        <v>145</v>
      </c>
      <c r="E292" s="37"/>
      <c r="F292" s="187" t="s">
        <v>380</v>
      </c>
      <c r="G292" s="37"/>
      <c r="H292" s="37"/>
      <c r="I292" s="188"/>
      <c r="J292" s="37"/>
      <c r="K292" s="37"/>
      <c r="L292" s="38"/>
      <c r="M292" s="189"/>
      <c r="N292" s="190"/>
      <c r="O292" s="76"/>
      <c r="P292" s="76"/>
      <c r="Q292" s="76"/>
      <c r="R292" s="76"/>
      <c r="S292" s="76"/>
      <c r="T292" s="77"/>
      <c r="U292" s="37"/>
      <c r="V292" s="37"/>
      <c r="W292" s="37"/>
      <c r="X292" s="37"/>
      <c r="Y292" s="37"/>
      <c r="Z292" s="37"/>
      <c r="AA292" s="37"/>
      <c r="AB292" s="37"/>
      <c r="AC292" s="37"/>
      <c r="AD292" s="37"/>
      <c r="AE292" s="37"/>
      <c r="AT292" s="18" t="s">
        <v>145</v>
      </c>
      <c r="AU292" s="18" t="s">
        <v>86</v>
      </c>
    </row>
    <row r="293" s="2" customFormat="1">
      <c r="A293" s="37"/>
      <c r="B293" s="38"/>
      <c r="C293" s="37"/>
      <c r="D293" s="206" t="s">
        <v>156</v>
      </c>
      <c r="E293" s="37"/>
      <c r="F293" s="207" t="s">
        <v>381</v>
      </c>
      <c r="G293" s="37"/>
      <c r="H293" s="37"/>
      <c r="I293" s="188"/>
      <c r="J293" s="37"/>
      <c r="K293" s="37"/>
      <c r="L293" s="38"/>
      <c r="M293" s="189"/>
      <c r="N293" s="190"/>
      <c r="O293" s="76"/>
      <c r="P293" s="76"/>
      <c r="Q293" s="76"/>
      <c r="R293" s="76"/>
      <c r="S293" s="76"/>
      <c r="T293" s="77"/>
      <c r="U293" s="37"/>
      <c r="V293" s="37"/>
      <c r="W293" s="37"/>
      <c r="X293" s="37"/>
      <c r="Y293" s="37"/>
      <c r="Z293" s="37"/>
      <c r="AA293" s="37"/>
      <c r="AB293" s="37"/>
      <c r="AC293" s="37"/>
      <c r="AD293" s="37"/>
      <c r="AE293" s="37"/>
      <c r="AT293" s="18" t="s">
        <v>156</v>
      </c>
      <c r="AU293" s="18" t="s">
        <v>86</v>
      </c>
    </row>
    <row r="294" s="14" customFormat="1">
      <c r="A294" s="14"/>
      <c r="B294" s="198"/>
      <c r="C294" s="14"/>
      <c r="D294" s="186" t="s">
        <v>147</v>
      </c>
      <c r="E294" s="199" t="s">
        <v>1</v>
      </c>
      <c r="F294" s="200" t="s">
        <v>382</v>
      </c>
      <c r="G294" s="14"/>
      <c r="H294" s="201">
        <v>107</v>
      </c>
      <c r="I294" s="202"/>
      <c r="J294" s="14"/>
      <c r="K294" s="14"/>
      <c r="L294" s="198"/>
      <c r="M294" s="203"/>
      <c r="N294" s="204"/>
      <c r="O294" s="204"/>
      <c r="P294" s="204"/>
      <c r="Q294" s="204"/>
      <c r="R294" s="204"/>
      <c r="S294" s="204"/>
      <c r="T294" s="205"/>
      <c r="U294" s="14"/>
      <c r="V294" s="14"/>
      <c r="W294" s="14"/>
      <c r="X294" s="14"/>
      <c r="Y294" s="14"/>
      <c r="Z294" s="14"/>
      <c r="AA294" s="14"/>
      <c r="AB294" s="14"/>
      <c r="AC294" s="14"/>
      <c r="AD294" s="14"/>
      <c r="AE294" s="14"/>
      <c r="AT294" s="199" t="s">
        <v>147</v>
      </c>
      <c r="AU294" s="199" t="s">
        <v>86</v>
      </c>
      <c r="AV294" s="14" t="s">
        <v>86</v>
      </c>
      <c r="AW294" s="14" t="s">
        <v>32</v>
      </c>
      <c r="AX294" s="14" t="s">
        <v>76</v>
      </c>
      <c r="AY294" s="199" t="s">
        <v>136</v>
      </c>
    </row>
    <row r="295" s="14" customFormat="1">
      <c r="A295" s="14"/>
      <c r="B295" s="198"/>
      <c r="C295" s="14"/>
      <c r="D295" s="186" t="s">
        <v>147</v>
      </c>
      <c r="E295" s="199" t="s">
        <v>1</v>
      </c>
      <c r="F295" s="200" t="s">
        <v>383</v>
      </c>
      <c r="G295" s="14"/>
      <c r="H295" s="201">
        <v>396</v>
      </c>
      <c r="I295" s="202"/>
      <c r="J295" s="14"/>
      <c r="K295" s="14"/>
      <c r="L295" s="198"/>
      <c r="M295" s="203"/>
      <c r="N295" s="204"/>
      <c r="O295" s="204"/>
      <c r="P295" s="204"/>
      <c r="Q295" s="204"/>
      <c r="R295" s="204"/>
      <c r="S295" s="204"/>
      <c r="T295" s="205"/>
      <c r="U295" s="14"/>
      <c r="V295" s="14"/>
      <c r="W295" s="14"/>
      <c r="X295" s="14"/>
      <c r="Y295" s="14"/>
      <c r="Z295" s="14"/>
      <c r="AA295" s="14"/>
      <c r="AB295" s="14"/>
      <c r="AC295" s="14"/>
      <c r="AD295" s="14"/>
      <c r="AE295" s="14"/>
      <c r="AT295" s="199" t="s">
        <v>147</v>
      </c>
      <c r="AU295" s="199" t="s">
        <v>86</v>
      </c>
      <c r="AV295" s="14" t="s">
        <v>86</v>
      </c>
      <c r="AW295" s="14" t="s">
        <v>32</v>
      </c>
      <c r="AX295" s="14" t="s">
        <v>76</v>
      </c>
      <c r="AY295" s="199" t="s">
        <v>136</v>
      </c>
    </row>
    <row r="296" s="15" customFormat="1">
      <c r="A296" s="15"/>
      <c r="B296" s="208"/>
      <c r="C296" s="15"/>
      <c r="D296" s="186" t="s">
        <v>147</v>
      </c>
      <c r="E296" s="209" t="s">
        <v>1</v>
      </c>
      <c r="F296" s="210" t="s">
        <v>192</v>
      </c>
      <c r="G296" s="15"/>
      <c r="H296" s="211">
        <v>503</v>
      </c>
      <c r="I296" s="212"/>
      <c r="J296" s="15"/>
      <c r="K296" s="15"/>
      <c r="L296" s="208"/>
      <c r="M296" s="213"/>
      <c r="N296" s="214"/>
      <c r="O296" s="214"/>
      <c r="P296" s="214"/>
      <c r="Q296" s="214"/>
      <c r="R296" s="214"/>
      <c r="S296" s="214"/>
      <c r="T296" s="215"/>
      <c r="U296" s="15"/>
      <c r="V296" s="15"/>
      <c r="W296" s="15"/>
      <c r="X296" s="15"/>
      <c r="Y296" s="15"/>
      <c r="Z296" s="15"/>
      <c r="AA296" s="15"/>
      <c r="AB296" s="15"/>
      <c r="AC296" s="15"/>
      <c r="AD296" s="15"/>
      <c r="AE296" s="15"/>
      <c r="AT296" s="209" t="s">
        <v>147</v>
      </c>
      <c r="AU296" s="209" t="s">
        <v>86</v>
      </c>
      <c r="AV296" s="15" t="s">
        <v>143</v>
      </c>
      <c r="AW296" s="15" t="s">
        <v>32</v>
      </c>
      <c r="AX296" s="15" t="s">
        <v>84</v>
      </c>
      <c r="AY296" s="209" t="s">
        <v>136</v>
      </c>
    </row>
    <row r="297" s="12" customFormat="1" ht="22.8" customHeight="1">
      <c r="A297" s="12"/>
      <c r="B297" s="158"/>
      <c r="C297" s="12"/>
      <c r="D297" s="159" t="s">
        <v>75</v>
      </c>
      <c r="E297" s="169" t="s">
        <v>384</v>
      </c>
      <c r="F297" s="169" t="s">
        <v>385</v>
      </c>
      <c r="G297" s="12"/>
      <c r="H297" s="12"/>
      <c r="I297" s="161"/>
      <c r="J297" s="170">
        <f>BK297</f>
        <v>0</v>
      </c>
      <c r="K297" s="12"/>
      <c r="L297" s="158"/>
      <c r="M297" s="163"/>
      <c r="N297" s="164"/>
      <c r="O297" s="164"/>
      <c r="P297" s="165">
        <f>SUM(P298:P322)</f>
        <v>0</v>
      </c>
      <c r="Q297" s="164"/>
      <c r="R297" s="165">
        <f>SUM(R298:R322)</f>
        <v>0</v>
      </c>
      <c r="S297" s="164"/>
      <c r="T297" s="166">
        <f>SUM(T298:T322)</f>
        <v>0.45799999999999996</v>
      </c>
      <c r="U297" s="12"/>
      <c r="V297" s="12"/>
      <c r="W297" s="12"/>
      <c r="X297" s="12"/>
      <c r="Y297" s="12"/>
      <c r="Z297" s="12"/>
      <c r="AA297" s="12"/>
      <c r="AB297" s="12"/>
      <c r="AC297" s="12"/>
      <c r="AD297" s="12"/>
      <c r="AE297" s="12"/>
      <c r="AR297" s="159" t="s">
        <v>86</v>
      </c>
      <c r="AT297" s="167" t="s">
        <v>75</v>
      </c>
      <c r="AU297" s="167" t="s">
        <v>84</v>
      </c>
      <c r="AY297" s="159" t="s">
        <v>136</v>
      </c>
      <c r="BK297" s="168">
        <f>SUM(BK298:BK322)</f>
        <v>0</v>
      </c>
    </row>
    <row r="298" s="2" customFormat="1" ht="33" customHeight="1">
      <c r="A298" s="37"/>
      <c r="B298" s="171"/>
      <c r="C298" s="172" t="s">
        <v>386</v>
      </c>
      <c r="D298" s="172" t="s">
        <v>139</v>
      </c>
      <c r="E298" s="173" t="s">
        <v>387</v>
      </c>
      <c r="F298" s="174" t="s">
        <v>388</v>
      </c>
      <c r="G298" s="175" t="s">
        <v>356</v>
      </c>
      <c r="H298" s="176">
        <v>21</v>
      </c>
      <c r="I298" s="177"/>
      <c r="J298" s="178">
        <f>ROUND(I298*H298,2)</f>
        <v>0</v>
      </c>
      <c r="K298" s="179"/>
      <c r="L298" s="38"/>
      <c r="M298" s="180" t="s">
        <v>1</v>
      </c>
      <c r="N298" s="181" t="s">
        <v>41</v>
      </c>
      <c r="O298" s="76"/>
      <c r="P298" s="182">
        <f>O298*H298</f>
        <v>0</v>
      </c>
      <c r="Q298" s="182">
        <v>0</v>
      </c>
      <c r="R298" s="182">
        <f>Q298*H298</f>
        <v>0</v>
      </c>
      <c r="S298" s="182">
        <v>0.0050000000000000001</v>
      </c>
      <c r="T298" s="183">
        <f>S298*H298</f>
        <v>0.105</v>
      </c>
      <c r="U298" s="37"/>
      <c r="V298" s="37"/>
      <c r="W298" s="37"/>
      <c r="X298" s="37"/>
      <c r="Y298" s="37"/>
      <c r="Z298" s="37"/>
      <c r="AA298" s="37"/>
      <c r="AB298" s="37"/>
      <c r="AC298" s="37"/>
      <c r="AD298" s="37"/>
      <c r="AE298" s="37"/>
      <c r="AR298" s="184" t="s">
        <v>305</v>
      </c>
      <c r="AT298" s="184" t="s">
        <v>139</v>
      </c>
      <c r="AU298" s="184" t="s">
        <v>86</v>
      </c>
      <c r="AY298" s="18" t="s">
        <v>136</v>
      </c>
      <c r="BE298" s="185">
        <f>IF(N298="základní",J298,0)</f>
        <v>0</v>
      </c>
      <c r="BF298" s="185">
        <f>IF(N298="snížená",J298,0)</f>
        <v>0</v>
      </c>
      <c r="BG298" s="185">
        <f>IF(N298="zákl. přenesená",J298,0)</f>
        <v>0</v>
      </c>
      <c r="BH298" s="185">
        <f>IF(N298="sníž. přenesená",J298,0)</f>
        <v>0</v>
      </c>
      <c r="BI298" s="185">
        <f>IF(N298="nulová",J298,0)</f>
        <v>0</v>
      </c>
      <c r="BJ298" s="18" t="s">
        <v>84</v>
      </c>
      <c r="BK298" s="185">
        <f>ROUND(I298*H298,2)</f>
        <v>0</v>
      </c>
      <c r="BL298" s="18" t="s">
        <v>305</v>
      </c>
      <c r="BM298" s="184" t="s">
        <v>389</v>
      </c>
    </row>
    <row r="299" s="2" customFormat="1">
      <c r="A299" s="37"/>
      <c r="B299" s="38"/>
      <c r="C299" s="37"/>
      <c r="D299" s="186" t="s">
        <v>145</v>
      </c>
      <c r="E299" s="37"/>
      <c r="F299" s="187" t="s">
        <v>390</v>
      </c>
      <c r="G299" s="37"/>
      <c r="H299" s="37"/>
      <c r="I299" s="188"/>
      <c r="J299" s="37"/>
      <c r="K299" s="37"/>
      <c r="L299" s="38"/>
      <c r="M299" s="189"/>
      <c r="N299" s="190"/>
      <c r="O299" s="76"/>
      <c r="P299" s="76"/>
      <c r="Q299" s="76"/>
      <c r="R299" s="76"/>
      <c r="S299" s="76"/>
      <c r="T299" s="77"/>
      <c r="U299" s="37"/>
      <c r="V299" s="37"/>
      <c r="W299" s="37"/>
      <c r="X299" s="37"/>
      <c r="Y299" s="37"/>
      <c r="Z299" s="37"/>
      <c r="AA299" s="37"/>
      <c r="AB299" s="37"/>
      <c r="AC299" s="37"/>
      <c r="AD299" s="37"/>
      <c r="AE299" s="37"/>
      <c r="AT299" s="18" t="s">
        <v>145</v>
      </c>
      <c r="AU299" s="18" t="s">
        <v>86</v>
      </c>
    </row>
    <row r="300" s="2" customFormat="1">
      <c r="A300" s="37"/>
      <c r="B300" s="38"/>
      <c r="C300" s="37"/>
      <c r="D300" s="206" t="s">
        <v>156</v>
      </c>
      <c r="E300" s="37"/>
      <c r="F300" s="207" t="s">
        <v>391</v>
      </c>
      <c r="G300" s="37"/>
      <c r="H300" s="37"/>
      <c r="I300" s="188"/>
      <c r="J300" s="37"/>
      <c r="K300" s="37"/>
      <c r="L300" s="38"/>
      <c r="M300" s="189"/>
      <c r="N300" s="190"/>
      <c r="O300" s="76"/>
      <c r="P300" s="76"/>
      <c r="Q300" s="76"/>
      <c r="R300" s="76"/>
      <c r="S300" s="76"/>
      <c r="T300" s="77"/>
      <c r="U300" s="37"/>
      <c r="V300" s="37"/>
      <c r="W300" s="37"/>
      <c r="X300" s="37"/>
      <c r="Y300" s="37"/>
      <c r="Z300" s="37"/>
      <c r="AA300" s="37"/>
      <c r="AB300" s="37"/>
      <c r="AC300" s="37"/>
      <c r="AD300" s="37"/>
      <c r="AE300" s="37"/>
      <c r="AT300" s="18" t="s">
        <v>156</v>
      </c>
      <c r="AU300" s="18" t="s">
        <v>86</v>
      </c>
    </row>
    <row r="301" s="2" customFormat="1" ht="16.5" customHeight="1">
      <c r="A301" s="37"/>
      <c r="B301" s="171"/>
      <c r="C301" s="172" t="s">
        <v>392</v>
      </c>
      <c r="D301" s="172" t="s">
        <v>139</v>
      </c>
      <c r="E301" s="173" t="s">
        <v>393</v>
      </c>
      <c r="F301" s="174" t="s">
        <v>394</v>
      </c>
      <c r="G301" s="175" t="s">
        <v>205</v>
      </c>
      <c r="H301" s="176">
        <v>1</v>
      </c>
      <c r="I301" s="177"/>
      <c r="J301" s="178">
        <f>ROUND(I301*H301,2)</f>
        <v>0</v>
      </c>
      <c r="K301" s="179"/>
      <c r="L301" s="38"/>
      <c r="M301" s="180" t="s">
        <v>1</v>
      </c>
      <c r="N301" s="181" t="s">
        <v>41</v>
      </c>
      <c r="O301" s="76"/>
      <c r="P301" s="182">
        <f>O301*H301</f>
        <v>0</v>
      </c>
      <c r="Q301" s="182">
        <v>0</v>
      </c>
      <c r="R301" s="182">
        <f>Q301*H301</f>
        <v>0</v>
      </c>
      <c r="S301" s="182">
        <v>0.0050000000000000001</v>
      </c>
      <c r="T301" s="183">
        <f>S301*H301</f>
        <v>0.0050000000000000001</v>
      </c>
      <c r="U301" s="37"/>
      <c r="V301" s="37"/>
      <c r="W301" s="37"/>
      <c r="X301" s="37"/>
      <c r="Y301" s="37"/>
      <c r="Z301" s="37"/>
      <c r="AA301" s="37"/>
      <c r="AB301" s="37"/>
      <c r="AC301" s="37"/>
      <c r="AD301" s="37"/>
      <c r="AE301" s="37"/>
      <c r="AR301" s="184" t="s">
        <v>305</v>
      </c>
      <c r="AT301" s="184" t="s">
        <v>139</v>
      </c>
      <c r="AU301" s="184" t="s">
        <v>86</v>
      </c>
      <c r="AY301" s="18" t="s">
        <v>136</v>
      </c>
      <c r="BE301" s="185">
        <f>IF(N301="základní",J301,0)</f>
        <v>0</v>
      </c>
      <c r="BF301" s="185">
        <f>IF(N301="snížená",J301,0)</f>
        <v>0</v>
      </c>
      <c r="BG301" s="185">
        <f>IF(N301="zákl. přenesená",J301,0)</f>
        <v>0</v>
      </c>
      <c r="BH301" s="185">
        <f>IF(N301="sníž. přenesená",J301,0)</f>
        <v>0</v>
      </c>
      <c r="BI301" s="185">
        <f>IF(N301="nulová",J301,0)</f>
        <v>0</v>
      </c>
      <c r="BJ301" s="18" t="s">
        <v>84</v>
      </c>
      <c r="BK301" s="185">
        <f>ROUND(I301*H301,2)</f>
        <v>0</v>
      </c>
      <c r="BL301" s="18" t="s">
        <v>305</v>
      </c>
      <c r="BM301" s="184" t="s">
        <v>395</v>
      </c>
    </row>
    <row r="302" s="2" customFormat="1">
      <c r="A302" s="37"/>
      <c r="B302" s="38"/>
      <c r="C302" s="37"/>
      <c r="D302" s="186" t="s">
        <v>145</v>
      </c>
      <c r="E302" s="37"/>
      <c r="F302" s="187" t="s">
        <v>396</v>
      </c>
      <c r="G302" s="37"/>
      <c r="H302" s="37"/>
      <c r="I302" s="188"/>
      <c r="J302" s="37"/>
      <c r="K302" s="37"/>
      <c r="L302" s="38"/>
      <c r="M302" s="189"/>
      <c r="N302" s="190"/>
      <c r="O302" s="76"/>
      <c r="P302" s="76"/>
      <c r="Q302" s="76"/>
      <c r="R302" s="76"/>
      <c r="S302" s="76"/>
      <c r="T302" s="77"/>
      <c r="U302" s="37"/>
      <c r="V302" s="37"/>
      <c r="W302" s="37"/>
      <c r="X302" s="37"/>
      <c r="Y302" s="37"/>
      <c r="Z302" s="37"/>
      <c r="AA302" s="37"/>
      <c r="AB302" s="37"/>
      <c r="AC302" s="37"/>
      <c r="AD302" s="37"/>
      <c r="AE302" s="37"/>
      <c r="AT302" s="18" t="s">
        <v>145</v>
      </c>
      <c r="AU302" s="18" t="s">
        <v>86</v>
      </c>
    </row>
    <row r="303" s="2" customFormat="1" ht="33" customHeight="1">
      <c r="A303" s="37"/>
      <c r="B303" s="171"/>
      <c r="C303" s="172" t="s">
        <v>397</v>
      </c>
      <c r="D303" s="172" t="s">
        <v>139</v>
      </c>
      <c r="E303" s="173" t="s">
        <v>398</v>
      </c>
      <c r="F303" s="174" t="s">
        <v>399</v>
      </c>
      <c r="G303" s="175" t="s">
        <v>142</v>
      </c>
      <c r="H303" s="176">
        <v>2.7000000000000002</v>
      </c>
      <c r="I303" s="177"/>
      <c r="J303" s="178">
        <f>ROUND(I303*H303,2)</f>
        <v>0</v>
      </c>
      <c r="K303" s="179"/>
      <c r="L303" s="38"/>
      <c r="M303" s="180" t="s">
        <v>1</v>
      </c>
      <c r="N303" s="181" t="s">
        <v>41</v>
      </c>
      <c r="O303" s="76"/>
      <c r="P303" s="182">
        <f>O303*H303</f>
        <v>0</v>
      </c>
      <c r="Q303" s="182">
        <v>0</v>
      </c>
      <c r="R303" s="182">
        <f>Q303*H303</f>
        <v>0</v>
      </c>
      <c r="S303" s="182">
        <v>0</v>
      </c>
      <c r="T303" s="183">
        <f>S303*H303</f>
        <v>0</v>
      </c>
      <c r="U303" s="37"/>
      <c r="V303" s="37"/>
      <c r="W303" s="37"/>
      <c r="X303" s="37"/>
      <c r="Y303" s="37"/>
      <c r="Z303" s="37"/>
      <c r="AA303" s="37"/>
      <c r="AB303" s="37"/>
      <c r="AC303" s="37"/>
      <c r="AD303" s="37"/>
      <c r="AE303" s="37"/>
      <c r="AR303" s="184" t="s">
        <v>305</v>
      </c>
      <c r="AT303" s="184" t="s">
        <v>139</v>
      </c>
      <c r="AU303" s="184" t="s">
        <v>86</v>
      </c>
      <c r="AY303" s="18" t="s">
        <v>136</v>
      </c>
      <c r="BE303" s="185">
        <f>IF(N303="základní",J303,0)</f>
        <v>0</v>
      </c>
      <c r="BF303" s="185">
        <f>IF(N303="snížená",J303,0)</f>
        <v>0</v>
      </c>
      <c r="BG303" s="185">
        <f>IF(N303="zákl. přenesená",J303,0)</f>
        <v>0</v>
      </c>
      <c r="BH303" s="185">
        <f>IF(N303="sníž. přenesená",J303,0)</f>
        <v>0</v>
      </c>
      <c r="BI303" s="185">
        <f>IF(N303="nulová",J303,0)</f>
        <v>0</v>
      </c>
      <c r="BJ303" s="18" t="s">
        <v>84</v>
      </c>
      <c r="BK303" s="185">
        <f>ROUND(I303*H303,2)</f>
        <v>0</v>
      </c>
      <c r="BL303" s="18" t="s">
        <v>305</v>
      </c>
      <c r="BM303" s="184" t="s">
        <v>400</v>
      </c>
    </row>
    <row r="304" s="2" customFormat="1">
      <c r="A304" s="37"/>
      <c r="B304" s="38"/>
      <c r="C304" s="37"/>
      <c r="D304" s="186" t="s">
        <v>145</v>
      </c>
      <c r="E304" s="37"/>
      <c r="F304" s="187" t="s">
        <v>401</v>
      </c>
      <c r="G304" s="37"/>
      <c r="H304" s="37"/>
      <c r="I304" s="188"/>
      <c r="J304" s="37"/>
      <c r="K304" s="37"/>
      <c r="L304" s="38"/>
      <c r="M304" s="189"/>
      <c r="N304" s="190"/>
      <c r="O304" s="76"/>
      <c r="P304" s="76"/>
      <c r="Q304" s="76"/>
      <c r="R304" s="76"/>
      <c r="S304" s="76"/>
      <c r="T304" s="77"/>
      <c r="U304" s="37"/>
      <c r="V304" s="37"/>
      <c r="W304" s="37"/>
      <c r="X304" s="37"/>
      <c r="Y304" s="37"/>
      <c r="Z304" s="37"/>
      <c r="AA304" s="37"/>
      <c r="AB304" s="37"/>
      <c r="AC304" s="37"/>
      <c r="AD304" s="37"/>
      <c r="AE304" s="37"/>
      <c r="AT304" s="18" t="s">
        <v>145</v>
      </c>
      <c r="AU304" s="18" t="s">
        <v>86</v>
      </c>
    </row>
    <row r="305" s="2" customFormat="1">
      <c r="A305" s="37"/>
      <c r="B305" s="38"/>
      <c r="C305" s="37"/>
      <c r="D305" s="206" t="s">
        <v>156</v>
      </c>
      <c r="E305" s="37"/>
      <c r="F305" s="207" t="s">
        <v>402</v>
      </c>
      <c r="G305" s="37"/>
      <c r="H305" s="37"/>
      <c r="I305" s="188"/>
      <c r="J305" s="37"/>
      <c r="K305" s="37"/>
      <c r="L305" s="38"/>
      <c r="M305" s="189"/>
      <c r="N305" s="190"/>
      <c r="O305" s="76"/>
      <c r="P305" s="76"/>
      <c r="Q305" s="76"/>
      <c r="R305" s="76"/>
      <c r="S305" s="76"/>
      <c r="T305" s="77"/>
      <c r="U305" s="37"/>
      <c r="V305" s="37"/>
      <c r="W305" s="37"/>
      <c r="X305" s="37"/>
      <c r="Y305" s="37"/>
      <c r="Z305" s="37"/>
      <c r="AA305" s="37"/>
      <c r="AB305" s="37"/>
      <c r="AC305" s="37"/>
      <c r="AD305" s="37"/>
      <c r="AE305" s="37"/>
      <c r="AT305" s="18" t="s">
        <v>156</v>
      </c>
      <c r="AU305" s="18" t="s">
        <v>86</v>
      </c>
    </row>
    <row r="306" s="13" customFormat="1">
      <c r="A306" s="13"/>
      <c r="B306" s="191"/>
      <c r="C306" s="13"/>
      <c r="D306" s="186" t="s">
        <v>147</v>
      </c>
      <c r="E306" s="192" t="s">
        <v>1</v>
      </c>
      <c r="F306" s="193" t="s">
        <v>166</v>
      </c>
      <c r="G306" s="13"/>
      <c r="H306" s="192" t="s">
        <v>1</v>
      </c>
      <c r="I306" s="194"/>
      <c r="J306" s="13"/>
      <c r="K306" s="13"/>
      <c r="L306" s="191"/>
      <c r="M306" s="195"/>
      <c r="N306" s="196"/>
      <c r="O306" s="196"/>
      <c r="P306" s="196"/>
      <c r="Q306" s="196"/>
      <c r="R306" s="196"/>
      <c r="S306" s="196"/>
      <c r="T306" s="197"/>
      <c r="U306" s="13"/>
      <c r="V306" s="13"/>
      <c r="W306" s="13"/>
      <c r="X306" s="13"/>
      <c r="Y306" s="13"/>
      <c r="Z306" s="13"/>
      <c r="AA306" s="13"/>
      <c r="AB306" s="13"/>
      <c r="AC306" s="13"/>
      <c r="AD306" s="13"/>
      <c r="AE306" s="13"/>
      <c r="AT306" s="192" t="s">
        <v>147</v>
      </c>
      <c r="AU306" s="192" t="s">
        <v>86</v>
      </c>
      <c r="AV306" s="13" t="s">
        <v>84</v>
      </c>
      <c r="AW306" s="13" t="s">
        <v>32</v>
      </c>
      <c r="AX306" s="13" t="s">
        <v>76</v>
      </c>
      <c r="AY306" s="192" t="s">
        <v>136</v>
      </c>
    </row>
    <row r="307" s="14" customFormat="1">
      <c r="A307" s="14"/>
      <c r="B307" s="198"/>
      <c r="C307" s="14"/>
      <c r="D307" s="186" t="s">
        <v>147</v>
      </c>
      <c r="E307" s="199" t="s">
        <v>1</v>
      </c>
      <c r="F307" s="200" t="s">
        <v>403</v>
      </c>
      <c r="G307" s="14"/>
      <c r="H307" s="201">
        <v>2.7000000000000002</v>
      </c>
      <c r="I307" s="202"/>
      <c r="J307" s="14"/>
      <c r="K307" s="14"/>
      <c r="L307" s="198"/>
      <c r="M307" s="203"/>
      <c r="N307" s="204"/>
      <c r="O307" s="204"/>
      <c r="P307" s="204"/>
      <c r="Q307" s="204"/>
      <c r="R307" s="204"/>
      <c r="S307" s="204"/>
      <c r="T307" s="205"/>
      <c r="U307" s="14"/>
      <c r="V307" s="14"/>
      <c r="W307" s="14"/>
      <c r="X307" s="14"/>
      <c r="Y307" s="14"/>
      <c r="Z307" s="14"/>
      <c r="AA307" s="14"/>
      <c r="AB307" s="14"/>
      <c r="AC307" s="14"/>
      <c r="AD307" s="14"/>
      <c r="AE307" s="14"/>
      <c r="AT307" s="199" t="s">
        <v>147</v>
      </c>
      <c r="AU307" s="199" t="s">
        <v>86</v>
      </c>
      <c r="AV307" s="14" t="s">
        <v>86</v>
      </c>
      <c r="AW307" s="14" t="s">
        <v>32</v>
      </c>
      <c r="AX307" s="14" t="s">
        <v>84</v>
      </c>
      <c r="AY307" s="199" t="s">
        <v>136</v>
      </c>
    </row>
    <row r="308" s="2" customFormat="1" ht="24.15" customHeight="1">
      <c r="A308" s="37"/>
      <c r="B308" s="171"/>
      <c r="C308" s="172" t="s">
        <v>404</v>
      </c>
      <c r="D308" s="172" t="s">
        <v>139</v>
      </c>
      <c r="E308" s="173" t="s">
        <v>405</v>
      </c>
      <c r="F308" s="174" t="s">
        <v>406</v>
      </c>
      <c r="G308" s="175" t="s">
        <v>356</v>
      </c>
      <c r="H308" s="176">
        <v>62</v>
      </c>
      <c r="I308" s="177"/>
      <c r="J308" s="178">
        <f>ROUND(I308*H308,2)</f>
        <v>0</v>
      </c>
      <c r="K308" s="179"/>
      <c r="L308" s="38"/>
      <c r="M308" s="180" t="s">
        <v>1</v>
      </c>
      <c r="N308" s="181" t="s">
        <v>41</v>
      </c>
      <c r="O308" s="76"/>
      <c r="P308" s="182">
        <f>O308*H308</f>
        <v>0</v>
      </c>
      <c r="Q308" s="182">
        <v>0</v>
      </c>
      <c r="R308" s="182">
        <f>Q308*H308</f>
        <v>0</v>
      </c>
      <c r="S308" s="182">
        <v>0</v>
      </c>
      <c r="T308" s="183">
        <f>S308*H308</f>
        <v>0</v>
      </c>
      <c r="U308" s="37"/>
      <c r="V308" s="37"/>
      <c r="W308" s="37"/>
      <c r="X308" s="37"/>
      <c r="Y308" s="37"/>
      <c r="Z308" s="37"/>
      <c r="AA308" s="37"/>
      <c r="AB308" s="37"/>
      <c r="AC308" s="37"/>
      <c r="AD308" s="37"/>
      <c r="AE308" s="37"/>
      <c r="AR308" s="184" t="s">
        <v>305</v>
      </c>
      <c r="AT308" s="184" t="s">
        <v>139</v>
      </c>
      <c r="AU308" s="184" t="s">
        <v>86</v>
      </c>
      <c r="AY308" s="18" t="s">
        <v>136</v>
      </c>
      <c r="BE308" s="185">
        <f>IF(N308="základní",J308,0)</f>
        <v>0</v>
      </c>
      <c r="BF308" s="185">
        <f>IF(N308="snížená",J308,0)</f>
        <v>0</v>
      </c>
      <c r="BG308" s="185">
        <f>IF(N308="zákl. přenesená",J308,0)</f>
        <v>0</v>
      </c>
      <c r="BH308" s="185">
        <f>IF(N308="sníž. přenesená",J308,0)</f>
        <v>0</v>
      </c>
      <c r="BI308" s="185">
        <f>IF(N308="nulová",J308,0)</f>
        <v>0</v>
      </c>
      <c r="BJ308" s="18" t="s">
        <v>84</v>
      </c>
      <c r="BK308" s="185">
        <f>ROUND(I308*H308,2)</f>
        <v>0</v>
      </c>
      <c r="BL308" s="18" t="s">
        <v>305</v>
      </c>
      <c r="BM308" s="184" t="s">
        <v>407</v>
      </c>
    </row>
    <row r="309" s="2" customFormat="1">
      <c r="A309" s="37"/>
      <c r="B309" s="38"/>
      <c r="C309" s="37"/>
      <c r="D309" s="186" t="s">
        <v>145</v>
      </c>
      <c r="E309" s="37"/>
      <c r="F309" s="187" t="s">
        <v>408</v>
      </c>
      <c r="G309" s="37"/>
      <c r="H309" s="37"/>
      <c r="I309" s="188"/>
      <c r="J309" s="37"/>
      <c r="K309" s="37"/>
      <c r="L309" s="38"/>
      <c r="M309" s="189"/>
      <c r="N309" s="190"/>
      <c r="O309" s="76"/>
      <c r="P309" s="76"/>
      <c r="Q309" s="76"/>
      <c r="R309" s="76"/>
      <c r="S309" s="76"/>
      <c r="T309" s="77"/>
      <c r="U309" s="37"/>
      <c r="V309" s="37"/>
      <c r="W309" s="37"/>
      <c r="X309" s="37"/>
      <c r="Y309" s="37"/>
      <c r="Z309" s="37"/>
      <c r="AA309" s="37"/>
      <c r="AB309" s="37"/>
      <c r="AC309" s="37"/>
      <c r="AD309" s="37"/>
      <c r="AE309" s="37"/>
      <c r="AT309" s="18" t="s">
        <v>145</v>
      </c>
      <c r="AU309" s="18" t="s">
        <v>86</v>
      </c>
    </row>
    <row r="310" s="2" customFormat="1">
      <c r="A310" s="37"/>
      <c r="B310" s="38"/>
      <c r="C310" s="37"/>
      <c r="D310" s="206" t="s">
        <v>156</v>
      </c>
      <c r="E310" s="37"/>
      <c r="F310" s="207" t="s">
        <v>409</v>
      </c>
      <c r="G310" s="37"/>
      <c r="H310" s="37"/>
      <c r="I310" s="188"/>
      <c r="J310" s="37"/>
      <c r="K310" s="37"/>
      <c r="L310" s="38"/>
      <c r="M310" s="189"/>
      <c r="N310" s="190"/>
      <c r="O310" s="76"/>
      <c r="P310" s="76"/>
      <c r="Q310" s="76"/>
      <c r="R310" s="76"/>
      <c r="S310" s="76"/>
      <c r="T310" s="77"/>
      <c r="U310" s="37"/>
      <c r="V310" s="37"/>
      <c r="W310" s="37"/>
      <c r="X310" s="37"/>
      <c r="Y310" s="37"/>
      <c r="Z310" s="37"/>
      <c r="AA310" s="37"/>
      <c r="AB310" s="37"/>
      <c r="AC310" s="37"/>
      <c r="AD310" s="37"/>
      <c r="AE310" s="37"/>
      <c r="AT310" s="18" t="s">
        <v>156</v>
      </c>
      <c r="AU310" s="18" t="s">
        <v>86</v>
      </c>
    </row>
    <row r="311" s="14" customFormat="1">
      <c r="A311" s="14"/>
      <c r="B311" s="198"/>
      <c r="C311" s="14"/>
      <c r="D311" s="186" t="s">
        <v>147</v>
      </c>
      <c r="E311" s="199" t="s">
        <v>1</v>
      </c>
      <c r="F311" s="200" t="s">
        <v>150</v>
      </c>
      <c r="G311" s="14"/>
      <c r="H311" s="201">
        <v>9</v>
      </c>
      <c r="I311" s="202"/>
      <c r="J311" s="14"/>
      <c r="K311" s="14"/>
      <c r="L311" s="198"/>
      <c r="M311" s="203"/>
      <c r="N311" s="204"/>
      <c r="O311" s="204"/>
      <c r="P311" s="204"/>
      <c r="Q311" s="204"/>
      <c r="R311" s="204"/>
      <c r="S311" s="204"/>
      <c r="T311" s="205"/>
      <c r="U311" s="14"/>
      <c r="V311" s="14"/>
      <c r="W311" s="14"/>
      <c r="X311" s="14"/>
      <c r="Y311" s="14"/>
      <c r="Z311" s="14"/>
      <c r="AA311" s="14"/>
      <c r="AB311" s="14"/>
      <c r="AC311" s="14"/>
      <c r="AD311" s="14"/>
      <c r="AE311" s="14"/>
      <c r="AT311" s="199" t="s">
        <v>147</v>
      </c>
      <c r="AU311" s="199" t="s">
        <v>86</v>
      </c>
      <c r="AV311" s="14" t="s">
        <v>86</v>
      </c>
      <c r="AW311" s="14" t="s">
        <v>32</v>
      </c>
      <c r="AX311" s="14" t="s">
        <v>76</v>
      </c>
      <c r="AY311" s="199" t="s">
        <v>136</v>
      </c>
    </row>
    <row r="312" s="14" customFormat="1">
      <c r="A312" s="14"/>
      <c r="B312" s="198"/>
      <c r="C312" s="14"/>
      <c r="D312" s="186" t="s">
        <v>147</v>
      </c>
      <c r="E312" s="199" t="s">
        <v>1</v>
      </c>
      <c r="F312" s="200" t="s">
        <v>202</v>
      </c>
      <c r="G312" s="14"/>
      <c r="H312" s="201">
        <v>5</v>
      </c>
      <c r="I312" s="202"/>
      <c r="J312" s="14"/>
      <c r="K312" s="14"/>
      <c r="L312" s="198"/>
      <c r="M312" s="203"/>
      <c r="N312" s="204"/>
      <c r="O312" s="204"/>
      <c r="P312" s="204"/>
      <c r="Q312" s="204"/>
      <c r="R312" s="204"/>
      <c r="S312" s="204"/>
      <c r="T312" s="205"/>
      <c r="U312" s="14"/>
      <c r="V312" s="14"/>
      <c r="W312" s="14"/>
      <c r="X312" s="14"/>
      <c r="Y312" s="14"/>
      <c r="Z312" s="14"/>
      <c r="AA312" s="14"/>
      <c r="AB312" s="14"/>
      <c r="AC312" s="14"/>
      <c r="AD312" s="14"/>
      <c r="AE312" s="14"/>
      <c r="AT312" s="199" t="s">
        <v>147</v>
      </c>
      <c r="AU312" s="199" t="s">
        <v>86</v>
      </c>
      <c r="AV312" s="14" t="s">
        <v>86</v>
      </c>
      <c r="AW312" s="14" t="s">
        <v>32</v>
      </c>
      <c r="AX312" s="14" t="s">
        <v>76</v>
      </c>
      <c r="AY312" s="199" t="s">
        <v>136</v>
      </c>
    </row>
    <row r="313" s="14" customFormat="1">
      <c r="A313" s="14"/>
      <c r="B313" s="198"/>
      <c r="C313" s="14"/>
      <c r="D313" s="186" t="s">
        <v>147</v>
      </c>
      <c r="E313" s="199" t="s">
        <v>1</v>
      </c>
      <c r="F313" s="200" t="s">
        <v>283</v>
      </c>
      <c r="G313" s="14"/>
      <c r="H313" s="201">
        <v>13</v>
      </c>
      <c r="I313" s="202"/>
      <c r="J313" s="14"/>
      <c r="K313" s="14"/>
      <c r="L313" s="198"/>
      <c r="M313" s="203"/>
      <c r="N313" s="204"/>
      <c r="O313" s="204"/>
      <c r="P313" s="204"/>
      <c r="Q313" s="204"/>
      <c r="R313" s="204"/>
      <c r="S313" s="204"/>
      <c r="T313" s="205"/>
      <c r="U313" s="14"/>
      <c r="V313" s="14"/>
      <c r="W313" s="14"/>
      <c r="X313" s="14"/>
      <c r="Y313" s="14"/>
      <c r="Z313" s="14"/>
      <c r="AA313" s="14"/>
      <c r="AB313" s="14"/>
      <c r="AC313" s="14"/>
      <c r="AD313" s="14"/>
      <c r="AE313" s="14"/>
      <c r="AT313" s="199" t="s">
        <v>147</v>
      </c>
      <c r="AU313" s="199" t="s">
        <v>86</v>
      </c>
      <c r="AV313" s="14" t="s">
        <v>86</v>
      </c>
      <c r="AW313" s="14" t="s">
        <v>32</v>
      </c>
      <c r="AX313" s="14" t="s">
        <v>76</v>
      </c>
      <c r="AY313" s="199" t="s">
        <v>136</v>
      </c>
    </row>
    <row r="314" s="14" customFormat="1">
      <c r="A314" s="14"/>
      <c r="B314" s="198"/>
      <c r="C314" s="14"/>
      <c r="D314" s="186" t="s">
        <v>147</v>
      </c>
      <c r="E314" s="199" t="s">
        <v>1</v>
      </c>
      <c r="F314" s="200" t="s">
        <v>295</v>
      </c>
      <c r="G314" s="14"/>
      <c r="H314" s="201">
        <v>15</v>
      </c>
      <c r="I314" s="202"/>
      <c r="J314" s="14"/>
      <c r="K314" s="14"/>
      <c r="L314" s="198"/>
      <c r="M314" s="203"/>
      <c r="N314" s="204"/>
      <c r="O314" s="204"/>
      <c r="P314" s="204"/>
      <c r="Q314" s="204"/>
      <c r="R314" s="204"/>
      <c r="S314" s="204"/>
      <c r="T314" s="205"/>
      <c r="U314" s="14"/>
      <c r="V314" s="14"/>
      <c r="W314" s="14"/>
      <c r="X314" s="14"/>
      <c r="Y314" s="14"/>
      <c r="Z314" s="14"/>
      <c r="AA314" s="14"/>
      <c r="AB314" s="14"/>
      <c r="AC314" s="14"/>
      <c r="AD314" s="14"/>
      <c r="AE314" s="14"/>
      <c r="AT314" s="199" t="s">
        <v>147</v>
      </c>
      <c r="AU314" s="199" t="s">
        <v>86</v>
      </c>
      <c r="AV314" s="14" t="s">
        <v>86</v>
      </c>
      <c r="AW314" s="14" t="s">
        <v>32</v>
      </c>
      <c r="AX314" s="14" t="s">
        <v>76</v>
      </c>
      <c r="AY314" s="199" t="s">
        <v>136</v>
      </c>
    </row>
    <row r="315" s="14" customFormat="1">
      <c r="A315" s="14"/>
      <c r="B315" s="198"/>
      <c r="C315" s="14"/>
      <c r="D315" s="186" t="s">
        <v>147</v>
      </c>
      <c r="E315" s="199" t="s">
        <v>1</v>
      </c>
      <c r="F315" s="200" t="s">
        <v>158</v>
      </c>
      <c r="G315" s="14"/>
      <c r="H315" s="201">
        <v>3</v>
      </c>
      <c r="I315" s="202"/>
      <c r="J315" s="14"/>
      <c r="K315" s="14"/>
      <c r="L315" s="198"/>
      <c r="M315" s="203"/>
      <c r="N315" s="204"/>
      <c r="O315" s="204"/>
      <c r="P315" s="204"/>
      <c r="Q315" s="204"/>
      <c r="R315" s="204"/>
      <c r="S315" s="204"/>
      <c r="T315" s="205"/>
      <c r="U315" s="14"/>
      <c r="V315" s="14"/>
      <c r="W315" s="14"/>
      <c r="X315" s="14"/>
      <c r="Y315" s="14"/>
      <c r="Z315" s="14"/>
      <c r="AA315" s="14"/>
      <c r="AB315" s="14"/>
      <c r="AC315" s="14"/>
      <c r="AD315" s="14"/>
      <c r="AE315" s="14"/>
      <c r="AT315" s="199" t="s">
        <v>147</v>
      </c>
      <c r="AU315" s="199" t="s">
        <v>86</v>
      </c>
      <c r="AV315" s="14" t="s">
        <v>86</v>
      </c>
      <c r="AW315" s="14" t="s">
        <v>32</v>
      </c>
      <c r="AX315" s="14" t="s">
        <v>76</v>
      </c>
      <c r="AY315" s="199" t="s">
        <v>136</v>
      </c>
    </row>
    <row r="316" s="14" customFormat="1">
      <c r="A316" s="14"/>
      <c r="B316" s="198"/>
      <c r="C316" s="14"/>
      <c r="D316" s="186" t="s">
        <v>147</v>
      </c>
      <c r="E316" s="199" t="s">
        <v>1</v>
      </c>
      <c r="F316" s="200" t="s">
        <v>143</v>
      </c>
      <c r="G316" s="14"/>
      <c r="H316" s="201">
        <v>4</v>
      </c>
      <c r="I316" s="202"/>
      <c r="J316" s="14"/>
      <c r="K316" s="14"/>
      <c r="L316" s="198"/>
      <c r="M316" s="203"/>
      <c r="N316" s="204"/>
      <c r="O316" s="204"/>
      <c r="P316" s="204"/>
      <c r="Q316" s="204"/>
      <c r="R316" s="204"/>
      <c r="S316" s="204"/>
      <c r="T316" s="205"/>
      <c r="U316" s="14"/>
      <c r="V316" s="14"/>
      <c r="W316" s="14"/>
      <c r="X316" s="14"/>
      <c r="Y316" s="14"/>
      <c r="Z316" s="14"/>
      <c r="AA316" s="14"/>
      <c r="AB316" s="14"/>
      <c r="AC316" s="14"/>
      <c r="AD316" s="14"/>
      <c r="AE316" s="14"/>
      <c r="AT316" s="199" t="s">
        <v>147</v>
      </c>
      <c r="AU316" s="199" t="s">
        <v>86</v>
      </c>
      <c r="AV316" s="14" t="s">
        <v>86</v>
      </c>
      <c r="AW316" s="14" t="s">
        <v>32</v>
      </c>
      <c r="AX316" s="14" t="s">
        <v>76</v>
      </c>
      <c r="AY316" s="199" t="s">
        <v>136</v>
      </c>
    </row>
    <row r="317" s="14" customFormat="1">
      <c r="A317" s="14"/>
      <c r="B317" s="198"/>
      <c r="C317" s="14"/>
      <c r="D317" s="186" t="s">
        <v>147</v>
      </c>
      <c r="E317" s="199" t="s">
        <v>1</v>
      </c>
      <c r="F317" s="200" t="s">
        <v>86</v>
      </c>
      <c r="G317" s="14"/>
      <c r="H317" s="201">
        <v>2</v>
      </c>
      <c r="I317" s="202"/>
      <c r="J317" s="14"/>
      <c r="K317" s="14"/>
      <c r="L317" s="198"/>
      <c r="M317" s="203"/>
      <c r="N317" s="204"/>
      <c r="O317" s="204"/>
      <c r="P317" s="204"/>
      <c r="Q317" s="204"/>
      <c r="R317" s="204"/>
      <c r="S317" s="204"/>
      <c r="T317" s="205"/>
      <c r="U317" s="14"/>
      <c r="V317" s="14"/>
      <c r="W317" s="14"/>
      <c r="X317" s="14"/>
      <c r="Y317" s="14"/>
      <c r="Z317" s="14"/>
      <c r="AA317" s="14"/>
      <c r="AB317" s="14"/>
      <c r="AC317" s="14"/>
      <c r="AD317" s="14"/>
      <c r="AE317" s="14"/>
      <c r="AT317" s="199" t="s">
        <v>147</v>
      </c>
      <c r="AU317" s="199" t="s">
        <v>86</v>
      </c>
      <c r="AV317" s="14" t="s">
        <v>86</v>
      </c>
      <c r="AW317" s="14" t="s">
        <v>32</v>
      </c>
      <c r="AX317" s="14" t="s">
        <v>76</v>
      </c>
      <c r="AY317" s="199" t="s">
        <v>136</v>
      </c>
    </row>
    <row r="318" s="14" customFormat="1">
      <c r="A318" s="14"/>
      <c r="B318" s="198"/>
      <c r="C318" s="14"/>
      <c r="D318" s="186" t="s">
        <v>147</v>
      </c>
      <c r="E318" s="199" t="s">
        <v>1</v>
      </c>
      <c r="F318" s="200" t="s">
        <v>271</v>
      </c>
      <c r="G318" s="14"/>
      <c r="H318" s="201">
        <v>11</v>
      </c>
      <c r="I318" s="202"/>
      <c r="J318" s="14"/>
      <c r="K318" s="14"/>
      <c r="L318" s="198"/>
      <c r="M318" s="203"/>
      <c r="N318" s="204"/>
      <c r="O318" s="204"/>
      <c r="P318" s="204"/>
      <c r="Q318" s="204"/>
      <c r="R318" s="204"/>
      <c r="S318" s="204"/>
      <c r="T318" s="205"/>
      <c r="U318" s="14"/>
      <c r="V318" s="14"/>
      <c r="W318" s="14"/>
      <c r="X318" s="14"/>
      <c r="Y318" s="14"/>
      <c r="Z318" s="14"/>
      <c r="AA318" s="14"/>
      <c r="AB318" s="14"/>
      <c r="AC318" s="14"/>
      <c r="AD318" s="14"/>
      <c r="AE318" s="14"/>
      <c r="AT318" s="199" t="s">
        <v>147</v>
      </c>
      <c r="AU318" s="199" t="s">
        <v>86</v>
      </c>
      <c r="AV318" s="14" t="s">
        <v>86</v>
      </c>
      <c r="AW318" s="14" t="s">
        <v>32</v>
      </c>
      <c r="AX318" s="14" t="s">
        <v>76</v>
      </c>
      <c r="AY318" s="199" t="s">
        <v>136</v>
      </c>
    </row>
    <row r="319" s="15" customFormat="1">
      <c r="A319" s="15"/>
      <c r="B319" s="208"/>
      <c r="C319" s="15"/>
      <c r="D319" s="186" t="s">
        <v>147</v>
      </c>
      <c r="E319" s="209" t="s">
        <v>1</v>
      </c>
      <c r="F319" s="210" t="s">
        <v>192</v>
      </c>
      <c r="G319" s="15"/>
      <c r="H319" s="211">
        <v>62</v>
      </c>
      <c r="I319" s="212"/>
      <c r="J319" s="15"/>
      <c r="K319" s="15"/>
      <c r="L319" s="208"/>
      <c r="M319" s="213"/>
      <c r="N319" s="214"/>
      <c r="O319" s="214"/>
      <c r="P319" s="214"/>
      <c r="Q319" s="214"/>
      <c r="R319" s="214"/>
      <c r="S319" s="214"/>
      <c r="T319" s="215"/>
      <c r="U319" s="15"/>
      <c r="V319" s="15"/>
      <c r="W319" s="15"/>
      <c r="X319" s="15"/>
      <c r="Y319" s="15"/>
      <c r="Z319" s="15"/>
      <c r="AA319" s="15"/>
      <c r="AB319" s="15"/>
      <c r="AC319" s="15"/>
      <c r="AD319" s="15"/>
      <c r="AE319" s="15"/>
      <c r="AT319" s="209" t="s">
        <v>147</v>
      </c>
      <c r="AU319" s="209" t="s">
        <v>86</v>
      </c>
      <c r="AV319" s="15" t="s">
        <v>143</v>
      </c>
      <c r="AW319" s="15" t="s">
        <v>32</v>
      </c>
      <c r="AX319" s="15" t="s">
        <v>84</v>
      </c>
      <c r="AY319" s="209" t="s">
        <v>136</v>
      </c>
    </row>
    <row r="320" s="2" customFormat="1" ht="24.15" customHeight="1">
      <c r="A320" s="37"/>
      <c r="B320" s="171"/>
      <c r="C320" s="172" t="s">
        <v>410</v>
      </c>
      <c r="D320" s="172" t="s">
        <v>139</v>
      </c>
      <c r="E320" s="173" t="s">
        <v>411</v>
      </c>
      <c r="F320" s="174" t="s">
        <v>412</v>
      </c>
      <c r="G320" s="175" t="s">
        <v>356</v>
      </c>
      <c r="H320" s="176">
        <v>2</v>
      </c>
      <c r="I320" s="177"/>
      <c r="J320" s="178">
        <f>ROUND(I320*H320,2)</f>
        <v>0</v>
      </c>
      <c r="K320" s="179"/>
      <c r="L320" s="38"/>
      <c r="M320" s="180" t="s">
        <v>1</v>
      </c>
      <c r="N320" s="181" t="s">
        <v>41</v>
      </c>
      <c r="O320" s="76"/>
      <c r="P320" s="182">
        <f>O320*H320</f>
        <v>0</v>
      </c>
      <c r="Q320" s="182">
        <v>0</v>
      </c>
      <c r="R320" s="182">
        <f>Q320*H320</f>
        <v>0</v>
      </c>
      <c r="S320" s="182">
        <v>0.17399999999999999</v>
      </c>
      <c r="T320" s="183">
        <f>S320*H320</f>
        <v>0.34799999999999998</v>
      </c>
      <c r="U320" s="37"/>
      <c r="V320" s="37"/>
      <c r="W320" s="37"/>
      <c r="X320" s="37"/>
      <c r="Y320" s="37"/>
      <c r="Z320" s="37"/>
      <c r="AA320" s="37"/>
      <c r="AB320" s="37"/>
      <c r="AC320" s="37"/>
      <c r="AD320" s="37"/>
      <c r="AE320" s="37"/>
      <c r="AR320" s="184" t="s">
        <v>305</v>
      </c>
      <c r="AT320" s="184" t="s">
        <v>139</v>
      </c>
      <c r="AU320" s="184" t="s">
        <v>86</v>
      </c>
      <c r="AY320" s="18" t="s">
        <v>136</v>
      </c>
      <c r="BE320" s="185">
        <f>IF(N320="základní",J320,0)</f>
        <v>0</v>
      </c>
      <c r="BF320" s="185">
        <f>IF(N320="snížená",J320,0)</f>
        <v>0</v>
      </c>
      <c r="BG320" s="185">
        <f>IF(N320="zákl. přenesená",J320,0)</f>
        <v>0</v>
      </c>
      <c r="BH320" s="185">
        <f>IF(N320="sníž. přenesená",J320,0)</f>
        <v>0</v>
      </c>
      <c r="BI320" s="185">
        <f>IF(N320="nulová",J320,0)</f>
        <v>0</v>
      </c>
      <c r="BJ320" s="18" t="s">
        <v>84</v>
      </c>
      <c r="BK320" s="185">
        <f>ROUND(I320*H320,2)</f>
        <v>0</v>
      </c>
      <c r="BL320" s="18" t="s">
        <v>305</v>
      </c>
      <c r="BM320" s="184" t="s">
        <v>413</v>
      </c>
    </row>
    <row r="321" s="2" customFormat="1">
      <c r="A321" s="37"/>
      <c r="B321" s="38"/>
      <c r="C321" s="37"/>
      <c r="D321" s="186" t="s">
        <v>145</v>
      </c>
      <c r="E321" s="37"/>
      <c r="F321" s="187" t="s">
        <v>414</v>
      </c>
      <c r="G321" s="37"/>
      <c r="H321" s="37"/>
      <c r="I321" s="188"/>
      <c r="J321" s="37"/>
      <c r="K321" s="37"/>
      <c r="L321" s="38"/>
      <c r="M321" s="189"/>
      <c r="N321" s="190"/>
      <c r="O321" s="76"/>
      <c r="P321" s="76"/>
      <c r="Q321" s="76"/>
      <c r="R321" s="76"/>
      <c r="S321" s="76"/>
      <c r="T321" s="77"/>
      <c r="U321" s="37"/>
      <c r="V321" s="37"/>
      <c r="W321" s="37"/>
      <c r="X321" s="37"/>
      <c r="Y321" s="37"/>
      <c r="Z321" s="37"/>
      <c r="AA321" s="37"/>
      <c r="AB321" s="37"/>
      <c r="AC321" s="37"/>
      <c r="AD321" s="37"/>
      <c r="AE321" s="37"/>
      <c r="AT321" s="18" t="s">
        <v>145</v>
      </c>
      <c r="AU321" s="18" t="s">
        <v>86</v>
      </c>
    </row>
    <row r="322" s="2" customFormat="1">
      <c r="A322" s="37"/>
      <c r="B322" s="38"/>
      <c r="C322" s="37"/>
      <c r="D322" s="206" t="s">
        <v>156</v>
      </c>
      <c r="E322" s="37"/>
      <c r="F322" s="207" t="s">
        <v>415</v>
      </c>
      <c r="G322" s="37"/>
      <c r="H322" s="37"/>
      <c r="I322" s="188"/>
      <c r="J322" s="37"/>
      <c r="K322" s="37"/>
      <c r="L322" s="38"/>
      <c r="M322" s="189"/>
      <c r="N322" s="190"/>
      <c r="O322" s="76"/>
      <c r="P322" s="76"/>
      <c r="Q322" s="76"/>
      <c r="R322" s="76"/>
      <c r="S322" s="76"/>
      <c r="T322" s="77"/>
      <c r="U322" s="37"/>
      <c r="V322" s="37"/>
      <c r="W322" s="37"/>
      <c r="X322" s="37"/>
      <c r="Y322" s="37"/>
      <c r="Z322" s="37"/>
      <c r="AA322" s="37"/>
      <c r="AB322" s="37"/>
      <c r="AC322" s="37"/>
      <c r="AD322" s="37"/>
      <c r="AE322" s="37"/>
      <c r="AT322" s="18" t="s">
        <v>156</v>
      </c>
      <c r="AU322" s="18" t="s">
        <v>86</v>
      </c>
    </row>
    <row r="323" s="12" customFormat="1" ht="22.8" customHeight="1">
      <c r="A323" s="12"/>
      <c r="B323" s="158"/>
      <c r="C323" s="12"/>
      <c r="D323" s="159" t="s">
        <v>75</v>
      </c>
      <c r="E323" s="169" t="s">
        <v>416</v>
      </c>
      <c r="F323" s="169" t="s">
        <v>417</v>
      </c>
      <c r="G323" s="12"/>
      <c r="H323" s="12"/>
      <c r="I323" s="161"/>
      <c r="J323" s="170">
        <f>BK323</f>
        <v>0</v>
      </c>
      <c r="K323" s="12"/>
      <c r="L323" s="158"/>
      <c r="M323" s="163"/>
      <c r="N323" s="164"/>
      <c r="O323" s="164"/>
      <c r="P323" s="165">
        <f>SUM(P324:P337)</f>
        <v>0</v>
      </c>
      <c r="Q323" s="164"/>
      <c r="R323" s="165">
        <f>SUM(R324:R337)</f>
        <v>0</v>
      </c>
      <c r="S323" s="164"/>
      <c r="T323" s="166">
        <f>SUM(T324:T337)</f>
        <v>13.706601699999998</v>
      </c>
      <c r="U323" s="12"/>
      <c r="V323" s="12"/>
      <c r="W323" s="12"/>
      <c r="X323" s="12"/>
      <c r="Y323" s="12"/>
      <c r="Z323" s="12"/>
      <c r="AA323" s="12"/>
      <c r="AB323" s="12"/>
      <c r="AC323" s="12"/>
      <c r="AD323" s="12"/>
      <c r="AE323" s="12"/>
      <c r="AR323" s="159" t="s">
        <v>86</v>
      </c>
      <c r="AT323" s="167" t="s">
        <v>75</v>
      </c>
      <c r="AU323" s="167" t="s">
        <v>84</v>
      </c>
      <c r="AY323" s="159" t="s">
        <v>136</v>
      </c>
      <c r="BK323" s="168">
        <f>SUM(BK324:BK337)</f>
        <v>0</v>
      </c>
    </row>
    <row r="324" s="2" customFormat="1" ht="16.5" customHeight="1">
      <c r="A324" s="37"/>
      <c r="B324" s="171"/>
      <c r="C324" s="172" t="s">
        <v>418</v>
      </c>
      <c r="D324" s="172" t="s">
        <v>139</v>
      </c>
      <c r="E324" s="173" t="s">
        <v>419</v>
      </c>
      <c r="F324" s="174" t="s">
        <v>420</v>
      </c>
      <c r="G324" s="175" t="s">
        <v>142</v>
      </c>
      <c r="H324" s="176">
        <v>388.28899999999999</v>
      </c>
      <c r="I324" s="177"/>
      <c r="J324" s="178">
        <f>ROUND(I324*H324,2)</f>
        <v>0</v>
      </c>
      <c r="K324" s="179"/>
      <c r="L324" s="38"/>
      <c r="M324" s="180" t="s">
        <v>1</v>
      </c>
      <c r="N324" s="181" t="s">
        <v>41</v>
      </c>
      <c r="O324" s="76"/>
      <c r="P324" s="182">
        <f>O324*H324</f>
        <v>0</v>
      </c>
      <c r="Q324" s="182">
        <v>0</v>
      </c>
      <c r="R324" s="182">
        <f>Q324*H324</f>
        <v>0</v>
      </c>
      <c r="S324" s="182">
        <v>0.035299999999999998</v>
      </c>
      <c r="T324" s="183">
        <f>S324*H324</f>
        <v>13.706601699999998</v>
      </c>
      <c r="U324" s="37"/>
      <c r="V324" s="37"/>
      <c r="W324" s="37"/>
      <c r="X324" s="37"/>
      <c r="Y324" s="37"/>
      <c r="Z324" s="37"/>
      <c r="AA324" s="37"/>
      <c r="AB324" s="37"/>
      <c r="AC324" s="37"/>
      <c r="AD324" s="37"/>
      <c r="AE324" s="37"/>
      <c r="AR324" s="184" t="s">
        <v>305</v>
      </c>
      <c r="AT324" s="184" t="s">
        <v>139</v>
      </c>
      <c r="AU324" s="184" t="s">
        <v>86</v>
      </c>
      <c r="AY324" s="18" t="s">
        <v>136</v>
      </c>
      <c r="BE324" s="185">
        <f>IF(N324="základní",J324,0)</f>
        <v>0</v>
      </c>
      <c r="BF324" s="185">
        <f>IF(N324="snížená",J324,0)</f>
        <v>0</v>
      </c>
      <c r="BG324" s="185">
        <f>IF(N324="zákl. přenesená",J324,0)</f>
        <v>0</v>
      </c>
      <c r="BH324" s="185">
        <f>IF(N324="sníž. přenesená",J324,0)</f>
        <v>0</v>
      </c>
      <c r="BI324" s="185">
        <f>IF(N324="nulová",J324,0)</f>
        <v>0</v>
      </c>
      <c r="BJ324" s="18" t="s">
        <v>84</v>
      </c>
      <c r="BK324" s="185">
        <f>ROUND(I324*H324,2)</f>
        <v>0</v>
      </c>
      <c r="BL324" s="18" t="s">
        <v>305</v>
      </c>
      <c r="BM324" s="184" t="s">
        <v>421</v>
      </c>
    </row>
    <row r="325" s="2" customFormat="1">
      <c r="A325" s="37"/>
      <c r="B325" s="38"/>
      <c r="C325" s="37"/>
      <c r="D325" s="186" t="s">
        <v>145</v>
      </c>
      <c r="E325" s="37"/>
      <c r="F325" s="187" t="s">
        <v>420</v>
      </c>
      <c r="G325" s="37"/>
      <c r="H325" s="37"/>
      <c r="I325" s="188"/>
      <c r="J325" s="37"/>
      <c r="K325" s="37"/>
      <c r="L325" s="38"/>
      <c r="M325" s="189"/>
      <c r="N325" s="190"/>
      <c r="O325" s="76"/>
      <c r="P325" s="76"/>
      <c r="Q325" s="76"/>
      <c r="R325" s="76"/>
      <c r="S325" s="76"/>
      <c r="T325" s="77"/>
      <c r="U325" s="37"/>
      <c r="V325" s="37"/>
      <c r="W325" s="37"/>
      <c r="X325" s="37"/>
      <c r="Y325" s="37"/>
      <c r="Z325" s="37"/>
      <c r="AA325" s="37"/>
      <c r="AB325" s="37"/>
      <c r="AC325" s="37"/>
      <c r="AD325" s="37"/>
      <c r="AE325" s="37"/>
      <c r="AT325" s="18" t="s">
        <v>145</v>
      </c>
      <c r="AU325" s="18" t="s">
        <v>86</v>
      </c>
    </row>
    <row r="326" s="2" customFormat="1">
      <c r="A326" s="37"/>
      <c r="B326" s="38"/>
      <c r="C326" s="37"/>
      <c r="D326" s="206" t="s">
        <v>156</v>
      </c>
      <c r="E326" s="37"/>
      <c r="F326" s="207" t="s">
        <v>422</v>
      </c>
      <c r="G326" s="37"/>
      <c r="H326" s="37"/>
      <c r="I326" s="188"/>
      <c r="J326" s="37"/>
      <c r="K326" s="37"/>
      <c r="L326" s="38"/>
      <c r="M326" s="189"/>
      <c r="N326" s="190"/>
      <c r="O326" s="76"/>
      <c r="P326" s="76"/>
      <c r="Q326" s="76"/>
      <c r="R326" s="76"/>
      <c r="S326" s="76"/>
      <c r="T326" s="77"/>
      <c r="U326" s="37"/>
      <c r="V326" s="37"/>
      <c r="W326" s="37"/>
      <c r="X326" s="37"/>
      <c r="Y326" s="37"/>
      <c r="Z326" s="37"/>
      <c r="AA326" s="37"/>
      <c r="AB326" s="37"/>
      <c r="AC326" s="37"/>
      <c r="AD326" s="37"/>
      <c r="AE326" s="37"/>
      <c r="AT326" s="18" t="s">
        <v>156</v>
      </c>
      <c r="AU326" s="18" t="s">
        <v>86</v>
      </c>
    </row>
    <row r="327" s="13" customFormat="1">
      <c r="A327" s="13"/>
      <c r="B327" s="191"/>
      <c r="C327" s="13"/>
      <c r="D327" s="186" t="s">
        <v>147</v>
      </c>
      <c r="E327" s="192" t="s">
        <v>1</v>
      </c>
      <c r="F327" s="193" t="s">
        <v>240</v>
      </c>
      <c r="G327" s="13"/>
      <c r="H327" s="192" t="s">
        <v>1</v>
      </c>
      <c r="I327" s="194"/>
      <c r="J327" s="13"/>
      <c r="K327" s="13"/>
      <c r="L327" s="191"/>
      <c r="M327" s="195"/>
      <c r="N327" s="196"/>
      <c r="O327" s="196"/>
      <c r="P327" s="196"/>
      <c r="Q327" s="196"/>
      <c r="R327" s="196"/>
      <c r="S327" s="196"/>
      <c r="T327" s="197"/>
      <c r="U327" s="13"/>
      <c r="V327" s="13"/>
      <c r="W327" s="13"/>
      <c r="X327" s="13"/>
      <c r="Y327" s="13"/>
      <c r="Z327" s="13"/>
      <c r="AA327" s="13"/>
      <c r="AB327" s="13"/>
      <c r="AC327" s="13"/>
      <c r="AD327" s="13"/>
      <c r="AE327" s="13"/>
      <c r="AT327" s="192" t="s">
        <v>147</v>
      </c>
      <c r="AU327" s="192" t="s">
        <v>86</v>
      </c>
      <c r="AV327" s="13" t="s">
        <v>84</v>
      </c>
      <c r="AW327" s="13" t="s">
        <v>32</v>
      </c>
      <c r="AX327" s="13" t="s">
        <v>76</v>
      </c>
      <c r="AY327" s="192" t="s">
        <v>136</v>
      </c>
    </row>
    <row r="328" s="14" customFormat="1">
      <c r="A328" s="14"/>
      <c r="B328" s="198"/>
      <c r="C328" s="14"/>
      <c r="D328" s="186" t="s">
        <v>147</v>
      </c>
      <c r="E328" s="199" t="s">
        <v>1</v>
      </c>
      <c r="F328" s="200" t="s">
        <v>423</v>
      </c>
      <c r="G328" s="14"/>
      <c r="H328" s="201">
        <v>4.7789999999999999</v>
      </c>
      <c r="I328" s="202"/>
      <c r="J328" s="14"/>
      <c r="K328" s="14"/>
      <c r="L328" s="198"/>
      <c r="M328" s="203"/>
      <c r="N328" s="204"/>
      <c r="O328" s="204"/>
      <c r="P328" s="204"/>
      <c r="Q328" s="204"/>
      <c r="R328" s="204"/>
      <c r="S328" s="204"/>
      <c r="T328" s="205"/>
      <c r="U328" s="14"/>
      <c r="V328" s="14"/>
      <c r="W328" s="14"/>
      <c r="X328" s="14"/>
      <c r="Y328" s="14"/>
      <c r="Z328" s="14"/>
      <c r="AA328" s="14"/>
      <c r="AB328" s="14"/>
      <c r="AC328" s="14"/>
      <c r="AD328" s="14"/>
      <c r="AE328" s="14"/>
      <c r="AT328" s="199" t="s">
        <v>147</v>
      </c>
      <c r="AU328" s="199" t="s">
        <v>86</v>
      </c>
      <c r="AV328" s="14" t="s">
        <v>86</v>
      </c>
      <c r="AW328" s="14" t="s">
        <v>32</v>
      </c>
      <c r="AX328" s="14" t="s">
        <v>76</v>
      </c>
      <c r="AY328" s="199" t="s">
        <v>136</v>
      </c>
    </row>
    <row r="329" s="13" customFormat="1">
      <c r="A329" s="13"/>
      <c r="B329" s="191"/>
      <c r="C329" s="13"/>
      <c r="D329" s="186" t="s">
        <v>147</v>
      </c>
      <c r="E329" s="192" t="s">
        <v>1</v>
      </c>
      <c r="F329" s="193" t="s">
        <v>424</v>
      </c>
      <c r="G329" s="13"/>
      <c r="H329" s="192" t="s">
        <v>1</v>
      </c>
      <c r="I329" s="194"/>
      <c r="J329" s="13"/>
      <c r="K329" s="13"/>
      <c r="L329" s="191"/>
      <c r="M329" s="195"/>
      <c r="N329" s="196"/>
      <c r="O329" s="196"/>
      <c r="P329" s="196"/>
      <c r="Q329" s="196"/>
      <c r="R329" s="196"/>
      <c r="S329" s="196"/>
      <c r="T329" s="197"/>
      <c r="U329" s="13"/>
      <c r="V329" s="13"/>
      <c r="W329" s="13"/>
      <c r="X329" s="13"/>
      <c r="Y329" s="13"/>
      <c r="Z329" s="13"/>
      <c r="AA329" s="13"/>
      <c r="AB329" s="13"/>
      <c r="AC329" s="13"/>
      <c r="AD329" s="13"/>
      <c r="AE329" s="13"/>
      <c r="AT329" s="192" t="s">
        <v>147</v>
      </c>
      <c r="AU329" s="192" t="s">
        <v>86</v>
      </c>
      <c r="AV329" s="13" t="s">
        <v>84</v>
      </c>
      <c r="AW329" s="13" t="s">
        <v>32</v>
      </c>
      <c r="AX329" s="13" t="s">
        <v>76</v>
      </c>
      <c r="AY329" s="192" t="s">
        <v>136</v>
      </c>
    </row>
    <row r="330" s="14" customFormat="1">
      <c r="A330" s="14"/>
      <c r="B330" s="198"/>
      <c r="C330" s="14"/>
      <c r="D330" s="186" t="s">
        <v>147</v>
      </c>
      <c r="E330" s="199" t="s">
        <v>1</v>
      </c>
      <c r="F330" s="200" t="s">
        <v>425</v>
      </c>
      <c r="G330" s="14"/>
      <c r="H330" s="201">
        <v>24.780000000000001</v>
      </c>
      <c r="I330" s="202"/>
      <c r="J330" s="14"/>
      <c r="K330" s="14"/>
      <c r="L330" s="198"/>
      <c r="M330" s="203"/>
      <c r="N330" s="204"/>
      <c r="O330" s="204"/>
      <c r="P330" s="204"/>
      <c r="Q330" s="204"/>
      <c r="R330" s="204"/>
      <c r="S330" s="204"/>
      <c r="T330" s="205"/>
      <c r="U330" s="14"/>
      <c r="V330" s="14"/>
      <c r="W330" s="14"/>
      <c r="X330" s="14"/>
      <c r="Y330" s="14"/>
      <c r="Z330" s="14"/>
      <c r="AA330" s="14"/>
      <c r="AB330" s="14"/>
      <c r="AC330" s="14"/>
      <c r="AD330" s="14"/>
      <c r="AE330" s="14"/>
      <c r="AT330" s="199" t="s">
        <v>147</v>
      </c>
      <c r="AU330" s="199" t="s">
        <v>86</v>
      </c>
      <c r="AV330" s="14" t="s">
        <v>86</v>
      </c>
      <c r="AW330" s="14" t="s">
        <v>32</v>
      </c>
      <c r="AX330" s="14" t="s">
        <v>76</v>
      </c>
      <c r="AY330" s="199" t="s">
        <v>136</v>
      </c>
    </row>
    <row r="331" s="13" customFormat="1">
      <c r="A331" s="13"/>
      <c r="B331" s="191"/>
      <c r="C331" s="13"/>
      <c r="D331" s="186" t="s">
        <v>147</v>
      </c>
      <c r="E331" s="192" t="s">
        <v>1</v>
      </c>
      <c r="F331" s="193" t="s">
        <v>426</v>
      </c>
      <c r="G331" s="13"/>
      <c r="H331" s="192" t="s">
        <v>1</v>
      </c>
      <c r="I331" s="194"/>
      <c r="J331" s="13"/>
      <c r="K331" s="13"/>
      <c r="L331" s="191"/>
      <c r="M331" s="195"/>
      <c r="N331" s="196"/>
      <c r="O331" s="196"/>
      <c r="P331" s="196"/>
      <c r="Q331" s="196"/>
      <c r="R331" s="196"/>
      <c r="S331" s="196"/>
      <c r="T331" s="197"/>
      <c r="U331" s="13"/>
      <c r="V331" s="13"/>
      <c r="W331" s="13"/>
      <c r="X331" s="13"/>
      <c r="Y331" s="13"/>
      <c r="Z331" s="13"/>
      <c r="AA331" s="13"/>
      <c r="AB331" s="13"/>
      <c r="AC331" s="13"/>
      <c r="AD331" s="13"/>
      <c r="AE331" s="13"/>
      <c r="AT331" s="192" t="s">
        <v>147</v>
      </c>
      <c r="AU331" s="192" t="s">
        <v>86</v>
      </c>
      <c r="AV331" s="13" t="s">
        <v>84</v>
      </c>
      <c r="AW331" s="13" t="s">
        <v>32</v>
      </c>
      <c r="AX331" s="13" t="s">
        <v>76</v>
      </c>
      <c r="AY331" s="192" t="s">
        <v>136</v>
      </c>
    </row>
    <row r="332" s="14" customFormat="1">
      <c r="A332" s="14"/>
      <c r="B332" s="198"/>
      <c r="C332" s="14"/>
      <c r="D332" s="186" t="s">
        <v>147</v>
      </c>
      <c r="E332" s="199" t="s">
        <v>1</v>
      </c>
      <c r="F332" s="200" t="s">
        <v>427</v>
      </c>
      <c r="G332" s="14"/>
      <c r="H332" s="201">
        <v>109.59</v>
      </c>
      <c r="I332" s="202"/>
      <c r="J332" s="14"/>
      <c r="K332" s="14"/>
      <c r="L332" s="198"/>
      <c r="M332" s="203"/>
      <c r="N332" s="204"/>
      <c r="O332" s="204"/>
      <c r="P332" s="204"/>
      <c r="Q332" s="204"/>
      <c r="R332" s="204"/>
      <c r="S332" s="204"/>
      <c r="T332" s="205"/>
      <c r="U332" s="14"/>
      <c r="V332" s="14"/>
      <c r="W332" s="14"/>
      <c r="X332" s="14"/>
      <c r="Y332" s="14"/>
      <c r="Z332" s="14"/>
      <c r="AA332" s="14"/>
      <c r="AB332" s="14"/>
      <c r="AC332" s="14"/>
      <c r="AD332" s="14"/>
      <c r="AE332" s="14"/>
      <c r="AT332" s="199" t="s">
        <v>147</v>
      </c>
      <c r="AU332" s="199" t="s">
        <v>86</v>
      </c>
      <c r="AV332" s="14" t="s">
        <v>86</v>
      </c>
      <c r="AW332" s="14" t="s">
        <v>32</v>
      </c>
      <c r="AX332" s="14" t="s">
        <v>76</v>
      </c>
      <c r="AY332" s="199" t="s">
        <v>136</v>
      </c>
    </row>
    <row r="333" s="13" customFormat="1">
      <c r="A333" s="13"/>
      <c r="B333" s="191"/>
      <c r="C333" s="13"/>
      <c r="D333" s="186" t="s">
        <v>147</v>
      </c>
      <c r="E333" s="192" t="s">
        <v>1</v>
      </c>
      <c r="F333" s="193" t="s">
        <v>428</v>
      </c>
      <c r="G333" s="13"/>
      <c r="H333" s="192" t="s">
        <v>1</v>
      </c>
      <c r="I333" s="194"/>
      <c r="J333" s="13"/>
      <c r="K333" s="13"/>
      <c r="L333" s="191"/>
      <c r="M333" s="195"/>
      <c r="N333" s="196"/>
      <c r="O333" s="196"/>
      <c r="P333" s="196"/>
      <c r="Q333" s="196"/>
      <c r="R333" s="196"/>
      <c r="S333" s="196"/>
      <c r="T333" s="197"/>
      <c r="U333" s="13"/>
      <c r="V333" s="13"/>
      <c r="W333" s="13"/>
      <c r="X333" s="13"/>
      <c r="Y333" s="13"/>
      <c r="Z333" s="13"/>
      <c r="AA333" s="13"/>
      <c r="AB333" s="13"/>
      <c r="AC333" s="13"/>
      <c r="AD333" s="13"/>
      <c r="AE333" s="13"/>
      <c r="AT333" s="192" t="s">
        <v>147</v>
      </c>
      <c r="AU333" s="192" t="s">
        <v>86</v>
      </c>
      <c r="AV333" s="13" t="s">
        <v>84</v>
      </c>
      <c r="AW333" s="13" t="s">
        <v>32</v>
      </c>
      <c r="AX333" s="13" t="s">
        <v>76</v>
      </c>
      <c r="AY333" s="192" t="s">
        <v>136</v>
      </c>
    </row>
    <row r="334" s="14" customFormat="1">
      <c r="A334" s="14"/>
      <c r="B334" s="198"/>
      <c r="C334" s="14"/>
      <c r="D334" s="186" t="s">
        <v>147</v>
      </c>
      <c r="E334" s="199" t="s">
        <v>1</v>
      </c>
      <c r="F334" s="200" t="s">
        <v>429</v>
      </c>
      <c r="G334" s="14"/>
      <c r="H334" s="201">
        <v>27.899999999999999</v>
      </c>
      <c r="I334" s="202"/>
      <c r="J334" s="14"/>
      <c r="K334" s="14"/>
      <c r="L334" s="198"/>
      <c r="M334" s="203"/>
      <c r="N334" s="204"/>
      <c r="O334" s="204"/>
      <c r="P334" s="204"/>
      <c r="Q334" s="204"/>
      <c r="R334" s="204"/>
      <c r="S334" s="204"/>
      <c r="T334" s="205"/>
      <c r="U334" s="14"/>
      <c r="V334" s="14"/>
      <c r="W334" s="14"/>
      <c r="X334" s="14"/>
      <c r="Y334" s="14"/>
      <c r="Z334" s="14"/>
      <c r="AA334" s="14"/>
      <c r="AB334" s="14"/>
      <c r="AC334" s="14"/>
      <c r="AD334" s="14"/>
      <c r="AE334" s="14"/>
      <c r="AT334" s="199" t="s">
        <v>147</v>
      </c>
      <c r="AU334" s="199" t="s">
        <v>86</v>
      </c>
      <c r="AV334" s="14" t="s">
        <v>86</v>
      </c>
      <c r="AW334" s="14" t="s">
        <v>32</v>
      </c>
      <c r="AX334" s="14" t="s">
        <v>76</v>
      </c>
      <c r="AY334" s="199" t="s">
        <v>136</v>
      </c>
    </row>
    <row r="335" s="13" customFormat="1">
      <c r="A335" s="13"/>
      <c r="B335" s="191"/>
      <c r="C335" s="13"/>
      <c r="D335" s="186" t="s">
        <v>147</v>
      </c>
      <c r="E335" s="192" t="s">
        <v>1</v>
      </c>
      <c r="F335" s="193" t="s">
        <v>430</v>
      </c>
      <c r="G335" s="13"/>
      <c r="H335" s="192" t="s">
        <v>1</v>
      </c>
      <c r="I335" s="194"/>
      <c r="J335" s="13"/>
      <c r="K335" s="13"/>
      <c r="L335" s="191"/>
      <c r="M335" s="195"/>
      <c r="N335" s="196"/>
      <c r="O335" s="196"/>
      <c r="P335" s="196"/>
      <c r="Q335" s="196"/>
      <c r="R335" s="196"/>
      <c r="S335" s="196"/>
      <c r="T335" s="197"/>
      <c r="U335" s="13"/>
      <c r="V335" s="13"/>
      <c r="W335" s="13"/>
      <c r="X335" s="13"/>
      <c r="Y335" s="13"/>
      <c r="Z335" s="13"/>
      <c r="AA335" s="13"/>
      <c r="AB335" s="13"/>
      <c r="AC335" s="13"/>
      <c r="AD335" s="13"/>
      <c r="AE335" s="13"/>
      <c r="AT335" s="192" t="s">
        <v>147</v>
      </c>
      <c r="AU335" s="192" t="s">
        <v>86</v>
      </c>
      <c r="AV335" s="13" t="s">
        <v>84</v>
      </c>
      <c r="AW335" s="13" t="s">
        <v>32</v>
      </c>
      <c r="AX335" s="13" t="s">
        <v>76</v>
      </c>
      <c r="AY335" s="192" t="s">
        <v>136</v>
      </c>
    </row>
    <row r="336" s="14" customFormat="1">
      <c r="A336" s="14"/>
      <c r="B336" s="198"/>
      <c r="C336" s="14"/>
      <c r="D336" s="186" t="s">
        <v>147</v>
      </c>
      <c r="E336" s="199" t="s">
        <v>1</v>
      </c>
      <c r="F336" s="200" t="s">
        <v>431</v>
      </c>
      <c r="G336" s="14"/>
      <c r="H336" s="201">
        <v>221.24000000000001</v>
      </c>
      <c r="I336" s="202"/>
      <c r="J336" s="14"/>
      <c r="K336" s="14"/>
      <c r="L336" s="198"/>
      <c r="M336" s="203"/>
      <c r="N336" s="204"/>
      <c r="O336" s="204"/>
      <c r="P336" s="204"/>
      <c r="Q336" s="204"/>
      <c r="R336" s="204"/>
      <c r="S336" s="204"/>
      <c r="T336" s="205"/>
      <c r="U336" s="14"/>
      <c r="V336" s="14"/>
      <c r="W336" s="14"/>
      <c r="X336" s="14"/>
      <c r="Y336" s="14"/>
      <c r="Z336" s="14"/>
      <c r="AA336" s="14"/>
      <c r="AB336" s="14"/>
      <c r="AC336" s="14"/>
      <c r="AD336" s="14"/>
      <c r="AE336" s="14"/>
      <c r="AT336" s="199" t="s">
        <v>147</v>
      </c>
      <c r="AU336" s="199" t="s">
        <v>86</v>
      </c>
      <c r="AV336" s="14" t="s">
        <v>86</v>
      </c>
      <c r="AW336" s="14" t="s">
        <v>32</v>
      </c>
      <c r="AX336" s="14" t="s">
        <v>76</v>
      </c>
      <c r="AY336" s="199" t="s">
        <v>136</v>
      </c>
    </row>
    <row r="337" s="15" customFormat="1">
      <c r="A337" s="15"/>
      <c r="B337" s="208"/>
      <c r="C337" s="15"/>
      <c r="D337" s="186" t="s">
        <v>147</v>
      </c>
      <c r="E337" s="209" t="s">
        <v>1</v>
      </c>
      <c r="F337" s="210" t="s">
        <v>192</v>
      </c>
      <c r="G337" s="15"/>
      <c r="H337" s="211">
        <v>388.28899999999999</v>
      </c>
      <c r="I337" s="212"/>
      <c r="J337" s="15"/>
      <c r="K337" s="15"/>
      <c r="L337" s="208"/>
      <c r="M337" s="213"/>
      <c r="N337" s="214"/>
      <c r="O337" s="214"/>
      <c r="P337" s="214"/>
      <c r="Q337" s="214"/>
      <c r="R337" s="214"/>
      <c r="S337" s="214"/>
      <c r="T337" s="215"/>
      <c r="U337" s="15"/>
      <c r="V337" s="15"/>
      <c r="W337" s="15"/>
      <c r="X337" s="15"/>
      <c r="Y337" s="15"/>
      <c r="Z337" s="15"/>
      <c r="AA337" s="15"/>
      <c r="AB337" s="15"/>
      <c r="AC337" s="15"/>
      <c r="AD337" s="15"/>
      <c r="AE337" s="15"/>
      <c r="AT337" s="209" t="s">
        <v>147</v>
      </c>
      <c r="AU337" s="209" t="s">
        <v>86</v>
      </c>
      <c r="AV337" s="15" t="s">
        <v>143</v>
      </c>
      <c r="AW337" s="15" t="s">
        <v>32</v>
      </c>
      <c r="AX337" s="15" t="s">
        <v>84</v>
      </c>
      <c r="AY337" s="209" t="s">
        <v>136</v>
      </c>
    </row>
    <row r="338" s="12" customFormat="1" ht="22.8" customHeight="1">
      <c r="A338" s="12"/>
      <c r="B338" s="158"/>
      <c r="C338" s="12"/>
      <c r="D338" s="159" t="s">
        <v>75</v>
      </c>
      <c r="E338" s="169" t="s">
        <v>432</v>
      </c>
      <c r="F338" s="169" t="s">
        <v>433</v>
      </c>
      <c r="G338" s="12"/>
      <c r="H338" s="12"/>
      <c r="I338" s="161"/>
      <c r="J338" s="170">
        <f>BK338</f>
        <v>0</v>
      </c>
      <c r="K338" s="12"/>
      <c r="L338" s="158"/>
      <c r="M338" s="163"/>
      <c r="N338" s="164"/>
      <c r="O338" s="164"/>
      <c r="P338" s="165">
        <f>SUM(P339:P347)</f>
        <v>0</v>
      </c>
      <c r="Q338" s="164"/>
      <c r="R338" s="165">
        <f>SUM(R339:R347)</f>
        <v>0</v>
      </c>
      <c r="S338" s="164"/>
      <c r="T338" s="166">
        <f>SUM(T339:T347)</f>
        <v>1.5922260000000001</v>
      </c>
      <c r="U338" s="12"/>
      <c r="V338" s="12"/>
      <c r="W338" s="12"/>
      <c r="X338" s="12"/>
      <c r="Y338" s="12"/>
      <c r="Z338" s="12"/>
      <c r="AA338" s="12"/>
      <c r="AB338" s="12"/>
      <c r="AC338" s="12"/>
      <c r="AD338" s="12"/>
      <c r="AE338" s="12"/>
      <c r="AR338" s="159" t="s">
        <v>86</v>
      </c>
      <c r="AT338" s="167" t="s">
        <v>75</v>
      </c>
      <c r="AU338" s="167" t="s">
        <v>84</v>
      </c>
      <c r="AY338" s="159" t="s">
        <v>136</v>
      </c>
      <c r="BK338" s="168">
        <f>SUM(BK339:BK347)</f>
        <v>0</v>
      </c>
    </row>
    <row r="339" s="2" customFormat="1" ht="24.15" customHeight="1">
      <c r="A339" s="37"/>
      <c r="B339" s="171"/>
      <c r="C339" s="172" t="s">
        <v>434</v>
      </c>
      <c r="D339" s="172" t="s">
        <v>139</v>
      </c>
      <c r="E339" s="173" t="s">
        <v>435</v>
      </c>
      <c r="F339" s="174" t="s">
        <v>436</v>
      </c>
      <c r="G339" s="175" t="s">
        <v>142</v>
      </c>
      <c r="H339" s="176">
        <v>442.34199999999998</v>
      </c>
      <c r="I339" s="177"/>
      <c r="J339" s="178">
        <f>ROUND(I339*H339,2)</f>
        <v>0</v>
      </c>
      <c r="K339" s="179"/>
      <c r="L339" s="38"/>
      <c r="M339" s="180" t="s">
        <v>1</v>
      </c>
      <c r="N339" s="181" t="s">
        <v>41</v>
      </c>
      <c r="O339" s="76"/>
      <c r="P339" s="182">
        <f>O339*H339</f>
        <v>0</v>
      </c>
      <c r="Q339" s="182">
        <v>0</v>
      </c>
      <c r="R339" s="182">
        <f>Q339*H339</f>
        <v>0</v>
      </c>
      <c r="S339" s="182">
        <v>0.0030000000000000001</v>
      </c>
      <c r="T339" s="183">
        <f>S339*H339</f>
        <v>1.327026</v>
      </c>
      <c r="U339" s="37"/>
      <c r="V339" s="37"/>
      <c r="W339" s="37"/>
      <c r="X339" s="37"/>
      <c r="Y339" s="37"/>
      <c r="Z339" s="37"/>
      <c r="AA339" s="37"/>
      <c r="AB339" s="37"/>
      <c r="AC339" s="37"/>
      <c r="AD339" s="37"/>
      <c r="AE339" s="37"/>
      <c r="AR339" s="184" t="s">
        <v>305</v>
      </c>
      <c r="AT339" s="184" t="s">
        <v>139</v>
      </c>
      <c r="AU339" s="184" t="s">
        <v>86</v>
      </c>
      <c r="AY339" s="18" t="s">
        <v>136</v>
      </c>
      <c r="BE339" s="185">
        <f>IF(N339="základní",J339,0)</f>
        <v>0</v>
      </c>
      <c r="BF339" s="185">
        <f>IF(N339="snížená",J339,0)</f>
        <v>0</v>
      </c>
      <c r="BG339" s="185">
        <f>IF(N339="zákl. přenesená",J339,0)</f>
        <v>0</v>
      </c>
      <c r="BH339" s="185">
        <f>IF(N339="sníž. přenesená",J339,0)</f>
        <v>0</v>
      </c>
      <c r="BI339" s="185">
        <f>IF(N339="nulová",J339,0)</f>
        <v>0</v>
      </c>
      <c r="BJ339" s="18" t="s">
        <v>84</v>
      </c>
      <c r="BK339" s="185">
        <f>ROUND(I339*H339,2)</f>
        <v>0</v>
      </c>
      <c r="BL339" s="18" t="s">
        <v>305</v>
      </c>
      <c r="BM339" s="184" t="s">
        <v>437</v>
      </c>
    </row>
    <row r="340" s="2" customFormat="1">
      <c r="A340" s="37"/>
      <c r="B340" s="38"/>
      <c r="C340" s="37"/>
      <c r="D340" s="186" t="s">
        <v>145</v>
      </c>
      <c r="E340" s="37"/>
      <c r="F340" s="187" t="s">
        <v>438</v>
      </c>
      <c r="G340" s="37"/>
      <c r="H340" s="37"/>
      <c r="I340" s="188"/>
      <c r="J340" s="37"/>
      <c r="K340" s="37"/>
      <c r="L340" s="38"/>
      <c r="M340" s="189"/>
      <c r="N340" s="190"/>
      <c r="O340" s="76"/>
      <c r="P340" s="76"/>
      <c r="Q340" s="76"/>
      <c r="R340" s="76"/>
      <c r="S340" s="76"/>
      <c r="T340" s="77"/>
      <c r="U340" s="37"/>
      <c r="V340" s="37"/>
      <c r="W340" s="37"/>
      <c r="X340" s="37"/>
      <c r="Y340" s="37"/>
      <c r="Z340" s="37"/>
      <c r="AA340" s="37"/>
      <c r="AB340" s="37"/>
      <c r="AC340" s="37"/>
      <c r="AD340" s="37"/>
      <c r="AE340" s="37"/>
      <c r="AT340" s="18" t="s">
        <v>145</v>
      </c>
      <c r="AU340" s="18" t="s">
        <v>86</v>
      </c>
    </row>
    <row r="341" s="2" customFormat="1">
      <c r="A341" s="37"/>
      <c r="B341" s="38"/>
      <c r="C341" s="37"/>
      <c r="D341" s="206" t="s">
        <v>156</v>
      </c>
      <c r="E341" s="37"/>
      <c r="F341" s="207" t="s">
        <v>439</v>
      </c>
      <c r="G341" s="37"/>
      <c r="H341" s="37"/>
      <c r="I341" s="188"/>
      <c r="J341" s="37"/>
      <c r="K341" s="37"/>
      <c r="L341" s="38"/>
      <c r="M341" s="189"/>
      <c r="N341" s="190"/>
      <c r="O341" s="76"/>
      <c r="P341" s="76"/>
      <c r="Q341" s="76"/>
      <c r="R341" s="76"/>
      <c r="S341" s="76"/>
      <c r="T341" s="77"/>
      <c r="U341" s="37"/>
      <c r="V341" s="37"/>
      <c r="W341" s="37"/>
      <c r="X341" s="37"/>
      <c r="Y341" s="37"/>
      <c r="Z341" s="37"/>
      <c r="AA341" s="37"/>
      <c r="AB341" s="37"/>
      <c r="AC341" s="37"/>
      <c r="AD341" s="37"/>
      <c r="AE341" s="37"/>
      <c r="AT341" s="18" t="s">
        <v>156</v>
      </c>
      <c r="AU341" s="18" t="s">
        <v>86</v>
      </c>
    </row>
    <row r="342" s="13" customFormat="1">
      <c r="A342" s="13"/>
      <c r="B342" s="191"/>
      <c r="C342" s="13"/>
      <c r="D342" s="186" t="s">
        <v>147</v>
      </c>
      <c r="E342" s="192" t="s">
        <v>1</v>
      </c>
      <c r="F342" s="193" t="s">
        <v>440</v>
      </c>
      <c r="G342" s="13"/>
      <c r="H342" s="192" t="s">
        <v>1</v>
      </c>
      <c r="I342" s="194"/>
      <c r="J342" s="13"/>
      <c r="K342" s="13"/>
      <c r="L342" s="191"/>
      <c r="M342" s="195"/>
      <c r="N342" s="196"/>
      <c r="O342" s="196"/>
      <c r="P342" s="196"/>
      <c r="Q342" s="196"/>
      <c r="R342" s="196"/>
      <c r="S342" s="196"/>
      <c r="T342" s="197"/>
      <c r="U342" s="13"/>
      <c r="V342" s="13"/>
      <c r="W342" s="13"/>
      <c r="X342" s="13"/>
      <c r="Y342" s="13"/>
      <c r="Z342" s="13"/>
      <c r="AA342" s="13"/>
      <c r="AB342" s="13"/>
      <c r="AC342" s="13"/>
      <c r="AD342" s="13"/>
      <c r="AE342" s="13"/>
      <c r="AT342" s="192" t="s">
        <v>147</v>
      </c>
      <c r="AU342" s="192" t="s">
        <v>86</v>
      </c>
      <c r="AV342" s="13" t="s">
        <v>84</v>
      </c>
      <c r="AW342" s="13" t="s">
        <v>32</v>
      </c>
      <c r="AX342" s="13" t="s">
        <v>76</v>
      </c>
      <c r="AY342" s="192" t="s">
        <v>136</v>
      </c>
    </row>
    <row r="343" s="14" customFormat="1">
      <c r="A343" s="14"/>
      <c r="B343" s="198"/>
      <c r="C343" s="14"/>
      <c r="D343" s="186" t="s">
        <v>147</v>
      </c>
      <c r="E343" s="199" t="s">
        <v>1</v>
      </c>
      <c r="F343" s="200" t="s">
        <v>441</v>
      </c>
      <c r="G343" s="14"/>
      <c r="H343" s="201">
        <v>442.34199999999998</v>
      </c>
      <c r="I343" s="202"/>
      <c r="J343" s="14"/>
      <c r="K343" s="14"/>
      <c r="L343" s="198"/>
      <c r="M343" s="203"/>
      <c r="N343" s="204"/>
      <c r="O343" s="204"/>
      <c r="P343" s="204"/>
      <c r="Q343" s="204"/>
      <c r="R343" s="204"/>
      <c r="S343" s="204"/>
      <c r="T343" s="205"/>
      <c r="U343" s="14"/>
      <c r="V343" s="14"/>
      <c r="W343" s="14"/>
      <c r="X343" s="14"/>
      <c r="Y343" s="14"/>
      <c r="Z343" s="14"/>
      <c r="AA343" s="14"/>
      <c r="AB343" s="14"/>
      <c r="AC343" s="14"/>
      <c r="AD343" s="14"/>
      <c r="AE343" s="14"/>
      <c r="AT343" s="199" t="s">
        <v>147</v>
      </c>
      <c r="AU343" s="199" t="s">
        <v>86</v>
      </c>
      <c r="AV343" s="14" t="s">
        <v>86</v>
      </c>
      <c r="AW343" s="14" t="s">
        <v>32</v>
      </c>
      <c r="AX343" s="14" t="s">
        <v>76</v>
      </c>
      <c r="AY343" s="199" t="s">
        <v>136</v>
      </c>
    </row>
    <row r="344" s="15" customFormat="1">
      <c r="A344" s="15"/>
      <c r="B344" s="208"/>
      <c r="C344" s="15"/>
      <c r="D344" s="186" t="s">
        <v>147</v>
      </c>
      <c r="E344" s="209" t="s">
        <v>1</v>
      </c>
      <c r="F344" s="210" t="s">
        <v>192</v>
      </c>
      <c r="G344" s="15"/>
      <c r="H344" s="211">
        <v>442.34199999999998</v>
      </c>
      <c r="I344" s="212"/>
      <c r="J344" s="15"/>
      <c r="K344" s="15"/>
      <c r="L344" s="208"/>
      <c r="M344" s="213"/>
      <c r="N344" s="214"/>
      <c r="O344" s="214"/>
      <c r="P344" s="214"/>
      <c r="Q344" s="214"/>
      <c r="R344" s="214"/>
      <c r="S344" s="214"/>
      <c r="T344" s="215"/>
      <c r="U344" s="15"/>
      <c r="V344" s="15"/>
      <c r="W344" s="15"/>
      <c r="X344" s="15"/>
      <c r="Y344" s="15"/>
      <c r="Z344" s="15"/>
      <c r="AA344" s="15"/>
      <c r="AB344" s="15"/>
      <c r="AC344" s="15"/>
      <c r="AD344" s="15"/>
      <c r="AE344" s="15"/>
      <c r="AT344" s="209" t="s">
        <v>147</v>
      </c>
      <c r="AU344" s="209" t="s">
        <v>86</v>
      </c>
      <c r="AV344" s="15" t="s">
        <v>143</v>
      </c>
      <c r="AW344" s="15" t="s">
        <v>32</v>
      </c>
      <c r="AX344" s="15" t="s">
        <v>84</v>
      </c>
      <c r="AY344" s="209" t="s">
        <v>136</v>
      </c>
    </row>
    <row r="345" s="2" customFormat="1" ht="21.75" customHeight="1">
      <c r="A345" s="37"/>
      <c r="B345" s="171"/>
      <c r="C345" s="172" t="s">
        <v>442</v>
      </c>
      <c r="D345" s="172" t="s">
        <v>139</v>
      </c>
      <c r="E345" s="173" t="s">
        <v>443</v>
      </c>
      <c r="F345" s="174" t="s">
        <v>444</v>
      </c>
      <c r="G345" s="175" t="s">
        <v>210</v>
      </c>
      <c r="H345" s="176">
        <v>884</v>
      </c>
      <c r="I345" s="177"/>
      <c r="J345" s="178">
        <f>ROUND(I345*H345,2)</f>
        <v>0</v>
      </c>
      <c r="K345" s="179"/>
      <c r="L345" s="38"/>
      <c r="M345" s="180" t="s">
        <v>1</v>
      </c>
      <c r="N345" s="181" t="s">
        <v>41</v>
      </c>
      <c r="O345" s="76"/>
      <c r="P345" s="182">
        <f>O345*H345</f>
        <v>0</v>
      </c>
      <c r="Q345" s="182">
        <v>0</v>
      </c>
      <c r="R345" s="182">
        <f>Q345*H345</f>
        <v>0</v>
      </c>
      <c r="S345" s="182">
        <v>0.00029999999999999997</v>
      </c>
      <c r="T345" s="183">
        <f>S345*H345</f>
        <v>0.26519999999999999</v>
      </c>
      <c r="U345" s="37"/>
      <c r="V345" s="37"/>
      <c r="W345" s="37"/>
      <c r="X345" s="37"/>
      <c r="Y345" s="37"/>
      <c r="Z345" s="37"/>
      <c r="AA345" s="37"/>
      <c r="AB345" s="37"/>
      <c r="AC345" s="37"/>
      <c r="AD345" s="37"/>
      <c r="AE345" s="37"/>
      <c r="AR345" s="184" t="s">
        <v>305</v>
      </c>
      <c r="AT345" s="184" t="s">
        <v>139</v>
      </c>
      <c r="AU345" s="184" t="s">
        <v>86</v>
      </c>
      <c r="AY345" s="18" t="s">
        <v>136</v>
      </c>
      <c r="BE345" s="185">
        <f>IF(N345="základní",J345,0)</f>
        <v>0</v>
      </c>
      <c r="BF345" s="185">
        <f>IF(N345="snížená",J345,0)</f>
        <v>0</v>
      </c>
      <c r="BG345" s="185">
        <f>IF(N345="zákl. přenesená",J345,0)</f>
        <v>0</v>
      </c>
      <c r="BH345" s="185">
        <f>IF(N345="sníž. přenesená",J345,0)</f>
        <v>0</v>
      </c>
      <c r="BI345" s="185">
        <f>IF(N345="nulová",J345,0)</f>
        <v>0</v>
      </c>
      <c r="BJ345" s="18" t="s">
        <v>84</v>
      </c>
      <c r="BK345" s="185">
        <f>ROUND(I345*H345,2)</f>
        <v>0</v>
      </c>
      <c r="BL345" s="18" t="s">
        <v>305</v>
      </c>
      <c r="BM345" s="184" t="s">
        <v>445</v>
      </c>
    </row>
    <row r="346" s="2" customFormat="1">
      <c r="A346" s="37"/>
      <c r="B346" s="38"/>
      <c r="C346" s="37"/>
      <c r="D346" s="186" t="s">
        <v>145</v>
      </c>
      <c r="E346" s="37"/>
      <c r="F346" s="187" t="s">
        <v>446</v>
      </c>
      <c r="G346" s="37"/>
      <c r="H346" s="37"/>
      <c r="I346" s="188"/>
      <c r="J346" s="37"/>
      <c r="K346" s="37"/>
      <c r="L346" s="38"/>
      <c r="M346" s="189"/>
      <c r="N346" s="190"/>
      <c r="O346" s="76"/>
      <c r="P346" s="76"/>
      <c r="Q346" s="76"/>
      <c r="R346" s="76"/>
      <c r="S346" s="76"/>
      <c r="T346" s="77"/>
      <c r="U346" s="37"/>
      <c r="V346" s="37"/>
      <c r="W346" s="37"/>
      <c r="X346" s="37"/>
      <c r="Y346" s="37"/>
      <c r="Z346" s="37"/>
      <c r="AA346" s="37"/>
      <c r="AB346" s="37"/>
      <c r="AC346" s="37"/>
      <c r="AD346" s="37"/>
      <c r="AE346" s="37"/>
      <c r="AT346" s="18" t="s">
        <v>145</v>
      </c>
      <c r="AU346" s="18" t="s">
        <v>86</v>
      </c>
    </row>
    <row r="347" s="2" customFormat="1">
      <c r="A347" s="37"/>
      <c r="B347" s="38"/>
      <c r="C347" s="37"/>
      <c r="D347" s="206" t="s">
        <v>156</v>
      </c>
      <c r="E347" s="37"/>
      <c r="F347" s="207" t="s">
        <v>447</v>
      </c>
      <c r="G347" s="37"/>
      <c r="H347" s="37"/>
      <c r="I347" s="188"/>
      <c r="J347" s="37"/>
      <c r="K347" s="37"/>
      <c r="L347" s="38"/>
      <c r="M347" s="189"/>
      <c r="N347" s="190"/>
      <c r="O347" s="76"/>
      <c r="P347" s="76"/>
      <c r="Q347" s="76"/>
      <c r="R347" s="76"/>
      <c r="S347" s="76"/>
      <c r="T347" s="77"/>
      <c r="U347" s="37"/>
      <c r="V347" s="37"/>
      <c r="W347" s="37"/>
      <c r="X347" s="37"/>
      <c r="Y347" s="37"/>
      <c r="Z347" s="37"/>
      <c r="AA347" s="37"/>
      <c r="AB347" s="37"/>
      <c r="AC347" s="37"/>
      <c r="AD347" s="37"/>
      <c r="AE347" s="37"/>
      <c r="AT347" s="18" t="s">
        <v>156</v>
      </c>
      <c r="AU347" s="18" t="s">
        <v>86</v>
      </c>
    </row>
    <row r="348" s="12" customFormat="1" ht="22.8" customHeight="1">
      <c r="A348" s="12"/>
      <c r="B348" s="158"/>
      <c r="C348" s="12"/>
      <c r="D348" s="159" t="s">
        <v>75</v>
      </c>
      <c r="E348" s="169" t="s">
        <v>448</v>
      </c>
      <c r="F348" s="169" t="s">
        <v>449</v>
      </c>
      <c r="G348" s="12"/>
      <c r="H348" s="12"/>
      <c r="I348" s="161"/>
      <c r="J348" s="170">
        <f>BK348</f>
        <v>0</v>
      </c>
      <c r="K348" s="12"/>
      <c r="L348" s="158"/>
      <c r="M348" s="163"/>
      <c r="N348" s="164"/>
      <c r="O348" s="164"/>
      <c r="P348" s="165">
        <f>SUM(P349:P396)</f>
        <v>0</v>
      </c>
      <c r="Q348" s="164"/>
      <c r="R348" s="165">
        <f>SUM(R349:R396)</f>
        <v>0</v>
      </c>
      <c r="S348" s="164"/>
      <c r="T348" s="166">
        <f>SUM(T349:T396)</f>
        <v>15.693638399999999</v>
      </c>
      <c r="U348" s="12"/>
      <c r="V348" s="12"/>
      <c r="W348" s="12"/>
      <c r="X348" s="12"/>
      <c r="Y348" s="12"/>
      <c r="Z348" s="12"/>
      <c r="AA348" s="12"/>
      <c r="AB348" s="12"/>
      <c r="AC348" s="12"/>
      <c r="AD348" s="12"/>
      <c r="AE348" s="12"/>
      <c r="AR348" s="159" t="s">
        <v>86</v>
      </c>
      <c r="AT348" s="167" t="s">
        <v>75</v>
      </c>
      <c r="AU348" s="167" t="s">
        <v>84</v>
      </c>
      <c r="AY348" s="159" t="s">
        <v>136</v>
      </c>
      <c r="BK348" s="168">
        <f>SUM(BK349:BK396)</f>
        <v>0</v>
      </c>
    </row>
    <row r="349" s="2" customFormat="1" ht="24.15" customHeight="1">
      <c r="A349" s="37"/>
      <c r="B349" s="171"/>
      <c r="C349" s="172" t="s">
        <v>450</v>
      </c>
      <c r="D349" s="172" t="s">
        <v>139</v>
      </c>
      <c r="E349" s="173" t="s">
        <v>451</v>
      </c>
      <c r="F349" s="174" t="s">
        <v>452</v>
      </c>
      <c r="G349" s="175" t="s">
        <v>142</v>
      </c>
      <c r="H349" s="176">
        <v>576.97199999999998</v>
      </c>
      <c r="I349" s="177"/>
      <c r="J349" s="178">
        <f>ROUND(I349*H349,2)</f>
        <v>0</v>
      </c>
      <c r="K349" s="179"/>
      <c r="L349" s="38"/>
      <c r="M349" s="180" t="s">
        <v>1</v>
      </c>
      <c r="N349" s="181" t="s">
        <v>41</v>
      </c>
      <c r="O349" s="76"/>
      <c r="P349" s="182">
        <f>O349*H349</f>
        <v>0</v>
      </c>
      <c r="Q349" s="182">
        <v>0</v>
      </c>
      <c r="R349" s="182">
        <f>Q349*H349</f>
        <v>0</v>
      </c>
      <c r="S349" s="182">
        <v>0.027199999999999998</v>
      </c>
      <c r="T349" s="183">
        <f>S349*H349</f>
        <v>15.693638399999999</v>
      </c>
      <c r="U349" s="37"/>
      <c r="V349" s="37"/>
      <c r="W349" s="37"/>
      <c r="X349" s="37"/>
      <c r="Y349" s="37"/>
      <c r="Z349" s="37"/>
      <c r="AA349" s="37"/>
      <c r="AB349" s="37"/>
      <c r="AC349" s="37"/>
      <c r="AD349" s="37"/>
      <c r="AE349" s="37"/>
      <c r="AR349" s="184" t="s">
        <v>305</v>
      </c>
      <c r="AT349" s="184" t="s">
        <v>139</v>
      </c>
      <c r="AU349" s="184" t="s">
        <v>86</v>
      </c>
      <c r="AY349" s="18" t="s">
        <v>136</v>
      </c>
      <c r="BE349" s="185">
        <f>IF(N349="základní",J349,0)</f>
        <v>0</v>
      </c>
      <c r="BF349" s="185">
        <f>IF(N349="snížená",J349,0)</f>
        <v>0</v>
      </c>
      <c r="BG349" s="185">
        <f>IF(N349="zákl. přenesená",J349,0)</f>
        <v>0</v>
      </c>
      <c r="BH349" s="185">
        <f>IF(N349="sníž. přenesená",J349,0)</f>
        <v>0</v>
      </c>
      <c r="BI349" s="185">
        <f>IF(N349="nulová",J349,0)</f>
        <v>0</v>
      </c>
      <c r="BJ349" s="18" t="s">
        <v>84</v>
      </c>
      <c r="BK349" s="185">
        <f>ROUND(I349*H349,2)</f>
        <v>0</v>
      </c>
      <c r="BL349" s="18" t="s">
        <v>305</v>
      </c>
      <c r="BM349" s="184" t="s">
        <v>453</v>
      </c>
    </row>
    <row r="350" s="2" customFormat="1">
      <c r="A350" s="37"/>
      <c r="B350" s="38"/>
      <c r="C350" s="37"/>
      <c r="D350" s="186" t="s">
        <v>145</v>
      </c>
      <c r="E350" s="37"/>
      <c r="F350" s="187" t="s">
        <v>454</v>
      </c>
      <c r="G350" s="37"/>
      <c r="H350" s="37"/>
      <c r="I350" s="188"/>
      <c r="J350" s="37"/>
      <c r="K350" s="37"/>
      <c r="L350" s="38"/>
      <c r="M350" s="189"/>
      <c r="N350" s="190"/>
      <c r="O350" s="76"/>
      <c r="P350" s="76"/>
      <c r="Q350" s="76"/>
      <c r="R350" s="76"/>
      <c r="S350" s="76"/>
      <c r="T350" s="77"/>
      <c r="U350" s="37"/>
      <c r="V350" s="37"/>
      <c r="W350" s="37"/>
      <c r="X350" s="37"/>
      <c r="Y350" s="37"/>
      <c r="Z350" s="37"/>
      <c r="AA350" s="37"/>
      <c r="AB350" s="37"/>
      <c r="AC350" s="37"/>
      <c r="AD350" s="37"/>
      <c r="AE350" s="37"/>
      <c r="AT350" s="18" t="s">
        <v>145</v>
      </c>
      <c r="AU350" s="18" t="s">
        <v>86</v>
      </c>
    </row>
    <row r="351" s="2" customFormat="1">
      <c r="A351" s="37"/>
      <c r="B351" s="38"/>
      <c r="C351" s="37"/>
      <c r="D351" s="206" t="s">
        <v>156</v>
      </c>
      <c r="E351" s="37"/>
      <c r="F351" s="207" t="s">
        <v>455</v>
      </c>
      <c r="G351" s="37"/>
      <c r="H351" s="37"/>
      <c r="I351" s="188"/>
      <c r="J351" s="37"/>
      <c r="K351" s="37"/>
      <c r="L351" s="38"/>
      <c r="M351" s="189"/>
      <c r="N351" s="190"/>
      <c r="O351" s="76"/>
      <c r="P351" s="76"/>
      <c r="Q351" s="76"/>
      <c r="R351" s="76"/>
      <c r="S351" s="76"/>
      <c r="T351" s="77"/>
      <c r="U351" s="37"/>
      <c r="V351" s="37"/>
      <c r="W351" s="37"/>
      <c r="X351" s="37"/>
      <c r="Y351" s="37"/>
      <c r="Z351" s="37"/>
      <c r="AA351" s="37"/>
      <c r="AB351" s="37"/>
      <c r="AC351" s="37"/>
      <c r="AD351" s="37"/>
      <c r="AE351" s="37"/>
      <c r="AT351" s="18" t="s">
        <v>156</v>
      </c>
      <c r="AU351" s="18" t="s">
        <v>86</v>
      </c>
    </row>
    <row r="352" s="13" customFormat="1">
      <c r="A352" s="13"/>
      <c r="B352" s="191"/>
      <c r="C352" s="13"/>
      <c r="D352" s="186" t="s">
        <v>147</v>
      </c>
      <c r="E352" s="192" t="s">
        <v>1</v>
      </c>
      <c r="F352" s="193" t="s">
        <v>164</v>
      </c>
      <c r="G352" s="13"/>
      <c r="H352" s="192" t="s">
        <v>1</v>
      </c>
      <c r="I352" s="194"/>
      <c r="J352" s="13"/>
      <c r="K352" s="13"/>
      <c r="L352" s="191"/>
      <c r="M352" s="195"/>
      <c r="N352" s="196"/>
      <c r="O352" s="196"/>
      <c r="P352" s="196"/>
      <c r="Q352" s="196"/>
      <c r="R352" s="196"/>
      <c r="S352" s="196"/>
      <c r="T352" s="197"/>
      <c r="U352" s="13"/>
      <c r="V352" s="13"/>
      <c r="W352" s="13"/>
      <c r="X352" s="13"/>
      <c r="Y352" s="13"/>
      <c r="Z352" s="13"/>
      <c r="AA352" s="13"/>
      <c r="AB352" s="13"/>
      <c r="AC352" s="13"/>
      <c r="AD352" s="13"/>
      <c r="AE352" s="13"/>
      <c r="AT352" s="192" t="s">
        <v>147</v>
      </c>
      <c r="AU352" s="192" t="s">
        <v>86</v>
      </c>
      <c r="AV352" s="13" t="s">
        <v>84</v>
      </c>
      <c r="AW352" s="13" t="s">
        <v>32</v>
      </c>
      <c r="AX352" s="13" t="s">
        <v>76</v>
      </c>
      <c r="AY352" s="192" t="s">
        <v>136</v>
      </c>
    </row>
    <row r="353" s="14" customFormat="1">
      <c r="A353" s="14"/>
      <c r="B353" s="198"/>
      <c r="C353" s="14"/>
      <c r="D353" s="186" t="s">
        <v>147</v>
      </c>
      <c r="E353" s="199" t="s">
        <v>1</v>
      </c>
      <c r="F353" s="200" t="s">
        <v>456</v>
      </c>
      <c r="G353" s="14"/>
      <c r="H353" s="201">
        <v>3.8999999999999999</v>
      </c>
      <c r="I353" s="202"/>
      <c r="J353" s="14"/>
      <c r="K353" s="14"/>
      <c r="L353" s="198"/>
      <c r="M353" s="203"/>
      <c r="N353" s="204"/>
      <c r="O353" s="204"/>
      <c r="P353" s="204"/>
      <c r="Q353" s="204"/>
      <c r="R353" s="204"/>
      <c r="S353" s="204"/>
      <c r="T353" s="205"/>
      <c r="U353" s="14"/>
      <c r="V353" s="14"/>
      <c r="W353" s="14"/>
      <c r="X353" s="14"/>
      <c r="Y353" s="14"/>
      <c r="Z353" s="14"/>
      <c r="AA353" s="14"/>
      <c r="AB353" s="14"/>
      <c r="AC353" s="14"/>
      <c r="AD353" s="14"/>
      <c r="AE353" s="14"/>
      <c r="AT353" s="199" t="s">
        <v>147</v>
      </c>
      <c r="AU353" s="199" t="s">
        <v>86</v>
      </c>
      <c r="AV353" s="14" t="s">
        <v>86</v>
      </c>
      <c r="AW353" s="14" t="s">
        <v>32</v>
      </c>
      <c r="AX353" s="14" t="s">
        <v>76</v>
      </c>
      <c r="AY353" s="199" t="s">
        <v>136</v>
      </c>
    </row>
    <row r="354" s="13" customFormat="1">
      <c r="A354" s="13"/>
      <c r="B354" s="191"/>
      <c r="C354" s="13"/>
      <c r="D354" s="186" t="s">
        <v>147</v>
      </c>
      <c r="E354" s="192" t="s">
        <v>1</v>
      </c>
      <c r="F354" s="193" t="s">
        <v>166</v>
      </c>
      <c r="G354" s="13"/>
      <c r="H354" s="192" t="s">
        <v>1</v>
      </c>
      <c r="I354" s="194"/>
      <c r="J354" s="13"/>
      <c r="K354" s="13"/>
      <c r="L354" s="191"/>
      <c r="M354" s="195"/>
      <c r="N354" s="196"/>
      <c r="O354" s="196"/>
      <c r="P354" s="196"/>
      <c r="Q354" s="196"/>
      <c r="R354" s="196"/>
      <c r="S354" s="196"/>
      <c r="T354" s="197"/>
      <c r="U354" s="13"/>
      <c r="V354" s="13"/>
      <c r="W354" s="13"/>
      <c r="X354" s="13"/>
      <c r="Y354" s="13"/>
      <c r="Z354" s="13"/>
      <c r="AA354" s="13"/>
      <c r="AB354" s="13"/>
      <c r="AC354" s="13"/>
      <c r="AD354" s="13"/>
      <c r="AE354" s="13"/>
      <c r="AT354" s="192" t="s">
        <v>147</v>
      </c>
      <c r="AU354" s="192" t="s">
        <v>86</v>
      </c>
      <c r="AV354" s="13" t="s">
        <v>84</v>
      </c>
      <c r="AW354" s="13" t="s">
        <v>32</v>
      </c>
      <c r="AX354" s="13" t="s">
        <v>76</v>
      </c>
      <c r="AY354" s="192" t="s">
        <v>136</v>
      </c>
    </row>
    <row r="355" s="14" customFormat="1">
      <c r="A355" s="14"/>
      <c r="B355" s="198"/>
      <c r="C355" s="14"/>
      <c r="D355" s="186" t="s">
        <v>147</v>
      </c>
      <c r="E355" s="199" t="s">
        <v>1</v>
      </c>
      <c r="F355" s="200" t="s">
        <v>457</v>
      </c>
      <c r="G355" s="14"/>
      <c r="H355" s="201">
        <v>6.75</v>
      </c>
      <c r="I355" s="202"/>
      <c r="J355" s="14"/>
      <c r="K355" s="14"/>
      <c r="L355" s="198"/>
      <c r="M355" s="203"/>
      <c r="N355" s="204"/>
      <c r="O355" s="204"/>
      <c r="P355" s="204"/>
      <c r="Q355" s="204"/>
      <c r="R355" s="204"/>
      <c r="S355" s="204"/>
      <c r="T355" s="205"/>
      <c r="U355" s="14"/>
      <c r="V355" s="14"/>
      <c r="W355" s="14"/>
      <c r="X355" s="14"/>
      <c r="Y355" s="14"/>
      <c r="Z355" s="14"/>
      <c r="AA355" s="14"/>
      <c r="AB355" s="14"/>
      <c r="AC355" s="14"/>
      <c r="AD355" s="14"/>
      <c r="AE355" s="14"/>
      <c r="AT355" s="199" t="s">
        <v>147</v>
      </c>
      <c r="AU355" s="199" t="s">
        <v>86</v>
      </c>
      <c r="AV355" s="14" t="s">
        <v>86</v>
      </c>
      <c r="AW355" s="14" t="s">
        <v>32</v>
      </c>
      <c r="AX355" s="14" t="s">
        <v>76</v>
      </c>
      <c r="AY355" s="199" t="s">
        <v>136</v>
      </c>
    </row>
    <row r="356" s="13" customFormat="1">
      <c r="A356" s="13"/>
      <c r="B356" s="191"/>
      <c r="C356" s="13"/>
      <c r="D356" s="186" t="s">
        <v>147</v>
      </c>
      <c r="E356" s="192" t="s">
        <v>1</v>
      </c>
      <c r="F356" s="193" t="s">
        <v>254</v>
      </c>
      <c r="G356" s="13"/>
      <c r="H356" s="192" t="s">
        <v>1</v>
      </c>
      <c r="I356" s="194"/>
      <c r="J356" s="13"/>
      <c r="K356" s="13"/>
      <c r="L356" s="191"/>
      <c r="M356" s="195"/>
      <c r="N356" s="196"/>
      <c r="O356" s="196"/>
      <c r="P356" s="196"/>
      <c r="Q356" s="196"/>
      <c r="R356" s="196"/>
      <c r="S356" s="196"/>
      <c r="T356" s="197"/>
      <c r="U356" s="13"/>
      <c r="V356" s="13"/>
      <c r="W356" s="13"/>
      <c r="X356" s="13"/>
      <c r="Y356" s="13"/>
      <c r="Z356" s="13"/>
      <c r="AA356" s="13"/>
      <c r="AB356" s="13"/>
      <c r="AC356" s="13"/>
      <c r="AD356" s="13"/>
      <c r="AE356" s="13"/>
      <c r="AT356" s="192" t="s">
        <v>147</v>
      </c>
      <c r="AU356" s="192" t="s">
        <v>86</v>
      </c>
      <c r="AV356" s="13" t="s">
        <v>84</v>
      </c>
      <c r="AW356" s="13" t="s">
        <v>32</v>
      </c>
      <c r="AX356" s="13" t="s">
        <v>76</v>
      </c>
      <c r="AY356" s="192" t="s">
        <v>136</v>
      </c>
    </row>
    <row r="357" s="14" customFormat="1">
      <c r="A357" s="14"/>
      <c r="B357" s="198"/>
      <c r="C357" s="14"/>
      <c r="D357" s="186" t="s">
        <v>147</v>
      </c>
      <c r="E357" s="199" t="s">
        <v>1</v>
      </c>
      <c r="F357" s="200" t="s">
        <v>458</v>
      </c>
      <c r="G357" s="14"/>
      <c r="H357" s="201">
        <v>140.47999999999999</v>
      </c>
      <c r="I357" s="202"/>
      <c r="J357" s="14"/>
      <c r="K357" s="14"/>
      <c r="L357" s="198"/>
      <c r="M357" s="203"/>
      <c r="N357" s="204"/>
      <c r="O357" s="204"/>
      <c r="P357" s="204"/>
      <c r="Q357" s="204"/>
      <c r="R357" s="204"/>
      <c r="S357" s="204"/>
      <c r="T357" s="205"/>
      <c r="U357" s="14"/>
      <c r="V357" s="14"/>
      <c r="W357" s="14"/>
      <c r="X357" s="14"/>
      <c r="Y357" s="14"/>
      <c r="Z357" s="14"/>
      <c r="AA357" s="14"/>
      <c r="AB357" s="14"/>
      <c r="AC357" s="14"/>
      <c r="AD357" s="14"/>
      <c r="AE357" s="14"/>
      <c r="AT357" s="199" t="s">
        <v>147</v>
      </c>
      <c r="AU357" s="199" t="s">
        <v>86</v>
      </c>
      <c r="AV357" s="14" t="s">
        <v>86</v>
      </c>
      <c r="AW357" s="14" t="s">
        <v>32</v>
      </c>
      <c r="AX357" s="14" t="s">
        <v>76</v>
      </c>
      <c r="AY357" s="199" t="s">
        <v>136</v>
      </c>
    </row>
    <row r="358" s="13" customFormat="1">
      <c r="A358" s="13"/>
      <c r="B358" s="191"/>
      <c r="C358" s="13"/>
      <c r="D358" s="186" t="s">
        <v>147</v>
      </c>
      <c r="E358" s="192" t="s">
        <v>1</v>
      </c>
      <c r="F358" s="193" t="s">
        <v>459</v>
      </c>
      <c r="G358" s="13"/>
      <c r="H358" s="192" t="s">
        <v>1</v>
      </c>
      <c r="I358" s="194"/>
      <c r="J358" s="13"/>
      <c r="K358" s="13"/>
      <c r="L358" s="191"/>
      <c r="M358" s="195"/>
      <c r="N358" s="196"/>
      <c r="O358" s="196"/>
      <c r="P358" s="196"/>
      <c r="Q358" s="196"/>
      <c r="R358" s="196"/>
      <c r="S358" s="196"/>
      <c r="T358" s="197"/>
      <c r="U358" s="13"/>
      <c r="V358" s="13"/>
      <c r="W358" s="13"/>
      <c r="X358" s="13"/>
      <c r="Y358" s="13"/>
      <c r="Z358" s="13"/>
      <c r="AA358" s="13"/>
      <c r="AB358" s="13"/>
      <c r="AC358" s="13"/>
      <c r="AD358" s="13"/>
      <c r="AE358" s="13"/>
      <c r="AT358" s="192" t="s">
        <v>147</v>
      </c>
      <c r="AU358" s="192" t="s">
        <v>86</v>
      </c>
      <c r="AV358" s="13" t="s">
        <v>84</v>
      </c>
      <c r="AW358" s="13" t="s">
        <v>32</v>
      </c>
      <c r="AX358" s="13" t="s">
        <v>76</v>
      </c>
      <c r="AY358" s="192" t="s">
        <v>136</v>
      </c>
    </row>
    <row r="359" s="14" customFormat="1">
      <c r="A359" s="14"/>
      <c r="B359" s="198"/>
      <c r="C359" s="14"/>
      <c r="D359" s="186" t="s">
        <v>147</v>
      </c>
      <c r="E359" s="199" t="s">
        <v>1</v>
      </c>
      <c r="F359" s="200" t="s">
        <v>460</v>
      </c>
      <c r="G359" s="14"/>
      <c r="H359" s="201">
        <v>25.824000000000002</v>
      </c>
      <c r="I359" s="202"/>
      <c r="J359" s="14"/>
      <c r="K359" s="14"/>
      <c r="L359" s="198"/>
      <c r="M359" s="203"/>
      <c r="N359" s="204"/>
      <c r="O359" s="204"/>
      <c r="P359" s="204"/>
      <c r="Q359" s="204"/>
      <c r="R359" s="204"/>
      <c r="S359" s="204"/>
      <c r="T359" s="205"/>
      <c r="U359" s="14"/>
      <c r="V359" s="14"/>
      <c r="W359" s="14"/>
      <c r="X359" s="14"/>
      <c r="Y359" s="14"/>
      <c r="Z359" s="14"/>
      <c r="AA359" s="14"/>
      <c r="AB359" s="14"/>
      <c r="AC359" s="14"/>
      <c r="AD359" s="14"/>
      <c r="AE359" s="14"/>
      <c r="AT359" s="199" t="s">
        <v>147</v>
      </c>
      <c r="AU359" s="199" t="s">
        <v>86</v>
      </c>
      <c r="AV359" s="14" t="s">
        <v>86</v>
      </c>
      <c r="AW359" s="14" t="s">
        <v>32</v>
      </c>
      <c r="AX359" s="14" t="s">
        <v>76</v>
      </c>
      <c r="AY359" s="199" t="s">
        <v>136</v>
      </c>
    </row>
    <row r="360" s="13" customFormat="1">
      <c r="A360" s="13"/>
      <c r="B360" s="191"/>
      <c r="C360" s="13"/>
      <c r="D360" s="186" t="s">
        <v>147</v>
      </c>
      <c r="E360" s="192" t="s">
        <v>1</v>
      </c>
      <c r="F360" s="193" t="s">
        <v>250</v>
      </c>
      <c r="G360" s="13"/>
      <c r="H360" s="192" t="s">
        <v>1</v>
      </c>
      <c r="I360" s="194"/>
      <c r="J360" s="13"/>
      <c r="K360" s="13"/>
      <c r="L360" s="191"/>
      <c r="M360" s="195"/>
      <c r="N360" s="196"/>
      <c r="O360" s="196"/>
      <c r="P360" s="196"/>
      <c r="Q360" s="196"/>
      <c r="R360" s="196"/>
      <c r="S360" s="196"/>
      <c r="T360" s="197"/>
      <c r="U360" s="13"/>
      <c r="V360" s="13"/>
      <c r="W360" s="13"/>
      <c r="X360" s="13"/>
      <c r="Y360" s="13"/>
      <c r="Z360" s="13"/>
      <c r="AA360" s="13"/>
      <c r="AB360" s="13"/>
      <c r="AC360" s="13"/>
      <c r="AD360" s="13"/>
      <c r="AE360" s="13"/>
      <c r="AT360" s="192" t="s">
        <v>147</v>
      </c>
      <c r="AU360" s="192" t="s">
        <v>86</v>
      </c>
      <c r="AV360" s="13" t="s">
        <v>84</v>
      </c>
      <c r="AW360" s="13" t="s">
        <v>32</v>
      </c>
      <c r="AX360" s="13" t="s">
        <v>76</v>
      </c>
      <c r="AY360" s="192" t="s">
        <v>136</v>
      </c>
    </row>
    <row r="361" s="14" customFormat="1">
      <c r="A361" s="14"/>
      <c r="B361" s="198"/>
      <c r="C361" s="14"/>
      <c r="D361" s="186" t="s">
        <v>147</v>
      </c>
      <c r="E361" s="199" t="s">
        <v>1</v>
      </c>
      <c r="F361" s="200" t="s">
        <v>461</v>
      </c>
      <c r="G361" s="14"/>
      <c r="H361" s="201">
        <v>147.68000000000001</v>
      </c>
      <c r="I361" s="202"/>
      <c r="J361" s="14"/>
      <c r="K361" s="14"/>
      <c r="L361" s="198"/>
      <c r="M361" s="203"/>
      <c r="N361" s="204"/>
      <c r="O361" s="204"/>
      <c r="P361" s="204"/>
      <c r="Q361" s="204"/>
      <c r="R361" s="204"/>
      <c r="S361" s="204"/>
      <c r="T361" s="205"/>
      <c r="U361" s="14"/>
      <c r="V361" s="14"/>
      <c r="W361" s="14"/>
      <c r="X361" s="14"/>
      <c r="Y361" s="14"/>
      <c r="Z361" s="14"/>
      <c r="AA361" s="14"/>
      <c r="AB361" s="14"/>
      <c r="AC361" s="14"/>
      <c r="AD361" s="14"/>
      <c r="AE361" s="14"/>
      <c r="AT361" s="199" t="s">
        <v>147</v>
      </c>
      <c r="AU361" s="199" t="s">
        <v>86</v>
      </c>
      <c r="AV361" s="14" t="s">
        <v>86</v>
      </c>
      <c r="AW361" s="14" t="s">
        <v>32</v>
      </c>
      <c r="AX361" s="14" t="s">
        <v>76</v>
      </c>
      <c r="AY361" s="199" t="s">
        <v>136</v>
      </c>
    </row>
    <row r="362" s="13" customFormat="1">
      <c r="A362" s="13"/>
      <c r="B362" s="191"/>
      <c r="C362" s="13"/>
      <c r="D362" s="186" t="s">
        <v>147</v>
      </c>
      <c r="E362" s="192" t="s">
        <v>1</v>
      </c>
      <c r="F362" s="193" t="s">
        <v>168</v>
      </c>
      <c r="G362" s="13"/>
      <c r="H362" s="192" t="s">
        <v>1</v>
      </c>
      <c r="I362" s="194"/>
      <c r="J362" s="13"/>
      <c r="K362" s="13"/>
      <c r="L362" s="191"/>
      <c r="M362" s="195"/>
      <c r="N362" s="196"/>
      <c r="O362" s="196"/>
      <c r="P362" s="196"/>
      <c r="Q362" s="196"/>
      <c r="R362" s="196"/>
      <c r="S362" s="196"/>
      <c r="T362" s="197"/>
      <c r="U362" s="13"/>
      <c r="V362" s="13"/>
      <c r="W362" s="13"/>
      <c r="X362" s="13"/>
      <c r="Y362" s="13"/>
      <c r="Z362" s="13"/>
      <c r="AA362" s="13"/>
      <c r="AB362" s="13"/>
      <c r="AC362" s="13"/>
      <c r="AD362" s="13"/>
      <c r="AE362" s="13"/>
      <c r="AT362" s="192" t="s">
        <v>147</v>
      </c>
      <c r="AU362" s="192" t="s">
        <v>86</v>
      </c>
      <c r="AV362" s="13" t="s">
        <v>84</v>
      </c>
      <c r="AW362" s="13" t="s">
        <v>32</v>
      </c>
      <c r="AX362" s="13" t="s">
        <v>76</v>
      </c>
      <c r="AY362" s="192" t="s">
        <v>136</v>
      </c>
    </row>
    <row r="363" s="14" customFormat="1">
      <c r="A363" s="14"/>
      <c r="B363" s="198"/>
      <c r="C363" s="14"/>
      <c r="D363" s="186" t="s">
        <v>147</v>
      </c>
      <c r="E363" s="199" t="s">
        <v>1</v>
      </c>
      <c r="F363" s="200" t="s">
        <v>462</v>
      </c>
      <c r="G363" s="14"/>
      <c r="H363" s="201">
        <v>5.25</v>
      </c>
      <c r="I363" s="202"/>
      <c r="J363" s="14"/>
      <c r="K363" s="14"/>
      <c r="L363" s="198"/>
      <c r="M363" s="203"/>
      <c r="N363" s="204"/>
      <c r="O363" s="204"/>
      <c r="P363" s="204"/>
      <c r="Q363" s="204"/>
      <c r="R363" s="204"/>
      <c r="S363" s="204"/>
      <c r="T363" s="205"/>
      <c r="U363" s="14"/>
      <c r="V363" s="14"/>
      <c r="W363" s="14"/>
      <c r="X363" s="14"/>
      <c r="Y363" s="14"/>
      <c r="Z363" s="14"/>
      <c r="AA363" s="14"/>
      <c r="AB363" s="14"/>
      <c r="AC363" s="14"/>
      <c r="AD363" s="14"/>
      <c r="AE363" s="14"/>
      <c r="AT363" s="199" t="s">
        <v>147</v>
      </c>
      <c r="AU363" s="199" t="s">
        <v>86</v>
      </c>
      <c r="AV363" s="14" t="s">
        <v>86</v>
      </c>
      <c r="AW363" s="14" t="s">
        <v>32</v>
      </c>
      <c r="AX363" s="14" t="s">
        <v>76</v>
      </c>
      <c r="AY363" s="199" t="s">
        <v>136</v>
      </c>
    </row>
    <row r="364" s="13" customFormat="1">
      <c r="A364" s="13"/>
      <c r="B364" s="191"/>
      <c r="C364" s="13"/>
      <c r="D364" s="186" t="s">
        <v>147</v>
      </c>
      <c r="E364" s="192" t="s">
        <v>1</v>
      </c>
      <c r="F364" s="193" t="s">
        <v>463</v>
      </c>
      <c r="G364" s="13"/>
      <c r="H364" s="192" t="s">
        <v>1</v>
      </c>
      <c r="I364" s="194"/>
      <c r="J364" s="13"/>
      <c r="K364" s="13"/>
      <c r="L364" s="191"/>
      <c r="M364" s="195"/>
      <c r="N364" s="196"/>
      <c r="O364" s="196"/>
      <c r="P364" s="196"/>
      <c r="Q364" s="196"/>
      <c r="R364" s="196"/>
      <c r="S364" s="196"/>
      <c r="T364" s="197"/>
      <c r="U364" s="13"/>
      <c r="V364" s="13"/>
      <c r="W364" s="13"/>
      <c r="X364" s="13"/>
      <c r="Y364" s="13"/>
      <c r="Z364" s="13"/>
      <c r="AA364" s="13"/>
      <c r="AB364" s="13"/>
      <c r="AC364" s="13"/>
      <c r="AD364" s="13"/>
      <c r="AE364" s="13"/>
      <c r="AT364" s="192" t="s">
        <v>147</v>
      </c>
      <c r="AU364" s="192" t="s">
        <v>86</v>
      </c>
      <c r="AV364" s="13" t="s">
        <v>84</v>
      </c>
      <c r="AW364" s="13" t="s">
        <v>32</v>
      </c>
      <c r="AX364" s="13" t="s">
        <v>76</v>
      </c>
      <c r="AY364" s="192" t="s">
        <v>136</v>
      </c>
    </row>
    <row r="365" s="14" customFormat="1">
      <c r="A365" s="14"/>
      <c r="B365" s="198"/>
      <c r="C365" s="14"/>
      <c r="D365" s="186" t="s">
        <v>147</v>
      </c>
      <c r="E365" s="199" t="s">
        <v>1</v>
      </c>
      <c r="F365" s="200" t="s">
        <v>464</v>
      </c>
      <c r="G365" s="14"/>
      <c r="H365" s="201">
        <v>10.5</v>
      </c>
      <c r="I365" s="202"/>
      <c r="J365" s="14"/>
      <c r="K365" s="14"/>
      <c r="L365" s="198"/>
      <c r="M365" s="203"/>
      <c r="N365" s="204"/>
      <c r="O365" s="204"/>
      <c r="P365" s="204"/>
      <c r="Q365" s="204"/>
      <c r="R365" s="204"/>
      <c r="S365" s="204"/>
      <c r="T365" s="205"/>
      <c r="U365" s="14"/>
      <c r="V365" s="14"/>
      <c r="W365" s="14"/>
      <c r="X365" s="14"/>
      <c r="Y365" s="14"/>
      <c r="Z365" s="14"/>
      <c r="AA365" s="14"/>
      <c r="AB365" s="14"/>
      <c r="AC365" s="14"/>
      <c r="AD365" s="14"/>
      <c r="AE365" s="14"/>
      <c r="AT365" s="199" t="s">
        <v>147</v>
      </c>
      <c r="AU365" s="199" t="s">
        <v>86</v>
      </c>
      <c r="AV365" s="14" t="s">
        <v>86</v>
      </c>
      <c r="AW365" s="14" t="s">
        <v>32</v>
      </c>
      <c r="AX365" s="14" t="s">
        <v>76</v>
      </c>
      <c r="AY365" s="199" t="s">
        <v>136</v>
      </c>
    </row>
    <row r="366" s="13" customFormat="1">
      <c r="A366" s="13"/>
      <c r="B366" s="191"/>
      <c r="C366" s="13"/>
      <c r="D366" s="186" t="s">
        <v>147</v>
      </c>
      <c r="E366" s="192" t="s">
        <v>1</v>
      </c>
      <c r="F366" s="193" t="s">
        <v>465</v>
      </c>
      <c r="G366" s="13"/>
      <c r="H366" s="192" t="s">
        <v>1</v>
      </c>
      <c r="I366" s="194"/>
      <c r="J366" s="13"/>
      <c r="K366" s="13"/>
      <c r="L366" s="191"/>
      <c r="M366" s="195"/>
      <c r="N366" s="196"/>
      <c r="O366" s="196"/>
      <c r="P366" s="196"/>
      <c r="Q366" s="196"/>
      <c r="R366" s="196"/>
      <c r="S366" s="196"/>
      <c r="T366" s="197"/>
      <c r="U366" s="13"/>
      <c r="V366" s="13"/>
      <c r="W366" s="13"/>
      <c r="X366" s="13"/>
      <c r="Y366" s="13"/>
      <c r="Z366" s="13"/>
      <c r="AA366" s="13"/>
      <c r="AB366" s="13"/>
      <c r="AC366" s="13"/>
      <c r="AD366" s="13"/>
      <c r="AE366" s="13"/>
      <c r="AT366" s="192" t="s">
        <v>147</v>
      </c>
      <c r="AU366" s="192" t="s">
        <v>86</v>
      </c>
      <c r="AV366" s="13" t="s">
        <v>84</v>
      </c>
      <c r="AW366" s="13" t="s">
        <v>32</v>
      </c>
      <c r="AX366" s="13" t="s">
        <v>76</v>
      </c>
      <c r="AY366" s="192" t="s">
        <v>136</v>
      </c>
    </row>
    <row r="367" s="14" customFormat="1">
      <c r="A367" s="14"/>
      <c r="B367" s="198"/>
      <c r="C367" s="14"/>
      <c r="D367" s="186" t="s">
        <v>147</v>
      </c>
      <c r="E367" s="199" t="s">
        <v>1</v>
      </c>
      <c r="F367" s="200" t="s">
        <v>466</v>
      </c>
      <c r="G367" s="14"/>
      <c r="H367" s="201">
        <v>9.7200000000000006</v>
      </c>
      <c r="I367" s="202"/>
      <c r="J367" s="14"/>
      <c r="K367" s="14"/>
      <c r="L367" s="198"/>
      <c r="M367" s="203"/>
      <c r="N367" s="204"/>
      <c r="O367" s="204"/>
      <c r="P367" s="204"/>
      <c r="Q367" s="204"/>
      <c r="R367" s="204"/>
      <c r="S367" s="204"/>
      <c r="T367" s="205"/>
      <c r="U367" s="14"/>
      <c r="V367" s="14"/>
      <c r="W367" s="14"/>
      <c r="X367" s="14"/>
      <c r="Y367" s="14"/>
      <c r="Z367" s="14"/>
      <c r="AA367" s="14"/>
      <c r="AB367" s="14"/>
      <c r="AC367" s="14"/>
      <c r="AD367" s="14"/>
      <c r="AE367" s="14"/>
      <c r="AT367" s="199" t="s">
        <v>147</v>
      </c>
      <c r="AU367" s="199" t="s">
        <v>86</v>
      </c>
      <c r="AV367" s="14" t="s">
        <v>86</v>
      </c>
      <c r="AW367" s="14" t="s">
        <v>32</v>
      </c>
      <c r="AX367" s="14" t="s">
        <v>76</v>
      </c>
      <c r="AY367" s="199" t="s">
        <v>136</v>
      </c>
    </row>
    <row r="368" s="13" customFormat="1">
      <c r="A368" s="13"/>
      <c r="B368" s="191"/>
      <c r="C368" s="13"/>
      <c r="D368" s="186" t="s">
        <v>147</v>
      </c>
      <c r="E368" s="192" t="s">
        <v>1</v>
      </c>
      <c r="F368" s="193" t="s">
        <v>174</v>
      </c>
      <c r="G368" s="13"/>
      <c r="H368" s="192" t="s">
        <v>1</v>
      </c>
      <c r="I368" s="194"/>
      <c r="J368" s="13"/>
      <c r="K368" s="13"/>
      <c r="L368" s="191"/>
      <c r="M368" s="195"/>
      <c r="N368" s="196"/>
      <c r="O368" s="196"/>
      <c r="P368" s="196"/>
      <c r="Q368" s="196"/>
      <c r="R368" s="196"/>
      <c r="S368" s="196"/>
      <c r="T368" s="197"/>
      <c r="U368" s="13"/>
      <c r="V368" s="13"/>
      <c r="W368" s="13"/>
      <c r="X368" s="13"/>
      <c r="Y368" s="13"/>
      <c r="Z368" s="13"/>
      <c r="AA368" s="13"/>
      <c r="AB368" s="13"/>
      <c r="AC368" s="13"/>
      <c r="AD368" s="13"/>
      <c r="AE368" s="13"/>
      <c r="AT368" s="192" t="s">
        <v>147</v>
      </c>
      <c r="AU368" s="192" t="s">
        <v>86</v>
      </c>
      <c r="AV368" s="13" t="s">
        <v>84</v>
      </c>
      <c r="AW368" s="13" t="s">
        <v>32</v>
      </c>
      <c r="AX368" s="13" t="s">
        <v>76</v>
      </c>
      <c r="AY368" s="192" t="s">
        <v>136</v>
      </c>
    </row>
    <row r="369" s="14" customFormat="1">
      <c r="A369" s="14"/>
      <c r="B369" s="198"/>
      <c r="C369" s="14"/>
      <c r="D369" s="186" t="s">
        <v>147</v>
      </c>
      <c r="E369" s="199" t="s">
        <v>1</v>
      </c>
      <c r="F369" s="200" t="s">
        <v>467</v>
      </c>
      <c r="G369" s="14"/>
      <c r="H369" s="201">
        <v>32.603000000000002</v>
      </c>
      <c r="I369" s="202"/>
      <c r="J369" s="14"/>
      <c r="K369" s="14"/>
      <c r="L369" s="198"/>
      <c r="M369" s="203"/>
      <c r="N369" s="204"/>
      <c r="O369" s="204"/>
      <c r="P369" s="204"/>
      <c r="Q369" s="204"/>
      <c r="R369" s="204"/>
      <c r="S369" s="204"/>
      <c r="T369" s="205"/>
      <c r="U369" s="14"/>
      <c r="V369" s="14"/>
      <c r="W369" s="14"/>
      <c r="X369" s="14"/>
      <c r="Y369" s="14"/>
      <c r="Z369" s="14"/>
      <c r="AA369" s="14"/>
      <c r="AB369" s="14"/>
      <c r="AC369" s="14"/>
      <c r="AD369" s="14"/>
      <c r="AE369" s="14"/>
      <c r="AT369" s="199" t="s">
        <v>147</v>
      </c>
      <c r="AU369" s="199" t="s">
        <v>86</v>
      </c>
      <c r="AV369" s="14" t="s">
        <v>86</v>
      </c>
      <c r="AW369" s="14" t="s">
        <v>32</v>
      </c>
      <c r="AX369" s="14" t="s">
        <v>76</v>
      </c>
      <c r="AY369" s="199" t="s">
        <v>136</v>
      </c>
    </row>
    <row r="370" s="13" customFormat="1">
      <c r="A370" s="13"/>
      <c r="B370" s="191"/>
      <c r="C370" s="13"/>
      <c r="D370" s="186" t="s">
        <v>147</v>
      </c>
      <c r="E370" s="192" t="s">
        <v>1</v>
      </c>
      <c r="F370" s="193" t="s">
        <v>468</v>
      </c>
      <c r="G370" s="13"/>
      <c r="H370" s="192" t="s">
        <v>1</v>
      </c>
      <c r="I370" s="194"/>
      <c r="J370" s="13"/>
      <c r="K370" s="13"/>
      <c r="L370" s="191"/>
      <c r="M370" s="195"/>
      <c r="N370" s="196"/>
      <c r="O370" s="196"/>
      <c r="P370" s="196"/>
      <c r="Q370" s="196"/>
      <c r="R370" s="196"/>
      <c r="S370" s="196"/>
      <c r="T370" s="197"/>
      <c r="U370" s="13"/>
      <c r="V370" s="13"/>
      <c r="W370" s="13"/>
      <c r="X370" s="13"/>
      <c r="Y370" s="13"/>
      <c r="Z370" s="13"/>
      <c r="AA370" s="13"/>
      <c r="AB370" s="13"/>
      <c r="AC370" s="13"/>
      <c r="AD370" s="13"/>
      <c r="AE370" s="13"/>
      <c r="AT370" s="192" t="s">
        <v>147</v>
      </c>
      <c r="AU370" s="192" t="s">
        <v>86</v>
      </c>
      <c r="AV370" s="13" t="s">
        <v>84</v>
      </c>
      <c r="AW370" s="13" t="s">
        <v>32</v>
      </c>
      <c r="AX370" s="13" t="s">
        <v>76</v>
      </c>
      <c r="AY370" s="192" t="s">
        <v>136</v>
      </c>
    </row>
    <row r="371" s="14" customFormat="1">
      <c r="A371" s="14"/>
      <c r="B371" s="198"/>
      <c r="C371" s="14"/>
      <c r="D371" s="186" t="s">
        <v>147</v>
      </c>
      <c r="E371" s="199" t="s">
        <v>1</v>
      </c>
      <c r="F371" s="200" t="s">
        <v>469</v>
      </c>
      <c r="G371" s="14"/>
      <c r="H371" s="201">
        <v>42.856000000000002</v>
      </c>
      <c r="I371" s="202"/>
      <c r="J371" s="14"/>
      <c r="K371" s="14"/>
      <c r="L371" s="198"/>
      <c r="M371" s="203"/>
      <c r="N371" s="204"/>
      <c r="O371" s="204"/>
      <c r="P371" s="204"/>
      <c r="Q371" s="204"/>
      <c r="R371" s="204"/>
      <c r="S371" s="204"/>
      <c r="T371" s="205"/>
      <c r="U371" s="14"/>
      <c r="V371" s="14"/>
      <c r="W371" s="14"/>
      <c r="X371" s="14"/>
      <c r="Y371" s="14"/>
      <c r="Z371" s="14"/>
      <c r="AA371" s="14"/>
      <c r="AB371" s="14"/>
      <c r="AC371" s="14"/>
      <c r="AD371" s="14"/>
      <c r="AE371" s="14"/>
      <c r="AT371" s="199" t="s">
        <v>147</v>
      </c>
      <c r="AU371" s="199" t="s">
        <v>86</v>
      </c>
      <c r="AV371" s="14" t="s">
        <v>86</v>
      </c>
      <c r="AW371" s="14" t="s">
        <v>32</v>
      </c>
      <c r="AX371" s="14" t="s">
        <v>76</v>
      </c>
      <c r="AY371" s="199" t="s">
        <v>136</v>
      </c>
    </row>
    <row r="372" s="13" customFormat="1">
      <c r="A372" s="13"/>
      <c r="B372" s="191"/>
      <c r="C372" s="13"/>
      <c r="D372" s="186" t="s">
        <v>147</v>
      </c>
      <c r="E372" s="192" t="s">
        <v>1</v>
      </c>
      <c r="F372" s="193" t="s">
        <v>176</v>
      </c>
      <c r="G372" s="13"/>
      <c r="H372" s="192" t="s">
        <v>1</v>
      </c>
      <c r="I372" s="194"/>
      <c r="J372" s="13"/>
      <c r="K372" s="13"/>
      <c r="L372" s="191"/>
      <c r="M372" s="195"/>
      <c r="N372" s="196"/>
      <c r="O372" s="196"/>
      <c r="P372" s="196"/>
      <c r="Q372" s="196"/>
      <c r="R372" s="196"/>
      <c r="S372" s="196"/>
      <c r="T372" s="197"/>
      <c r="U372" s="13"/>
      <c r="V372" s="13"/>
      <c r="W372" s="13"/>
      <c r="X372" s="13"/>
      <c r="Y372" s="13"/>
      <c r="Z372" s="13"/>
      <c r="AA372" s="13"/>
      <c r="AB372" s="13"/>
      <c r="AC372" s="13"/>
      <c r="AD372" s="13"/>
      <c r="AE372" s="13"/>
      <c r="AT372" s="192" t="s">
        <v>147</v>
      </c>
      <c r="AU372" s="192" t="s">
        <v>86</v>
      </c>
      <c r="AV372" s="13" t="s">
        <v>84</v>
      </c>
      <c r="AW372" s="13" t="s">
        <v>32</v>
      </c>
      <c r="AX372" s="13" t="s">
        <v>76</v>
      </c>
      <c r="AY372" s="192" t="s">
        <v>136</v>
      </c>
    </row>
    <row r="373" s="14" customFormat="1">
      <c r="A373" s="14"/>
      <c r="B373" s="198"/>
      <c r="C373" s="14"/>
      <c r="D373" s="186" t="s">
        <v>147</v>
      </c>
      <c r="E373" s="199" t="s">
        <v>1</v>
      </c>
      <c r="F373" s="200" t="s">
        <v>470</v>
      </c>
      <c r="G373" s="14"/>
      <c r="H373" s="201">
        <v>36.054000000000002</v>
      </c>
      <c r="I373" s="202"/>
      <c r="J373" s="14"/>
      <c r="K373" s="14"/>
      <c r="L373" s="198"/>
      <c r="M373" s="203"/>
      <c r="N373" s="204"/>
      <c r="O373" s="204"/>
      <c r="P373" s="204"/>
      <c r="Q373" s="204"/>
      <c r="R373" s="204"/>
      <c r="S373" s="204"/>
      <c r="T373" s="205"/>
      <c r="U373" s="14"/>
      <c r="V373" s="14"/>
      <c r="W373" s="14"/>
      <c r="X373" s="14"/>
      <c r="Y373" s="14"/>
      <c r="Z373" s="14"/>
      <c r="AA373" s="14"/>
      <c r="AB373" s="14"/>
      <c r="AC373" s="14"/>
      <c r="AD373" s="14"/>
      <c r="AE373" s="14"/>
      <c r="AT373" s="199" t="s">
        <v>147</v>
      </c>
      <c r="AU373" s="199" t="s">
        <v>86</v>
      </c>
      <c r="AV373" s="14" t="s">
        <v>86</v>
      </c>
      <c r="AW373" s="14" t="s">
        <v>32</v>
      </c>
      <c r="AX373" s="14" t="s">
        <v>76</v>
      </c>
      <c r="AY373" s="199" t="s">
        <v>136</v>
      </c>
    </row>
    <row r="374" s="13" customFormat="1">
      <c r="A374" s="13"/>
      <c r="B374" s="191"/>
      <c r="C374" s="13"/>
      <c r="D374" s="186" t="s">
        <v>147</v>
      </c>
      <c r="E374" s="192" t="s">
        <v>1</v>
      </c>
      <c r="F374" s="193" t="s">
        <v>471</v>
      </c>
      <c r="G374" s="13"/>
      <c r="H374" s="192" t="s">
        <v>1</v>
      </c>
      <c r="I374" s="194"/>
      <c r="J374" s="13"/>
      <c r="K374" s="13"/>
      <c r="L374" s="191"/>
      <c r="M374" s="195"/>
      <c r="N374" s="196"/>
      <c r="O374" s="196"/>
      <c r="P374" s="196"/>
      <c r="Q374" s="196"/>
      <c r="R374" s="196"/>
      <c r="S374" s="196"/>
      <c r="T374" s="197"/>
      <c r="U374" s="13"/>
      <c r="V374" s="13"/>
      <c r="W374" s="13"/>
      <c r="X374" s="13"/>
      <c r="Y374" s="13"/>
      <c r="Z374" s="13"/>
      <c r="AA374" s="13"/>
      <c r="AB374" s="13"/>
      <c r="AC374" s="13"/>
      <c r="AD374" s="13"/>
      <c r="AE374" s="13"/>
      <c r="AT374" s="192" t="s">
        <v>147</v>
      </c>
      <c r="AU374" s="192" t="s">
        <v>86</v>
      </c>
      <c r="AV374" s="13" t="s">
        <v>84</v>
      </c>
      <c r="AW374" s="13" t="s">
        <v>32</v>
      </c>
      <c r="AX374" s="13" t="s">
        <v>76</v>
      </c>
      <c r="AY374" s="192" t="s">
        <v>136</v>
      </c>
    </row>
    <row r="375" s="14" customFormat="1">
      <c r="A375" s="14"/>
      <c r="B375" s="198"/>
      <c r="C375" s="14"/>
      <c r="D375" s="186" t="s">
        <v>147</v>
      </c>
      <c r="E375" s="199" t="s">
        <v>1</v>
      </c>
      <c r="F375" s="200" t="s">
        <v>472</v>
      </c>
      <c r="G375" s="14"/>
      <c r="H375" s="201">
        <v>12</v>
      </c>
      <c r="I375" s="202"/>
      <c r="J375" s="14"/>
      <c r="K375" s="14"/>
      <c r="L375" s="198"/>
      <c r="M375" s="203"/>
      <c r="N375" s="204"/>
      <c r="O375" s="204"/>
      <c r="P375" s="204"/>
      <c r="Q375" s="204"/>
      <c r="R375" s="204"/>
      <c r="S375" s="204"/>
      <c r="T375" s="205"/>
      <c r="U375" s="14"/>
      <c r="V375" s="14"/>
      <c r="W375" s="14"/>
      <c r="X375" s="14"/>
      <c r="Y375" s="14"/>
      <c r="Z375" s="14"/>
      <c r="AA375" s="14"/>
      <c r="AB375" s="14"/>
      <c r="AC375" s="14"/>
      <c r="AD375" s="14"/>
      <c r="AE375" s="14"/>
      <c r="AT375" s="199" t="s">
        <v>147</v>
      </c>
      <c r="AU375" s="199" t="s">
        <v>86</v>
      </c>
      <c r="AV375" s="14" t="s">
        <v>86</v>
      </c>
      <c r="AW375" s="14" t="s">
        <v>32</v>
      </c>
      <c r="AX375" s="14" t="s">
        <v>76</v>
      </c>
      <c r="AY375" s="199" t="s">
        <v>136</v>
      </c>
    </row>
    <row r="376" s="13" customFormat="1">
      <c r="A376" s="13"/>
      <c r="B376" s="191"/>
      <c r="C376" s="13"/>
      <c r="D376" s="186" t="s">
        <v>147</v>
      </c>
      <c r="E376" s="192" t="s">
        <v>1</v>
      </c>
      <c r="F376" s="193" t="s">
        <v>178</v>
      </c>
      <c r="G376" s="13"/>
      <c r="H376" s="192" t="s">
        <v>1</v>
      </c>
      <c r="I376" s="194"/>
      <c r="J376" s="13"/>
      <c r="K376" s="13"/>
      <c r="L376" s="191"/>
      <c r="M376" s="195"/>
      <c r="N376" s="196"/>
      <c r="O376" s="196"/>
      <c r="P376" s="196"/>
      <c r="Q376" s="196"/>
      <c r="R376" s="196"/>
      <c r="S376" s="196"/>
      <c r="T376" s="197"/>
      <c r="U376" s="13"/>
      <c r="V376" s="13"/>
      <c r="W376" s="13"/>
      <c r="X376" s="13"/>
      <c r="Y376" s="13"/>
      <c r="Z376" s="13"/>
      <c r="AA376" s="13"/>
      <c r="AB376" s="13"/>
      <c r="AC376" s="13"/>
      <c r="AD376" s="13"/>
      <c r="AE376" s="13"/>
      <c r="AT376" s="192" t="s">
        <v>147</v>
      </c>
      <c r="AU376" s="192" t="s">
        <v>86</v>
      </c>
      <c r="AV376" s="13" t="s">
        <v>84</v>
      </c>
      <c r="AW376" s="13" t="s">
        <v>32</v>
      </c>
      <c r="AX376" s="13" t="s">
        <v>76</v>
      </c>
      <c r="AY376" s="192" t="s">
        <v>136</v>
      </c>
    </row>
    <row r="377" s="14" customFormat="1">
      <c r="A377" s="14"/>
      <c r="B377" s="198"/>
      <c r="C377" s="14"/>
      <c r="D377" s="186" t="s">
        <v>147</v>
      </c>
      <c r="E377" s="199" t="s">
        <v>1</v>
      </c>
      <c r="F377" s="200" t="s">
        <v>473</v>
      </c>
      <c r="G377" s="14"/>
      <c r="H377" s="201">
        <v>13.640000000000001</v>
      </c>
      <c r="I377" s="202"/>
      <c r="J377" s="14"/>
      <c r="K377" s="14"/>
      <c r="L377" s="198"/>
      <c r="M377" s="203"/>
      <c r="N377" s="204"/>
      <c r="O377" s="204"/>
      <c r="P377" s="204"/>
      <c r="Q377" s="204"/>
      <c r="R377" s="204"/>
      <c r="S377" s="204"/>
      <c r="T377" s="205"/>
      <c r="U377" s="14"/>
      <c r="V377" s="14"/>
      <c r="W377" s="14"/>
      <c r="X377" s="14"/>
      <c r="Y377" s="14"/>
      <c r="Z377" s="14"/>
      <c r="AA377" s="14"/>
      <c r="AB377" s="14"/>
      <c r="AC377" s="14"/>
      <c r="AD377" s="14"/>
      <c r="AE377" s="14"/>
      <c r="AT377" s="199" t="s">
        <v>147</v>
      </c>
      <c r="AU377" s="199" t="s">
        <v>86</v>
      </c>
      <c r="AV377" s="14" t="s">
        <v>86</v>
      </c>
      <c r="AW377" s="14" t="s">
        <v>32</v>
      </c>
      <c r="AX377" s="14" t="s">
        <v>76</v>
      </c>
      <c r="AY377" s="199" t="s">
        <v>136</v>
      </c>
    </row>
    <row r="378" s="13" customFormat="1">
      <c r="A378" s="13"/>
      <c r="B378" s="191"/>
      <c r="C378" s="13"/>
      <c r="D378" s="186" t="s">
        <v>147</v>
      </c>
      <c r="E378" s="192" t="s">
        <v>1</v>
      </c>
      <c r="F378" s="193" t="s">
        <v>474</v>
      </c>
      <c r="G378" s="13"/>
      <c r="H378" s="192" t="s">
        <v>1</v>
      </c>
      <c r="I378" s="194"/>
      <c r="J378" s="13"/>
      <c r="K378" s="13"/>
      <c r="L378" s="191"/>
      <c r="M378" s="195"/>
      <c r="N378" s="196"/>
      <c r="O378" s="196"/>
      <c r="P378" s="196"/>
      <c r="Q378" s="196"/>
      <c r="R378" s="196"/>
      <c r="S378" s="196"/>
      <c r="T378" s="197"/>
      <c r="U378" s="13"/>
      <c r="V378" s="13"/>
      <c r="W378" s="13"/>
      <c r="X378" s="13"/>
      <c r="Y378" s="13"/>
      <c r="Z378" s="13"/>
      <c r="AA378" s="13"/>
      <c r="AB378" s="13"/>
      <c r="AC378" s="13"/>
      <c r="AD378" s="13"/>
      <c r="AE378" s="13"/>
      <c r="AT378" s="192" t="s">
        <v>147</v>
      </c>
      <c r="AU378" s="192" t="s">
        <v>86</v>
      </c>
      <c r="AV378" s="13" t="s">
        <v>84</v>
      </c>
      <c r="AW378" s="13" t="s">
        <v>32</v>
      </c>
      <c r="AX378" s="13" t="s">
        <v>76</v>
      </c>
      <c r="AY378" s="192" t="s">
        <v>136</v>
      </c>
    </row>
    <row r="379" s="14" customFormat="1">
      <c r="A379" s="14"/>
      <c r="B379" s="198"/>
      <c r="C379" s="14"/>
      <c r="D379" s="186" t="s">
        <v>147</v>
      </c>
      <c r="E379" s="199" t="s">
        <v>1</v>
      </c>
      <c r="F379" s="200" t="s">
        <v>475</v>
      </c>
      <c r="G379" s="14"/>
      <c r="H379" s="201">
        <v>8.5999999999999996</v>
      </c>
      <c r="I379" s="202"/>
      <c r="J379" s="14"/>
      <c r="K379" s="14"/>
      <c r="L379" s="198"/>
      <c r="M379" s="203"/>
      <c r="N379" s="204"/>
      <c r="O379" s="204"/>
      <c r="P379" s="204"/>
      <c r="Q379" s="204"/>
      <c r="R379" s="204"/>
      <c r="S379" s="204"/>
      <c r="T379" s="205"/>
      <c r="U379" s="14"/>
      <c r="V379" s="14"/>
      <c r="W379" s="14"/>
      <c r="X379" s="14"/>
      <c r="Y379" s="14"/>
      <c r="Z379" s="14"/>
      <c r="AA379" s="14"/>
      <c r="AB379" s="14"/>
      <c r="AC379" s="14"/>
      <c r="AD379" s="14"/>
      <c r="AE379" s="14"/>
      <c r="AT379" s="199" t="s">
        <v>147</v>
      </c>
      <c r="AU379" s="199" t="s">
        <v>86</v>
      </c>
      <c r="AV379" s="14" t="s">
        <v>86</v>
      </c>
      <c r="AW379" s="14" t="s">
        <v>32</v>
      </c>
      <c r="AX379" s="14" t="s">
        <v>76</v>
      </c>
      <c r="AY379" s="199" t="s">
        <v>136</v>
      </c>
    </row>
    <row r="380" s="13" customFormat="1">
      <c r="A380" s="13"/>
      <c r="B380" s="191"/>
      <c r="C380" s="13"/>
      <c r="D380" s="186" t="s">
        <v>147</v>
      </c>
      <c r="E380" s="192" t="s">
        <v>1</v>
      </c>
      <c r="F380" s="193" t="s">
        <v>476</v>
      </c>
      <c r="G380" s="13"/>
      <c r="H380" s="192" t="s">
        <v>1</v>
      </c>
      <c r="I380" s="194"/>
      <c r="J380" s="13"/>
      <c r="K380" s="13"/>
      <c r="L380" s="191"/>
      <c r="M380" s="195"/>
      <c r="N380" s="196"/>
      <c r="O380" s="196"/>
      <c r="P380" s="196"/>
      <c r="Q380" s="196"/>
      <c r="R380" s="196"/>
      <c r="S380" s="196"/>
      <c r="T380" s="197"/>
      <c r="U380" s="13"/>
      <c r="V380" s="13"/>
      <c r="W380" s="13"/>
      <c r="X380" s="13"/>
      <c r="Y380" s="13"/>
      <c r="Z380" s="13"/>
      <c r="AA380" s="13"/>
      <c r="AB380" s="13"/>
      <c r="AC380" s="13"/>
      <c r="AD380" s="13"/>
      <c r="AE380" s="13"/>
      <c r="AT380" s="192" t="s">
        <v>147</v>
      </c>
      <c r="AU380" s="192" t="s">
        <v>86</v>
      </c>
      <c r="AV380" s="13" t="s">
        <v>84</v>
      </c>
      <c r="AW380" s="13" t="s">
        <v>32</v>
      </c>
      <c r="AX380" s="13" t="s">
        <v>76</v>
      </c>
      <c r="AY380" s="192" t="s">
        <v>136</v>
      </c>
    </row>
    <row r="381" s="14" customFormat="1">
      <c r="A381" s="14"/>
      <c r="B381" s="198"/>
      <c r="C381" s="14"/>
      <c r="D381" s="186" t="s">
        <v>147</v>
      </c>
      <c r="E381" s="199" t="s">
        <v>1</v>
      </c>
      <c r="F381" s="200" t="s">
        <v>477</v>
      </c>
      <c r="G381" s="14"/>
      <c r="H381" s="201">
        <v>9.1600000000000001</v>
      </c>
      <c r="I381" s="202"/>
      <c r="J381" s="14"/>
      <c r="K381" s="14"/>
      <c r="L381" s="198"/>
      <c r="M381" s="203"/>
      <c r="N381" s="204"/>
      <c r="O381" s="204"/>
      <c r="P381" s="204"/>
      <c r="Q381" s="204"/>
      <c r="R381" s="204"/>
      <c r="S381" s="204"/>
      <c r="T381" s="205"/>
      <c r="U381" s="14"/>
      <c r="V381" s="14"/>
      <c r="W381" s="14"/>
      <c r="X381" s="14"/>
      <c r="Y381" s="14"/>
      <c r="Z381" s="14"/>
      <c r="AA381" s="14"/>
      <c r="AB381" s="14"/>
      <c r="AC381" s="14"/>
      <c r="AD381" s="14"/>
      <c r="AE381" s="14"/>
      <c r="AT381" s="199" t="s">
        <v>147</v>
      </c>
      <c r="AU381" s="199" t="s">
        <v>86</v>
      </c>
      <c r="AV381" s="14" t="s">
        <v>86</v>
      </c>
      <c r="AW381" s="14" t="s">
        <v>32</v>
      </c>
      <c r="AX381" s="14" t="s">
        <v>76</v>
      </c>
      <c r="AY381" s="199" t="s">
        <v>136</v>
      </c>
    </row>
    <row r="382" s="13" customFormat="1">
      <c r="A382" s="13"/>
      <c r="B382" s="191"/>
      <c r="C382" s="13"/>
      <c r="D382" s="186" t="s">
        <v>147</v>
      </c>
      <c r="E382" s="192" t="s">
        <v>1</v>
      </c>
      <c r="F382" s="193" t="s">
        <v>478</v>
      </c>
      <c r="G382" s="13"/>
      <c r="H382" s="192" t="s">
        <v>1</v>
      </c>
      <c r="I382" s="194"/>
      <c r="J382" s="13"/>
      <c r="K382" s="13"/>
      <c r="L382" s="191"/>
      <c r="M382" s="195"/>
      <c r="N382" s="196"/>
      <c r="O382" s="196"/>
      <c r="P382" s="196"/>
      <c r="Q382" s="196"/>
      <c r="R382" s="196"/>
      <c r="S382" s="196"/>
      <c r="T382" s="197"/>
      <c r="U382" s="13"/>
      <c r="V382" s="13"/>
      <c r="W382" s="13"/>
      <c r="X382" s="13"/>
      <c r="Y382" s="13"/>
      <c r="Z382" s="13"/>
      <c r="AA382" s="13"/>
      <c r="AB382" s="13"/>
      <c r="AC382" s="13"/>
      <c r="AD382" s="13"/>
      <c r="AE382" s="13"/>
      <c r="AT382" s="192" t="s">
        <v>147</v>
      </c>
      <c r="AU382" s="192" t="s">
        <v>86</v>
      </c>
      <c r="AV382" s="13" t="s">
        <v>84</v>
      </c>
      <c r="AW382" s="13" t="s">
        <v>32</v>
      </c>
      <c r="AX382" s="13" t="s">
        <v>76</v>
      </c>
      <c r="AY382" s="192" t="s">
        <v>136</v>
      </c>
    </row>
    <row r="383" s="14" customFormat="1">
      <c r="A383" s="14"/>
      <c r="B383" s="198"/>
      <c r="C383" s="14"/>
      <c r="D383" s="186" t="s">
        <v>147</v>
      </c>
      <c r="E383" s="199" t="s">
        <v>1</v>
      </c>
      <c r="F383" s="200" t="s">
        <v>479</v>
      </c>
      <c r="G383" s="14"/>
      <c r="H383" s="201">
        <v>2.7000000000000002</v>
      </c>
      <c r="I383" s="202"/>
      <c r="J383" s="14"/>
      <c r="K383" s="14"/>
      <c r="L383" s="198"/>
      <c r="M383" s="203"/>
      <c r="N383" s="204"/>
      <c r="O383" s="204"/>
      <c r="P383" s="204"/>
      <c r="Q383" s="204"/>
      <c r="R383" s="204"/>
      <c r="S383" s="204"/>
      <c r="T383" s="205"/>
      <c r="U383" s="14"/>
      <c r="V383" s="14"/>
      <c r="W383" s="14"/>
      <c r="X383" s="14"/>
      <c r="Y383" s="14"/>
      <c r="Z383" s="14"/>
      <c r="AA383" s="14"/>
      <c r="AB383" s="14"/>
      <c r="AC383" s="14"/>
      <c r="AD383" s="14"/>
      <c r="AE383" s="14"/>
      <c r="AT383" s="199" t="s">
        <v>147</v>
      </c>
      <c r="AU383" s="199" t="s">
        <v>86</v>
      </c>
      <c r="AV383" s="14" t="s">
        <v>86</v>
      </c>
      <c r="AW383" s="14" t="s">
        <v>32</v>
      </c>
      <c r="AX383" s="14" t="s">
        <v>76</v>
      </c>
      <c r="AY383" s="199" t="s">
        <v>136</v>
      </c>
    </row>
    <row r="384" s="13" customFormat="1">
      <c r="A384" s="13"/>
      <c r="B384" s="191"/>
      <c r="C384" s="13"/>
      <c r="D384" s="186" t="s">
        <v>147</v>
      </c>
      <c r="E384" s="192" t="s">
        <v>1</v>
      </c>
      <c r="F384" s="193" t="s">
        <v>240</v>
      </c>
      <c r="G384" s="13"/>
      <c r="H384" s="192" t="s">
        <v>1</v>
      </c>
      <c r="I384" s="194"/>
      <c r="J384" s="13"/>
      <c r="K384" s="13"/>
      <c r="L384" s="191"/>
      <c r="M384" s="195"/>
      <c r="N384" s="196"/>
      <c r="O384" s="196"/>
      <c r="P384" s="196"/>
      <c r="Q384" s="196"/>
      <c r="R384" s="196"/>
      <c r="S384" s="196"/>
      <c r="T384" s="197"/>
      <c r="U384" s="13"/>
      <c r="V384" s="13"/>
      <c r="W384" s="13"/>
      <c r="X384" s="13"/>
      <c r="Y384" s="13"/>
      <c r="Z384" s="13"/>
      <c r="AA384" s="13"/>
      <c r="AB384" s="13"/>
      <c r="AC384" s="13"/>
      <c r="AD384" s="13"/>
      <c r="AE384" s="13"/>
      <c r="AT384" s="192" t="s">
        <v>147</v>
      </c>
      <c r="AU384" s="192" t="s">
        <v>86</v>
      </c>
      <c r="AV384" s="13" t="s">
        <v>84</v>
      </c>
      <c r="AW384" s="13" t="s">
        <v>32</v>
      </c>
      <c r="AX384" s="13" t="s">
        <v>76</v>
      </c>
      <c r="AY384" s="192" t="s">
        <v>136</v>
      </c>
    </row>
    <row r="385" s="14" customFormat="1">
      <c r="A385" s="14"/>
      <c r="B385" s="198"/>
      <c r="C385" s="14"/>
      <c r="D385" s="186" t="s">
        <v>147</v>
      </c>
      <c r="E385" s="199" t="s">
        <v>1</v>
      </c>
      <c r="F385" s="200" t="s">
        <v>480</v>
      </c>
      <c r="G385" s="14"/>
      <c r="H385" s="201">
        <v>12.380000000000001</v>
      </c>
      <c r="I385" s="202"/>
      <c r="J385" s="14"/>
      <c r="K385" s="14"/>
      <c r="L385" s="198"/>
      <c r="M385" s="203"/>
      <c r="N385" s="204"/>
      <c r="O385" s="204"/>
      <c r="P385" s="204"/>
      <c r="Q385" s="204"/>
      <c r="R385" s="204"/>
      <c r="S385" s="204"/>
      <c r="T385" s="205"/>
      <c r="U385" s="14"/>
      <c r="V385" s="14"/>
      <c r="W385" s="14"/>
      <c r="X385" s="14"/>
      <c r="Y385" s="14"/>
      <c r="Z385" s="14"/>
      <c r="AA385" s="14"/>
      <c r="AB385" s="14"/>
      <c r="AC385" s="14"/>
      <c r="AD385" s="14"/>
      <c r="AE385" s="14"/>
      <c r="AT385" s="199" t="s">
        <v>147</v>
      </c>
      <c r="AU385" s="199" t="s">
        <v>86</v>
      </c>
      <c r="AV385" s="14" t="s">
        <v>86</v>
      </c>
      <c r="AW385" s="14" t="s">
        <v>32</v>
      </c>
      <c r="AX385" s="14" t="s">
        <v>76</v>
      </c>
      <c r="AY385" s="199" t="s">
        <v>136</v>
      </c>
    </row>
    <row r="386" s="13" customFormat="1">
      <c r="A386" s="13"/>
      <c r="B386" s="191"/>
      <c r="C386" s="13"/>
      <c r="D386" s="186" t="s">
        <v>147</v>
      </c>
      <c r="E386" s="192" t="s">
        <v>1</v>
      </c>
      <c r="F386" s="193" t="s">
        <v>242</v>
      </c>
      <c r="G386" s="13"/>
      <c r="H386" s="192" t="s">
        <v>1</v>
      </c>
      <c r="I386" s="194"/>
      <c r="J386" s="13"/>
      <c r="K386" s="13"/>
      <c r="L386" s="191"/>
      <c r="M386" s="195"/>
      <c r="N386" s="196"/>
      <c r="O386" s="196"/>
      <c r="P386" s="196"/>
      <c r="Q386" s="196"/>
      <c r="R386" s="196"/>
      <c r="S386" s="196"/>
      <c r="T386" s="197"/>
      <c r="U386" s="13"/>
      <c r="V386" s="13"/>
      <c r="W386" s="13"/>
      <c r="X386" s="13"/>
      <c r="Y386" s="13"/>
      <c r="Z386" s="13"/>
      <c r="AA386" s="13"/>
      <c r="AB386" s="13"/>
      <c r="AC386" s="13"/>
      <c r="AD386" s="13"/>
      <c r="AE386" s="13"/>
      <c r="AT386" s="192" t="s">
        <v>147</v>
      </c>
      <c r="AU386" s="192" t="s">
        <v>86</v>
      </c>
      <c r="AV386" s="13" t="s">
        <v>84</v>
      </c>
      <c r="AW386" s="13" t="s">
        <v>32</v>
      </c>
      <c r="AX386" s="13" t="s">
        <v>76</v>
      </c>
      <c r="AY386" s="192" t="s">
        <v>136</v>
      </c>
    </row>
    <row r="387" s="14" customFormat="1">
      <c r="A387" s="14"/>
      <c r="B387" s="198"/>
      <c r="C387" s="14"/>
      <c r="D387" s="186" t="s">
        <v>147</v>
      </c>
      <c r="E387" s="199" t="s">
        <v>1</v>
      </c>
      <c r="F387" s="200" t="s">
        <v>481</v>
      </c>
      <c r="G387" s="14"/>
      <c r="H387" s="201">
        <v>14.199999999999999</v>
      </c>
      <c r="I387" s="202"/>
      <c r="J387" s="14"/>
      <c r="K387" s="14"/>
      <c r="L387" s="198"/>
      <c r="M387" s="203"/>
      <c r="N387" s="204"/>
      <c r="O387" s="204"/>
      <c r="P387" s="204"/>
      <c r="Q387" s="204"/>
      <c r="R387" s="204"/>
      <c r="S387" s="204"/>
      <c r="T387" s="205"/>
      <c r="U387" s="14"/>
      <c r="V387" s="14"/>
      <c r="W387" s="14"/>
      <c r="X387" s="14"/>
      <c r="Y387" s="14"/>
      <c r="Z387" s="14"/>
      <c r="AA387" s="14"/>
      <c r="AB387" s="14"/>
      <c r="AC387" s="14"/>
      <c r="AD387" s="14"/>
      <c r="AE387" s="14"/>
      <c r="AT387" s="199" t="s">
        <v>147</v>
      </c>
      <c r="AU387" s="199" t="s">
        <v>86</v>
      </c>
      <c r="AV387" s="14" t="s">
        <v>86</v>
      </c>
      <c r="AW387" s="14" t="s">
        <v>32</v>
      </c>
      <c r="AX387" s="14" t="s">
        <v>76</v>
      </c>
      <c r="AY387" s="199" t="s">
        <v>136</v>
      </c>
    </row>
    <row r="388" s="13" customFormat="1">
      <c r="A388" s="13"/>
      <c r="B388" s="191"/>
      <c r="C388" s="13"/>
      <c r="D388" s="186" t="s">
        <v>147</v>
      </c>
      <c r="E388" s="192" t="s">
        <v>1</v>
      </c>
      <c r="F388" s="193" t="s">
        <v>186</v>
      </c>
      <c r="G388" s="13"/>
      <c r="H388" s="192" t="s">
        <v>1</v>
      </c>
      <c r="I388" s="194"/>
      <c r="J388" s="13"/>
      <c r="K388" s="13"/>
      <c r="L388" s="191"/>
      <c r="M388" s="195"/>
      <c r="N388" s="196"/>
      <c r="O388" s="196"/>
      <c r="P388" s="196"/>
      <c r="Q388" s="196"/>
      <c r="R388" s="196"/>
      <c r="S388" s="196"/>
      <c r="T388" s="197"/>
      <c r="U388" s="13"/>
      <c r="V388" s="13"/>
      <c r="W388" s="13"/>
      <c r="X388" s="13"/>
      <c r="Y388" s="13"/>
      <c r="Z388" s="13"/>
      <c r="AA388" s="13"/>
      <c r="AB388" s="13"/>
      <c r="AC388" s="13"/>
      <c r="AD388" s="13"/>
      <c r="AE388" s="13"/>
      <c r="AT388" s="192" t="s">
        <v>147</v>
      </c>
      <c r="AU388" s="192" t="s">
        <v>86</v>
      </c>
      <c r="AV388" s="13" t="s">
        <v>84</v>
      </c>
      <c r="AW388" s="13" t="s">
        <v>32</v>
      </c>
      <c r="AX388" s="13" t="s">
        <v>76</v>
      </c>
      <c r="AY388" s="192" t="s">
        <v>136</v>
      </c>
    </row>
    <row r="389" s="14" customFormat="1">
      <c r="A389" s="14"/>
      <c r="B389" s="198"/>
      <c r="C389" s="14"/>
      <c r="D389" s="186" t="s">
        <v>147</v>
      </c>
      <c r="E389" s="199" t="s">
        <v>1</v>
      </c>
      <c r="F389" s="200" t="s">
        <v>482</v>
      </c>
      <c r="G389" s="14"/>
      <c r="H389" s="201">
        <v>1.875</v>
      </c>
      <c r="I389" s="202"/>
      <c r="J389" s="14"/>
      <c r="K389" s="14"/>
      <c r="L389" s="198"/>
      <c r="M389" s="203"/>
      <c r="N389" s="204"/>
      <c r="O389" s="204"/>
      <c r="P389" s="204"/>
      <c r="Q389" s="204"/>
      <c r="R389" s="204"/>
      <c r="S389" s="204"/>
      <c r="T389" s="205"/>
      <c r="U389" s="14"/>
      <c r="V389" s="14"/>
      <c r="W389" s="14"/>
      <c r="X389" s="14"/>
      <c r="Y389" s="14"/>
      <c r="Z389" s="14"/>
      <c r="AA389" s="14"/>
      <c r="AB389" s="14"/>
      <c r="AC389" s="14"/>
      <c r="AD389" s="14"/>
      <c r="AE389" s="14"/>
      <c r="AT389" s="199" t="s">
        <v>147</v>
      </c>
      <c r="AU389" s="199" t="s">
        <v>86</v>
      </c>
      <c r="AV389" s="14" t="s">
        <v>86</v>
      </c>
      <c r="AW389" s="14" t="s">
        <v>32</v>
      </c>
      <c r="AX389" s="14" t="s">
        <v>76</v>
      </c>
      <c r="AY389" s="199" t="s">
        <v>136</v>
      </c>
    </row>
    <row r="390" s="13" customFormat="1">
      <c r="A390" s="13"/>
      <c r="B390" s="191"/>
      <c r="C390" s="13"/>
      <c r="D390" s="186" t="s">
        <v>147</v>
      </c>
      <c r="E390" s="192" t="s">
        <v>1</v>
      </c>
      <c r="F390" s="193" t="s">
        <v>483</v>
      </c>
      <c r="G390" s="13"/>
      <c r="H390" s="192" t="s">
        <v>1</v>
      </c>
      <c r="I390" s="194"/>
      <c r="J390" s="13"/>
      <c r="K390" s="13"/>
      <c r="L390" s="191"/>
      <c r="M390" s="195"/>
      <c r="N390" s="196"/>
      <c r="O390" s="196"/>
      <c r="P390" s="196"/>
      <c r="Q390" s="196"/>
      <c r="R390" s="196"/>
      <c r="S390" s="196"/>
      <c r="T390" s="197"/>
      <c r="U390" s="13"/>
      <c r="V390" s="13"/>
      <c r="W390" s="13"/>
      <c r="X390" s="13"/>
      <c r="Y390" s="13"/>
      <c r="Z390" s="13"/>
      <c r="AA390" s="13"/>
      <c r="AB390" s="13"/>
      <c r="AC390" s="13"/>
      <c r="AD390" s="13"/>
      <c r="AE390" s="13"/>
      <c r="AT390" s="192" t="s">
        <v>147</v>
      </c>
      <c r="AU390" s="192" t="s">
        <v>86</v>
      </c>
      <c r="AV390" s="13" t="s">
        <v>84</v>
      </c>
      <c r="AW390" s="13" t="s">
        <v>32</v>
      </c>
      <c r="AX390" s="13" t="s">
        <v>76</v>
      </c>
      <c r="AY390" s="192" t="s">
        <v>136</v>
      </c>
    </row>
    <row r="391" s="14" customFormat="1">
      <c r="A391" s="14"/>
      <c r="B391" s="198"/>
      <c r="C391" s="14"/>
      <c r="D391" s="186" t="s">
        <v>147</v>
      </c>
      <c r="E391" s="199" t="s">
        <v>1</v>
      </c>
      <c r="F391" s="200" t="s">
        <v>484</v>
      </c>
      <c r="G391" s="14"/>
      <c r="H391" s="201">
        <v>18.800000000000001</v>
      </c>
      <c r="I391" s="202"/>
      <c r="J391" s="14"/>
      <c r="K391" s="14"/>
      <c r="L391" s="198"/>
      <c r="M391" s="203"/>
      <c r="N391" s="204"/>
      <c r="O391" s="204"/>
      <c r="P391" s="204"/>
      <c r="Q391" s="204"/>
      <c r="R391" s="204"/>
      <c r="S391" s="204"/>
      <c r="T391" s="205"/>
      <c r="U391" s="14"/>
      <c r="V391" s="14"/>
      <c r="W391" s="14"/>
      <c r="X391" s="14"/>
      <c r="Y391" s="14"/>
      <c r="Z391" s="14"/>
      <c r="AA391" s="14"/>
      <c r="AB391" s="14"/>
      <c r="AC391" s="14"/>
      <c r="AD391" s="14"/>
      <c r="AE391" s="14"/>
      <c r="AT391" s="199" t="s">
        <v>147</v>
      </c>
      <c r="AU391" s="199" t="s">
        <v>86</v>
      </c>
      <c r="AV391" s="14" t="s">
        <v>86</v>
      </c>
      <c r="AW391" s="14" t="s">
        <v>32</v>
      </c>
      <c r="AX391" s="14" t="s">
        <v>76</v>
      </c>
      <c r="AY391" s="199" t="s">
        <v>136</v>
      </c>
    </row>
    <row r="392" s="13" customFormat="1">
      <c r="A392" s="13"/>
      <c r="B392" s="191"/>
      <c r="C392" s="13"/>
      <c r="D392" s="186" t="s">
        <v>147</v>
      </c>
      <c r="E392" s="192" t="s">
        <v>1</v>
      </c>
      <c r="F392" s="193" t="s">
        <v>188</v>
      </c>
      <c r="G392" s="13"/>
      <c r="H392" s="192" t="s">
        <v>1</v>
      </c>
      <c r="I392" s="194"/>
      <c r="J392" s="13"/>
      <c r="K392" s="13"/>
      <c r="L392" s="191"/>
      <c r="M392" s="195"/>
      <c r="N392" s="196"/>
      <c r="O392" s="196"/>
      <c r="P392" s="196"/>
      <c r="Q392" s="196"/>
      <c r="R392" s="196"/>
      <c r="S392" s="196"/>
      <c r="T392" s="197"/>
      <c r="U392" s="13"/>
      <c r="V392" s="13"/>
      <c r="W392" s="13"/>
      <c r="X392" s="13"/>
      <c r="Y392" s="13"/>
      <c r="Z392" s="13"/>
      <c r="AA392" s="13"/>
      <c r="AB392" s="13"/>
      <c r="AC392" s="13"/>
      <c r="AD392" s="13"/>
      <c r="AE392" s="13"/>
      <c r="AT392" s="192" t="s">
        <v>147</v>
      </c>
      <c r="AU392" s="192" t="s">
        <v>86</v>
      </c>
      <c r="AV392" s="13" t="s">
        <v>84</v>
      </c>
      <c r="AW392" s="13" t="s">
        <v>32</v>
      </c>
      <c r="AX392" s="13" t="s">
        <v>76</v>
      </c>
      <c r="AY392" s="192" t="s">
        <v>136</v>
      </c>
    </row>
    <row r="393" s="14" customFormat="1">
      <c r="A393" s="14"/>
      <c r="B393" s="198"/>
      <c r="C393" s="14"/>
      <c r="D393" s="186" t="s">
        <v>147</v>
      </c>
      <c r="E393" s="199" t="s">
        <v>1</v>
      </c>
      <c r="F393" s="200" t="s">
        <v>485</v>
      </c>
      <c r="G393" s="14"/>
      <c r="H393" s="201">
        <v>18.300000000000001</v>
      </c>
      <c r="I393" s="202"/>
      <c r="J393" s="14"/>
      <c r="K393" s="14"/>
      <c r="L393" s="198"/>
      <c r="M393" s="203"/>
      <c r="N393" s="204"/>
      <c r="O393" s="204"/>
      <c r="P393" s="204"/>
      <c r="Q393" s="204"/>
      <c r="R393" s="204"/>
      <c r="S393" s="204"/>
      <c r="T393" s="205"/>
      <c r="U393" s="14"/>
      <c r="V393" s="14"/>
      <c r="W393" s="14"/>
      <c r="X393" s="14"/>
      <c r="Y393" s="14"/>
      <c r="Z393" s="14"/>
      <c r="AA393" s="14"/>
      <c r="AB393" s="14"/>
      <c r="AC393" s="14"/>
      <c r="AD393" s="14"/>
      <c r="AE393" s="14"/>
      <c r="AT393" s="199" t="s">
        <v>147</v>
      </c>
      <c r="AU393" s="199" t="s">
        <v>86</v>
      </c>
      <c r="AV393" s="14" t="s">
        <v>86</v>
      </c>
      <c r="AW393" s="14" t="s">
        <v>32</v>
      </c>
      <c r="AX393" s="14" t="s">
        <v>76</v>
      </c>
      <c r="AY393" s="199" t="s">
        <v>136</v>
      </c>
    </row>
    <row r="394" s="13" customFormat="1">
      <c r="A394" s="13"/>
      <c r="B394" s="191"/>
      <c r="C394" s="13"/>
      <c r="D394" s="186" t="s">
        <v>147</v>
      </c>
      <c r="E394" s="192" t="s">
        <v>1</v>
      </c>
      <c r="F394" s="193" t="s">
        <v>190</v>
      </c>
      <c r="G394" s="13"/>
      <c r="H394" s="192" t="s">
        <v>1</v>
      </c>
      <c r="I394" s="194"/>
      <c r="J394" s="13"/>
      <c r="K394" s="13"/>
      <c r="L394" s="191"/>
      <c r="M394" s="195"/>
      <c r="N394" s="196"/>
      <c r="O394" s="196"/>
      <c r="P394" s="196"/>
      <c r="Q394" s="196"/>
      <c r="R394" s="196"/>
      <c r="S394" s="196"/>
      <c r="T394" s="197"/>
      <c r="U394" s="13"/>
      <c r="V394" s="13"/>
      <c r="W394" s="13"/>
      <c r="X394" s="13"/>
      <c r="Y394" s="13"/>
      <c r="Z394" s="13"/>
      <c r="AA394" s="13"/>
      <c r="AB394" s="13"/>
      <c r="AC394" s="13"/>
      <c r="AD394" s="13"/>
      <c r="AE394" s="13"/>
      <c r="AT394" s="192" t="s">
        <v>147</v>
      </c>
      <c r="AU394" s="192" t="s">
        <v>86</v>
      </c>
      <c r="AV394" s="13" t="s">
        <v>84</v>
      </c>
      <c r="AW394" s="13" t="s">
        <v>32</v>
      </c>
      <c r="AX394" s="13" t="s">
        <v>76</v>
      </c>
      <c r="AY394" s="192" t="s">
        <v>136</v>
      </c>
    </row>
    <row r="395" s="14" customFormat="1">
      <c r="A395" s="14"/>
      <c r="B395" s="198"/>
      <c r="C395" s="14"/>
      <c r="D395" s="186" t="s">
        <v>147</v>
      </c>
      <c r="E395" s="199" t="s">
        <v>1</v>
      </c>
      <c r="F395" s="200" t="s">
        <v>486</v>
      </c>
      <c r="G395" s="14"/>
      <c r="H395" s="201">
        <v>3.7000000000000002</v>
      </c>
      <c r="I395" s="202"/>
      <c r="J395" s="14"/>
      <c r="K395" s="14"/>
      <c r="L395" s="198"/>
      <c r="M395" s="203"/>
      <c r="N395" s="204"/>
      <c r="O395" s="204"/>
      <c r="P395" s="204"/>
      <c r="Q395" s="204"/>
      <c r="R395" s="204"/>
      <c r="S395" s="204"/>
      <c r="T395" s="205"/>
      <c r="U395" s="14"/>
      <c r="V395" s="14"/>
      <c r="W395" s="14"/>
      <c r="X395" s="14"/>
      <c r="Y395" s="14"/>
      <c r="Z395" s="14"/>
      <c r="AA395" s="14"/>
      <c r="AB395" s="14"/>
      <c r="AC395" s="14"/>
      <c r="AD395" s="14"/>
      <c r="AE395" s="14"/>
      <c r="AT395" s="199" t="s">
        <v>147</v>
      </c>
      <c r="AU395" s="199" t="s">
        <v>86</v>
      </c>
      <c r="AV395" s="14" t="s">
        <v>86</v>
      </c>
      <c r="AW395" s="14" t="s">
        <v>32</v>
      </c>
      <c r="AX395" s="14" t="s">
        <v>76</v>
      </c>
      <c r="AY395" s="199" t="s">
        <v>136</v>
      </c>
    </row>
    <row r="396" s="15" customFormat="1">
      <c r="A396" s="15"/>
      <c r="B396" s="208"/>
      <c r="C396" s="15"/>
      <c r="D396" s="186" t="s">
        <v>147</v>
      </c>
      <c r="E396" s="209" t="s">
        <v>1</v>
      </c>
      <c r="F396" s="210" t="s">
        <v>192</v>
      </c>
      <c r="G396" s="15"/>
      <c r="H396" s="211">
        <v>576.97200000000009</v>
      </c>
      <c r="I396" s="212"/>
      <c r="J396" s="15"/>
      <c r="K396" s="15"/>
      <c r="L396" s="208"/>
      <c r="M396" s="213"/>
      <c r="N396" s="214"/>
      <c r="O396" s="214"/>
      <c r="P396" s="214"/>
      <c r="Q396" s="214"/>
      <c r="R396" s="214"/>
      <c r="S396" s="214"/>
      <c r="T396" s="215"/>
      <c r="U396" s="15"/>
      <c r="V396" s="15"/>
      <c r="W396" s="15"/>
      <c r="X396" s="15"/>
      <c r="Y396" s="15"/>
      <c r="Z396" s="15"/>
      <c r="AA396" s="15"/>
      <c r="AB396" s="15"/>
      <c r="AC396" s="15"/>
      <c r="AD396" s="15"/>
      <c r="AE396" s="15"/>
      <c r="AT396" s="209" t="s">
        <v>147</v>
      </c>
      <c r="AU396" s="209" t="s">
        <v>86</v>
      </c>
      <c r="AV396" s="15" t="s">
        <v>143</v>
      </c>
      <c r="AW396" s="15" t="s">
        <v>32</v>
      </c>
      <c r="AX396" s="15" t="s">
        <v>84</v>
      </c>
      <c r="AY396" s="209" t="s">
        <v>136</v>
      </c>
    </row>
    <row r="397" s="12" customFormat="1" ht="22.8" customHeight="1">
      <c r="A397" s="12"/>
      <c r="B397" s="158"/>
      <c r="C397" s="12"/>
      <c r="D397" s="159" t="s">
        <v>75</v>
      </c>
      <c r="E397" s="169" t="s">
        <v>487</v>
      </c>
      <c r="F397" s="169" t="s">
        <v>488</v>
      </c>
      <c r="G397" s="12"/>
      <c r="H397" s="12"/>
      <c r="I397" s="161"/>
      <c r="J397" s="170">
        <f>BK397</f>
        <v>0</v>
      </c>
      <c r="K397" s="12"/>
      <c r="L397" s="158"/>
      <c r="M397" s="163"/>
      <c r="N397" s="164"/>
      <c r="O397" s="164"/>
      <c r="P397" s="165">
        <f>SUM(P398:P405)</f>
        <v>0</v>
      </c>
      <c r="Q397" s="164"/>
      <c r="R397" s="165">
        <f>SUM(R398:R405)</f>
        <v>0.17718799999999998</v>
      </c>
      <c r="S397" s="164"/>
      <c r="T397" s="166">
        <f>SUM(T398:T405)</f>
        <v>0.054928279999999996</v>
      </c>
      <c r="U397" s="12"/>
      <c r="V397" s="12"/>
      <c r="W397" s="12"/>
      <c r="X397" s="12"/>
      <c r="Y397" s="12"/>
      <c r="Z397" s="12"/>
      <c r="AA397" s="12"/>
      <c r="AB397" s="12"/>
      <c r="AC397" s="12"/>
      <c r="AD397" s="12"/>
      <c r="AE397" s="12"/>
      <c r="AR397" s="159" t="s">
        <v>86</v>
      </c>
      <c r="AT397" s="167" t="s">
        <v>75</v>
      </c>
      <c r="AU397" s="167" t="s">
        <v>84</v>
      </c>
      <c r="AY397" s="159" t="s">
        <v>136</v>
      </c>
      <c r="BK397" s="168">
        <f>SUM(BK398:BK405)</f>
        <v>0</v>
      </c>
    </row>
    <row r="398" s="2" customFormat="1" ht="16.5" customHeight="1">
      <c r="A398" s="37"/>
      <c r="B398" s="171"/>
      <c r="C398" s="172" t="s">
        <v>489</v>
      </c>
      <c r="D398" s="172" t="s">
        <v>139</v>
      </c>
      <c r="E398" s="173" t="s">
        <v>490</v>
      </c>
      <c r="F398" s="174" t="s">
        <v>491</v>
      </c>
      <c r="G398" s="175" t="s">
        <v>142</v>
      </c>
      <c r="H398" s="176">
        <v>177.18799999999999</v>
      </c>
      <c r="I398" s="177"/>
      <c r="J398" s="178">
        <f>ROUND(I398*H398,2)</f>
        <v>0</v>
      </c>
      <c r="K398" s="179"/>
      <c r="L398" s="38"/>
      <c r="M398" s="180" t="s">
        <v>1</v>
      </c>
      <c r="N398" s="181" t="s">
        <v>41</v>
      </c>
      <c r="O398" s="76"/>
      <c r="P398" s="182">
        <f>O398*H398</f>
        <v>0</v>
      </c>
      <c r="Q398" s="182">
        <v>0.001</v>
      </c>
      <c r="R398" s="182">
        <f>Q398*H398</f>
        <v>0.17718799999999998</v>
      </c>
      <c r="S398" s="182">
        <v>0.00031</v>
      </c>
      <c r="T398" s="183">
        <f>S398*H398</f>
        <v>0.054928279999999996</v>
      </c>
      <c r="U398" s="37"/>
      <c r="V398" s="37"/>
      <c r="W398" s="37"/>
      <c r="X398" s="37"/>
      <c r="Y398" s="37"/>
      <c r="Z398" s="37"/>
      <c r="AA398" s="37"/>
      <c r="AB398" s="37"/>
      <c r="AC398" s="37"/>
      <c r="AD398" s="37"/>
      <c r="AE398" s="37"/>
      <c r="AR398" s="184" t="s">
        <v>305</v>
      </c>
      <c r="AT398" s="184" t="s">
        <v>139</v>
      </c>
      <c r="AU398" s="184" t="s">
        <v>86</v>
      </c>
      <c r="AY398" s="18" t="s">
        <v>136</v>
      </c>
      <c r="BE398" s="185">
        <f>IF(N398="základní",J398,0)</f>
        <v>0</v>
      </c>
      <c r="BF398" s="185">
        <f>IF(N398="snížená",J398,0)</f>
        <v>0</v>
      </c>
      <c r="BG398" s="185">
        <f>IF(N398="zákl. přenesená",J398,0)</f>
        <v>0</v>
      </c>
      <c r="BH398" s="185">
        <f>IF(N398="sníž. přenesená",J398,0)</f>
        <v>0</v>
      </c>
      <c r="BI398" s="185">
        <f>IF(N398="nulová",J398,0)</f>
        <v>0</v>
      </c>
      <c r="BJ398" s="18" t="s">
        <v>84</v>
      </c>
      <c r="BK398" s="185">
        <f>ROUND(I398*H398,2)</f>
        <v>0</v>
      </c>
      <c r="BL398" s="18" t="s">
        <v>305</v>
      </c>
      <c r="BM398" s="184" t="s">
        <v>492</v>
      </c>
    </row>
    <row r="399" s="2" customFormat="1">
      <c r="A399" s="37"/>
      <c r="B399" s="38"/>
      <c r="C399" s="37"/>
      <c r="D399" s="186" t="s">
        <v>145</v>
      </c>
      <c r="E399" s="37"/>
      <c r="F399" s="187" t="s">
        <v>493</v>
      </c>
      <c r="G399" s="37"/>
      <c r="H399" s="37"/>
      <c r="I399" s="188"/>
      <c r="J399" s="37"/>
      <c r="K399" s="37"/>
      <c r="L399" s="38"/>
      <c r="M399" s="189"/>
      <c r="N399" s="190"/>
      <c r="O399" s="76"/>
      <c r="P399" s="76"/>
      <c r="Q399" s="76"/>
      <c r="R399" s="76"/>
      <c r="S399" s="76"/>
      <c r="T399" s="77"/>
      <c r="U399" s="37"/>
      <c r="V399" s="37"/>
      <c r="W399" s="37"/>
      <c r="X399" s="37"/>
      <c r="Y399" s="37"/>
      <c r="Z399" s="37"/>
      <c r="AA399" s="37"/>
      <c r="AB399" s="37"/>
      <c r="AC399" s="37"/>
      <c r="AD399" s="37"/>
      <c r="AE399" s="37"/>
      <c r="AT399" s="18" t="s">
        <v>145</v>
      </c>
      <c r="AU399" s="18" t="s">
        <v>86</v>
      </c>
    </row>
    <row r="400" s="2" customFormat="1">
      <c r="A400" s="37"/>
      <c r="B400" s="38"/>
      <c r="C400" s="37"/>
      <c r="D400" s="206" t="s">
        <v>156</v>
      </c>
      <c r="E400" s="37"/>
      <c r="F400" s="207" t="s">
        <v>494</v>
      </c>
      <c r="G400" s="37"/>
      <c r="H400" s="37"/>
      <c r="I400" s="188"/>
      <c r="J400" s="37"/>
      <c r="K400" s="37"/>
      <c r="L400" s="38"/>
      <c r="M400" s="189"/>
      <c r="N400" s="190"/>
      <c r="O400" s="76"/>
      <c r="P400" s="76"/>
      <c r="Q400" s="76"/>
      <c r="R400" s="76"/>
      <c r="S400" s="76"/>
      <c r="T400" s="77"/>
      <c r="U400" s="37"/>
      <c r="V400" s="37"/>
      <c r="W400" s="37"/>
      <c r="X400" s="37"/>
      <c r="Y400" s="37"/>
      <c r="Z400" s="37"/>
      <c r="AA400" s="37"/>
      <c r="AB400" s="37"/>
      <c r="AC400" s="37"/>
      <c r="AD400" s="37"/>
      <c r="AE400" s="37"/>
      <c r="AT400" s="18" t="s">
        <v>156</v>
      </c>
      <c r="AU400" s="18" t="s">
        <v>86</v>
      </c>
    </row>
    <row r="401" s="13" customFormat="1">
      <c r="A401" s="13"/>
      <c r="B401" s="191"/>
      <c r="C401" s="13"/>
      <c r="D401" s="186" t="s">
        <v>147</v>
      </c>
      <c r="E401" s="192" t="s">
        <v>1</v>
      </c>
      <c r="F401" s="193" t="s">
        <v>164</v>
      </c>
      <c r="G401" s="13"/>
      <c r="H401" s="192" t="s">
        <v>1</v>
      </c>
      <c r="I401" s="194"/>
      <c r="J401" s="13"/>
      <c r="K401" s="13"/>
      <c r="L401" s="191"/>
      <c r="M401" s="195"/>
      <c r="N401" s="196"/>
      <c r="O401" s="196"/>
      <c r="P401" s="196"/>
      <c r="Q401" s="196"/>
      <c r="R401" s="196"/>
      <c r="S401" s="196"/>
      <c r="T401" s="197"/>
      <c r="U401" s="13"/>
      <c r="V401" s="13"/>
      <c r="W401" s="13"/>
      <c r="X401" s="13"/>
      <c r="Y401" s="13"/>
      <c r="Z401" s="13"/>
      <c r="AA401" s="13"/>
      <c r="AB401" s="13"/>
      <c r="AC401" s="13"/>
      <c r="AD401" s="13"/>
      <c r="AE401" s="13"/>
      <c r="AT401" s="192" t="s">
        <v>147</v>
      </c>
      <c r="AU401" s="192" t="s">
        <v>86</v>
      </c>
      <c r="AV401" s="13" t="s">
        <v>84</v>
      </c>
      <c r="AW401" s="13" t="s">
        <v>32</v>
      </c>
      <c r="AX401" s="13" t="s">
        <v>76</v>
      </c>
      <c r="AY401" s="192" t="s">
        <v>136</v>
      </c>
    </row>
    <row r="402" s="14" customFormat="1">
      <c r="A402" s="14"/>
      <c r="B402" s="198"/>
      <c r="C402" s="14"/>
      <c r="D402" s="186" t="s">
        <v>147</v>
      </c>
      <c r="E402" s="199" t="s">
        <v>1</v>
      </c>
      <c r="F402" s="200" t="s">
        <v>495</v>
      </c>
      <c r="G402" s="14"/>
      <c r="H402" s="201">
        <v>119.88800000000001</v>
      </c>
      <c r="I402" s="202"/>
      <c r="J402" s="14"/>
      <c r="K402" s="14"/>
      <c r="L402" s="198"/>
      <c r="M402" s="203"/>
      <c r="N402" s="204"/>
      <c r="O402" s="204"/>
      <c r="P402" s="204"/>
      <c r="Q402" s="204"/>
      <c r="R402" s="204"/>
      <c r="S402" s="204"/>
      <c r="T402" s="205"/>
      <c r="U402" s="14"/>
      <c r="V402" s="14"/>
      <c r="W402" s="14"/>
      <c r="X402" s="14"/>
      <c r="Y402" s="14"/>
      <c r="Z402" s="14"/>
      <c r="AA402" s="14"/>
      <c r="AB402" s="14"/>
      <c r="AC402" s="14"/>
      <c r="AD402" s="14"/>
      <c r="AE402" s="14"/>
      <c r="AT402" s="199" t="s">
        <v>147</v>
      </c>
      <c r="AU402" s="199" t="s">
        <v>86</v>
      </c>
      <c r="AV402" s="14" t="s">
        <v>86</v>
      </c>
      <c r="AW402" s="14" t="s">
        <v>32</v>
      </c>
      <c r="AX402" s="14" t="s">
        <v>76</v>
      </c>
      <c r="AY402" s="199" t="s">
        <v>136</v>
      </c>
    </row>
    <row r="403" s="13" customFormat="1">
      <c r="A403" s="13"/>
      <c r="B403" s="191"/>
      <c r="C403" s="13"/>
      <c r="D403" s="186" t="s">
        <v>147</v>
      </c>
      <c r="E403" s="192" t="s">
        <v>1</v>
      </c>
      <c r="F403" s="193" t="s">
        <v>164</v>
      </c>
      <c r="G403" s="13"/>
      <c r="H403" s="192" t="s">
        <v>1</v>
      </c>
      <c r="I403" s="194"/>
      <c r="J403" s="13"/>
      <c r="K403" s="13"/>
      <c r="L403" s="191"/>
      <c r="M403" s="195"/>
      <c r="N403" s="196"/>
      <c r="O403" s="196"/>
      <c r="P403" s="196"/>
      <c r="Q403" s="196"/>
      <c r="R403" s="196"/>
      <c r="S403" s="196"/>
      <c r="T403" s="197"/>
      <c r="U403" s="13"/>
      <c r="V403" s="13"/>
      <c r="W403" s="13"/>
      <c r="X403" s="13"/>
      <c r="Y403" s="13"/>
      <c r="Z403" s="13"/>
      <c r="AA403" s="13"/>
      <c r="AB403" s="13"/>
      <c r="AC403" s="13"/>
      <c r="AD403" s="13"/>
      <c r="AE403" s="13"/>
      <c r="AT403" s="192" t="s">
        <v>147</v>
      </c>
      <c r="AU403" s="192" t="s">
        <v>86</v>
      </c>
      <c r="AV403" s="13" t="s">
        <v>84</v>
      </c>
      <c r="AW403" s="13" t="s">
        <v>32</v>
      </c>
      <c r="AX403" s="13" t="s">
        <v>76</v>
      </c>
      <c r="AY403" s="192" t="s">
        <v>136</v>
      </c>
    </row>
    <row r="404" s="14" customFormat="1">
      <c r="A404" s="14"/>
      <c r="B404" s="198"/>
      <c r="C404" s="14"/>
      <c r="D404" s="186" t="s">
        <v>147</v>
      </c>
      <c r="E404" s="199" t="s">
        <v>1</v>
      </c>
      <c r="F404" s="200" t="s">
        <v>496</v>
      </c>
      <c r="G404" s="14"/>
      <c r="H404" s="201">
        <v>57.299999999999997</v>
      </c>
      <c r="I404" s="202"/>
      <c r="J404" s="14"/>
      <c r="K404" s="14"/>
      <c r="L404" s="198"/>
      <c r="M404" s="203"/>
      <c r="N404" s="204"/>
      <c r="O404" s="204"/>
      <c r="P404" s="204"/>
      <c r="Q404" s="204"/>
      <c r="R404" s="204"/>
      <c r="S404" s="204"/>
      <c r="T404" s="205"/>
      <c r="U404" s="14"/>
      <c r="V404" s="14"/>
      <c r="W404" s="14"/>
      <c r="X404" s="14"/>
      <c r="Y404" s="14"/>
      <c r="Z404" s="14"/>
      <c r="AA404" s="14"/>
      <c r="AB404" s="14"/>
      <c r="AC404" s="14"/>
      <c r="AD404" s="14"/>
      <c r="AE404" s="14"/>
      <c r="AT404" s="199" t="s">
        <v>147</v>
      </c>
      <c r="AU404" s="199" t="s">
        <v>86</v>
      </c>
      <c r="AV404" s="14" t="s">
        <v>86</v>
      </c>
      <c r="AW404" s="14" t="s">
        <v>32</v>
      </c>
      <c r="AX404" s="14" t="s">
        <v>76</v>
      </c>
      <c r="AY404" s="199" t="s">
        <v>136</v>
      </c>
    </row>
    <row r="405" s="15" customFormat="1">
      <c r="A405" s="15"/>
      <c r="B405" s="208"/>
      <c r="C405" s="15"/>
      <c r="D405" s="186" t="s">
        <v>147</v>
      </c>
      <c r="E405" s="209" t="s">
        <v>1</v>
      </c>
      <c r="F405" s="210" t="s">
        <v>192</v>
      </c>
      <c r="G405" s="15"/>
      <c r="H405" s="211">
        <v>177.18799999999999</v>
      </c>
      <c r="I405" s="212"/>
      <c r="J405" s="15"/>
      <c r="K405" s="15"/>
      <c r="L405" s="208"/>
      <c r="M405" s="213"/>
      <c r="N405" s="214"/>
      <c r="O405" s="214"/>
      <c r="P405" s="214"/>
      <c r="Q405" s="214"/>
      <c r="R405" s="214"/>
      <c r="S405" s="214"/>
      <c r="T405" s="215"/>
      <c r="U405" s="15"/>
      <c r="V405" s="15"/>
      <c r="W405" s="15"/>
      <c r="X405" s="15"/>
      <c r="Y405" s="15"/>
      <c r="Z405" s="15"/>
      <c r="AA405" s="15"/>
      <c r="AB405" s="15"/>
      <c r="AC405" s="15"/>
      <c r="AD405" s="15"/>
      <c r="AE405" s="15"/>
      <c r="AT405" s="209" t="s">
        <v>147</v>
      </c>
      <c r="AU405" s="209" t="s">
        <v>86</v>
      </c>
      <c r="AV405" s="15" t="s">
        <v>143</v>
      </c>
      <c r="AW405" s="15" t="s">
        <v>32</v>
      </c>
      <c r="AX405" s="15" t="s">
        <v>84</v>
      </c>
      <c r="AY405" s="209" t="s">
        <v>136</v>
      </c>
    </row>
    <row r="406" s="12" customFormat="1" ht="25.92" customHeight="1">
      <c r="A406" s="12"/>
      <c r="B406" s="158"/>
      <c r="C406" s="12"/>
      <c r="D406" s="159" t="s">
        <v>75</v>
      </c>
      <c r="E406" s="160" t="s">
        <v>497</v>
      </c>
      <c r="F406" s="160" t="s">
        <v>498</v>
      </c>
      <c r="G406" s="12"/>
      <c r="H406" s="12"/>
      <c r="I406" s="161"/>
      <c r="J406" s="162">
        <f>BK406</f>
        <v>0</v>
      </c>
      <c r="K406" s="12"/>
      <c r="L406" s="158"/>
      <c r="M406" s="163"/>
      <c r="N406" s="164"/>
      <c r="O406" s="164"/>
      <c r="P406" s="165">
        <f>SUM(P407:P414)</f>
        <v>0</v>
      </c>
      <c r="Q406" s="164"/>
      <c r="R406" s="165">
        <f>SUM(R407:R414)</f>
        <v>0</v>
      </c>
      <c r="S406" s="164"/>
      <c r="T406" s="166">
        <f>SUM(T407:T414)</f>
        <v>0</v>
      </c>
      <c r="U406" s="12"/>
      <c r="V406" s="12"/>
      <c r="W406" s="12"/>
      <c r="X406" s="12"/>
      <c r="Y406" s="12"/>
      <c r="Z406" s="12"/>
      <c r="AA406" s="12"/>
      <c r="AB406" s="12"/>
      <c r="AC406" s="12"/>
      <c r="AD406" s="12"/>
      <c r="AE406" s="12"/>
      <c r="AR406" s="159" t="s">
        <v>143</v>
      </c>
      <c r="AT406" s="167" t="s">
        <v>75</v>
      </c>
      <c r="AU406" s="167" t="s">
        <v>76</v>
      </c>
      <c r="AY406" s="159" t="s">
        <v>136</v>
      </c>
      <c r="BK406" s="168">
        <f>SUM(BK407:BK414)</f>
        <v>0</v>
      </c>
    </row>
    <row r="407" s="2" customFormat="1" ht="24.15" customHeight="1">
      <c r="A407" s="37"/>
      <c r="B407" s="171"/>
      <c r="C407" s="172" t="s">
        <v>499</v>
      </c>
      <c r="D407" s="172" t="s">
        <v>139</v>
      </c>
      <c r="E407" s="173" t="s">
        <v>500</v>
      </c>
      <c r="F407" s="174" t="s">
        <v>501</v>
      </c>
      <c r="G407" s="175" t="s">
        <v>205</v>
      </c>
      <c r="H407" s="176">
        <v>1</v>
      </c>
      <c r="I407" s="177"/>
      <c r="J407" s="178">
        <f>ROUND(I407*H407,2)</f>
        <v>0</v>
      </c>
      <c r="K407" s="179"/>
      <c r="L407" s="38"/>
      <c r="M407" s="180" t="s">
        <v>1</v>
      </c>
      <c r="N407" s="181" t="s">
        <v>41</v>
      </c>
      <c r="O407" s="76"/>
      <c r="P407" s="182">
        <f>O407*H407</f>
        <v>0</v>
      </c>
      <c r="Q407" s="182">
        <v>0</v>
      </c>
      <c r="R407" s="182">
        <f>Q407*H407</f>
        <v>0</v>
      </c>
      <c r="S407" s="182">
        <v>0</v>
      </c>
      <c r="T407" s="183">
        <f>S407*H407</f>
        <v>0</v>
      </c>
      <c r="U407" s="37"/>
      <c r="V407" s="37"/>
      <c r="W407" s="37"/>
      <c r="X407" s="37"/>
      <c r="Y407" s="37"/>
      <c r="Z407" s="37"/>
      <c r="AA407" s="37"/>
      <c r="AB407" s="37"/>
      <c r="AC407" s="37"/>
      <c r="AD407" s="37"/>
      <c r="AE407" s="37"/>
      <c r="AR407" s="184" t="s">
        <v>502</v>
      </c>
      <c r="AT407" s="184" t="s">
        <v>139</v>
      </c>
      <c r="AU407" s="184" t="s">
        <v>84</v>
      </c>
      <c r="AY407" s="18" t="s">
        <v>136</v>
      </c>
      <c r="BE407" s="185">
        <f>IF(N407="základní",J407,0)</f>
        <v>0</v>
      </c>
      <c r="BF407" s="185">
        <f>IF(N407="snížená",J407,0)</f>
        <v>0</v>
      </c>
      <c r="BG407" s="185">
        <f>IF(N407="zákl. přenesená",J407,0)</f>
        <v>0</v>
      </c>
      <c r="BH407" s="185">
        <f>IF(N407="sníž. přenesená",J407,0)</f>
        <v>0</v>
      </c>
      <c r="BI407" s="185">
        <f>IF(N407="nulová",J407,0)</f>
        <v>0</v>
      </c>
      <c r="BJ407" s="18" t="s">
        <v>84</v>
      </c>
      <c r="BK407" s="185">
        <f>ROUND(I407*H407,2)</f>
        <v>0</v>
      </c>
      <c r="BL407" s="18" t="s">
        <v>502</v>
      </c>
      <c r="BM407" s="184" t="s">
        <v>503</v>
      </c>
    </row>
    <row r="408" s="2" customFormat="1">
      <c r="A408" s="37"/>
      <c r="B408" s="38"/>
      <c r="C408" s="37"/>
      <c r="D408" s="186" t="s">
        <v>145</v>
      </c>
      <c r="E408" s="37"/>
      <c r="F408" s="187" t="s">
        <v>504</v>
      </c>
      <c r="G408" s="37"/>
      <c r="H408" s="37"/>
      <c r="I408" s="188"/>
      <c r="J408" s="37"/>
      <c r="K408" s="37"/>
      <c r="L408" s="38"/>
      <c r="M408" s="189"/>
      <c r="N408" s="190"/>
      <c r="O408" s="76"/>
      <c r="P408" s="76"/>
      <c r="Q408" s="76"/>
      <c r="R408" s="76"/>
      <c r="S408" s="76"/>
      <c r="T408" s="77"/>
      <c r="U408" s="37"/>
      <c r="V408" s="37"/>
      <c r="W408" s="37"/>
      <c r="X408" s="37"/>
      <c r="Y408" s="37"/>
      <c r="Z408" s="37"/>
      <c r="AA408" s="37"/>
      <c r="AB408" s="37"/>
      <c r="AC408" s="37"/>
      <c r="AD408" s="37"/>
      <c r="AE408" s="37"/>
      <c r="AT408" s="18" t="s">
        <v>145</v>
      </c>
      <c r="AU408" s="18" t="s">
        <v>84</v>
      </c>
    </row>
    <row r="409" s="2" customFormat="1" ht="24.15" customHeight="1">
      <c r="A409" s="37"/>
      <c r="B409" s="171"/>
      <c r="C409" s="172" t="s">
        <v>505</v>
      </c>
      <c r="D409" s="172" t="s">
        <v>139</v>
      </c>
      <c r="E409" s="173" t="s">
        <v>506</v>
      </c>
      <c r="F409" s="174" t="s">
        <v>507</v>
      </c>
      <c r="G409" s="175" t="s">
        <v>205</v>
      </c>
      <c r="H409" s="176">
        <v>1</v>
      </c>
      <c r="I409" s="177"/>
      <c r="J409" s="178">
        <f>ROUND(I409*H409,2)</f>
        <v>0</v>
      </c>
      <c r="K409" s="179"/>
      <c r="L409" s="38"/>
      <c r="M409" s="180" t="s">
        <v>1</v>
      </c>
      <c r="N409" s="181" t="s">
        <v>41</v>
      </c>
      <c r="O409" s="76"/>
      <c r="P409" s="182">
        <f>O409*H409</f>
        <v>0</v>
      </c>
      <c r="Q409" s="182">
        <v>0</v>
      </c>
      <c r="R409" s="182">
        <f>Q409*H409</f>
        <v>0</v>
      </c>
      <c r="S409" s="182">
        <v>0</v>
      </c>
      <c r="T409" s="183">
        <f>S409*H409</f>
        <v>0</v>
      </c>
      <c r="U409" s="37"/>
      <c r="V409" s="37"/>
      <c r="W409" s="37"/>
      <c r="X409" s="37"/>
      <c r="Y409" s="37"/>
      <c r="Z409" s="37"/>
      <c r="AA409" s="37"/>
      <c r="AB409" s="37"/>
      <c r="AC409" s="37"/>
      <c r="AD409" s="37"/>
      <c r="AE409" s="37"/>
      <c r="AR409" s="184" t="s">
        <v>502</v>
      </c>
      <c r="AT409" s="184" t="s">
        <v>139</v>
      </c>
      <c r="AU409" s="184" t="s">
        <v>84</v>
      </c>
      <c r="AY409" s="18" t="s">
        <v>136</v>
      </c>
      <c r="BE409" s="185">
        <f>IF(N409="základní",J409,0)</f>
        <v>0</v>
      </c>
      <c r="BF409" s="185">
        <f>IF(N409="snížená",J409,0)</f>
        <v>0</v>
      </c>
      <c r="BG409" s="185">
        <f>IF(N409="zákl. přenesená",J409,0)</f>
        <v>0</v>
      </c>
      <c r="BH409" s="185">
        <f>IF(N409="sníž. přenesená",J409,0)</f>
        <v>0</v>
      </c>
      <c r="BI409" s="185">
        <f>IF(N409="nulová",J409,0)</f>
        <v>0</v>
      </c>
      <c r="BJ409" s="18" t="s">
        <v>84</v>
      </c>
      <c r="BK409" s="185">
        <f>ROUND(I409*H409,2)</f>
        <v>0</v>
      </c>
      <c r="BL409" s="18" t="s">
        <v>502</v>
      </c>
      <c r="BM409" s="184" t="s">
        <v>508</v>
      </c>
    </row>
    <row r="410" s="2" customFormat="1">
      <c r="A410" s="37"/>
      <c r="B410" s="38"/>
      <c r="C410" s="37"/>
      <c r="D410" s="186" t="s">
        <v>145</v>
      </c>
      <c r="E410" s="37"/>
      <c r="F410" s="187" t="s">
        <v>509</v>
      </c>
      <c r="G410" s="37"/>
      <c r="H410" s="37"/>
      <c r="I410" s="188"/>
      <c r="J410" s="37"/>
      <c r="K410" s="37"/>
      <c r="L410" s="38"/>
      <c r="M410" s="189"/>
      <c r="N410" s="190"/>
      <c r="O410" s="76"/>
      <c r="P410" s="76"/>
      <c r="Q410" s="76"/>
      <c r="R410" s="76"/>
      <c r="S410" s="76"/>
      <c r="T410" s="77"/>
      <c r="U410" s="37"/>
      <c r="V410" s="37"/>
      <c r="W410" s="37"/>
      <c r="X410" s="37"/>
      <c r="Y410" s="37"/>
      <c r="Z410" s="37"/>
      <c r="AA410" s="37"/>
      <c r="AB410" s="37"/>
      <c r="AC410" s="37"/>
      <c r="AD410" s="37"/>
      <c r="AE410" s="37"/>
      <c r="AT410" s="18" t="s">
        <v>145</v>
      </c>
      <c r="AU410" s="18" t="s">
        <v>84</v>
      </c>
    </row>
    <row r="411" s="2" customFormat="1" ht="16.5" customHeight="1">
      <c r="A411" s="37"/>
      <c r="B411" s="171"/>
      <c r="C411" s="172" t="s">
        <v>510</v>
      </c>
      <c r="D411" s="172" t="s">
        <v>139</v>
      </c>
      <c r="E411" s="173" t="s">
        <v>511</v>
      </c>
      <c r="F411" s="174" t="s">
        <v>512</v>
      </c>
      <c r="G411" s="175" t="s">
        <v>205</v>
      </c>
      <c r="H411" s="176">
        <v>1</v>
      </c>
      <c r="I411" s="177"/>
      <c r="J411" s="178">
        <f>ROUND(I411*H411,2)</f>
        <v>0</v>
      </c>
      <c r="K411" s="179"/>
      <c r="L411" s="38"/>
      <c r="M411" s="180" t="s">
        <v>1</v>
      </c>
      <c r="N411" s="181" t="s">
        <v>41</v>
      </c>
      <c r="O411" s="76"/>
      <c r="P411" s="182">
        <f>O411*H411</f>
        <v>0</v>
      </c>
      <c r="Q411" s="182">
        <v>0</v>
      </c>
      <c r="R411" s="182">
        <f>Q411*H411</f>
        <v>0</v>
      </c>
      <c r="S411" s="182">
        <v>0</v>
      </c>
      <c r="T411" s="183">
        <f>S411*H411</f>
        <v>0</v>
      </c>
      <c r="U411" s="37"/>
      <c r="V411" s="37"/>
      <c r="W411" s="37"/>
      <c r="X411" s="37"/>
      <c r="Y411" s="37"/>
      <c r="Z411" s="37"/>
      <c r="AA411" s="37"/>
      <c r="AB411" s="37"/>
      <c r="AC411" s="37"/>
      <c r="AD411" s="37"/>
      <c r="AE411" s="37"/>
      <c r="AR411" s="184" t="s">
        <v>502</v>
      </c>
      <c r="AT411" s="184" t="s">
        <v>139</v>
      </c>
      <c r="AU411" s="184" t="s">
        <v>84</v>
      </c>
      <c r="AY411" s="18" t="s">
        <v>136</v>
      </c>
      <c r="BE411" s="185">
        <f>IF(N411="základní",J411,0)</f>
        <v>0</v>
      </c>
      <c r="BF411" s="185">
        <f>IF(N411="snížená",J411,0)</f>
        <v>0</v>
      </c>
      <c r="BG411" s="185">
        <f>IF(N411="zákl. přenesená",J411,0)</f>
        <v>0</v>
      </c>
      <c r="BH411" s="185">
        <f>IF(N411="sníž. přenesená",J411,0)</f>
        <v>0</v>
      </c>
      <c r="BI411" s="185">
        <f>IF(N411="nulová",J411,0)</f>
        <v>0</v>
      </c>
      <c r="BJ411" s="18" t="s">
        <v>84</v>
      </c>
      <c r="BK411" s="185">
        <f>ROUND(I411*H411,2)</f>
        <v>0</v>
      </c>
      <c r="BL411" s="18" t="s">
        <v>502</v>
      </c>
      <c r="BM411" s="184" t="s">
        <v>513</v>
      </c>
    </row>
    <row r="412" s="2" customFormat="1">
      <c r="A412" s="37"/>
      <c r="B412" s="38"/>
      <c r="C412" s="37"/>
      <c r="D412" s="186" t="s">
        <v>145</v>
      </c>
      <c r="E412" s="37"/>
      <c r="F412" s="187" t="s">
        <v>514</v>
      </c>
      <c r="G412" s="37"/>
      <c r="H412" s="37"/>
      <c r="I412" s="188"/>
      <c r="J412" s="37"/>
      <c r="K412" s="37"/>
      <c r="L412" s="38"/>
      <c r="M412" s="189"/>
      <c r="N412" s="190"/>
      <c r="O412" s="76"/>
      <c r="P412" s="76"/>
      <c r="Q412" s="76"/>
      <c r="R412" s="76"/>
      <c r="S412" s="76"/>
      <c r="T412" s="77"/>
      <c r="U412" s="37"/>
      <c r="V412" s="37"/>
      <c r="W412" s="37"/>
      <c r="X412" s="37"/>
      <c r="Y412" s="37"/>
      <c r="Z412" s="37"/>
      <c r="AA412" s="37"/>
      <c r="AB412" s="37"/>
      <c r="AC412" s="37"/>
      <c r="AD412" s="37"/>
      <c r="AE412" s="37"/>
      <c r="AT412" s="18" t="s">
        <v>145</v>
      </c>
      <c r="AU412" s="18" t="s">
        <v>84</v>
      </c>
    </row>
    <row r="413" s="2" customFormat="1" ht="24.15" customHeight="1">
      <c r="A413" s="37"/>
      <c r="B413" s="171"/>
      <c r="C413" s="172" t="s">
        <v>515</v>
      </c>
      <c r="D413" s="172" t="s">
        <v>139</v>
      </c>
      <c r="E413" s="173" t="s">
        <v>516</v>
      </c>
      <c r="F413" s="174" t="s">
        <v>517</v>
      </c>
      <c r="G413" s="175" t="s">
        <v>205</v>
      </c>
      <c r="H413" s="176">
        <v>1</v>
      </c>
      <c r="I413" s="177"/>
      <c r="J413" s="178">
        <f>ROUND(I413*H413,2)</f>
        <v>0</v>
      </c>
      <c r="K413" s="179"/>
      <c r="L413" s="38"/>
      <c r="M413" s="180" t="s">
        <v>1</v>
      </c>
      <c r="N413" s="181" t="s">
        <v>41</v>
      </c>
      <c r="O413" s="76"/>
      <c r="P413" s="182">
        <f>O413*H413</f>
        <v>0</v>
      </c>
      <c r="Q413" s="182">
        <v>0</v>
      </c>
      <c r="R413" s="182">
        <f>Q413*H413</f>
        <v>0</v>
      </c>
      <c r="S413" s="182">
        <v>0</v>
      </c>
      <c r="T413" s="183">
        <f>S413*H413</f>
        <v>0</v>
      </c>
      <c r="U413" s="37"/>
      <c r="V413" s="37"/>
      <c r="W413" s="37"/>
      <c r="X413" s="37"/>
      <c r="Y413" s="37"/>
      <c r="Z413" s="37"/>
      <c r="AA413" s="37"/>
      <c r="AB413" s="37"/>
      <c r="AC413" s="37"/>
      <c r="AD413" s="37"/>
      <c r="AE413" s="37"/>
      <c r="AR413" s="184" t="s">
        <v>502</v>
      </c>
      <c r="AT413" s="184" t="s">
        <v>139</v>
      </c>
      <c r="AU413" s="184" t="s">
        <v>84</v>
      </c>
      <c r="AY413" s="18" t="s">
        <v>136</v>
      </c>
      <c r="BE413" s="185">
        <f>IF(N413="základní",J413,0)</f>
        <v>0</v>
      </c>
      <c r="BF413" s="185">
        <f>IF(N413="snížená",J413,0)</f>
        <v>0</v>
      </c>
      <c r="BG413" s="185">
        <f>IF(N413="zákl. přenesená",J413,0)</f>
        <v>0</v>
      </c>
      <c r="BH413" s="185">
        <f>IF(N413="sníž. přenesená",J413,0)</f>
        <v>0</v>
      </c>
      <c r="BI413" s="185">
        <f>IF(N413="nulová",J413,0)</f>
        <v>0</v>
      </c>
      <c r="BJ413" s="18" t="s">
        <v>84</v>
      </c>
      <c r="BK413" s="185">
        <f>ROUND(I413*H413,2)</f>
        <v>0</v>
      </c>
      <c r="BL413" s="18" t="s">
        <v>502</v>
      </c>
      <c r="BM413" s="184" t="s">
        <v>518</v>
      </c>
    </row>
    <row r="414" s="2" customFormat="1">
      <c r="A414" s="37"/>
      <c r="B414" s="38"/>
      <c r="C414" s="37"/>
      <c r="D414" s="186" t="s">
        <v>145</v>
      </c>
      <c r="E414" s="37"/>
      <c r="F414" s="187" t="s">
        <v>519</v>
      </c>
      <c r="G414" s="37"/>
      <c r="H414" s="37"/>
      <c r="I414" s="188"/>
      <c r="J414" s="37"/>
      <c r="K414" s="37"/>
      <c r="L414" s="38"/>
      <c r="M414" s="216"/>
      <c r="N414" s="217"/>
      <c r="O414" s="218"/>
      <c r="P414" s="218"/>
      <c r="Q414" s="218"/>
      <c r="R414" s="218"/>
      <c r="S414" s="218"/>
      <c r="T414" s="219"/>
      <c r="U414" s="37"/>
      <c r="V414" s="37"/>
      <c r="W414" s="37"/>
      <c r="X414" s="37"/>
      <c r="Y414" s="37"/>
      <c r="Z414" s="37"/>
      <c r="AA414" s="37"/>
      <c r="AB414" s="37"/>
      <c r="AC414" s="37"/>
      <c r="AD414" s="37"/>
      <c r="AE414" s="37"/>
      <c r="AT414" s="18" t="s">
        <v>145</v>
      </c>
      <c r="AU414" s="18" t="s">
        <v>84</v>
      </c>
    </row>
    <row r="415" s="2" customFormat="1" ht="6.96" customHeight="1">
      <c r="A415" s="37"/>
      <c r="B415" s="59"/>
      <c r="C415" s="60"/>
      <c r="D415" s="60"/>
      <c r="E415" s="60"/>
      <c r="F415" s="60"/>
      <c r="G415" s="60"/>
      <c r="H415" s="60"/>
      <c r="I415" s="60"/>
      <c r="J415" s="60"/>
      <c r="K415" s="60"/>
      <c r="L415" s="38"/>
      <c r="M415" s="37"/>
      <c r="O415" s="37"/>
      <c r="P415" s="37"/>
      <c r="Q415" s="37"/>
      <c r="R415" s="37"/>
      <c r="S415" s="37"/>
      <c r="T415" s="37"/>
      <c r="U415" s="37"/>
      <c r="V415" s="37"/>
      <c r="W415" s="37"/>
      <c r="X415" s="37"/>
      <c r="Y415" s="37"/>
      <c r="Z415" s="37"/>
      <c r="AA415" s="37"/>
      <c r="AB415" s="37"/>
      <c r="AC415" s="37"/>
      <c r="AD415" s="37"/>
      <c r="AE415" s="37"/>
    </row>
  </sheetData>
  <autoFilter ref="C129:K414"/>
  <mergeCells count="9">
    <mergeCell ref="E7:H7"/>
    <mergeCell ref="E9:H9"/>
    <mergeCell ref="E18:H18"/>
    <mergeCell ref="E27:H27"/>
    <mergeCell ref="E85:H85"/>
    <mergeCell ref="E87:H87"/>
    <mergeCell ref="E120:H120"/>
    <mergeCell ref="E122:H122"/>
    <mergeCell ref="L2:V2"/>
  </mergeCells>
  <hyperlinks>
    <hyperlink ref="F140" r:id="rId1" display="https://podminky.urs.cz/item/CS_URS_2023_02/949101111"/>
    <hyperlink ref="F143" r:id="rId2" display="https://podminky.urs.cz/item/CS_URS_2023_02/962031136"/>
    <hyperlink ref="F175" r:id="rId3" display="https://podminky.urs.cz/item/CS_URS_2023_02/962032431"/>
    <hyperlink ref="F185" r:id="rId4" display="https://podminky.urs.cz/item/CS_URS_2023_02/965081611"/>
    <hyperlink ref="F188" r:id="rId5" display="https://podminky.urs.cz/item/CS_URS_2023_02/968072455"/>
    <hyperlink ref="F199" r:id="rId6" display="https://podminky.urs.cz/item/CS_URS_2023_02/978013191"/>
    <hyperlink ref="F230" r:id="rId7" display="https://podminky.urs.cz/item/CS_URS_2023_02/997013151"/>
    <hyperlink ref="F233" r:id="rId8" display="https://podminky.urs.cz/item/CS_URS_2023_02/997013501"/>
    <hyperlink ref="F236" r:id="rId9" display="https://podminky.urs.cz/item/CS_URS_2023_02/997013509"/>
    <hyperlink ref="F240" r:id="rId10" display="https://podminky.urs.cz/item/CS_URS_2023_02/997013603"/>
    <hyperlink ref="F243" r:id="rId11" display="https://podminky.urs.cz/item/CS_URS_2023_02/997013631"/>
    <hyperlink ref="F246" r:id="rId12" display="https://podminky.urs.cz/item/CS_URS_2023_02/997013811"/>
    <hyperlink ref="F249" r:id="rId13" display="https://podminky.urs.cz/item/CS_URS_2023_02/997013812"/>
    <hyperlink ref="F254" r:id="rId14" display="https://podminky.urs.cz/item/CS_URS_2023_02/725110814"/>
    <hyperlink ref="F257" r:id="rId15" display="https://podminky.urs.cz/item/CS_URS_2023_02/725210821"/>
    <hyperlink ref="F260" r:id="rId16" display="https://podminky.urs.cz/item/CS_URS_2023_02/725240811"/>
    <hyperlink ref="F263" r:id="rId17" display="https://podminky.urs.cz/item/CS_URS_2023_02/725240812"/>
    <hyperlink ref="F266" r:id="rId18" display="https://podminky.urs.cz/item/CS_URS_2023_02/725310823"/>
    <hyperlink ref="F269" r:id="rId19" display="https://podminky.urs.cz/item/CS_URS_2023_02/725330820"/>
    <hyperlink ref="F272" r:id="rId20" display="https://podminky.urs.cz/item/CS_URS_2023_02/725820801"/>
    <hyperlink ref="F275" r:id="rId21" display="https://podminky.urs.cz/item/CS_URS_2023_02/725820802"/>
    <hyperlink ref="F278" r:id="rId22" display="https://podminky.urs.cz/item/CS_URS_2023_02/725840850"/>
    <hyperlink ref="F287" r:id="rId23" display="https://podminky.urs.cz/item/CS_URS_2023_02/763131821"/>
    <hyperlink ref="F293" r:id="rId24" display="https://podminky.urs.cz/item/CS_URS_2023_02/763135812"/>
    <hyperlink ref="F300" r:id="rId25" display="https://podminky.urs.cz/item/CS_URS_2023_02/766441821"/>
    <hyperlink ref="F305" r:id="rId26" display="https://podminky.urs.cz/item/CS_URS_2023_02/766622833"/>
    <hyperlink ref="F310" r:id="rId27" display="https://podminky.urs.cz/item/CS_URS_2023_02/766622862"/>
    <hyperlink ref="F322" r:id="rId28" display="https://podminky.urs.cz/item/CS_URS_2023_02/766812840"/>
    <hyperlink ref="F326" r:id="rId29" display="https://podminky.urs.cz/item/CS_URS_2023_02/771573810"/>
    <hyperlink ref="F341" r:id="rId30" display="https://podminky.urs.cz/item/CS_URS_2023_02/776201812"/>
    <hyperlink ref="F347" r:id="rId31" display="https://podminky.urs.cz/item/CS_URS_2023_02/776410811"/>
    <hyperlink ref="F351" r:id="rId32" display="https://podminky.urs.cz/item/CS_URS_2023_02/781473810"/>
    <hyperlink ref="F400" r:id="rId33" display="https://podminky.urs.cz/item/CS_URS_2023_02/78412100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7" t="s">
        <v>5</v>
      </c>
      <c r="M2" s="1"/>
      <c r="N2" s="1"/>
      <c r="O2" s="1"/>
      <c r="P2" s="1"/>
      <c r="Q2" s="1"/>
      <c r="R2" s="1"/>
      <c r="S2" s="1"/>
      <c r="T2" s="1"/>
      <c r="U2" s="1"/>
      <c r="V2" s="1"/>
      <c r="AT2" s="18" t="s">
        <v>89</v>
      </c>
    </row>
    <row r="3" s="1" customFormat="1" ht="6.96" customHeight="1">
      <c r="B3" s="19"/>
      <c r="C3" s="20"/>
      <c r="D3" s="20"/>
      <c r="E3" s="20"/>
      <c r="F3" s="20"/>
      <c r="G3" s="20"/>
      <c r="H3" s="20"/>
      <c r="I3" s="20"/>
      <c r="J3" s="20"/>
      <c r="K3" s="20"/>
      <c r="L3" s="21"/>
      <c r="AT3" s="18" t="s">
        <v>86</v>
      </c>
    </row>
    <row r="4" s="1" customFormat="1" ht="24.96" customHeight="1">
      <c r="B4" s="21"/>
      <c r="D4" s="22" t="s">
        <v>99</v>
      </c>
      <c r="L4" s="21"/>
      <c r="M4" s="119" t="s">
        <v>10</v>
      </c>
      <c r="AT4" s="18" t="s">
        <v>3</v>
      </c>
    </row>
    <row r="5" s="1" customFormat="1" ht="6.96" customHeight="1">
      <c r="B5" s="21"/>
      <c r="L5" s="21"/>
    </row>
    <row r="6" s="1" customFormat="1" ht="12" customHeight="1">
      <c r="B6" s="21"/>
      <c r="D6" s="31" t="s">
        <v>16</v>
      </c>
      <c r="L6" s="21"/>
    </row>
    <row r="7" s="1" customFormat="1" ht="26.25" customHeight="1">
      <c r="B7" s="21"/>
      <c r="E7" s="120" t="str">
        <f>'Rekapitulace stavby'!K6</f>
        <v>Přestavba prostor pro neurorehabilitaci a revitalizace akutní rehabilitace</v>
      </c>
      <c r="F7" s="31"/>
      <c r="G7" s="31"/>
      <c r="H7" s="31"/>
      <c r="L7" s="21"/>
    </row>
    <row r="8" s="2" customFormat="1" ht="12" customHeight="1">
      <c r="A8" s="37"/>
      <c r="B8" s="38"/>
      <c r="C8" s="37"/>
      <c r="D8" s="31" t="s">
        <v>100</v>
      </c>
      <c r="E8" s="37"/>
      <c r="F8" s="37"/>
      <c r="G8" s="37"/>
      <c r="H8" s="37"/>
      <c r="I8" s="37"/>
      <c r="J8" s="37"/>
      <c r="K8" s="37"/>
      <c r="L8" s="54"/>
      <c r="S8" s="37"/>
      <c r="T8" s="37"/>
      <c r="U8" s="37"/>
      <c r="V8" s="37"/>
      <c r="W8" s="37"/>
      <c r="X8" s="37"/>
      <c r="Y8" s="37"/>
      <c r="Z8" s="37"/>
      <c r="AA8" s="37"/>
      <c r="AB8" s="37"/>
      <c r="AC8" s="37"/>
      <c r="AD8" s="37"/>
      <c r="AE8" s="37"/>
    </row>
    <row r="9" s="2" customFormat="1" ht="16.5" customHeight="1">
      <c r="A9" s="37"/>
      <c r="B9" s="38"/>
      <c r="C9" s="37"/>
      <c r="D9" s="37"/>
      <c r="E9" s="66" t="s">
        <v>520</v>
      </c>
      <c r="F9" s="37"/>
      <c r="G9" s="37"/>
      <c r="H9" s="37"/>
      <c r="I9" s="37"/>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37"/>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31"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31" t="s">
        <v>22</v>
      </c>
      <c r="J12" s="68" t="str">
        <f>'Rekapitulace stavby'!AN8</f>
        <v>1. 4. 2025</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37"/>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31"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26</v>
      </c>
      <c r="F15" s="37"/>
      <c r="G15" s="37"/>
      <c r="H15" s="37"/>
      <c r="I15" s="31" t="s">
        <v>27</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37"/>
      <c r="J16" s="37"/>
      <c r="K16" s="37"/>
      <c r="L16" s="54"/>
      <c r="S16" s="37"/>
      <c r="T16" s="37"/>
      <c r="U16" s="37"/>
      <c r="V16" s="37"/>
      <c r="W16" s="37"/>
      <c r="X16" s="37"/>
      <c r="Y16" s="37"/>
      <c r="Z16" s="37"/>
      <c r="AA16" s="37"/>
      <c r="AB16" s="37"/>
      <c r="AC16" s="37"/>
      <c r="AD16" s="37"/>
      <c r="AE16" s="37"/>
    </row>
    <row r="17" s="2" customFormat="1" ht="12" customHeight="1">
      <c r="A17" s="37"/>
      <c r="B17" s="38"/>
      <c r="C17" s="37"/>
      <c r="D17" s="31" t="s">
        <v>28</v>
      </c>
      <c r="E17" s="37"/>
      <c r="F17" s="37"/>
      <c r="G17" s="37"/>
      <c r="H17" s="37"/>
      <c r="I17" s="31"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31" t="s">
        <v>27</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37"/>
      <c r="J19" s="37"/>
      <c r="K19" s="37"/>
      <c r="L19" s="54"/>
      <c r="S19" s="37"/>
      <c r="T19" s="37"/>
      <c r="U19" s="37"/>
      <c r="V19" s="37"/>
      <c r="W19" s="37"/>
      <c r="X19" s="37"/>
      <c r="Y19" s="37"/>
      <c r="Z19" s="37"/>
      <c r="AA19" s="37"/>
      <c r="AB19" s="37"/>
      <c r="AC19" s="37"/>
      <c r="AD19" s="37"/>
      <c r="AE19" s="37"/>
    </row>
    <row r="20" s="2" customFormat="1" ht="12" customHeight="1">
      <c r="A20" s="37"/>
      <c r="B20" s="38"/>
      <c r="C20" s="37"/>
      <c r="D20" s="31" t="s">
        <v>30</v>
      </c>
      <c r="E20" s="37"/>
      <c r="F20" s="37"/>
      <c r="G20" s="37"/>
      <c r="H20" s="37"/>
      <c r="I20" s="31"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31</v>
      </c>
      <c r="F21" s="37"/>
      <c r="G21" s="37"/>
      <c r="H21" s="37"/>
      <c r="I21" s="31" t="s">
        <v>27</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37"/>
      <c r="J22" s="37"/>
      <c r="K22" s="37"/>
      <c r="L22" s="54"/>
      <c r="S22" s="37"/>
      <c r="T22" s="37"/>
      <c r="U22" s="37"/>
      <c r="V22" s="37"/>
      <c r="W22" s="37"/>
      <c r="X22" s="37"/>
      <c r="Y22" s="37"/>
      <c r="Z22" s="37"/>
      <c r="AA22" s="37"/>
      <c r="AB22" s="37"/>
      <c r="AC22" s="37"/>
      <c r="AD22" s="37"/>
      <c r="AE22" s="37"/>
    </row>
    <row r="23" s="2" customFormat="1" ht="12" customHeight="1">
      <c r="A23" s="37"/>
      <c r="B23" s="38"/>
      <c r="C23" s="37"/>
      <c r="D23" s="31" t="s">
        <v>33</v>
      </c>
      <c r="E23" s="37"/>
      <c r="F23" s="37"/>
      <c r="G23" s="37"/>
      <c r="H23" s="37"/>
      <c r="I23" s="31"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34</v>
      </c>
      <c r="F24" s="37"/>
      <c r="G24" s="37"/>
      <c r="H24" s="37"/>
      <c r="I24" s="31" t="s">
        <v>27</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37"/>
      <c r="J25" s="37"/>
      <c r="K25" s="37"/>
      <c r="L25" s="54"/>
      <c r="S25" s="37"/>
      <c r="T25" s="37"/>
      <c r="U25" s="37"/>
      <c r="V25" s="37"/>
      <c r="W25" s="37"/>
      <c r="X25" s="37"/>
      <c r="Y25" s="37"/>
      <c r="Z25" s="37"/>
      <c r="AA25" s="37"/>
      <c r="AB25" s="37"/>
      <c r="AC25" s="37"/>
      <c r="AD25" s="37"/>
      <c r="AE25" s="37"/>
    </row>
    <row r="26" s="2" customFormat="1" ht="12" customHeight="1">
      <c r="A26" s="37"/>
      <c r="B26" s="38"/>
      <c r="C26" s="37"/>
      <c r="D26" s="31" t="s">
        <v>35</v>
      </c>
      <c r="E26" s="37"/>
      <c r="F26" s="37"/>
      <c r="G26" s="37"/>
      <c r="H26" s="37"/>
      <c r="I26" s="37"/>
      <c r="J26" s="37"/>
      <c r="K26" s="37"/>
      <c r="L26" s="54"/>
      <c r="S26" s="37"/>
      <c r="T26" s="37"/>
      <c r="U26" s="37"/>
      <c r="V26" s="37"/>
      <c r="W26" s="37"/>
      <c r="X26" s="37"/>
      <c r="Y26" s="37"/>
      <c r="Z26" s="37"/>
      <c r="AA26" s="37"/>
      <c r="AB26" s="37"/>
      <c r="AC26" s="37"/>
      <c r="AD26" s="37"/>
      <c r="AE26" s="37"/>
    </row>
    <row r="27" s="8" customFormat="1" ht="16.5" customHeight="1">
      <c r="A27" s="121"/>
      <c r="B27" s="122"/>
      <c r="C27" s="121"/>
      <c r="D27" s="121"/>
      <c r="E27" s="35" t="s">
        <v>1</v>
      </c>
      <c r="F27" s="35"/>
      <c r="G27" s="35"/>
      <c r="H27" s="35"/>
      <c r="I27" s="121"/>
      <c r="J27" s="121"/>
      <c r="K27" s="121"/>
      <c r="L27" s="123"/>
      <c r="S27" s="121"/>
      <c r="T27" s="121"/>
      <c r="U27" s="121"/>
      <c r="V27" s="121"/>
      <c r="W27" s="121"/>
      <c r="X27" s="121"/>
      <c r="Y27" s="121"/>
      <c r="Z27" s="121"/>
      <c r="AA27" s="121"/>
      <c r="AB27" s="121"/>
      <c r="AC27" s="121"/>
      <c r="AD27" s="121"/>
      <c r="AE27" s="121"/>
    </row>
    <row r="28" s="2" customFormat="1" ht="6.96" customHeight="1">
      <c r="A28" s="37"/>
      <c r="B28" s="38"/>
      <c r="C28" s="37"/>
      <c r="D28" s="37"/>
      <c r="E28" s="37"/>
      <c r="F28" s="37"/>
      <c r="G28" s="37"/>
      <c r="H28" s="37"/>
      <c r="I28" s="37"/>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89"/>
      <c r="J29" s="89"/>
      <c r="K29" s="89"/>
      <c r="L29" s="54"/>
      <c r="S29" s="37"/>
      <c r="T29" s="37"/>
      <c r="U29" s="37"/>
      <c r="V29" s="37"/>
      <c r="W29" s="37"/>
      <c r="X29" s="37"/>
      <c r="Y29" s="37"/>
      <c r="Z29" s="37"/>
      <c r="AA29" s="37"/>
      <c r="AB29" s="37"/>
      <c r="AC29" s="37"/>
      <c r="AD29" s="37"/>
      <c r="AE29" s="37"/>
    </row>
    <row r="30" s="2" customFormat="1" ht="25.44" customHeight="1">
      <c r="A30" s="37"/>
      <c r="B30" s="38"/>
      <c r="C30" s="37"/>
      <c r="D30" s="124" t="s">
        <v>36</v>
      </c>
      <c r="E30" s="37"/>
      <c r="F30" s="37"/>
      <c r="G30" s="37"/>
      <c r="H30" s="37"/>
      <c r="I30" s="37"/>
      <c r="J30" s="95">
        <f>ROUND(J132,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8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38</v>
      </c>
      <c r="G32" s="37"/>
      <c r="H32" s="37"/>
      <c r="I32" s="42" t="s">
        <v>37</v>
      </c>
      <c r="J32" s="42" t="s">
        <v>39</v>
      </c>
      <c r="K32" s="37"/>
      <c r="L32" s="54"/>
      <c r="S32" s="37"/>
      <c r="T32" s="37"/>
      <c r="U32" s="37"/>
      <c r="V32" s="37"/>
      <c r="W32" s="37"/>
      <c r="X32" s="37"/>
      <c r="Y32" s="37"/>
      <c r="Z32" s="37"/>
      <c r="AA32" s="37"/>
      <c r="AB32" s="37"/>
      <c r="AC32" s="37"/>
      <c r="AD32" s="37"/>
      <c r="AE32" s="37"/>
    </row>
    <row r="33" s="2" customFormat="1" ht="14.4" customHeight="1">
      <c r="A33" s="37"/>
      <c r="B33" s="38"/>
      <c r="C33" s="37"/>
      <c r="D33" s="125" t="s">
        <v>40</v>
      </c>
      <c r="E33" s="31" t="s">
        <v>41</v>
      </c>
      <c r="F33" s="126">
        <f>ROUND((SUM(BE132:BE678)),  2)</f>
        <v>0</v>
      </c>
      <c r="G33" s="37"/>
      <c r="H33" s="37"/>
      <c r="I33" s="127">
        <v>0.20999999999999999</v>
      </c>
      <c r="J33" s="126">
        <f>ROUND(((SUM(BE132:BE678))*I33),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42</v>
      </c>
      <c r="F34" s="126">
        <f>ROUND((SUM(BF132:BF678)),  2)</f>
        <v>0</v>
      </c>
      <c r="G34" s="37"/>
      <c r="H34" s="37"/>
      <c r="I34" s="127">
        <v>0.12</v>
      </c>
      <c r="J34" s="126">
        <f>ROUND(((SUM(BF132:BF678))*I34),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43</v>
      </c>
      <c r="F35" s="126">
        <f>ROUND((SUM(BG132:BG678)),  2)</f>
        <v>0</v>
      </c>
      <c r="G35" s="37"/>
      <c r="H35" s="37"/>
      <c r="I35" s="127">
        <v>0.20999999999999999</v>
      </c>
      <c r="J35" s="126">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44</v>
      </c>
      <c r="F36" s="126">
        <f>ROUND((SUM(BH132:BH678)),  2)</f>
        <v>0</v>
      </c>
      <c r="G36" s="37"/>
      <c r="H36" s="37"/>
      <c r="I36" s="127">
        <v>0.12</v>
      </c>
      <c r="J36" s="126">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45</v>
      </c>
      <c r="F37" s="126">
        <f>ROUND((SUM(BI132:BI678)),  2)</f>
        <v>0</v>
      </c>
      <c r="G37" s="37"/>
      <c r="H37" s="37"/>
      <c r="I37" s="127">
        <v>0</v>
      </c>
      <c r="J37" s="126">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37"/>
      <c r="J38" s="37"/>
      <c r="K38" s="37"/>
      <c r="L38" s="54"/>
      <c r="S38" s="37"/>
      <c r="T38" s="37"/>
      <c r="U38" s="37"/>
      <c r="V38" s="37"/>
      <c r="W38" s="37"/>
      <c r="X38" s="37"/>
      <c r="Y38" s="37"/>
      <c r="Z38" s="37"/>
      <c r="AA38" s="37"/>
      <c r="AB38" s="37"/>
      <c r="AC38" s="37"/>
      <c r="AD38" s="37"/>
      <c r="AE38" s="37"/>
    </row>
    <row r="39" s="2" customFormat="1" ht="25.44" customHeight="1">
      <c r="A39" s="37"/>
      <c r="B39" s="38"/>
      <c r="C39" s="128"/>
      <c r="D39" s="129" t="s">
        <v>46</v>
      </c>
      <c r="E39" s="80"/>
      <c r="F39" s="80"/>
      <c r="G39" s="130" t="s">
        <v>47</v>
      </c>
      <c r="H39" s="131" t="s">
        <v>48</v>
      </c>
      <c r="I39" s="80"/>
      <c r="J39" s="132">
        <f>SUM(J30:J37)</f>
        <v>0</v>
      </c>
      <c r="K39" s="133"/>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37"/>
      <c r="J40" s="37"/>
      <c r="K40" s="37"/>
      <c r="L40" s="54"/>
      <c r="S40" s="37"/>
      <c r="T40" s="37"/>
      <c r="U40" s="37"/>
      <c r="V40" s="37"/>
      <c r="W40" s="37"/>
      <c r="X40" s="37"/>
      <c r="Y40" s="37"/>
      <c r="Z40" s="37"/>
      <c r="AA40" s="37"/>
      <c r="AB40" s="37"/>
      <c r="AC40" s="37"/>
      <c r="AD40" s="37"/>
      <c r="AE40" s="37"/>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54"/>
      <c r="D50" s="55" t="s">
        <v>49</v>
      </c>
      <c r="E50" s="56"/>
      <c r="F50" s="56"/>
      <c r="G50" s="55" t="s">
        <v>50</v>
      </c>
      <c r="H50" s="56"/>
      <c r="I50" s="56"/>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51</v>
      </c>
      <c r="E61" s="40"/>
      <c r="F61" s="134" t="s">
        <v>52</v>
      </c>
      <c r="G61" s="57" t="s">
        <v>51</v>
      </c>
      <c r="H61" s="40"/>
      <c r="I61" s="40"/>
      <c r="J61" s="135" t="s">
        <v>52</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53</v>
      </c>
      <c r="E65" s="58"/>
      <c r="F65" s="58"/>
      <c r="G65" s="55" t="s">
        <v>54</v>
      </c>
      <c r="H65" s="58"/>
      <c r="I65" s="58"/>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51</v>
      </c>
      <c r="E76" s="40"/>
      <c r="F76" s="134" t="s">
        <v>52</v>
      </c>
      <c r="G76" s="57" t="s">
        <v>51</v>
      </c>
      <c r="H76" s="40"/>
      <c r="I76" s="40"/>
      <c r="J76" s="135" t="s">
        <v>52</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60"/>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62"/>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37"/>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37"/>
      <c r="J84" s="37"/>
      <c r="K84" s="37"/>
      <c r="L84" s="54"/>
      <c r="S84" s="37"/>
      <c r="T84" s="37"/>
      <c r="U84" s="37"/>
      <c r="V84" s="37"/>
      <c r="W84" s="37"/>
      <c r="X84" s="37"/>
      <c r="Y84" s="37"/>
      <c r="Z84" s="37"/>
      <c r="AA84" s="37"/>
      <c r="AB84" s="37"/>
      <c r="AC84" s="37"/>
      <c r="AD84" s="37"/>
      <c r="AE84" s="37"/>
    </row>
    <row r="85" s="2" customFormat="1" ht="26.25" customHeight="1">
      <c r="A85" s="37"/>
      <c r="B85" s="38"/>
      <c r="C85" s="37"/>
      <c r="D85" s="37"/>
      <c r="E85" s="120" t="str">
        <f>E7</f>
        <v>Přestavba prostor pro neurorehabilitaci a revitalizace akutní rehabilitace</v>
      </c>
      <c r="F85" s="31"/>
      <c r="G85" s="31"/>
      <c r="H85" s="31"/>
      <c r="I85" s="37"/>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37"/>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02 - Stavební práce</v>
      </c>
      <c r="F87" s="37"/>
      <c r="G87" s="37"/>
      <c r="H87" s="37"/>
      <c r="I87" s="37"/>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Ústí nad Labem</v>
      </c>
      <c r="G89" s="37"/>
      <c r="H89" s="37"/>
      <c r="I89" s="31" t="s">
        <v>22</v>
      </c>
      <c r="J89" s="68" t="str">
        <f>IF(J12="","",J12)</f>
        <v>1. 4. 2025</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Krajská zdravotní, a.s. Masarykova nemocnice</v>
      </c>
      <c r="G91" s="37"/>
      <c r="H91" s="37"/>
      <c r="I91" s="31" t="s">
        <v>30</v>
      </c>
      <c r="J91" s="35" t="str">
        <f>E21</f>
        <v>Ing. Ondřej Hampejs</v>
      </c>
      <c r="K91" s="37"/>
      <c r="L91" s="54"/>
      <c r="S91" s="37"/>
      <c r="T91" s="37"/>
      <c r="U91" s="37"/>
      <c r="V91" s="37"/>
      <c r="W91" s="37"/>
      <c r="X91" s="37"/>
      <c r="Y91" s="37"/>
      <c r="Z91" s="37"/>
      <c r="AA91" s="37"/>
      <c r="AB91" s="37"/>
      <c r="AC91" s="37"/>
      <c r="AD91" s="37"/>
      <c r="AE91" s="37"/>
    </row>
    <row r="92" s="2" customFormat="1" ht="25.65" customHeight="1">
      <c r="A92" s="37"/>
      <c r="B92" s="38"/>
      <c r="C92" s="31" t="s">
        <v>28</v>
      </c>
      <c r="D92" s="37"/>
      <c r="E92" s="37"/>
      <c r="F92" s="26" t="str">
        <f>IF(E18="","",E18)</f>
        <v>Vyplň údaj</v>
      </c>
      <c r="G92" s="37"/>
      <c r="H92" s="37"/>
      <c r="I92" s="31" t="s">
        <v>33</v>
      </c>
      <c r="J92" s="35" t="str">
        <f>E24</f>
        <v>Hampejs projekty s.r.o.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54"/>
      <c r="S93" s="37"/>
      <c r="T93" s="37"/>
      <c r="U93" s="37"/>
      <c r="V93" s="37"/>
      <c r="W93" s="37"/>
      <c r="X93" s="37"/>
      <c r="Y93" s="37"/>
      <c r="Z93" s="37"/>
      <c r="AA93" s="37"/>
      <c r="AB93" s="37"/>
      <c r="AC93" s="37"/>
      <c r="AD93" s="37"/>
      <c r="AE93" s="37"/>
    </row>
    <row r="94" s="2" customFormat="1" ht="29.28" customHeight="1">
      <c r="A94" s="37"/>
      <c r="B94" s="38"/>
      <c r="C94" s="136" t="s">
        <v>103</v>
      </c>
      <c r="D94" s="128"/>
      <c r="E94" s="128"/>
      <c r="F94" s="128"/>
      <c r="G94" s="128"/>
      <c r="H94" s="128"/>
      <c r="I94" s="128"/>
      <c r="J94" s="137" t="s">
        <v>104</v>
      </c>
      <c r="K94" s="128"/>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54"/>
      <c r="S95" s="37"/>
      <c r="T95" s="37"/>
      <c r="U95" s="37"/>
      <c r="V95" s="37"/>
      <c r="W95" s="37"/>
      <c r="X95" s="37"/>
      <c r="Y95" s="37"/>
      <c r="Z95" s="37"/>
      <c r="AA95" s="37"/>
      <c r="AB95" s="37"/>
      <c r="AC95" s="37"/>
      <c r="AD95" s="37"/>
      <c r="AE95" s="37"/>
    </row>
    <row r="96" s="2" customFormat="1" ht="22.8" customHeight="1">
      <c r="A96" s="37"/>
      <c r="B96" s="38"/>
      <c r="C96" s="138" t="s">
        <v>105</v>
      </c>
      <c r="D96" s="37"/>
      <c r="E96" s="37"/>
      <c r="F96" s="37"/>
      <c r="G96" s="37"/>
      <c r="H96" s="37"/>
      <c r="I96" s="37"/>
      <c r="J96" s="95">
        <f>J132</f>
        <v>0</v>
      </c>
      <c r="K96" s="37"/>
      <c r="L96" s="54"/>
      <c r="S96" s="37"/>
      <c r="T96" s="37"/>
      <c r="U96" s="37"/>
      <c r="V96" s="37"/>
      <c r="W96" s="37"/>
      <c r="X96" s="37"/>
      <c r="Y96" s="37"/>
      <c r="Z96" s="37"/>
      <c r="AA96" s="37"/>
      <c r="AB96" s="37"/>
      <c r="AC96" s="37"/>
      <c r="AD96" s="37"/>
      <c r="AE96" s="37"/>
      <c r="AU96" s="18" t="s">
        <v>106</v>
      </c>
    </row>
    <row r="97" s="9" customFormat="1" ht="24.96" customHeight="1">
      <c r="A97" s="9"/>
      <c r="B97" s="139"/>
      <c r="C97" s="9"/>
      <c r="D97" s="140" t="s">
        <v>107</v>
      </c>
      <c r="E97" s="141"/>
      <c r="F97" s="141"/>
      <c r="G97" s="141"/>
      <c r="H97" s="141"/>
      <c r="I97" s="141"/>
      <c r="J97" s="142">
        <f>J133</f>
        <v>0</v>
      </c>
      <c r="K97" s="9"/>
      <c r="L97" s="139"/>
      <c r="S97" s="9"/>
      <c r="T97" s="9"/>
      <c r="U97" s="9"/>
      <c r="V97" s="9"/>
      <c r="W97" s="9"/>
      <c r="X97" s="9"/>
      <c r="Y97" s="9"/>
      <c r="Z97" s="9"/>
      <c r="AA97" s="9"/>
      <c r="AB97" s="9"/>
      <c r="AC97" s="9"/>
      <c r="AD97" s="9"/>
      <c r="AE97" s="9"/>
    </row>
    <row r="98" s="10" customFormat="1" ht="19.92" customHeight="1">
      <c r="A98" s="10"/>
      <c r="B98" s="143"/>
      <c r="C98" s="10"/>
      <c r="D98" s="144" t="s">
        <v>521</v>
      </c>
      <c r="E98" s="145"/>
      <c r="F98" s="145"/>
      <c r="G98" s="145"/>
      <c r="H98" s="145"/>
      <c r="I98" s="145"/>
      <c r="J98" s="146">
        <f>J134</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522</v>
      </c>
      <c r="E99" s="145"/>
      <c r="F99" s="145"/>
      <c r="G99" s="145"/>
      <c r="H99" s="145"/>
      <c r="I99" s="145"/>
      <c r="J99" s="146">
        <f>J241</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108</v>
      </c>
      <c r="E100" s="145"/>
      <c r="F100" s="145"/>
      <c r="G100" s="145"/>
      <c r="H100" s="145"/>
      <c r="I100" s="145"/>
      <c r="J100" s="146">
        <f>J258</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109</v>
      </c>
      <c r="E101" s="145"/>
      <c r="F101" s="145"/>
      <c r="G101" s="145"/>
      <c r="H101" s="145"/>
      <c r="I101" s="145"/>
      <c r="J101" s="146">
        <f>J329</f>
        <v>0</v>
      </c>
      <c r="K101" s="10"/>
      <c r="L101" s="143"/>
      <c r="S101" s="10"/>
      <c r="T101" s="10"/>
      <c r="U101" s="10"/>
      <c r="V101" s="10"/>
      <c r="W101" s="10"/>
      <c r="X101" s="10"/>
      <c r="Y101" s="10"/>
      <c r="Z101" s="10"/>
      <c r="AA101" s="10"/>
      <c r="AB101" s="10"/>
      <c r="AC101" s="10"/>
      <c r="AD101" s="10"/>
      <c r="AE101" s="10"/>
    </row>
    <row r="102" s="10" customFormat="1" ht="19.92" customHeight="1">
      <c r="A102" s="10"/>
      <c r="B102" s="143"/>
      <c r="C102" s="10"/>
      <c r="D102" s="144" t="s">
        <v>523</v>
      </c>
      <c r="E102" s="145"/>
      <c r="F102" s="145"/>
      <c r="G102" s="145"/>
      <c r="H102" s="145"/>
      <c r="I102" s="145"/>
      <c r="J102" s="146">
        <f>J335</f>
        <v>0</v>
      </c>
      <c r="K102" s="10"/>
      <c r="L102" s="143"/>
      <c r="S102" s="10"/>
      <c r="T102" s="10"/>
      <c r="U102" s="10"/>
      <c r="V102" s="10"/>
      <c r="W102" s="10"/>
      <c r="X102" s="10"/>
      <c r="Y102" s="10"/>
      <c r="Z102" s="10"/>
      <c r="AA102" s="10"/>
      <c r="AB102" s="10"/>
      <c r="AC102" s="10"/>
      <c r="AD102" s="10"/>
      <c r="AE102" s="10"/>
    </row>
    <row r="103" s="9" customFormat="1" ht="24.96" customHeight="1">
      <c r="A103" s="9"/>
      <c r="B103" s="139"/>
      <c r="C103" s="9"/>
      <c r="D103" s="140" t="s">
        <v>111</v>
      </c>
      <c r="E103" s="141"/>
      <c r="F103" s="141"/>
      <c r="G103" s="141"/>
      <c r="H103" s="141"/>
      <c r="I103" s="141"/>
      <c r="J103" s="142">
        <f>J339</f>
        <v>0</v>
      </c>
      <c r="K103" s="9"/>
      <c r="L103" s="139"/>
      <c r="S103" s="9"/>
      <c r="T103" s="9"/>
      <c r="U103" s="9"/>
      <c r="V103" s="9"/>
      <c r="W103" s="9"/>
      <c r="X103" s="9"/>
      <c r="Y103" s="9"/>
      <c r="Z103" s="9"/>
      <c r="AA103" s="9"/>
      <c r="AB103" s="9"/>
      <c r="AC103" s="9"/>
      <c r="AD103" s="9"/>
      <c r="AE103" s="9"/>
    </row>
    <row r="104" s="10" customFormat="1" ht="19.92" customHeight="1">
      <c r="A104" s="10"/>
      <c r="B104" s="143"/>
      <c r="C104" s="10"/>
      <c r="D104" s="144" t="s">
        <v>524</v>
      </c>
      <c r="E104" s="145"/>
      <c r="F104" s="145"/>
      <c r="G104" s="145"/>
      <c r="H104" s="145"/>
      <c r="I104" s="145"/>
      <c r="J104" s="146">
        <f>J340</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114</v>
      </c>
      <c r="E105" s="145"/>
      <c r="F105" s="145"/>
      <c r="G105" s="145"/>
      <c r="H105" s="145"/>
      <c r="I105" s="145"/>
      <c r="J105" s="146">
        <f>J364</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115</v>
      </c>
      <c r="E106" s="145"/>
      <c r="F106" s="145"/>
      <c r="G106" s="145"/>
      <c r="H106" s="145"/>
      <c r="I106" s="145"/>
      <c r="J106" s="146">
        <f>J388</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525</v>
      </c>
      <c r="E107" s="145"/>
      <c r="F107" s="145"/>
      <c r="G107" s="145"/>
      <c r="H107" s="145"/>
      <c r="I107" s="145"/>
      <c r="J107" s="146">
        <f>J451</f>
        <v>0</v>
      </c>
      <c r="K107" s="10"/>
      <c r="L107" s="143"/>
      <c r="S107" s="10"/>
      <c r="T107" s="10"/>
      <c r="U107" s="10"/>
      <c r="V107" s="10"/>
      <c r="W107" s="10"/>
      <c r="X107" s="10"/>
      <c r="Y107" s="10"/>
      <c r="Z107" s="10"/>
      <c r="AA107" s="10"/>
      <c r="AB107" s="10"/>
      <c r="AC107" s="10"/>
      <c r="AD107" s="10"/>
      <c r="AE107" s="10"/>
    </row>
    <row r="108" s="10" customFormat="1" ht="19.92" customHeight="1">
      <c r="A108" s="10"/>
      <c r="B108" s="143"/>
      <c r="C108" s="10"/>
      <c r="D108" s="144" t="s">
        <v>116</v>
      </c>
      <c r="E108" s="145"/>
      <c r="F108" s="145"/>
      <c r="G108" s="145"/>
      <c r="H108" s="145"/>
      <c r="I108" s="145"/>
      <c r="J108" s="146">
        <f>J474</f>
        <v>0</v>
      </c>
      <c r="K108" s="10"/>
      <c r="L108" s="143"/>
      <c r="S108" s="10"/>
      <c r="T108" s="10"/>
      <c r="U108" s="10"/>
      <c r="V108" s="10"/>
      <c r="W108" s="10"/>
      <c r="X108" s="10"/>
      <c r="Y108" s="10"/>
      <c r="Z108" s="10"/>
      <c r="AA108" s="10"/>
      <c r="AB108" s="10"/>
      <c r="AC108" s="10"/>
      <c r="AD108" s="10"/>
      <c r="AE108" s="10"/>
    </row>
    <row r="109" s="10" customFormat="1" ht="19.92" customHeight="1">
      <c r="A109" s="10"/>
      <c r="B109" s="143"/>
      <c r="C109" s="10"/>
      <c r="D109" s="144" t="s">
        <v>117</v>
      </c>
      <c r="E109" s="145"/>
      <c r="F109" s="145"/>
      <c r="G109" s="145"/>
      <c r="H109" s="145"/>
      <c r="I109" s="145"/>
      <c r="J109" s="146">
        <f>J532</f>
        <v>0</v>
      </c>
      <c r="K109" s="10"/>
      <c r="L109" s="143"/>
      <c r="S109" s="10"/>
      <c r="T109" s="10"/>
      <c r="U109" s="10"/>
      <c r="V109" s="10"/>
      <c r="W109" s="10"/>
      <c r="X109" s="10"/>
      <c r="Y109" s="10"/>
      <c r="Z109" s="10"/>
      <c r="AA109" s="10"/>
      <c r="AB109" s="10"/>
      <c r="AC109" s="10"/>
      <c r="AD109" s="10"/>
      <c r="AE109" s="10"/>
    </row>
    <row r="110" s="10" customFormat="1" ht="19.92" customHeight="1">
      <c r="A110" s="10"/>
      <c r="B110" s="143"/>
      <c r="C110" s="10"/>
      <c r="D110" s="144" t="s">
        <v>118</v>
      </c>
      <c r="E110" s="145"/>
      <c r="F110" s="145"/>
      <c r="G110" s="145"/>
      <c r="H110" s="145"/>
      <c r="I110" s="145"/>
      <c r="J110" s="146">
        <f>J569</f>
        <v>0</v>
      </c>
      <c r="K110" s="10"/>
      <c r="L110" s="143"/>
      <c r="S110" s="10"/>
      <c r="T110" s="10"/>
      <c r="U110" s="10"/>
      <c r="V110" s="10"/>
      <c r="W110" s="10"/>
      <c r="X110" s="10"/>
      <c r="Y110" s="10"/>
      <c r="Z110" s="10"/>
      <c r="AA110" s="10"/>
      <c r="AB110" s="10"/>
      <c r="AC110" s="10"/>
      <c r="AD110" s="10"/>
      <c r="AE110" s="10"/>
    </row>
    <row r="111" s="10" customFormat="1" ht="19.92" customHeight="1">
      <c r="A111" s="10"/>
      <c r="B111" s="143"/>
      <c r="C111" s="10"/>
      <c r="D111" s="144" t="s">
        <v>526</v>
      </c>
      <c r="E111" s="145"/>
      <c r="F111" s="145"/>
      <c r="G111" s="145"/>
      <c r="H111" s="145"/>
      <c r="I111" s="145"/>
      <c r="J111" s="146">
        <f>J620</f>
        <v>0</v>
      </c>
      <c r="K111" s="10"/>
      <c r="L111" s="143"/>
      <c r="S111" s="10"/>
      <c r="T111" s="10"/>
      <c r="U111" s="10"/>
      <c r="V111" s="10"/>
      <c r="W111" s="10"/>
      <c r="X111" s="10"/>
      <c r="Y111" s="10"/>
      <c r="Z111" s="10"/>
      <c r="AA111" s="10"/>
      <c r="AB111" s="10"/>
      <c r="AC111" s="10"/>
      <c r="AD111" s="10"/>
      <c r="AE111" s="10"/>
    </row>
    <row r="112" s="10" customFormat="1" ht="19.92" customHeight="1">
      <c r="A112" s="10"/>
      <c r="B112" s="143"/>
      <c r="C112" s="10"/>
      <c r="D112" s="144" t="s">
        <v>119</v>
      </c>
      <c r="E112" s="145"/>
      <c r="F112" s="145"/>
      <c r="G112" s="145"/>
      <c r="H112" s="145"/>
      <c r="I112" s="145"/>
      <c r="J112" s="146">
        <f>J646</f>
        <v>0</v>
      </c>
      <c r="K112" s="10"/>
      <c r="L112" s="143"/>
      <c r="S112" s="10"/>
      <c r="T112" s="10"/>
      <c r="U112" s="10"/>
      <c r="V112" s="10"/>
      <c r="W112" s="10"/>
      <c r="X112" s="10"/>
      <c r="Y112" s="10"/>
      <c r="Z112" s="10"/>
      <c r="AA112" s="10"/>
      <c r="AB112" s="10"/>
      <c r="AC112" s="10"/>
      <c r="AD112" s="10"/>
      <c r="AE112" s="10"/>
    </row>
    <row r="113" s="2" customFormat="1" ht="21.84" customHeight="1">
      <c r="A113" s="37"/>
      <c r="B113" s="38"/>
      <c r="C113" s="37"/>
      <c r="D113" s="37"/>
      <c r="E113" s="37"/>
      <c r="F113" s="37"/>
      <c r="G113" s="37"/>
      <c r="H113" s="37"/>
      <c r="I113" s="37"/>
      <c r="J113" s="37"/>
      <c r="K113" s="37"/>
      <c r="L113" s="54"/>
      <c r="S113" s="37"/>
      <c r="T113" s="37"/>
      <c r="U113" s="37"/>
      <c r="V113" s="37"/>
      <c r="W113" s="37"/>
      <c r="X113" s="37"/>
      <c r="Y113" s="37"/>
      <c r="Z113" s="37"/>
      <c r="AA113" s="37"/>
      <c r="AB113" s="37"/>
      <c r="AC113" s="37"/>
      <c r="AD113" s="37"/>
      <c r="AE113" s="37"/>
    </row>
    <row r="114" s="2" customFormat="1" ht="6.96" customHeight="1">
      <c r="A114" s="37"/>
      <c r="B114" s="59"/>
      <c r="C114" s="60"/>
      <c r="D114" s="60"/>
      <c r="E114" s="60"/>
      <c r="F114" s="60"/>
      <c r="G114" s="60"/>
      <c r="H114" s="60"/>
      <c r="I114" s="60"/>
      <c r="J114" s="60"/>
      <c r="K114" s="60"/>
      <c r="L114" s="54"/>
      <c r="S114" s="37"/>
      <c r="T114" s="37"/>
      <c r="U114" s="37"/>
      <c r="V114" s="37"/>
      <c r="W114" s="37"/>
      <c r="X114" s="37"/>
      <c r="Y114" s="37"/>
      <c r="Z114" s="37"/>
      <c r="AA114" s="37"/>
      <c r="AB114" s="37"/>
      <c r="AC114" s="37"/>
      <c r="AD114" s="37"/>
      <c r="AE114" s="37"/>
    </row>
    <row r="118" s="2" customFormat="1" ht="6.96" customHeight="1">
      <c r="A118" s="37"/>
      <c r="B118" s="61"/>
      <c r="C118" s="62"/>
      <c r="D118" s="62"/>
      <c r="E118" s="62"/>
      <c r="F118" s="62"/>
      <c r="G118" s="62"/>
      <c r="H118" s="62"/>
      <c r="I118" s="62"/>
      <c r="J118" s="62"/>
      <c r="K118" s="62"/>
      <c r="L118" s="54"/>
      <c r="S118" s="37"/>
      <c r="T118" s="37"/>
      <c r="U118" s="37"/>
      <c r="V118" s="37"/>
      <c r="W118" s="37"/>
      <c r="X118" s="37"/>
      <c r="Y118" s="37"/>
      <c r="Z118" s="37"/>
      <c r="AA118" s="37"/>
      <c r="AB118" s="37"/>
      <c r="AC118" s="37"/>
      <c r="AD118" s="37"/>
      <c r="AE118" s="37"/>
    </row>
    <row r="119" s="2" customFormat="1" ht="24.96" customHeight="1">
      <c r="A119" s="37"/>
      <c r="B119" s="38"/>
      <c r="C119" s="22" t="s">
        <v>121</v>
      </c>
      <c r="D119" s="37"/>
      <c r="E119" s="37"/>
      <c r="F119" s="37"/>
      <c r="G119" s="37"/>
      <c r="H119" s="37"/>
      <c r="I119" s="37"/>
      <c r="J119" s="37"/>
      <c r="K119" s="37"/>
      <c r="L119" s="54"/>
      <c r="S119" s="37"/>
      <c r="T119" s="37"/>
      <c r="U119" s="37"/>
      <c r="V119" s="37"/>
      <c r="W119" s="37"/>
      <c r="X119" s="37"/>
      <c r="Y119" s="37"/>
      <c r="Z119" s="37"/>
      <c r="AA119" s="37"/>
      <c r="AB119" s="37"/>
      <c r="AC119" s="37"/>
      <c r="AD119" s="37"/>
      <c r="AE119" s="37"/>
    </row>
    <row r="120" s="2" customFormat="1" ht="6.96" customHeight="1">
      <c r="A120" s="37"/>
      <c r="B120" s="38"/>
      <c r="C120" s="37"/>
      <c r="D120" s="37"/>
      <c r="E120" s="37"/>
      <c r="F120" s="37"/>
      <c r="G120" s="37"/>
      <c r="H120" s="37"/>
      <c r="I120" s="37"/>
      <c r="J120" s="37"/>
      <c r="K120" s="37"/>
      <c r="L120" s="54"/>
      <c r="S120" s="37"/>
      <c r="T120" s="37"/>
      <c r="U120" s="37"/>
      <c r="V120" s="37"/>
      <c r="W120" s="37"/>
      <c r="X120" s="37"/>
      <c r="Y120" s="37"/>
      <c r="Z120" s="37"/>
      <c r="AA120" s="37"/>
      <c r="AB120" s="37"/>
      <c r="AC120" s="37"/>
      <c r="AD120" s="37"/>
      <c r="AE120" s="37"/>
    </row>
    <row r="121" s="2" customFormat="1" ht="12" customHeight="1">
      <c r="A121" s="37"/>
      <c r="B121" s="38"/>
      <c r="C121" s="31" t="s">
        <v>16</v>
      </c>
      <c r="D121" s="37"/>
      <c r="E121" s="37"/>
      <c r="F121" s="37"/>
      <c r="G121" s="37"/>
      <c r="H121" s="37"/>
      <c r="I121" s="37"/>
      <c r="J121" s="37"/>
      <c r="K121" s="37"/>
      <c r="L121" s="54"/>
      <c r="S121" s="37"/>
      <c r="T121" s="37"/>
      <c r="U121" s="37"/>
      <c r="V121" s="37"/>
      <c r="W121" s="37"/>
      <c r="X121" s="37"/>
      <c r="Y121" s="37"/>
      <c r="Z121" s="37"/>
      <c r="AA121" s="37"/>
      <c r="AB121" s="37"/>
      <c r="AC121" s="37"/>
      <c r="AD121" s="37"/>
      <c r="AE121" s="37"/>
    </row>
    <row r="122" s="2" customFormat="1" ht="26.25" customHeight="1">
      <c r="A122" s="37"/>
      <c r="B122" s="38"/>
      <c r="C122" s="37"/>
      <c r="D122" s="37"/>
      <c r="E122" s="120" t="str">
        <f>E7</f>
        <v>Přestavba prostor pro neurorehabilitaci a revitalizace akutní rehabilitace</v>
      </c>
      <c r="F122" s="31"/>
      <c r="G122" s="31"/>
      <c r="H122" s="31"/>
      <c r="I122" s="37"/>
      <c r="J122" s="37"/>
      <c r="K122" s="37"/>
      <c r="L122" s="54"/>
      <c r="S122" s="37"/>
      <c r="T122" s="37"/>
      <c r="U122" s="37"/>
      <c r="V122" s="37"/>
      <c r="W122" s="37"/>
      <c r="X122" s="37"/>
      <c r="Y122" s="37"/>
      <c r="Z122" s="37"/>
      <c r="AA122" s="37"/>
      <c r="AB122" s="37"/>
      <c r="AC122" s="37"/>
      <c r="AD122" s="37"/>
      <c r="AE122" s="37"/>
    </row>
    <row r="123" s="2" customFormat="1" ht="12" customHeight="1">
      <c r="A123" s="37"/>
      <c r="B123" s="38"/>
      <c r="C123" s="31" t="s">
        <v>100</v>
      </c>
      <c r="D123" s="37"/>
      <c r="E123" s="37"/>
      <c r="F123" s="37"/>
      <c r="G123" s="37"/>
      <c r="H123" s="37"/>
      <c r="I123" s="37"/>
      <c r="J123" s="37"/>
      <c r="K123" s="37"/>
      <c r="L123" s="54"/>
      <c r="S123" s="37"/>
      <c r="T123" s="37"/>
      <c r="U123" s="37"/>
      <c r="V123" s="37"/>
      <c r="W123" s="37"/>
      <c r="X123" s="37"/>
      <c r="Y123" s="37"/>
      <c r="Z123" s="37"/>
      <c r="AA123" s="37"/>
      <c r="AB123" s="37"/>
      <c r="AC123" s="37"/>
      <c r="AD123" s="37"/>
      <c r="AE123" s="37"/>
    </row>
    <row r="124" s="2" customFormat="1" ht="16.5" customHeight="1">
      <c r="A124" s="37"/>
      <c r="B124" s="38"/>
      <c r="C124" s="37"/>
      <c r="D124" s="37"/>
      <c r="E124" s="66" t="str">
        <f>E9</f>
        <v>02 - Stavební práce</v>
      </c>
      <c r="F124" s="37"/>
      <c r="G124" s="37"/>
      <c r="H124" s="37"/>
      <c r="I124" s="37"/>
      <c r="J124" s="37"/>
      <c r="K124" s="37"/>
      <c r="L124" s="54"/>
      <c r="S124" s="37"/>
      <c r="T124" s="37"/>
      <c r="U124" s="37"/>
      <c r="V124" s="37"/>
      <c r="W124" s="37"/>
      <c r="X124" s="37"/>
      <c r="Y124" s="37"/>
      <c r="Z124" s="37"/>
      <c r="AA124" s="37"/>
      <c r="AB124" s="37"/>
      <c r="AC124" s="37"/>
      <c r="AD124" s="37"/>
      <c r="AE124" s="37"/>
    </row>
    <row r="125" s="2" customFormat="1" ht="6.96" customHeight="1">
      <c r="A125" s="37"/>
      <c r="B125" s="38"/>
      <c r="C125" s="37"/>
      <c r="D125" s="37"/>
      <c r="E125" s="37"/>
      <c r="F125" s="37"/>
      <c r="G125" s="37"/>
      <c r="H125" s="37"/>
      <c r="I125" s="37"/>
      <c r="J125" s="37"/>
      <c r="K125" s="37"/>
      <c r="L125" s="54"/>
      <c r="S125" s="37"/>
      <c r="T125" s="37"/>
      <c r="U125" s="37"/>
      <c r="V125" s="37"/>
      <c r="W125" s="37"/>
      <c r="X125" s="37"/>
      <c r="Y125" s="37"/>
      <c r="Z125" s="37"/>
      <c r="AA125" s="37"/>
      <c r="AB125" s="37"/>
      <c r="AC125" s="37"/>
      <c r="AD125" s="37"/>
      <c r="AE125" s="37"/>
    </row>
    <row r="126" s="2" customFormat="1" ht="12" customHeight="1">
      <c r="A126" s="37"/>
      <c r="B126" s="38"/>
      <c r="C126" s="31" t="s">
        <v>20</v>
      </c>
      <c r="D126" s="37"/>
      <c r="E126" s="37"/>
      <c r="F126" s="26" t="str">
        <f>F12</f>
        <v>Ústí nad Labem</v>
      </c>
      <c r="G126" s="37"/>
      <c r="H126" s="37"/>
      <c r="I126" s="31" t="s">
        <v>22</v>
      </c>
      <c r="J126" s="68" t="str">
        <f>IF(J12="","",J12)</f>
        <v>1. 4. 2025</v>
      </c>
      <c r="K126" s="37"/>
      <c r="L126" s="54"/>
      <c r="S126" s="37"/>
      <c r="T126" s="37"/>
      <c r="U126" s="37"/>
      <c r="V126" s="37"/>
      <c r="W126" s="37"/>
      <c r="X126" s="37"/>
      <c r="Y126" s="37"/>
      <c r="Z126" s="37"/>
      <c r="AA126" s="37"/>
      <c r="AB126" s="37"/>
      <c r="AC126" s="37"/>
      <c r="AD126" s="37"/>
      <c r="AE126" s="37"/>
    </row>
    <row r="127" s="2" customFormat="1" ht="6.96" customHeight="1">
      <c r="A127" s="37"/>
      <c r="B127" s="38"/>
      <c r="C127" s="37"/>
      <c r="D127" s="37"/>
      <c r="E127" s="37"/>
      <c r="F127" s="37"/>
      <c r="G127" s="37"/>
      <c r="H127" s="37"/>
      <c r="I127" s="37"/>
      <c r="J127" s="37"/>
      <c r="K127" s="37"/>
      <c r="L127" s="54"/>
      <c r="S127" s="37"/>
      <c r="T127" s="37"/>
      <c r="U127" s="37"/>
      <c r="V127" s="37"/>
      <c r="W127" s="37"/>
      <c r="X127" s="37"/>
      <c r="Y127" s="37"/>
      <c r="Z127" s="37"/>
      <c r="AA127" s="37"/>
      <c r="AB127" s="37"/>
      <c r="AC127" s="37"/>
      <c r="AD127" s="37"/>
      <c r="AE127" s="37"/>
    </row>
    <row r="128" s="2" customFormat="1" ht="15.15" customHeight="1">
      <c r="A128" s="37"/>
      <c r="B128" s="38"/>
      <c r="C128" s="31" t="s">
        <v>24</v>
      </c>
      <c r="D128" s="37"/>
      <c r="E128" s="37"/>
      <c r="F128" s="26" t="str">
        <f>E15</f>
        <v>Krajská zdravotní, a.s. Masarykova nemocnice</v>
      </c>
      <c r="G128" s="37"/>
      <c r="H128" s="37"/>
      <c r="I128" s="31" t="s">
        <v>30</v>
      </c>
      <c r="J128" s="35" t="str">
        <f>E21</f>
        <v>Ing. Ondřej Hampejs</v>
      </c>
      <c r="K128" s="37"/>
      <c r="L128" s="54"/>
      <c r="S128" s="37"/>
      <c r="T128" s="37"/>
      <c r="U128" s="37"/>
      <c r="V128" s="37"/>
      <c r="W128" s="37"/>
      <c r="X128" s="37"/>
      <c r="Y128" s="37"/>
      <c r="Z128" s="37"/>
      <c r="AA128" s="37"/>
      <c r="AB128" s="37"/>
      <c r="AC128" s="37"/>
      <c r="AD128" s="37"/>
      <c r="AE128" s="37"/>
    </row>
    <row r="129" s="2" customFormat="1" ht="25.65" customHeight="1">
      <c r="A129" s="37"/>
      <c r="B129" s="38"/>
      <c r="C129" s="31" t="s">
        <v>28</v>
      </c>
      <c r="D129" s="37"/>
      <c r="E129" s="37"/>
      <c r="F129" s="26" t="str">
        <f>IF(E18="","",E18)</f>
        <v>Vyplň údaj</v>
      </c>
      <c r="G129" s="37"/>
      <c r="H129" s="37"/>
      <c r="I129" s="31" t="s">
        <v>33</v>
      </c>
      <c r="J129" s="35" t="str">
        <f>E24</f>
        <v>Hampejs projekty s.r.o.</v>
      </c>
      <c r="K129" s="37"/>
      <c r="L129" s="54"/>
      <c r="S129" s="37"/>
      <c r="T129" s="37"/>
      <c r="U129" s="37"/>
      <c r="V129" s="37"/>
      <c r="W129" s="37"/>
      <c r="X129" s="37"/>
      <c r="Y129" s="37"/>
      <c r="Z129" s="37"/>
      <c r="AA129" s="37"/>
      <c r="AB129" s="37"/>
      <c r="AC129" s="37"/>
      <c r="AD129" s="37"/>
      <c r="AE129" s="37"/>
    </row>
    <row r="130" s="2" customFormat="1" ht="10.32" customHeight="1">
      <c r="A130" s="37"/>
      <c r="B130" s="38"/>
      <c r="C130" s="37"/>
      <c r="D130" s="37"/>
      <c r="E130" s="37"/>
      <c r="F130" s="37"/>
      <c r="G130" s="37"/>
      <c r="H130" s="37"/>
      <c r="I130" s="37"/>
      <c r="J130" s="37"/>
      <c r="K130" s="37"/>
      <c r="L130" s="54"/>
      <c r="S130" s="37"/>
      <c r="T130" s="37"/>
      <c r="U130" s="37"/>
      <c r="V130" s="37"/>
      <c r="W130" s="37"/>
      <c r="X130" s="37"/>
      <c r="Y130" s="37"/>
      <c r="Z130" s="37"/>
      <c r="AA130" s="37"/>
      <c r="AB130" s="37"/>
      <c r="AC130" s="37"/>
      <c r="AD130" s="37"/>
      <c r="AE130" s="37"/>
    </row>
    <row r="131" s="11" customFormat="1" ht="29.28" customHeight="1">
      <c r="A131" s="147"/>
      <c r="B131" s="148"/>
      <c r="C131" s="149" t="s">
        <v>122</v>
      </c>
      <c r="D131" s="150" t="s">
        <v>61</v>
      </c>
      <c r="E131" s="150" t="s">
        <v>57</v>
      </c>
      <c r="F131" s="150" t="s">
        <v>58</v>
      </c>
      <c r="G131" s="150" t="s">
        <v>123</v>
      </c>
      <c r="H131" s="150" t="s">
        <v>124</v>
      </c>
      <c r="I131" s="150" t="s">
        <v>125</v>
      </c>
      <c r="J131" s="151" t="s">
        <v>104</v>
      </c>
      <c r="K131" s="152" t="s">
        <v>126</v>
      </c>
      <c r="L131" s="153"/>
      <c r="M131" s="85" t="s">
        <v>1</v>
      </c>
      <c r="N131" s="86" t="s">
        <v>40</v>
      </c>
      <c r="O131" s="86" t="s">
        <v>127</v>
      </c>
      <c r="P131" s="86" t="s">
        <v>128</v>
      </c>
      <c r="Q131" s="86" t="s">
        <v>129</v>
      </c>
      <c r="R131" s="86" t="s">
        <v>130</v>
      </c>
      <c r="S131" s="86" t="s">
        <v>131</v>
      </c>
      <c r="T131" s="87" t="s">
        <v>132</v>
      </c>
      <c r="U131" s="147"/>
      <c r="V131" s="147"/>
      <c r="W131" s="147"/>
      <c r="X131" s="147"/>
      <c r="Y131" s="147"/>
      <c r="Z131" s="147"/>
      <c r="AA131" s="147"/>
      <c r="AB131" s="147"/>
      <c r="AC131" s="147"/>
      <c r="AD131" s="147"/>
      <c r="AE131" s="147"/>
    </row>
    <row r="132" s="2" customFormat="1" ht="22.8" customHeight="1">
      <c r="A132" s="37"/>
      <c r="B132" s="38"/>
      <c r="C132" s="92" t="s">
        <v>133</v>
      </c>
      <c r="D132" s="37"/>
      <c r="E132" s="37"/>
      <c r="F132" s="37"/>
      <c r="G132" s="37"/>
      <c r="H132" s="37"/>
      <c r="I132" s="37"/>
      <c r="J132" s="154">
        <f>BK132</f>
        <v>0</v>
      </c>
      <c r="K132" s="37"/>
      <c r="L132" s="38"/>
      <c r="M132" s="88"/>
      <c r="N132" s="72"/>
      <c r="O132" s="89"/>
      <c r="P132" s="155">
        <f>P133+P339</f>
        <v>0</v>
      </c>
      <c r="Q132" s="89"/>
      <c r="R132" s="155">
        <f>R133+R339</f>
        <v>163.56779643749999</v>
      </c>
      <c r="S132" s="89"/>
      <c r="T132" s="156">
        <f>T133+T339</f>
        <v>0.0042000000000000006</v>
      </c>
      <c r="U132" s="37"/>
      <c r="V132" s="37"/>
      <c r="W132" s="37"/>
      <c r="X132" s="37"/>
      <c r="Y132" s="37"/>
      <c r="Z132" s="37"/>
      <c r="AA132" s="37"/>
      <c r="AB132" s="37"/>
      <c r="AC132" s="37"/>
      <c r="AD132" s="37"/>
      <c r="AE132" s="37"/>
      <c r="AT132" s="18" t="s">
        <v>75</v>
      </c>
      <c r="AU132" s="18" t="s">
        <v>106</v>
      </c>
      <c r="BK132" s="157">
        <f>BK133+BK339</f>
        <v>0</v>
      </c>
    </row>
    <row r="133" s="12" customFormat="1" ht="25.92" customHeight="1">
      <c r="A133" s="12"/>
      <c r="B133" s="158"/>
      <c r="C133" s="12"/>
      <c r="D133" s="159" t="s">
        <v>75</v>
      </c>
      <c r="E133" s="160" t="s">
        <v>134</v>
      </c>
      <c r="F133" s="160" t="s">
        <v>135</v>
      </c>
      <c r="G133" s="12"/>
      <c r="H133" s="12"/>
      <c r="I133" s="161"/>
      <c r="J133" s="162">
        <f>BK133</f>
        <v>0</v>
      </c>
      <c r="K133" s="12"/>
      <c r="L133" s="158"/>
      <c r="M133" s="163"/>
      <c r="N133" s="164"/>
      <c r="O133" s="164"/>
      <c r="P133" s="165">
        <f>P134+P241+P258+P329+P335</f>
        <v>0</v>
      </c>
      <c r="Q133" s="164"/>
      <c r="R133" s="165">
        <f>R134+R241+R258+R329+R335</f>
        <v>104.37908965999999</v>
      </c>
      <c r="S133" s="164"/>
      <c r="T133" s="166">
        <f>T134+T241+T258+T329+T335</f>
        <v>0.0042000000000000006</v>
      </c>
      <c r="U133" s="12"/>
      <c r="V133" s="12"/>
      <c r="W133" s="12"/>
      <c r="X133" s="12"/>
      <c r="Y133" s="12"/>
      <c r="Z133" s="12"/>
      <c r="AA133" s="12"/>
      <c r="AB133" s="12"/>
      <c r="AC133" s="12"/>
      <c r="AD133" s="12"/>
      <c r="AE133" s="12"/>
      <c r="AR133" s="159" t="s">
        <v>84</v>
      </c>
      <c r="AT133" s="167" t="s">
        <v>75</v>
      </c>
      <c r="AU133" s="167" t="s">
        <v>76</v>
      </c>
      <c r="AY133" s="159" t="s">
        <v>136</v>
      </c>
      <c r="BK133" s="168">
        <f>BK134+BK241+BK258+BK329+BK335</f>
        <v>0</v>
      </c>
    </row>
    <row r="134" s="12" customFormat="1" ht="22.8" customHeight="1">
      <c r="A134" s="12"/>
      <c r="B134" s="158"/>
      <c r="C134" s="12"/>
      <c r="D134" s="159" t="s">
        <v>75</v>
      </c>
      <c r="E134" s="169" t="s">
        <v>158</v>
      </c>
      <c r="F134" s="169" t="s">
        <v>527</v>
      </c>
      <c r="G134" s="12"/>
      <c r="H134" s="12"/>
      <c r="I134" s="161"/>
      <c r="J134" s="170">
        <f>BK134</f>
        <v>0</v>
      </c>
      <c r="K134" s="12"/>
      <c r="L134" s="158"/>
      <c r="M134" s="163"/>
      <c r="N134" s="164"/>
      <c r="O134" s="164"/>
      <c r="P134" s="165">
        <f>SUM(P135:P240)</f>
        <v>0</v>
      </c>
      <c r="Q134" s="164"/>
      <c r="R134" s="165">
        <f>SUM(R135:R240)</f>
        <v>44.037160059999998</v>
      </c>
      <c r="S134" s="164"/>
      <c r="T134" s="166">
        <f>SUM(T135:T240)</f>
        <v>0</v>
      </c>
      <c r="U134" s="12"/>
      <c r="V134" s="12"/>
      <c r="W134" s="12"/>
      <c r="X134" s="12"/>
      <c r="Y134" s="12"/>
      <c r="Z134" s="12"/>
      <c r="AA134" s="12"/>
      <c r="AB134" s="12"/>
      <c r="AC134" s="12"/>
      <c r="AD134" s="12"/>
      <c r="AE134" s="12"/>
      <c r="AR134" s="159" t="s">
        <v>84</v>
      </c>
      <c r="AT134" s="167" t="s">
        <v>75</v>
      </c>
      <c r="AU134" s="167" t="s">
        <v>84</v>
      </c>
      <c r="AY134" s="159" t="s">
        <v>136</v>
      </c>
      <c r="BK134" s="168">
        <f>SUM(BK135:BK240)</f>
        <v>0</v>
      </c>
    </row>
    <row r="135" s="2" customFormat="1" ht="33" customHeight="1">
      <c r="A135" s="37"/>
      <c r="B135" s="171"/>
      <c r="C135" s="172" t="s">
        <v>84</v>
      </c>
      <c r="D135" s="172" t="s">
        <v>139</v>
      </c>
      <c r="E135" s="173" t="s">
        <v>528</v>
      </c>
      <c r="F135" s="174" t="s">
        <v>529</v>
      </c>
      <c r="G135" s="175" t="s">
        <v>142</v>
      </c>
      <c r="H135" s="176">
        <v>1.3500000000000001</v>
      </c>
      <c r="I135" s="177"/>
      <c r="J135" s="178">
        <f>ROUND(I135*H135,2)</f>
        <v>0</v>
      </c>
      <c r="K135" s="179"/>
      <c r="L135" s="38"/>
      <c r="M135" s="180" t="s">
        <v>1</v>
      </c>
      <c r="N135" s="181" t="s">
        <v>41</v>
      </c>
      <c r="O135" s="76"/>
      <c r="P135" s="182">
        <f>O135*H135</f>
        <v>0</v>
      </c>
      <c r="Q135" s="182">
        <v>0.22044</v>
      </c>
      <c r="R135" s="182">
        <f>Q135*H135</f>
        <v>0.29759400000000003</v>
      </c>
      <c r="S135" s="182">
        <v>0</v>
      </c>
      <c r="T135" s="183">
        <f>S135*H135</f>
        <v>0</v>
      </c>
      <c r="U135" s="37"/>
      <c r="V135" s="37"/>
      <c r="W135" s="37"/>
      <c r="X135" s="37"/>
      <c r="Y135" s="37"/>
      <c r="Z135" s="37"/>
      <c r="AA135" s="37"/>
      <c r="AB135" s="37"/>
      <c r="AC135" s="37"/>
      <c r="AD135" s="37"/>
      <c r="AE135" s="37"/>
      <c r="AR135" s="184" t="s">
        <v>143</v>
      </c>
      <c r="AT135" s="184" t="s">
        <v>139</v>
      </c>
      <c r="AU135" s="184" t="s">
        <v>86</v>
      </c>
      <c r="AY135" s="18" t="s">
        <v>136</v>
      </c>
      <c r="BE135" s="185">
        <f>IF(N135="základní",J135,0)</f>
        <v>0</v>
      </c>
      <c r="BF135" s="185">
        <f>IF(N135="snížená",J135,0)</f>
        <v>0</v>
      </c>
      <c r="BG135" s="185">
        <f>IF(N135="zákl. přenesená",J135,0)</f>
        <v>0</v>
      </c>
      <c r="BH135" s="185">
        <f>IF(N135="sníž. přenesená",J135,0)</f>
        <v>0</v>
      </c>
      <c r="BI135" s="185">
        <f>IF(N135="nulová",J135,0)</f>
        <v>0</v>
      </c>
      <c r="BJ135" s="18" t="s">
        <v>84</v>
      </c>
      <c r="BK135" s="185">
        <f>ROUND(I135*H135,2)</f>
        <v>0</v>
      </c>
      <c r="BL135" s="18" t="s">
        <v>143</v>
      </c>
      <c r="BM135" s="184" t="s">
        <v>530</v>
      </c>
    </row>
    <row r="136" s="2" customFormat="1">
      <c r="A136" s="37"/>
      <c r="B136" s="38"/>
      <c r="C136" s="37"/>
      <c r="D136" s="186" t="s">
        <v>145</v>
      </c>
      <c r="E136" s="37"/>
      <c r="F136" s="187" t="s">
        <v>531</v>
      </c>
      <c r="G136" s="37"/>
      <c r="H136" s="37"/>
      <c r="I136" s="188"/>
      <c r="J136" s="37"/>
      <c r="K136" s="37"/>
      <c r="L136" s="38"/>
      <c r="M136" s="189"/>
      <c r="N136" s="190"/>
      <c r="O136" s="76"/>
      <c r="P136" s="76"/>
      <c r="Q136" s="76"/>
      <c r="R136" s="76"/>
      <c r="S136" s="76"/>
      <c r="T136" s="77"/>
      <c r="U136" s="37"/>
      <c r="V136" s="37"/>
      <c r="W136" s="37"/>
      <c r="X136" s="37"/>
      <c r="Y136" s="37"/>
      <c r="Z136" s="37"/>
      <c r="AA136" s="37"/>
      <c r="AB136" s="37"/>
      <c r="AC136" s="37"/>
      <c r="AD136" s="37"/>
      <c r="AE136" s="37"/>
      <c r="AT136" s="18" t="s">
        <v>145</v>
      </c>
      <c r="AU136" s="18" t="s">
        <v>86</v>
      </c>
    </row>
    <row r="137" s="2" customFormat="1">
      <c r="A137" s="37"/>
      <c r="B137" s="38"/>
      <c r="C137" s="37"/>
      <c r="D137" s="206" t="s">
        <v>156</v>
      </c>
      <c r="E137" s="37"/>
      <c r="F137" s="207" t="s">
        <v>532</v>
      </c>
      <c r="G137" s="37"/>
      <c r="H137" s="37"/>
      <c r="I137" s="188"/>
      <c r="J137" s="37"/>
      <c r="K137" s="37"/>
      <c r="L137" s="38"/>
      <c r="M137" s="189"/>
      <c r="N137" s="190"/>
      <c r="O137" s="76"/>
      <c r="P137" s="76"/>
      <c r="Q137" s="76"/>
      <c r="R137" s="76"/>
      <c r="S137" s="76"/>
      <c r="T137" s="77"/>
      <c r="U137" s="37"/>
      <c r="V137" s="37"/>
      <c r="W137" s="37"/>
      <c r="X137" s="37"/>
      <c r="Y137" s="37"/>
      <c r="Z137" s="37"/>
      <c r="AA137" s="37"/>
      <c r="AB137" s="37"/>
      <c r="AC137" s="37"/>
      <c r="AD137" s="37"/>
      <c r="AE137" s="37"/>
      <c r="AT137" s="18" t="s">
        <v>156</v>
      </c>
      <c r="AU137" s="18" t="s">
        <v>86</v>
      </c>
    </row>
    <row r="138" s="13" customFormat="1">
      <c r="A138" s="13"/>
      <c r="B138" s="191"/>
      <c r="C138" s="13"/>
      <c r="D138" s="186" t="s">
        <v>147</v>
      </c>
      <c r="E138" s="192" t="s">
        <v>1</v>
      </c>
      <c r="F138" s="193" t="s">
        <v>533</v>
      </c>
      <c r="G138" s="13"/>
      <c r="H138" s="192" t="s">
        <v>1</v>
      </c>
      <c r="I138" s="194"/>
      <c r="J138" s="13"/>
      <c r="K138" s="13"/>
      <c r="L138" s="191"/>
      <c r="M138" s="195"/>
      <c r="N138" s="196"/>
      <c r="O138" s="196"/>
      <c r="P138" s="196"/>
      <c r="Q138" s="196"/>
      <c r="R138" s="196"/>
      <c r="S138" s="196"/>
      <c r="T138" s="197"/>
      <c r="U138" s="13"/>
      <c r="V138" s="13"/>
      <c r="W138" s="13"/>
      <c r="X138" s="13"/>
      <c r="Y138" s="13"/>
      <c r="Z138" s="13"/>
      <c r="AA138" s="13"/>
      <c r="AB138" s="13"/>
      <c r="AC138" s="13"/>
      <c r="AD138" s="13"/>
      <c r="AE138" s="13"/>
      <c r="AT138" s="192" t="s">
        <v>147</v>
      </c>
      <c r="AU138" s="192" t="s">
        <v>86</v>
      </c>
      <c r="AV138" s="13" t="s">
        <v>84</v>
      </c>
      <c r="AW138" s="13" t="s">
        <v>32</v>
      </c>
      <c r="AX138" s="13" t="s">
        <v>76</v>
      </c>
      <c r="AY138" s="192" t="s">
        <v>136</v>
      </c>
    </row>
    <row r="139" s="14" customFormat="1">
      <c r="A139" s="14"/>
      <c r="B139" s="198"/>
      <c r="C139" s="14"/>
      <c r="D139" s="186" t="s">
        <v>147</v>
      </c>
      <c r="E139" s="199" t="s">
        <v>1</v>
      </c>
      <c r="F139" s="200" t="s">
        <v>534</v>
      </c>
      <c r="G139" s="14"/>
      <c r="H139" s="201">
        <v>1.3500000000000001</v>
      </c>
      <c r="I139" s="202"/>
      <c r="J139" s="14"/>
      <c r="K139" s="14"/>
      <c r="L139" s="198"/>
      <c r="M139" s="203"/>
      <c r="N139" s="204"/>
      <c r="O139" s="204"/>
      <c r="P139" s="204"/>
      <c r="Q139" s="204"/>
      <c r="R139" s="204"/>
      <c r="S139" s="204"/>
      <c r="T139" s="205"/>
      <c r="U139" s="14"/>
      <c r="V139" s="14"/>
      <c r="W139" s="14"/>
      <c r="X139" s="14"/>
      <c r="Y139" s="14"/>
      <c r="Z139" s="14"/>
      <c r="AA139" s="14"/>
      <c r="AB139" s="14"/>
      <c r="AC139" s="14"/>
      <c r="AD139" s="14"/>
      <c r="AE139" s="14"/>
      <c r="AT139" s="199" t="s">
        <v>147</v>
      </c>
      <c r="AU139" s="199" t="s">
        <v>86</v>
      </c>
      <c r="AV139" s="14" t="s">
        <v>86</v>
      </c>
      <c r="AW139" s="14" t="s">
        <v>32</v>
      </c>
      <c r="AX139" s="14" t="s">
        <v>84</v>
      </c>
      <c r="AY139" s="199" t="s">
        <v>136</v>
      </c>
    </row>
    <row r="140" s="2" customFormat="1" ht="24.15" customHeight="1">
      <c r="A140" s="37"/>
      <c r="B140" s="171"/>
      <c r="C140" s="172" t="s">
        <v>86</v>
      </c>
      <c r="D140" s="172" t="s">
        <v>139</v>
      </c>
      <c r="E140" s="173" t="s">
        <v>535</v>
      </c>
      <c r="F140" s="174" t="s">
        <v>536</v>
      </c>
      <c r="G140" s="175" t="s">
        <v>210</v>
      </c>
      <c r="H140" s="176">
        <v>172.31999999999999</v>
      </c>
      <c r="I140" s="177"/>
      <c r="J140" s="178">
        <f>ROUND(I140*H140,2)</f>
        <v>0</v>
      </c>
      <c r="K140" s="179"/>
      <c r="L140" s="38"/>
      <c r="M140" s="180" t="s">
        <v>1</v>
      </c>
      <c r="N140" s="181" t="s">
        <v>41</v>
      </c>
      <c r="O140" s="76"/>
      <c r="P140" s="182">
        <f>O140*H140</f>
        <v>0</v>
      </c>
      <c r="Q140" s="182">
        <v>0.0049800000000000001</v>
      </c>
      <c r="R140" s="182">
        <f>Q140*H140</f>
        <v>0.85815359999999996</v>
      </c>
      <c r="S140" s="182">
        <v>0</v>
      </c>
      <c r="T140" s="183">
        <f>S140*H140</f>
        <v>0</v>
      </c>
      <c r="U140" s="37"/>
      <c r="V140" s="37"/>
      <c r="W140" s="37"/>
      <c r="X140" s="37"/>
      <c r="Y140" s="37"/>
      <c r="Z140" s="37"/>
      <c r="AA140" s="37"/>
      <c r="AB140" s="37"/>
      <c r="AC140" s="37"/>
      <c r="AD140" s="37"/>
      <c r="AE140" s="37"/>
      <c r="AR140" s="184" t="s">
        <v>143</v>
      </c>
      <c r="AT140" s="184" t="s">
        <v>139</v>
      </c>
      <c r="AU140" s="184" t="s">
        <v>86</v>
      </c>
      <c r="AY140" s="18" t="s">
        <v>136</v>
      </c>
      <c r="BE140" s="185">
        <f>IF(N140="základní",J140,0)</f>
        <v>0</v>
      </c>
      <c r="BF140" s="185">
        <f>IF(N140="snížená",J140,0)</f>
        <v>0</v>
      </c>
      <c r="BG140" s="185">
        <f>IF(N140="zákl. přenesená",J140,0)</f>
        <v>0</v>
      </c>
      <c r="BH140" s="185">
        <f>IF(N140="sníž. přenesená",J140,0)</f>
        <v>0</v>
      </c>
      <c r="BI140" s="185">
        <f>IF(N140="nulová",J140,0)</f>
        <v>0</v>
      </c>
      <c r="BJ140" s="18" t="s">
        <v>84</v>
      </c>
      <c r="BK140" s="185">
        <f>ROUND(I140*H140,2)</f>
        <v>0</v>
      </c>
      <c r="BL140" s="18" t="s">
        <v>143</v>
      </c>
      <c r="BM140" s="184" t="s">
        <v>537</v>
      </c>
    </row>
    <row r="141" s="2" customFormat="1">
      <c r="A141" s="37"/>
      <c r="B141" s="38"/>
      <c r="C141" s="37"/>
      <c r="D141" s="186" t="s">
        <v>145</v>
      </c>
      <c r="E141" s="37"/>
      <c r="F141" s="187" t="s">
        <v>538</v>
      </c>
      <c r="G141" s="37"/>
      <c r="H141" s="37"/>
      <c r="I141" s="188"/>
      <c r="J141" s="37"/>
      <c r="K141" s="37"/>
      <c r="L141" s="38"/>
      <c r="M141" s="189"/>
      <c r="N141" s="190"/>
      <c r="O141" s="76"/>
      <c r="P141" s="76"/>
      <c r="Q141" s="76"/>
      <c r="R141" s="76"/>
      <c r="S141" s="76"/>
      <c r="T141" s="77"/>
      <c r="U141" s="37"/>
      <c r="V141" s="37"/>
      <c r="W141" s="37"/>
      <c r="X141" s="37"/>
      <c r="Y141" s="37"/>
      <c r="Z141" s="37"/>
      <c r="AA141" s="37"/>
      <c r="AB141" s="37"/>
      <c r="AC141" s="37"/>
      <c r="AD141" s="37"/>
      <c r="AE141" s="37"/>
      <c r="AT141" s="18" t="s">
        <v>145</v>
      </c>
      <c r="AU141" s="18" t="s">
        <v>86</v>
      </c>
    </row>
    <row r="142" s="13" customFormat="1">
      <c r="A142" s="13"/>
      <c r="B142" s="191"/>
      <c r="C142" s="13"/>
      <c r="D142" s="186" t="s">
        <v>147</v>
      </c>
      <c r="E142" s="192" t="s">
        <v>1</v>
      </c>
      <c r="F142" s="193" t="s">
        <v>539</v>
      </c>
      <c r="G142" s="13"/>
      <c r="H142" s="192" t="s">
        <v>1</v>
      </c>
      <c r="I142" s="194"/>
      <c r="J142" s="13"/>
      <c r="K142" s="13"/>
      <c r="L142" s="191"/>
      <c r="M142" s="195"/>
      <c r="N142" s="196"/>
      <c r="O142" s="196"/>
      <c r="P142" s="196"/>
      <c r="Q142" s="196"/>
      <c r="R142" s="196"/>
      <c r="S142" s="196"/>
      <c r="T142" s="197"/>
      <c r="U142" s="13"/>
      <c r="V142" s="13"/>
      <c r="W142" s="13"/>
      <c r="X142" s="13"/>
      <c r="Y142" s="13"/>
      <c r="Z142" s="13"/>
      <c r="AA142" s="13"/>
      <c r="AB142" s="13"/>
      <c r="AC142" s="13"/>
      <c r="AD142" s="13"/>
      <c r="AE142" s="13"/>
      <c r="AT142" s="192" t="s">
        <v>147</v>
      </c>
      <c r="AU142" s="192" t="s">
        <v>86</v>
      </c>
      <c r="AV142" s="13" t="s">
        <v>84</v>
      </c>
      <c r="AW142" s="13" t="s">
        <v>32</v>
      </c>
      <c r="AX142" s="13" t="s">
        <v>76</v>
      </c>
      <c r="AY142" s="192" t="s">
        <v>136</v>
      </c>
    </row>
    <row r="143" s="14" customFormat="1">
      <c r="A143" s="14"/>
      <c r="B143" s="198"/>
      <c r="C143" s="14"/>
      <c r="D143" s="186" t="s">
        <v>147</v>
      </c>
      <c r="E143" s="199" t="s">
        <v>1</v>
      </c>
      <c r="F143" s="200" t="s">
        <v>540</v>
      </c>
      <c r="G143" s="14"/>
      <c r="H143" s="201">
        <v>1.8999999999999999</v>
      </c>
      <c r="I143" s="202"/>
      <c r="J143" s="14"/>
      <c r="K143" s="14"/>
      <c r="L143" s="198"/>
      <c r="M143" s="203"/>
      <c r="N143" s="204"/>
      <c r="O143" s="204"/>
      <c r="P143" s="204"/>
      <c r="Q143" s="204"/>
      <c r="R143" s="204"/>
      <c r="S143" s="204"/>
      <c r="T143" s="205"/>
      <c r="U143" s="14"/>
      <c r="V143" s="14"/>
      <c r="W143" s="14"/>
      <c r="X143" s="14"/>
      <c r="Y143" s="14"/>
      <c r="Z143" s="14"/>
      <c r="AA143" s="14"/>
      <c r="AB143" s="14"/>
      <c r="AC143" s="14"/>
      <c r="AD143" s="14"/>
      <c r="AE143" s="14"/>
      <c r="AT143" s="199" t="s">
        <v>147</v>
      </c>
      <c r="AU143" s="199" t="s">
        <v>86</v>
      </c>
      <c r="AV143" s="14" t="s">
        <v>86</v>
      </c>
      <c r="AW143" s="14" t="s">
        <v>32</v>
      </c>
      <c r="AX143" s="14" t="s">
        <v>76</v>
      </c>
      <c r="AY143" s="199" t="s">
        <v>136</v>
      </c>
    </row>
    <row r="144" s="13" customFormat="1">
      <c r="A144" s="13"/>
      <c r="B144" s="191"/>
      <c r="C144" s="13"/>
      <c r="D144" s="186" t="s">
        <v>147</v>
      </c>
      <c r="E144" s="192" t="s">
        <v>1</v>
      </c>
      <c r="F144" s="193" t="s">
        <v>541</v>
      </c>
      <c r="G144" s="13"/>
      <c r="H144" s="192" t="s">
        <v>1</v>
      </c>
      <c r="I144" s="194"/>
      <c r="J144" s="13"/>
      <c r="K144" s="13"/>
      <c r="L144" s="191"/>
      <c r="M144" s="195"/>
      <c r="N144" s="196"/>
      <c r="O144" s="196"/>
      <c r="P144" s="196"/>
      <c r="Q144" s="196"/>
      <c r="R144" s="196"/>
      <c r="S144" s="196"/>
      <c r="T144" s="197"/>
      <c r="U144" s="13"/>
      <c r="V144" s="13"/>
      <c r="W144" s="13"/>
      <c r="X144" s="13"/>
      <c r="Y144" s="13"/>
      <c r="Z144" s="13"/>
      <c r="AA144" s="13"/>
      <c r="AB144" s="13"/>
      <c r="AC144" s="13"/>
      <c r="AD144" s="13"/>
      <c r="AE144" s="13"/>
      <c r="AT144" s="192" t="s">
        <v>147</v>
      </c>
      <c r="AU144" s="192" t="s">
        <v>86</v>
      </c>
      <c r="AV144" s="13" t="s">
        <v>84</v>
      </c>
      <c r="AW144" s="13" t="s">
        <v>32</v>
      </c>
      <c r="AX144" s="13" t="s">
        <v>76</v>
      </c>
      <c r="AY144" s="192" t="s">
        <v>136</v>
      </c>
    </row>
    <row r="145" s="14" customFormat="1">
      <c r="A145" s="14"/>
      <c r="B145" s="198"/>
      <c r="C145" s="14"/>
      <c r="D145" s="186" t="s">
        <v>147</v>
      </c>
      <c r="E145" s="199" t="s">
        <v>1</v>
      </c>
      <c r="F145" s="200" t="s">
        <v>542</v>
      </c>
      <c r="G145" s="14"/>
      <c r="H145" s="201">
        <v>2.0499999999999998</v>
      </c>
      <c r="I145" s="202"/>
      <c r="J145" s="14"/>
      <c r="K145" s="14"/>
      <c r="L145" s="198"/>
      <c r="M145" s="203"/>
      <c r="N145" s="204"/>
      <c r="O145" s="204"/>
      <c r="P145" s="204"/>
      <c r="Q145" s="204"/>
      <c r="R145" s="204"/>
      <c r="S145" s="204"/>
      <c r="T145" s="205"/>
      <c r="U145" s="14"/>
      <c r="V145" s="14"/>
      <c r="W145" s="14"/>
      <c r="X145" s="14"/>
      <c r="Y145" s="14"/>
      <c r="Z145" s="14"/>
      <c r="AA145" s="14"/>
      <c r="AB145" s="14"/>
      <c r="AC145" s="14"/>
      <c r="AD145" s="14"/>
      <c r="AE145" s="14"/>
      <c r="AT145" s="199" t="s">
        <v>147</v>
      </c>
      <c r="AU145" s="199" t="s">
        <v>86</v>
      </c>
      <c r="AV145" s="14" t="s">
        <v>86</v>
      </c>
      <c r="AW145" s="14" t="s">
        <v>32</v>
      </c>
      <c r="AX145" s="14" t="s">
        <v>76</v>
      </c>
      <c r="AY145" s="199" t="s">
        <v>136</v>
      </c>
    </row>
    <row r="146" s="13" customFormat="1">
      <c r="A146" s="13"/>
      <c r="B146" s="191"/>
      <c r="C146" s="13"/>
      <c r="D146" s="186" t="s">
        <v>147</v>
      </c>
      <c r="E146" s="192" t="s">
        <v>1</v>
      </c>
      <c r="F146" s="193" t="s">
        <v>543</v>
      </c>
      <c r="G146" s="13"/>
      <c r="H146" s="192" t="s">
        <v>1</v>
      </c>
      <c r="I146" s="194"/>
      <c r="J146" s="13"/>
      <c r="K146" s="13"/>
      <c r="L146" s="191"/>
      <c r="M146" s="195"/>
      <c r="N146" s="196"/>
      <c r="O146" s="196"/>
      <c r="P146" s="196"/>
      <c r="Q146" s="196"/>
      <c r="R146" s="196"/>
      <c r="S146" s="196"/>
      <c r="T146" s="197"/>
      <c r="U146" s="13"/>
      <c r="V146" s="13"/>
      <c r="W146" s="13"/>
      <c r="X146" s="13"/>
      <c r="Y146" s="13"/>
      <c r="Z146" s="13"/>
      <c r="AA146" s="13"/>
      <c r="AB146" s="13"/>
      <c r="AC146" s="13"/>
      <c r="AD146" s="13"/>
      <c r="AE146" s="13"/>
      <c r="AT146" s="192" t="s">
        <v>147</v>
      </c>
      <c r="AU146" s="192" t="s">
        <v>86</v>
      </c>
      <c r="AV146" s="13" t="s">
        <v>84</v>
      </c>
      <c r="AW146" s="13" t="s">
        <v>32</v>
      </c>
      <c r="AX146" s="13" t="s">
        <v>76</v>
      </c>
      <c r="AY146" s="192" t="s">
        <v>136</v>
      </c>
    </row>
    <row r="147" s="14" customFormat="1">
      <c r="A147" s="14"/>
      <c r="B147" s="198"/>
      <c r="C147" s="14"/>
      <c r="D147" s="186" t="s">
        <v>147</v>
      </c>
      <c r="E147" s="199" t="s">
        <v>1</v>
      </c>
      <c r="F147" s="200" t="s">
        <v>544</v>
      </c>
      <c r="G147" s="14"/>
      <c r="H147" s="201">
        <v>19.18</v>
      </c>
      <c r="I147" s="202"/>
      <c r="J147" s="14"/>
      <c r="K147" s="14"/>
      <c r="L147" s="198"/>
      <c r="M147" s="203"/>
      <c r="N147" s="204"/>
      <c r="O147" s="204"/>
      <c r="P147" s="204"/>
      <c r="Q147" s="204"/>
      <c r="R147" s="204"/>
      <c r="S147" s="204"/>
      <c r="T147" s="205"/>
      <c r="U147" s="14"/>
      <c r="V147" s="14"/>
      <c r="W147" s="14"/>
      <c r="X147" s="14"/>
      <c r="Y147" s="14"/>
      <c r="Z147" s="14"/>
      <c r="AA147" s="14"/>
      <c r="AB147" s="14"/>
      <c r="AC147" s="14"/>
      <c r="AD147" s="14"/>
      <c r="AE147" s="14"/>
      <c r="AT147" s="199" t="s">
        <v>147</v>
      </c>
      <c r="AU147" s="199" t="s">
        <v>86</v>
      </c>
      <c r="AV147" s="14" t="s">
        <v>86</v>
      </c>
      <c r="AW147" s="14" t="s">
        <v>32</v>
      </c>
      <c r="AX147" s="14" t="s">
        <v>76</v>
      </c>
      <c r="AY147" s="199" t="s">
        <v>136</v>
      </c>
    </row>
    <row r="148" s="13" customFormat="1">
      <c r="A148" s="13"/>
      <c r="B148" s="191"/>
      <c r="C148" s="13"/>
      <c r="D148" s="186" t="s">
        <v>147</v>
      </c>
      <c r="E148" s="192" t="s">
        <v>1</v>
      </c>
      <c r="F148" s="193" t="s">
        <v>545</v>
      </c>
      <c r="G148" s="13"/>
      <c r="H148" s="192" t="s">
        <v>1</v>
      </c>
      <c r="I148" s="194"/>
      <c r="J148" s="13"/>
      <c r="K148" s="13"/>
      <c r="L148" s="191"/>
      <c r="M148" s="195"/>
      <c r="N148" s="196"/>
      <c r="O148" s="196"/>
      <c r="P148" s="196"/>
      <c r="Q148" s="196"/>
      <c r="R148" s="196"/>
      <c r="S148" s="196"/>
      <c r="T148" s="197"/>
      <c r="U148" s="13"/>
      <c r="V148" s="13"/>
      <c r="W148" s="13"/>
      <c r="X148" s="13"/>
      <c r="Y148" s="13"/>
      <c r="Z148" s="13"/>
      <c r="AA148" s="13"/>
      <c r="AB148" s="13"/>
      <c r="AC148" s="13"/>
      <c r="AD148" s="13"/>
      <c r="AE148" s="13"/>
      <c r="AT148" s="192" t="s">
        <v>147</v>
      </c>
      <c r="AU148" s="192" t="s">
        <v>86</v>
      </c>
      <c r="AV148" s="13" t="s">
        <v>84</v>
      </c>
      <c r="AW148" s="13" t="s">
        <v>32</v>
      </c>
      <c r="AX148" s="13" t="s">
        <v>76</v>
      </c>
      <c r="AY148" s="192" t="s">
        <v>136</v>
      </c>
    </row>
    <row r="149" s="14" customFormat="1">
      <c r="A149" s="14"/>
      <c r="B149" s="198"/>
      <c r="C149" s="14"/>
      <c r="D149" s="186" t="s">
        <v>147</v>
      </c>
      <c r="E149" s="199" t="s">
        <v>1</v>
      </c>
      <c r="F149" s="200" t="s">
        <v>546</v>
      </c>
      <c r="G149" s="14"/>
      <c r="H149" s="201">
        <v>15.94</v>
      </c>
      <c r="I149" s="202"/>
      <c r="J149" s="14"/>
      <c r="K149" s="14"/>
      <c r="L149" s="198"/>
      <c r="M149" s="203"/>
      <c r="N149" s="204"/>
      <c r="O149" s="204"/>
      <c r="P149" s="204"/>
      <c r="Q149" s="204"/>
      <c r="R149" s="204"/>
      <c r="S149" s="204"/>
      <c r="T149" s="205"/>
      <c r="U149" s="14"/>
      <c r="V149" s="14"/>
      <c r="W149" s="14"/>
      <c r="X149" s="14"/>
      <c r="Y149" s="14"/>
      <c r="Z149" s="14"/>
      <c r="AA149" s="14"/>
      <c r="AB149" s="14"/>
      <c r="AC149" s="14"/>
      <c r="AD149" s="14"/>
      <c r="AE149" s="14"/>
      <c r="AT149" s="199" t="s">
        <v>147</v>
      </c>
      <c r="AU149" s="199" t="s">
        <v>86</v>
      </c>
      <c r="AV149" s="14" t="s">
        <v>86</v>
      </c>
      <c r="AW149" s="14" t="s">
        <v>32</v>
      </c>
      <c r="AX149" s="14" t="s">
        <v>76</v>
      </c>
      <c r="AY149" s="199" t="s">
        <v>136</v>
      </c>
    </row>
    <row r="150" s="13" customFormat="1">
      <c r="A150" s="13"/>
      <c r="B150" s="191"/>
      <c r="C150" s="13"/>
      <c r="D150" s="186" t="s">
        <v>147</v>
      </c>
      <c r="E150" s="192" t="s">
        <v>1</v>
      </c>
      <c r="F150" s="193" t="s">
        <v>547</v>
      </c>
      <c r="G150" s="13"/>
      <c r="H150" s="192" t="s">
        <v>1</v>
      </c>
      <c r="I150" s="194"/>
      <c r="J150" s="13"/>
      <c r="K150" s="13"/>
      <c r="L150" s="191"/>
      <c r="M150" s="195"/>
      <c r="N150" s="196"/>
      <c r="O150" s="196"/>
      <c r="P150" s="196"/>
      <c r="Q150" s="196"/>
      <c r="R150" s="196"/>
      <c r="S150" s="196"/>
      <c r="T150" s="197"/>
      <c r="U150" s="13"/>
      <c r="V150" s="13"/>
      <c r="W150" s="13"/>
      <c r="X150" s="13"/>
      <c r="Y150" s="13"/>
      <c r="Z150" s="13"/>
      <c r="AA150" s="13"/>
      <c r="AB150" s="13"/>
      <c r="AC150" s="13"/>
      <c r="AD150" s="13"/>
      <c r="AE150" s="13"/>
      <c r="AT150" s="192" t="s">
        <v>147</v>
      </c>
      <c r="AU150" s="192" t="s">
        <v>86</v>
      </c>
      <c r="AV150" s="13" t="s">
        <v>84</v>
      </c>
      <c r="AW150" s="13" t="s">
        <v>32</v>
      </c>
      <c r="AX150" s="13" t="s">
        <v>76</v>
      </c>
      <c r="AY150" s="192" t="s">
        <v>136</v>
      </c>
    </row>
    <row r="151" s="14" customFormat="1">
      <c r="A151" s="14"/>
      <c r="B151" s="198"/>
      <c r="C151" s="14"/>
      <c r="D151" s="186" t="s">
        <v>147</v>
      </c>
      <c r="E151" s="199" t="s">
        <v>1</v>
      </c>
      <c r="F151" s="200" t="s">
        <v>548</v>
      </c>
      <c r="G151" s="14"/>
      <c r="H151" s="201">
        <v>11.59</v>
      </c>
      <c r="I151" s="202"/>
      <c r="J151" s="14"/>
      <c r="K151" s="14"/>
      <c r="L151" s="198"/>
      <c r="M151" s="203"/>
      <c r="N151" s="204"/>
      <c r="O151" s="204"/>
      <c r="P151" s="204"/>
      <c r="Q151" s="204"/>
      <c r="R151" s="204"/>
      <c r="S151" s="204"/>
      <c r="T151" s="205"/>
      <c r="U151" s="14"/>
      <c r="V151" s="14"/>
      <c r="W151" s="14"/>
      <c r="X151" s="14"/>
      <c r="Y151" s="14"/>
      <c r="Z151" s="14"/>
      <c r="AA151" s="14"/>
      <c r="AB151" s="14"/>
      <c r="AC151" s="14"/>
      <c r="AD151" s="14"/>
      <c r="AE151" s="14"/>
      <c r="AT151" s="199" t="s">
        <v>147</v>
      </c>
      <c r="AU151" s="199" t="s">
        <v>86</v>
      </c>
      <c r="AV151" s="14" t="s">
        <v>86</v>
      </c>
      <c r="AW151" s="14" t="s">
        <v>32</v>
      </c>
      <c r="AX151" s="14" t="s">
        <v>76</v>
      </c>
      <c r="AY151" s="199" t="s">
        <v>136</v>
      </c>
    </row>
    <row r="152" s="13" customFormat="1">
      <c r="A152" s="13"/>
      <c r="B152" s="191"/>
      <c r="C152" s="13"/>
      <c r="D152" s="186" t="s">
        <v>147</v>
      </c>
      <c r="E152" s="192" t="s">
        <v>1</v>
      </c>
      <c r="F152" s="193" t="s">
        <v>549</v>
      </c>
      <c r="G152" s="13"/>
      <c r="H152" s="192" t="s">
        <v>1</v>
      </c>
      <c r="I152" s="194"/>
      <c r="J152" s="13"/>
      <c r="K152" s="13"/>
      <c r="L152" s="191"/>
      <c r="M152" s="195"/>
      <c r="N152" s="196"/>
      <c r="O152" s="196"/>
      <c r="P152" s="196"/>
      <c r="Q152" s="196"/>
      <c r="R152" s="196"/>
      <c r="S152" s="196"/>
      <c r="T152" s="197"/>
      <c r="U152" s="13"/>
      <c r="V152" s="13"/>
      <c r="W152" s="13"/>
      <c r="X152" s="13"/>
      <c r="Y152" s="13"/>
      <c r="Z152" s="13"/>
      <c r="AA152" s="13"/>
      <c r="AB152" s="13"/>
      <c r="AC152" s="13"/>
      <c r="AD152" s="13"/>
      <c r="AE152" s="13"/>
      <c r="AT152" s="192" t="s">
        <v>147</v>
      </c>
      <c r="AU152" s="192" t="s">
        <v>86</v>
      </c>
      <c r="AV152" s="13" t="s">
        <v>84</v>
      </c>
      <c r="AW152" s="13" t="s">
        <v>32</v>
      </c>
      <c r="AX152" s="13" t="s">
        <v>76</v>
      </c>
      <c r="AY152" s="192" t="s">
        <v>136</v>
      </c>
    </row>
    <row r="153" s="14" customFormat="1">
      <c r="A153" s="14"/>
      <c r="B153" s="198"/>
      <c r="C153" s="14"/>
      <c r="D153" s="186" t="s">
        <v>147</v>
      </c>
      <c r="E153" s="199" t="s">
        <v>1</v>
      </c>
      <c r="F153" s="200" t="s">
        <v>550</v>
      </c>
      <c r="G153" s="14"/>
      <c r="H153" s="201">
        <v>21.704999999999998</v>
      </c>
      <c r="I153" s="202"/>
      <c r="J153" s="14"/>
      <c r="K153" s="14"/>
      <c r="L153" s="198"/>
      <c r="M153" s="203"/>
      <c r="N153" s="204"/>
      <c r="O153" s="204"/>
      <c r="P153" s="204"/>
      <c r="Q153" s="204"/>
      <c r="R153" s="204"/>
      <c r="S153" s="204"/>
      <c r="T153" s="205"/>
      <c r="U153" s="14"/>
      <c r="V153" s="14"/>
      <c r="W153" s="14"/>
      <c r="X153" s="14"/>
      <c r="Y153" s="14"/>
      <c r="Z153" s="14"/>
      <c r="AA153" s="14"/>
      <c r="AB153" s="14"/>
      <c r="AC153" s="14"/>
      <c r="AD153" s="14"/>
      <c r="AE153" s="14"/>
      <c r="AT153" s="199" t="s">
        <v>147</v>
      </c>
      <c r="AU153" s="199" t="s">
        <v>86</v>
      </c>
      <c r="AV153" s="14" t="s">
        <v>86</v>
      </c>
      <c r="AW153" s="14" t="s">
        <v>32</v>
      </c>
      <c r="AX153" s="14" t="s">
        <v>76</v>
      </c>
      <c r="AY153" s="199" t="s">
        <v>136</v>
      </c>
    </row>
    <row r="154" s="13" customFormat="1">
      <c r="A154" s="13"/>
      <c r="B154" s="191"/>
      <c r="C154" s="13"/>
      <c r="D154" s="186" t="s">
        <v>147</v>
      </c>
      <c r="E154" s="192" t="s">
        <v>1</v>
      </c>
      <c r="F154" s="193" t="s">
        <v>551</v>
      </c>
      <c r="G154" s="13"/>
      <c r="H154" s="192" t="s">
        <v>1</v>
      </c>
      <c r="I154" s="194"/>
      <c r="J154" s="13"/>
      <c r="K154" s="13"/>
      <c r="L154" s="191"/>
      <c r="M154" s="195"/>
      <c r="N154" s="196"/>
      <c r="O154" s="196"/>
      <c r="P154" s="196"/>
      <c r="Q154" s="196"/>
      <c r="R154" s="196"/>
      <c r="S154" s="196"/>
      <c r="T154" s="197"/>
      <c r="U154" s="13"/>
      <c r="V154" s="13"/>
      <c r="W154" s="13"/>
      <c r="X154" s="13"/>
      <c r="Y154" s="13"/>
      <c r="Z154" s="13"/>
      <c r="AA154" s="13"/>
      <c r="AB154" s="13"/>
      <c r="AC154" s="13"/>
      <c r="AD154" s="13"/>
      <c r="AE154" s="13"/>
      <c r="AT154" s="192" t="s">
        <v>147</v>
      </c>
      <c r="AU154" s="192" t="s">
        <v>86</v>
      </c>
      <c r="AV154" s="13" t="s">
        <v>84</v>
      </c>
      <c r="AW154" s="13" t="s">
        <v>32</v>
      </c>
      <c r="AX154" s="13" t="s">
        <v>76</v>
      </c>
      <c r="AY154" s="192" t="s">
        <v>136</v>
      </c>
    </row>
    <row r="155" s="14" customFormat="1">
      <c r="A155" s="14"/>
      <c r="B155" s="198"/>
      <c r="C155" s="14"/>
      <c r="D155" s="186" t="s">
        <v>147</v>
      </c>
      <c r="E155" s="199" t="s">
        <v>1</v>
      </c>
      <c r="F155" s="200" t="s">
        <v>552</v>
      </c>
      <c r="G155" s="14"/>
      <c r="H155" s="201">
        <v>13.02</v>
      </c>
      <c r="I155" s="202"/>
      <c r="J155" s="14"/>
      <c r="K155" s="14"/>
      <c r="L155" s="198"/>
      <c r="M155" s="203"/>
      <c r="N155" s="204"/>
      <c r="O155" s="204"/>
      <c r="P155" s="204"/>
      <c r="Q155" s="204"/>
      <c r="R155" s="204"/>
      <c r="S155" s="204"/>
      <c r="T155" s="205"/>
      <c r="U155" s="14"/>
      <c r="V155" s="14"/>
      <c r="W155" s="14"/>
      <c r="X155" s="14"/>
      <c r="Y155" s="14"/>
      <c r="Z155" s="14"/>
      <c r="AA155" s="14"/>
      <c r="AB155" s="14"/>
      <c r="AC155" s="14"/>
      <c r="AD155" s="14"/>
      <c r="AE155" s="14"/>
      <c r="AT155" s="199" t="s">
        <v>147</v>
      </c>
      <c r="AU155" s="199" t="s">
        <v>86</v>
      </c>
      <c r="AV155" s="14" t="s">
        <v>86</v>
      </c>
      <c r="AW155" s="14" t="s">
        <v>32</v>
      </c>
      <c r="AX155" s="14" t="s">
        <v>76</v>
      </c>
      <c r="AY155" s="199" t="s">
        <v>136</v>
      </c>
    </row>
    <row r="156" s="13" customFormat="1">
      <c r="A156" s="13"/>
      <c r="B156" s="191"/>
      <c r="C156" s="13"/>
      <c r="D156" s="186" t="s">
        <v>147</v>
      </c>
      <c r="E156" s="192" t="s">
        <v>1</v>
      </c>
      <c r="F156" s="193" t="s">
        <v>553</v>
      </c>
      <c r="G156" s="13"/>
      <c r="H156" s="192" t="s">
        <v>1</v>
      </c>
      <c r="I156" s="194"/>
      <c r="J156" s="13"/>
      <c r="K156" s="13"/>
      <c r="L156" s="191"/>
      <c r="M156" s="195"/>
      <c r="N156" s="196"/>
      <c r="O156" s="196"/>
      <c r="P156" s="196"/>
      <c r="Q156" s="196"/>
      <c r="R156" s="196"/>
      <c r="S156" s="196"/>
      <c r="T156" s="197"/>
      <c r="U156" s="13"/>
      <c r="V156" s="13"/>
      <c r="W156" s="13"/>
      <c r="X156" s="13"/>
      <c r="Y156" s="13"/>
      <c r="Z156" s="13"/>
      <c r="AA156" s="13"/>
      <c r="AB156" s="13"/>
      <c r="AC156" s="13"/>
      <c r="AD156" s="13"/>
      <c r="AE156" s="13"/>
      <c r="AT156" s="192" t="s">
        <v>147</v>
      </c>
      <c r="AU156" s="192" t="s">
        <v>86</v>
      </c>
      <c r="AV156" s="13" t="s">
        <v>84</v>
      </c>
      <c r="AW156" s="13" t="s">
        <v>32</v>
      </c>
      <c r="AX156" s="13" t="s">
        <v>76</v>
      </c>
      <c r="AY156" s="192" t="s">
        <v>136</v>
      </c>
    </row>
    <row r="157" s="14" customFormat="1">
      <c r="A157" s="14"/>
      <c r="B157" s="198"/>
      <c r="C157" s="14"/>
      <c r="D157" s="186" t="s">
        <v>147</v>
      </c>
      <c r="E157" s="199" t="s">
        <v>1</v>
      </c>
      <c r="F157" s="200" t="s">
        <v>554</v>
      </c>
      <c r="G157" s="14"/>
      <c r="H157" s="201">
        <v>37.545000000000002</v>
      </c>
      <c r="I157" s="202"/>
      <c r="J157" s="14"/>
      <c r="K157" s="14"/>
      <c r="L157" s="198"/>
      <c r="M157" s="203"/>
      <c r="N157" s="204"/>
      <c r="O157" s="204"/>
      <c r="P157" s="204"/>
      <c r="Q157" s="204"/>
      <c r="R157" s="204"/>
      <c r="S157" s="204"/>
      <c r="T157" s="205"/>
      <c r="U157" s="14"/>
      <c r="V157" s="14"/>
      <c r="W157" s="14"/>
      <c r="X157" s="14"/>
      <c r="Y157" s="14"/>
      <c r="Z157" s="14"/>
      <c r="AA157" s="14"/>
      <c r="AB157" s="14"/>
      <c r="AC157" s="14"/>
      <c r="AD157" s="14"/>
      <c r="AE157" s="14"/>
      <c r="AT157" s="199" t="s">
        <v>147</v>
      </c>
      <c r="AU157" s="199" t="s">
        <v>86</v>
      </c>
      <c r="AV157" s="14" t="s">
        <v>86</v>
      </c>
      <c r="AW157" s="14" t="s">
        <v>32</v>
      </c>
      <c r="AX157" s="14" t="s">
        <v>76</v>
      </c>
      <c r="AY157" s="199" t="s">
        <v>136</v>
      </c>
    </row>
    <row r="158" s="14" customFormat="1">
      <c r="A158" s="14"/>
      <c r="B158" s="198"/>
      <c r="C158" s="14"/>
      <c r="D158" s="186" t="s">
        <v>147</v>
      </c>
      <c r="E158" s="199" t="s">
        <v>1</v>
      </c>
      <c r="F158" s="200" t="s">
        <v>555</v>
      </c>
      <c r="G158" s="14"/>
      <c r="H158" s="201">
        <v>1.8999999999999999</v>
      </c>
      <c r="I158" s="202"/>
      <c r="J158" s="14"/>
      <c r="K158" s="14"/>
      <c r="L158" s="198"/>
      <c r="M158" s="203"/>
      <c r="N158" s="204"/>
      <c r="O158" s="204"/>
      <c r="P158" s="204"/>
      <c r="Q158" s="204"/>
      <c r="R158" s="204"/>
      <c r="S158" s="204"/>
      <c r="T158" s="205"/>
      <c r="U158" s="14"/>
      <c r="V158" s="14"/>
      <c r="W158" s="14"/>
      <c r="X158" s="14"/>
      <c r="Y158" s="14"/>
      <c r="Z158" s="14"/>
      <c r="AA158" s="14"/>
      <c r="AB158" s="14"/>
      <c r="AC158" s="14"/>
      <c r="AD158" s="14"/>
      <c r="AE158" s="14"/>
      <c r="AT158" s="199" t="s">
        <v>147</v>
      </c>
      <c r="AU158" s="199" t="s">
        <v>86</v>
      </c>
      <c r="AV158" s="14" t="s">
        <v>86</v>
      </c>
      <c r="AW158" s="14" t="s">
        <v>32</v>
      </c>
      <c r="AX158" s="14" t="s">
        <v>76</v>
      </c>
      <c r="AY158" s="199" t="s">
        <v>136</v>
      </c>
    </row>
    <row r="159" s="13" customFormat="1">
      <c r="A159" s="13"/>
      <c r="B159" s="191"/>
      <c r="C159" s="13"/>
      <c r="D159" s="186" t="s">
        <v>147</v>
      </c>
      <c r="E159" s="192" t="s">
        <v>1</v>
      </c>
      <c r="F159" s="193" t="s">
        <v>556</v>
      </c>
      <c r="G159" s="13"/>
      <c r="H159" s="192" t="s">
        <v>1</v>
      </c>
      <c r="I159" s="194"/>
      <c r="J159" s="13"/>
      <c r="K159" s="13"/>
      <c r="L159" s="191"/>
      <c r="M159" s="195"/>
      <c r="N159" s="196"/>
      <c r="O159" s="196"/>
      <c r="P159" s="196"/>
      <c r="Q159" s="196"/>
      <c r="R159" s="196"/>
      <c r="S159" s="196"/>
      <c r="T159" s="197"/>
      <c r="U159" s="13"/>
      <c r="V159" s="13"/>
      <c r="W159" s="13"/>
      <c r="X159" s="13"/>
      <c r="Y159" s="13"/>
      <c r="Z159" s="13"/>
      <c r="AA159" s="13"/>
      <c r="AB159" s="13"/>
      <c r="AC159" s="13"/>
      <c r="AD159" s="13"/>
      <c r="AE159" s="13"/>
      <c r="AT159" s="192" t="s">
        <v>147</v>
      </c>
      <c r="AU159" s="192" t="s">
        <v>86</v>
      </c>
      <c r="AV159" s="13" t="s">
        <v>84</v>
      </c>
      <c r="AW159" s="13" t="s">
        <v>32</v>
      </c>
      <c r="AX159" s="13" t="s">
        <v>76</v>
      </c>
      <c r="AY159" s="192" t="s">
        <v>136</v>
      </c>
    </row>
    <row r="160" s="14" customFormat="1">
      <c r="A160" s="14"/>
      <c r="B160" s="198"/>
      <c r="C160" s="14"/>
      <c r="D160" s="186" t="s">
        <v>147</v>
      </c>
      <c r="E160" s="199" t="s">
        <v>1</v>
      </c>
      <c r="F160" s="200" t="s">
        <v>557</v>
      </c>
      <c r="G160" s="14"/>
      <c r="H160" s="201">
        <v>3.0750000000000002</v>
      </c>
      <c r="I160" s="202"/>
      <c r="J160" s="14"/>
      <c r="K160" s="14"/>
      <c r="L160" s="198"/>
      <c r="M160" s="203"/>
      <c r="N160" s="204"/>
      <c r="O160" s="204"/>
      <c r="P160" s="204"/>
      <c r="Q160" s="204"/>
      <c r="R160" s="204"/>
      <c r="S160" s="204"/>
      <c r="T160" s="205"/>
      <c r="U160" s="14"/>
      <c r="V160" s="14"/>
      <c r="W160" s="14"/>
      <c r="X160" s="14"/>
      <c r="Y160" s="14"/>
      <c r="Z160" s="14"/>
      <c r="AA160" s="14"/>
      <c r="AB160" s="14"/>
      <c r="AC160" s="14"/>
      <c r="AD160" s="14"/>
      <c r="AE160" s="14"/>
      <c r="AT160" s="199" t="s">
        <v>147</v>
      </c>
      <c r="AU160" s="199" t="s">
        <v>86</v>
      </c>
      <c r="AV160" s="14" t="s">
        <v>86</v>
      </c>
      <c r="AW160" s="14" t="s">
        <v>32</v>
      </c>
      <c r="AX160" s="14" t="s">
        <v>76</v>
      </c>
      <c r="AY160" s="199" t="s">
        <v>136</v>
      </c>
    </row>
    <row r="161" s="13" customFormat="1">
      <c r="A161" s="13"/>
      <c r="B161" s="191"/>
      <c r="C161" s="13"/>
      <c r="D161" s="186" t="s">
        <v>147</v>
      </c>
      <c r="E161" s="192" t="s">
        <v>1</v>
      </c>
      <c r="F161" s="193" t="s">
        <v>558</v>
      </c>
      <c r="G161" s="13"/>
      <c r="H161" s="192" t="s">
        <v>1</v>
      </c>
      <c r="I161" s="194"/>
      <c r="J161" s="13"/>
      <c r="K161" s="13"/>
      <c r="L161" s="191"/>
      <c r="M161" s="195"/>
      <c r="N161" s="196"/>
      <c r="O161" s="196"/>
      <c r="P161" s="196"/>
      <c r="Q161" s="196"/>
      <c r="R161" s="196"/>
      <c r="S161" s="196"/>
      <c r="T161" s="197"/>
      <c r="U161" s="13"/>
      <c r="V161" s="13"/>
      <c r="W161" s="13"/>
      <c r="X161" s="13"/>
      <c r="Y161" s="13"/>
      <c r="Z161" s="13"/>
      <c r="AA161" s="13"/>
      <c r="AB161" s="13"/>
      <c r="AC161" s="13"/>
      <c r="AD161" s="13"/>
      <c r="AE161" s="13"/>
      <c r="AT161" s="192" t="s">
        <v>147</v>
      </c>
      <c r="AU161" s="192" t="s">
        <v>86</v>
      </c>
      <c r="AV161" s="13" t="s">
        <v>84</v>
      </c>
      <c r="AW161" s="13" t="s">
        <v>32</v>
      </c>
      <c r="AX161" s="13" t="s">
        <v>76</v>
      </c>
      <c r="AY161" s="192" t="s">
        <v>136</v>
      </c>
    </row>
    <row r="162" s="14" customFormat="1">
      <c r="A162" s="14"/>
      <c r="B162" s="198"/>
      <c r="C162" s="14"/>
      <c r="D162" s="186" t="s">
        <v>147</v>
      </c>
      <c r="E162" s="199" t="s">
        <v>1</v>
      </c>
      <c r="F162" s="200" t="s">
        <v>559</v>
      </c>
      <c r="G162" s="14"/>
      <c r="H162" s="201">
        <v>4.4649999999999999</v>
      </c>
      <c r="I162" s="202"/>
      <c r="J162" s="14"/>
      <c r="K162" s="14"/>
      <c r="L162" s="198"/>
      <c r="M162" s="203"/>
      <c r="N162" s="204"/>
      <c r="O162" s="204"/>
      <c r="P162" s="204"/>
      <c r="Q162" s="204"/>
      <c r="R162" s="204"/>
      <c r="S162" s="204"/>
      <c r="T162" s="205"/>
      <c r="U162" s="14"/>
      <c r="V162" s="14"/>
      <c r="W162" s="14"/>
      <c r="X162" s="14"/>
      <c r="Y162" s="14"/>
      <c r="Z162" s="14"/>
      <c r="AA162" s="14"/>
      <c r="AB162" s="14"/>
      <c r="AC162" s="14"/>
      <c r="AD162" s="14"/>
      <c r="AE162" s="14"/>
      <c r="AT162" s="199" t="s">
        <v>147</v>
      </c>
      <c r="AU162" s="199" t="s">
        <v>86</v>
      </c>
      <c r="AV162" s="14" t="s">
        <v>86</v>
      </c>
      <c r="AW162" s="14" t="s">
        <v>32</v>
      </c>
      <c r="AX162" s="14" t="s">
        <v>76</v>
      </c>
      <c r="AY162" s="199" t="s">
        <v>136</v>
      </c>
    </row>
    <row r="163" s="13" customFormat="1">
      <c r="A163" s="13"/>
      <c r="B163" s="191"/>
      <c r="C163" s="13"/>
      <c r="D163" s="186" t="s">
        <v>147</v>
      </c>
      <c r="E163" s="192" t="s">
        <v>1</v>
      </c>
      <c r="F163" s="193" t="s">
        <v>560</v>
      </c>
      <c r="G163" s="13"/>
      <c r="H163" s="192" t="s">
        <v>1</v>
      </c>
      <c r="I163" s="194"/>
      <c r="J163" s="13"/>
      <c r="K163" s="13"/>
      <c r="L163" s="191"/>
      <c r="M163" s="195"/>
      <c r="N163" s="196"/>
      <c r="O163" s="196"/>
      <c r="P163" s="196"/>
      <c r="Q163" s="196"/>
      <c r="R163" s="196"/>
      <c r="S163" s="196"/>
      <c r="T163" s="197"/>
      <c r="U163" s="13"/>
      <c r="V163" s="13"/>
      <c r="W163" s="13"/>
      <c r="X163" s="13"/>
      <c r="Y163" s="13"/>
      <c r="Z163" s="13"/>
      <c r="AA163" s="13"/>
      <c r="AB163" s="13"/>
      <c r="AC163" s="13"/>
      <c r="AD163" s="13"/>
      <c r="AE163" s="13"/>
      <c r="AT163" s="192" t="s">
        <v>147</v>
      </c>
      <c r="AU163" s="192" t="s">
        <v>86</v>
      </c>
      <c r="AV163" s="13" t="s">
        <v>84</v>
      </c>
      <c r="AW163" s="13" t="s">
        <v>32</v>
      </c>
      <c r="AX163" s="13" t="s">
        <v>76</v>
      </c>
      <c r="AY163" s="192" t="s">
        <v>136</v>
      </c>
    </row>
    <row r="164" s="14" customFormat="1">
      <c r="A164" s="14"/>
      <c r="B164" s="198"/>
      <c r="C164" s="14"/>
      <c r="D164" s="186" t="s">
        <v>147</v>
      </c>
      <c r="E164" s="199" t="s">
        <v>1</v>
      </c>
      <c r="F164" s="200" t="s">
        <v>561</v>
      </c>
      <c r="G164" s="14"/>
      <c r="H164" s="201">
        <v>34.549999999999997</v>
      </c>
      <c r="I164" s="202"/>
      <c r="J164" s="14"/>
      <c r="K164" s="14"/>
      <c r="L164" s="198"/>
      <c r="M164" s="203"/>
      <c r="N164" s="204"/>
      <c r="O164" s="204"/>
      <c r="P164" s="204"/>
      <c r="Q164" s="204"/>
      <c r="R164" s="204"/>
      <c r="S164" s="204"/>
      <c r="T164" s="205"/>
      <c r="U164" s="14"/>
      <c r="V164" s="14"/>
      <c r="W164" s="14"/>
      <c r="X164" s="14"/>
      <c r="Y164" s="14"/>
      <c r="Z164" s="14"/>
      <c r="AA164" s="14"/>
      <c r="AB164" s="14"/>
      <c r="AC164" s="14"/>
      <c r="AD164" s="14"/>
      <c r="AE164" s="14"/>
      <c r="AT164" s="199" t="s">
        <v>147</v>
      </c>
      <c r="AU164" s="199" t="s">
        <v>86</v>
      </c>
      <c r="AV164" s="14" t="s">
        <v>86</v>
      </c>
      <c r="AW164" s="14" t="s">
        <v>32</v>
      </c>
      <c r="AX164" s="14" t="s">
        <v>76</v>
      </c>
      <c r="AY164" s="199" t="s">
        <v>136</v>
      </c>
    </row>
    <row r="165" s="13" customFormat="1">
      <c r="A165" s="13"/>
      <c r="B165" s="191"/>
      <c r="C165" s="13"/>
      <c r="D165" s="186" t="s">
        <v>147</v>
      </c>
      <c r="E165" s="192" t="s">
        <v>1</v>
      </c>
      <c r="F165" s="193" t="s">
        <v>562</v>
      </c>
      <c r="G165" s="13"/>
      <c r="H165" s="192" t="s">
        <v>1</v>
      </c>
      <c r="I165" s="194"/>
      <c r="J165" s="13"/>
      <c r="K165" s="13"/>
      <c r="L165" s="191"/>
      <c r="M165" s="195"/>
      <c r="N165" s="196"/>
      <c r="O165" s="196"/>
      <c r="P165" s="196"/>
      <c r="Q165" s="196"/>
      <c r="R165" s="196"/>
      <c r="S165" s="196"/>
      <c r="T165" s="197"/>
      <c r="U165" s="13"/>
      <c r="V165" s="13"/>
      <c r="W165" s="13"/>
      <c r="X165" s="13"/>
      <c r="Y165" s="13"/>
      <c r="Z165" s="13"/>
      <c r="AA165" s="13"/>
      <c r="AB165" s="13"/>
      <c r="AC165" s="13"/>
      <c r="AD165" s="13"/>
      <c r="AE165" s="13"/>
      <c r="AT165" s="192" t="s">
        <v>147</v>
      </c>
      <c r="AU165" s="192" t="s">
        <v>86</v>
      </c>
      <c r="AV165" s="13" t="s">
        <v>84</v>
      </c>
      <c r="AW165" s="13" t="s">
        <v>32</v>
      </c>
      <c r="AX165" s="13" t="s">
        <v>76</v>
      </c>
      <c r="AY165" s="192" t="s">
        <v>136</v>
      </c>
    </row>
    <row r="166" s="14" customFormat="1">
      <c r="A166" s="14"/>
      <c r="B166" s="198"/>
      <c r="C166" s="14"/>
      <c r="D166" s="186" t="s">
        <v>147</v>
      </c>
      <c r="E166" s="199" t="s">
        <v>1</v>
      </c>
      <c r="F166" s="200" t="s">
        <v>563</v>
      </c>
      <c r="G166" s="14"/>
      <c r="H166" s="201">
        <v>0.90000000000000002</v>
      </c>
      <c r="I166" s="202"/>
      <c r="J166" s="14"/>
      <c r="K166" s="14"/>
      <c r="L166" s="198"/>
      <c r="M166" s="203"/>
      <c r="N166" s="204"/>
      <c r="O166" s="204"/>
      <c r="P166" s="204"/>
      <c r="Q166" s="204"/>
      <c r="R166" s="204"/>
      <c r="S166" s="204"/>
      <c r="T166" s="205"/>
      <c r="U166" s="14"/>
      <c r="V166" s="14"/>
      <c r="W166" s="14"/>
      <c r="X166" s="14"/>
      <c r="Y166" s="14"/>
      <c r="Z166" s="14"/>
      <c r="AA166" s="14"/>
      <c r="AB166" s="14"/>
      <c r="AC166" s="14"/>
      <c r="AD166" s="14"/>
      <c r="AE166" s="14"/>
      <c r="AT166" s="199" t="s">
        <v>147</v>
      </c>
      <c r="AU166" s="199" t="s">
        <v>86</v>
      </c>
      <c r="AV166" s="14" t="s">
        <v>86</v>
      </c>
      <c r="AW166" s="14" t="s">
        <v>32</v>
      </c>
      <c r="AX166" s="14" t="s">
        <v>76</v>
      </c>
      <c r="AY166" s="199" t="s">
        <v>136</v>
      </c>
    </row>
    <row r="167" s="13" customFormat="1">
      <c r="A167" s="13"/>
      <c r="B167" s="191"/>
      <c r="C167" s="13"/>
      <c r="D167" s="186" t="s">
        <v>147</v>
      </c>
      <c r="E167" s="192" t="s">
        <v>1</v>
      </c>
      <c r="F167" s="193" t="s">
        <v>564</v>
      </c>
      <c r="G167" s="13"/>
      <c r="H167" s="192" t="s">
        <v>1</v>
      </c>
      <c r="I167" s="194"/>
      <c r="J167" s="13"/>
      <c r="K167" s="13"/>
      <c r="L167" s="191"/>
      <c r="M167" s="195"/>
      <c r="N167" s="196"/>
      <c r="O167" s="196"/>
      <c r="P167" s="196"/>
      <c r="Q167" s="196"/>
      <c r="R167" s="196"/>
      <c r="S167" s="196"/>
      <c r="T167" s="197"/>
      <c r="U167" s="13"/>
      <c r="V167" s="13"/>
      <c r="W167" s="13"/>
      <c r="X167" s="13"/>
      <c r="Y167" s="13"/>
      <c r="Z167" s="13"/>
      <c r="AA167" s="13"/>
      <c r="AB167" s="13"/>
      <c r="AC167" s="13"/>
      <c r="AD167" s="13"/>
      <c r="AE167" s="13"/>
      <c r="AT167" s="192" t="s">
        <v>147</v>
      </c>
      <c r="AU167" s="192" t="s">
        <v>86</v>
      </c>
      <c r="AV167" s="13" t="s">
        <v>84</v>
      </c>
      <c r="AW167" s="13" t="s">
        <v>32</v>
      </c>
      <c r="AX167" s="13" t="s">
        <v>76</v>
      </c>
      <c r="AY167" s="192" t="s">
        <v>136</v>
      </c>
    </row>
    <row r="168" s="14" customFormat="1">
      <c r="A168" s="14"/>
      <c r="B168" s="198"/>
      <c r="C168" s="14"/>
      <c r="D168" s="186" t="s">
        <v>147</v>
      </c>
      <c r="E168" s="199" t="s">
        <v>1</v>
      </c>
      <c r="F168" s="200" t="s">
        <v>565</v>
      </c>
      <c r="G168" s="14"/>
      <c r="H168" s="201">
        <v>4.5</v>
      </c>
      <c r="I168" s="202"/>
      <c r="J168" s="14"/>
      <c r="K168" s="14"/>
      <c r="L168" s="198"/>
      <c r="M168" s="203"/>
      <c r="N168" s="204"/>
      <c r="O168" s="204"/>
      <c r="P168" s="204"/>
      <c r="Q168" s="204"/>
      <c r="R168" s="204"/>
      <c r="S168" s="204"/>
      <c r="T168" s="205"/>
      <c r="U168" s="14"/>
      <c r="V168" s="14"/>
      <c r="W168" s="14"/>
      <c r="X168" s="14"/>
      <c r="Y168" s="14"/>
      <c r="Z168" s="14"/>
      <c r="AA168" s="14"/>
      <c r="AB168" s="14"/>
      <c r="AC168" s="14"/>
      <c r="AD168" s="14"/>
      <c r="AE168" s="14"/>
      <c r="AT168" s="199" t="s">
        <v>147</v>
      </c>
      <c r="AU168" s="199" t="s">
        <v>86</v>
      </c>
      <c r="AV168" s="14" t="s">
        <v>86</v>
      </c>
      <c r="AW168" s="14" t="s">
        <v>32</v>
      </c>
      <c r="AX168" s="14" t="s">
        <v>76</v>
      </c>
      <c r="AY168" s="199" t="s">
        <v>136</v>
      </c>
    </row>
    <row r="169" s="15" customFormat="1">
      <c r="A169" s="15"/>
      <c r="B169" s="208"/>
      <c r="C169" s="15"/>
      <c r="D169" s="186" t="s">
        <v>147</v>
      </c>
      <c r="E169" s="209" t="s">
        <v>1</v>
      </c>
      <c r="F169" s="210" t="s">
        <v>192</v>
      </c>
      <c r="G169" s="15"/>
      <c r="H169" s="211">
        <v>172.31999999999999</v>
      </c>
      <c r="I169" s="212"/>
      <c r="J169" s="15"/>
      <c r="K169" s="15"/>
      <c r="L169" s="208"/>
      <c r="M169" s="213"/>
      <c r="N169" s="214"/>
      <c r="O169" s="214"/>
      <c r="P169" s="214"/>
      <c r="Q169" s="214"/>
      <c r="R169" s="214"/>
      <c r="S169" s="214"/>
      <c r="T169" s="215"/>
      <c r="U169" s="15"/>
      <c r="V169" s="15"/>
      <c r="W169" s="15"/>
      <c r="X169" s="15"/>
      <c r="Y169" s="15"/>
      <c r="Z169" s="15"/>
      <c r="AA169" s="15"/>
      <c r="AB169" s="15"/>
      <c r="AC169" s="15"/>
      <c r="AD169" s="15"/>
      <c r="AE169" s="15"/>
      <c r="AT169" s="209" t="s">
        <v>147</v>
      </c>
      <c r="AU169" s="209" t="s">
        <v>86</v>
      </c>
      <c r="AV169" s="15" t="s">
        <v>143</v>
      </c>
      <c r="AW169" s="15" t="s">
        <v>32</v>
      </c>
      <c r="AX169" s="15" t="s">
        <v>84</v>
      </c>
      <c r="AY169" s="209" t="s">
        <v>136</v>
      </c>
    </row>
    <row r="170" s="2" customFormat="1" ht="21.75" customHeight="1">
      <c r="A170" s="37"/>
      <c r="B170" s="171"/>
      <c r="C170" s="172" t="s">
        <v>158</v>
      </c>
      <c r="D170" s="172" t="s">
        <v>139</v>
      </c>
      <c r="E170" s="173" t="s">
        <v>566</v>
      </c>
      <c r="F170" s="174" t="s">
        <v>567</v>
      </c>
      <c r="G170" s="175" t="s">
        <v>356</v>
      </c>
      <c r="H170" s="176">
        <v>1</v>
      </c>
      <c r="I170" s="177"/>
      <c r="J170" s="178">
        <f>ROUND(I170*H170,2)</f>
        <v>0</v>
      </c>
      <c r="K170" s="179"/>
      <c r="L170" s="38"/>
      <c r="M170" s="180" t="s">
        <v>1</v>
      </c>
      <c r="N170" s="181" t="s">
        <v>41</v>
      </c>
      <c r="O170" s="76"/>
      <c r="P170" s="182">
        <f>O170*H170</f>
        <v>0</v>
      </c>
      <c r="Q170" s="182">
        <v>0.022780000000000002</v>
      </c>
      <c r="R170" s="182">
        <f>Q170*H170</f>
        <v>0.022780000000000002</v>
      </c>
      <c r="S170" s="182">
        <v>0</v>
      </c>
      <c r="T170" s="183">
        <f>S170*H170</f>
        <v>0</v>
      </c>
      <c r="U170" s="37"/>
      <c r="V170" s="37"/>
      <c r="W170" s="37"/>
      <c r="X170" s="37"/>
      <c r="Y170" s="37"/>
      <c r="Z170" s="37"/>
      <c r="AA170" s="37"/>
      <c r="AB170" s="37"/>
      <c r="AC170" s="37"/>
      <c r="AD170" s="37"/>
      <c r="AE170" s="37"/>
      <c r="AR170" s="184" t="s">
        <v>143</v>
      </c>
      <c r="AT170" s="184" t="s">
        <v>139</v>
      </c>
      <c r="AU170" s="184" t="s">
        <v>86</v>
      </c>
      <c r="AY170" s="18" t="s">
        <v>136</v>
      </c>
      <c r="BE170" s="185">
        <f>IF(N170="základní",J170,0)</f>
        <v>0</v>
      </c>
      <c r="BF170" s="185">
        <f>IF(N170="snížená",J170,0)</f>
        <v>0</v>
      </c>
      <c r="BG170" s="185">
        <f>IF(N170="zákl. přenesená",J170,0)</f>
        <v>0</v>
      </c>
      <c r="BH170" s="185">
        <f>IF(N170="sníž. přenesená",J170,0)</f>
        <v>0</v>
      </c>
      <c r="BI170" s="185">
        <f>IF(N170="nulová",J170,0)</f>
        <v>0</v>
      </c>
      <c r="BJ170" s="18" t="s">
        <v>84</v>
      </c>
      <c r="BK170" s="185">
        <f>ROUND(I170*H170,2)</f>
        <v>0</v>
      </c>
      <c r="BL170" s="18" t="s">
        <v>143</v>
      </c>
      <c r="BM170" s="184" t="s">
        <v>568</v>
      </c>
    </row>
    <row r="171" s="2" customFormat="1">
      <c r="A171" s="37"/>
      <c r="B171" s="38"/>
      <c r="C171" s="37"/>
      <c r="D171" s="186" t="s">
        <v>145</v>
      </c>
      <c r="E171" s="37"/>
      <c r="F171" s="187" t="s">
        <v>569</v>
      </c>
      <c r="G171" s="37"/>
      <c r="H171" s="37"/>
      <c r="I171" s="188"/>
      <c r="J171" s="37"/>
      <c r="K171" s="37"/>
      <c r="L171" s="38"/>
      <c r="M171" s="189"/>
      <c r="N171" s="190"/>
      <c r="O171" s="76"/>
      <c r="P171" s="76"/>
      <c r="Q171" s="76"/>
      <c r="R171" s="76"/>
      <c r="S171" s="76"/>
      <c r="T171" s="77"/>
      <c r="U171" s="37"/>
      <c r="V171" s="37"/>
      <c r="W171" s="37"/>
      <c r="X171" s="37"/>
      <c r="Y171" s="37"/>
      <c r="Z171" s="37"/>
      <c r="AA171" s="37"/>
      <c r="AB171" s="37"/>
      <c r="AC171" s="37"/>
      <c r="AD171" s="37"/>
      <c r="AE171" s="37"/>
      <c r="AT171" s="18" t="s">
        <v>145</v>
      </c>
      <c r="AU171" s="18" t="s">
        <v>86</v>
      </c>
    </row>
    <row r="172" s="2" customFormat="1">
      <c r="A172" s="37"/>
      <c r="B172" s="38"/>
      <c r="C172" s="37"/>
      <c r="D172" s="206" t="s">
        <v>156</v>
      </c>
      <c r="E172" s="37"/>
      <c r="F172" s="207" t="s">
        <v>570</v>
      </c>
      <c r="G172" s="37"/>
      <c r="H172" s="37"/>
      <c r="I172" s="188"/>
      <c r="J172" s="37"/>
      <c r="K172" s="37"/>
      <c r="L172" s="38"/>
      <c r="M172" s="189"/>
      <c r="N172" s="190"/>
      <c r="O172" s="76"/>
      <c r="P172" s="76"/>
      <c r="Q172" s="76"/>
      <c r="R172" s="76"/>
      <c r="S172" s="76"/>
      <c r="T172" s="77"/>
      <c r="U172" s="37"/>
      <c r="V172" s="37"/>
      <c r="W172" s="37"/>
      <c r="X172" s="37"/>
      <c r="Y172" s="37"/>
      <c r="Z172" s="37"/>
      <c r="AA172" s="37"/>
      <c r="AB172" s="37"/>
      <c r="AC172" s="37"/>
      <c r="AD172" s="37"/>
      <c r="AE172" s="37"/>
      <c r="AT172" s="18" t="s">
        <v>156</v>
      </c>
      <c r="AU172" s="18" t="s">
        <v>86</v>
      </c>
    </row>
    <row r="173" s="2" customFormat="1" ht="21.75" customHeight="1">
      <c r="A173" s="37"/>
      <c r="B173" s="171"/>
      <c r="C173" s="172" t="s">
        <v>143</v>
      </c>
      <c r="D173" s="172" t="s">
        <v>139</v>
      </c>
      <c r="E173" s="173" t="s">
        <v>571</v>
      </c>
      <c r="F173" s="174" t="s">
        <v>572</v>
      </c>
      <c r="G173" s="175" t="s">
        <v>356</v>
      </c>
      <c r="H173" s="176">
        <v>2</v>
      </c>
      <c r="I173" s="177"/>
      <c r="J173" s="178">
        <f>ROUND(I173*H173,2)</f>
        <v>0</v>
      </c>
      <c r="K173" s="179"/>
      <c r="L173" s="38"/>
      <c r="M173" s="180" t="s">
        <v>1</v>
      </c>
      <c r="N173" s="181" t="s">
        <v>41</v>
      </c>
      <c r="O173" s="76"/>
      <c r="P173" s="182">
        <f>O173*H173</f>
        <v>0</v>
      </c>
      <c r="Q173" s="182">
        <v>0.027109999999999999</v>
      </c>
      <c r="R173" s="182">
        <f>Q173*H173</f>
        <v>0.054219999999999997</v>
      </c>
      <c r="S173" s="182">
        <v>0</v>
      </c>
      <c r="T173" s="183">
        <f>S173*H173</f>
        <v>0</v>
      </c>
      <c r="U173" s="37"/>
      <c r="V173" s="37"/>
      <c r="W173" s="37"/>
      <c r="X173" s="37"/>
      <c r="Y173" s="37"/>
      <c r="Z173" s="37"/>
      <c r="AA173" s="37"/>
      <c r="AB173" s="37"/>
      <c r="AC173" s="37"/>
      <c r="AD173" s="37"/>
      <c r="AE173" s="37"/>
      <c r="AR173" s="184" t="s">
        <v>143</v>
      </c>
      <c r="AT173" s="184" t="s">
        <v>139</v>
      </c>
      <c r="AU173" s="184" t="s">
        <v>86</v>
      </c>
      <c r="AY173" s="18" t="s">
        <v>136</v>
      </c>
      <c r="BE173" s="185">
        <f>IF(N173="základní",J173,0)</f>
        <v>0</v>
      </c>
      <c r="BF173" s="185">
        <f>IF(N173="snížená",J173,0)</f>
        <v>0</v>
      </c>
      <c r="BG173" s="185">
        <f>IF(N173="zákl. přenesená",J173,0)</f>
        <v>0</v>
      </c>
      <c r="BH173" s="185">
        <f>IF(N173="sníž. přenesená",J173,0)</f>
        <v>0</v>
      </c>
      <c r="BI173" s="185">
        <f>IF(N173="nulová",J173,0)</f>
        <v>0</v>
      </c>
      <c r="BJ173" s="18" t="s">
        <v>84</v>
      </c>
      <c r="BK173" s="185">
        <f>ROUND(I173*H173,2)</f>
        <v>0</v>
      </c>
      <c r="BL173" s="18" t="s">
        <v>143</v>
      </c>
      <c r="BM173" s="184" t="s">
        <v>573</v>
      </c>
    </row>
    <row r="174" s="2" customFormat="1">
      <c r="A174" s="37"/>
      <c r="B174" s="38"/>
      <c r="C174" s="37"/>
      <c r="D174" s="186" t="s">
        <v>145</v>
      </c>
      <c r="E174" s="37"/>
      <c r="F174" s="187" t="s">
        <v>574</v>
      </c>
      <c r="G174" s="37"/>
      <c r="H174" s="37"/>
      <c r="I174" s="188"/>
      <c r="J174" s="37"/>
      <c r="K174" s="37"/>
      <c r="L174" s="38"/>
      <c r="M174" s="189"/>
      <c r="N174" s="190"/>
      <c r="O174" s="76"/>
      <c r="P174" s="76"/>
      <c r="Q174" s="76"/>
      <c r="R174" s="76"/>
      <c r="S174" s="76"/>
      <c r="T174" s="77"/>
      <c r="U174" s="37"/>
      <c r="V174" s="37"/>
      <c r="W174" s="37"/>
      <c r="X174" s="37"/>
      <c r="Y174" s="37"/>
      <c r="Z174" s="37"/>
      <c r="AA174" s="37"/>
      <c r="AB174" s="37"/>
      <c r="AC174" s="37"/>
      <c r="AD174" s="37"/>
      <c r="AE174" s="37"/>
      <c r="AT174" s="18" t="s">
        <v>145</v>
      </c>
      <c r="AU174" s="18" t="s">
        <v>86</v>
      </c>
    </row>
    <row r="175" s="2" customFormat="1">
      <c r="A175" s="37"/>
      <c r="B175" s="38"/>
      <c r="C175" s="37"/>
      <c r="D175" s="206" t="s">
        <v>156</v>
      </c>
      <c r="E175" s="37"/>
      <c r="F175" s="207" t="s">
        <v>575</v>
      </c>
      <c r="G175" s="37"/>
      <c r="H175" s="37"/>
      <c r="I175" s="188"/>
      <c r="J175" s="37"/>
      <c r="K175" s="37"/>
      <c r="L175" s="38"/>
      <c r="M175" s="189"/>
      <c r="N175" s="190"/>
      <c r="O175" s="76"/>
      <c r="P175" s="76"/>
      <c r="Q175" s="76"/>
      <c r="R175" s="76"/>
      <c r="S175" s="76"/>
      <c r="T175" s="77"/>
      <c r="U175" s="37"/>
      <c r="V175" s="37"/>
      <c r="W175" s="37"/>
      <c r="X175" s="37"/>
      <c r="Y175" s="37"/>
      <c r="Z175" s="37"/>
      <c r="AA175" s="37"/>
      <c r="AB175" s="37"/>
      <c r="AC175" s="37"/>
      <c r="AD175" s="37"/>
      <c r="AE175" s="37"/>
      <c r="AT175" s="18" t="s">
        <v>156</v>
      </c>
      <c r="AU175" s="18" t="s">
        <v>86</v>
      </c>
    </row>
    <row r="176" s="2" customFormat="1" ht="21.75" customHeight="1">
      <c r="A176" s="37"/>
      <c r="B176" s="171"/>
      <c r="C176" s="172" t="s">
        <v>202</v>
      </c>
      <c r="D176" s="172" t="s">
        <v>139</v>
      </c>
      <c r="E176" s="173" t="s">
        <v>576</v>
      </c>
      <c r="F176" s="174" t="s">
        <v>577</v>
      </c>
      <c r="G176" s="175" t="s">
        <v>356</v>
      </c>
      <c r="H176" s="176">
        <v>2</v>
      </c>
      <c r="I176" s="177"/>
      <c r="J176" s="178">
        <f>ROUND(I176*H176,2)</f>
        <v>0</v>
      </c>
      <c r="K176" s="179"/>
      <c r="L176" s="38"/>
      <c r="M176" s="180" t="s">
        <v>1</v>
      </c>
      <c r="N176" s="181" t="s">
        <v>41</v>
      </c>
      <c r="O176" s="76"/>
      <c r="P176" s="182">
        <f>O176*H176</f>
        <v>0</v>
      </c>
      <c r="Q176" s="182">
        <v>0.035639999999999998</v>
      </c>
      <c r="R176" s="182">
        <f>Q176*H176</f>
        <v>0.071279999999999996</v>
      </c>
      <c r="S176" s="182">
        <v>0</v>
      </c>
      <c r="T176" s="183">
        <f>S176*H176</f>
        <v>0</v>
      </c>
      <c r="U176" s="37"/>
      <c r="V176" s="37"/>
      <c r="W176" s="37"/>
      <c r="X176" s="37"/>
      <c r="Y176" s="37"/>
      <c r="Z176" s="37"/>
      <c r="AA176" s="37"/>
      <c r="AB176" s="37"/>
      <c r="AC176" s="37"/>
      <c r="AD176" s="37"/>
      <c r="AE176" s="37"/>
      <c r="AR176" s="184" t="s">
        <v>143</v>
      </c>
      <c r="AT176" s="184" t="s">
        <v>139</v>
      </c>
      <c r="AU176" s="184" t="s">
        <v>86</v>
      </c>
      <c r="AY176" s="18" t="s">
        <v>136</v>
      </c>
      <c r="BE176" s="185">
        <f>IF(N176="základní",J176,0)</f>
        <v>0</v>
      </c>
      <c r="BF176" s="185">
        <f>IF(N176="snížená",J176,0)</f>
        <v>0</v>
      </c>
      <c r="BG176" s="185">
        <f>IF(N176="zákl. přenesená",J176,0)</f>
        <v>0</v>
      </c>
      <c r="BH176" s="185">
        <f>IF(N176="sníž. přenesená",J176,0)</f>
        <v>0</v>
      </c>
      <c r="BI176" s="185">
        <f>IF(N176="nulová",J176,0)</f>
        <v>0</v>
      </c>
      <c r="BJ176" s="18" t="s">
        <v>84</v>
      </c>
      <c r="BK176" s="185">
        <f>ROUND(I176*H176,2)</f>
        <v>0</v>
      </c>
      <c r="BL176" s="18" t="s">
        <v>143</v>
      </c>
      <c r="BM176" s="184" t="s">
        <v>578</v>
      </c>
    </row>
    <row r="177" s="2" customFormat="1">
      <c r="A177" s="37"/>
      <c r="B177" s="38"/>
      <c r="C177" s="37"/>
      <c r="D177" s="186" t="s">
        <v>145</v>
      </c>
      <c r="E177" s="37"/>
      <c r="F177" s="187" t="s">
        <v>579</v>
      </c>
      <c r="G177" s="37"/>
      <c r="H177" s="37"/>
      <c r="I177" s="188"/>
      <c r="J177" s="37"/>
      <c r="K177" s="37"/>
      <c r="L177" s="38"/>
      <c r="M177" s="189"/>
      <c r="N177" s="190"/>
      <c r="O177" s="76"/>
      <c r="P177" s="76"/>
      <c r="Q177" s="76"/>
      <c r="R177" s="76"/>
      <c r="S177" s="76"/>
      <c r="T177" s="77"/>
      <c r="U177" s="37"/>
      <c r="V177" s="37"/>
      <c r="W177" s="37"/>
      <c r="X177" s="37"/>
      <c r="Y177" s="37"/>
      <c r="Z177" s="37"/>
      <c r="AA177" s="37"/>
      <c r="AB177" s="37"/>
      <c r="AC177" s="37"/>
      <c r="AD177" s="37"/>
      <c r="AE177" s="37"/>
      <c r="AT177" s="18" t="s">
        <v>145</v>
      </c>
      <c r="AU177" s="18" t="s">
        <v>86</v>
      </c>
    </row>
    <row r="178" s="2" customFormat="1">
      <c r="A178" s="37"/>
      <c r="B178" s="38"/>
      <c r="C178" s="37"/>
      <c r="D178" s="206" t="s">
        <v>156</v>
      </c>
      <c r="E178" s="37"/>
      <c r="F178" s="207" t="s">
        <v>580</v>
      </c>
      <c r="G178" s="37"/>
      <c r="H178" s="37"/>
      <c r="I178" s="188"/>
      <c r="J178" s="37"/>
      <c r="K178" s="37"/>
      <c r="L178" s="38"/>
      <c r="M178" s="189"/>
      <c r="N178" s="190"/>
      <c r="O178" s="76"/>
      <c r="P178" s="76"/>
      <c r="Q178" s="76"/>
      <c r="R178" s="76"/>
      <c r="S178" s="76"/>
      <c r="T178" s="77"/>
      <c r="U178" s="37"/>
      <c r="V178" s="37"/>
      <c r="W178" s="37"/>
      <c r="X178" s="37"/>
      <c r="Y178" s="37"/>
      <c r="Z178" s="37"/>
      <c r="AA178" s="37"/>
      <c r="AB178" s="37"/>
      <c r="AC178" s="37"/>
      <c r="AD178" s="37"/>
      <c r="AE178" s="37"/>
      <c r="AT178" s="18" t="s">
        <v>156</v>
      </c>
      <c r="AU178" s="18" t="s">
        <v>86</v>
      </c>
    </row>
    <row r="179" s="2" customFormat="1" ht="33" customHeight="1">
      <c r="A179" s="37"/>
      <c r="B179" s="171"/>
      <c r="C179" s="172" t="s">
        <v>137</v>
      </c>
      <c r="D179" s="172" t="s">
        <v>139</v>
      </c>
      <c r="E179" s="173" t="s">
        <v>581</v>
      </c>
      <c r="F179" s="174" t="s">
        <v>582</v>
      </c>
      <c r="G179" s="175" t="s">
        <v>261</v>
      </c>
      <c r="H179" s="176">
        <v>0.125</v>
      </c>
      <c r="I179" s="177"/>
      <c r="J179" s="178">
        <f>ROUND(I179*H179,2)</f>
        <v>0</v>
      </c>
      <c r="K179" s="179"/>
      <c r="L179" s="38"/>
      <c r="M179" s="180" t="s">
        <v>1</v>
      </c>
      <c r="N179" s="181" t="s">
        <v>41</v>
      </c>
      <c r="O179" s="76"/>
      <c r="P179" s="182">
        <f>O179*H179</f>
        <v>0</v>
      </c>
      <c r="Q179" s="182">
        <v>0.019539999999999998</v>
      </c>
      <c r="R179" s="182">
        <f>Q179*H179</f>
        <v>0.0024424999999999998</v>
      </c>
      <c r="S179" s="182">
        <v>0</v>
      </c>
      <c r="T179" s="183">
        <f>S179*H179</f>
        <v>0</v>
      </c>
      <c r="U179" s="37"/>
      <c r="V179" s="37"/>
      <c r="W179" s="37"/>
      <c r="X179" s="37"/>
      <c r="Y179" s="37"/>
      <c r="Z179" s="37"/>
      <c r="AA179" s="37"/>
      <c r="AB179" s="37"/>
      <c r="AC179" s="37"/>
      <c r="AD179" s="37"/>
      <c r="AE179" s="37"/>
      <c r="AR179" s="184" t="s">
        <v>143</v>
      </c>
      <c r="AT179" s="184" t="s">
        <v>139</v>
      </c>
      <c r="AU179" s="184" t="s">
        <v>86</v>
      </c>
      <c r="AY179" s="18" t="s">
        <v>136</v>
      </c>
      <c r="BE179" s="185">
        <f>IF(N179="základní",J179,0)</f>
        <v>0</v>
      </c>
      <c r="BF179" s="185">
        <f>IF(N179="snížená",J179,0)</f>
        <v>0</v>
      </c>
      <c r="BG179" s="185">
        <f>IF(N179="zákl. přenesená",J179,0)</f>
        <v>0</v>
      </c>
      <c r="BH179" s="185">
        <f>IF(N179="sníž. přenesená",J179,0)</f>
        <v>0</v>
      </c>
      <c r="BI179" s="185">
        <f>IF(N179="nulová",J179,0)</f>
        <v>0</v>
      </c>
      <c r="BJ179" s="18" t="s">
        <v>84</v>
      </c>
      <c r="BK179" s="185">
        <f>ROUND(I179*H179,2)</f>
        <v>0</v>
      </c>
      <c r="BL179" s="18" t="s">
        <v>143</v>
      </c>
      <c r="BM179" s="184" t="s">
        <v>583</v>
      </c>
    </row>
    <row r="180" s="2" customFormat="1">
      <c r="A180" s="37"/>
      <c r="B180" s="38"/>
      <c r="C180" s="37"/>
      <c r="D180" s="186" t="s">
        <v>145</v>
      </c>
      <c r="E180" s="37"/>
      <c r="F180" s="187" t="s">
        <v>584</v>
      </c>
      <c r="G180" s="37"/>
      <c r="H180" s="37"/>
      <c r="I180" s="188"/>
      <c r="J180" s="37"/>
      <c r="K180" s="37"/>
      <c r="L180" s="38"/>
      <c r="M180" s="189"/>
      <c r="N180" s="190"/>
      <c r="O180" s="76"/>
      <c r="P180" s="76"/>
      <c r="Q180" s="76"/>
      <c r="R180" s="76"/>
      <c r="S180" s="76"/>
      <c r="T180" s="77"/>
      <c r="U180" s="37"/>
      <c r="V180" s="37"/>
      <c r="W180" s="37"/>
      <c r="X180" s="37"/>
      <c r="Y180" s="37"/>
      <c r="Z180" s="37"/>
      <c r="AA180" s="37"/>
      <c r="AB180" s="37"/>
      <c r="AC180" s="37"/>
      <c r="AD180" s="37"/>
      <c r="AE180" s="37"/>
      <c r="AT180" s="18" t="s">
        <v>145</v>
      </c>
      <c r="AU180" s="18" t="s">
        <v>86</v>
      </c>
    </row>
    <row r="181" s="2" customFormat="1">
      <c r="A181" s="37"/>
      <c r="B181" s="38"/>
      <c r="C181" s="37"/>
      <c r="D181" s="206" t="s">
        <v>156</v>
      </c>
      <c r="E181" s="37"/>
      <c r="F181" s="207" t="s">
        <v>585</v>
      </c>
      <c r="G181" s="37"/>
      <c r="H181" s="37"/>
      <c r="I181" s="188"/>
      <c r="J181" s="37"/>
      <c r="K181" s="37"/>
      <c r="L181" s="38"/>
      <c r="M181" s="189"/>
      <c r="N181" s="190"/>
      <c r="O181" s="76"/>
      <c r="P181" s="76"/>
      <c r="Q181" s="76"/>
      <c r="R181" s="76"/>
      <c r="S181" s="76"/>
      <c r="T181" s="77"/>
      <c r="U181" s="37"/>
      <c r="V181" s="37"/>
      <c r="W181" s="37"/>
      <c r="X181" s="37"/>
      <c r="Y181" s="37"/>
      <c r="Z181" s="37"/>
      <c r="AA181" s="37"/>
      <c r="AB181" s="37"/>
      <c r="AC181" s="37"/>
      <c r="AD181" s="37"/>
      <c r="AE181" s="37"/>
      <c r="AT181" s="18" t="s">
        <v>156</v>
      </c>
      <c r="AU181" s="18" t="s">
        <v>86</v>
      </c>
    </row>
    <row r="182" s="13" customFormat="1">
      <c r="A182" s="13"/>
      <c r="B182" s="191"/>
      <c r="C182" s="13"/>
      <c r="D182" s="186" t="s">
        <v>147</v>
      </c>
      <c r="E182" s="192" t="s">
        <v>1</v>
      </c>
      <c r="F182" s="193" t="s">
        <v>586</v>
      </c>
      <c r="G182" s="13"/>
      <c r="H182" s="192" t="s">
        <v>1</v>
      </c>
      <c r="I182" s="194"/>
      <c r="J182" s="13"/>
      <c r="K182" s="13"/>
      <c r="L182" s="191"/>
      <c r="M182" s="195"/>
      <c r="N182" s="196"/>
      <c r="O182" s="196"/>
      <c r="P182" s="196"/>
      <c r="Q182" s="196"/>
      <c r="R182" s="196"/>
      <c r="S182" s="196"/>
      <c r="T182" s="197"/>
      <c r="U182" s="13"/>
      <c r="V182" s="13"/>
      <c r="W182" s="13"/>
      <c r="X182" s="13"/>
      <c r="Y182" s="13"/>
      <c r="Z182" s="13"/>
      <c r="AA182" s="13"/>
      <c r="AB182" s="13"/>
      <c r="AC182" s="13"/>
      <c r="AD182" s="13"/>
      <c r="AE182" s="13"/>
      <c r="AT182" s="192" t="s">
        <v>147</v>
      </c>
      <c r="AU182" s="192" t="s">
        <v>86</v>
      </c>
      <c r="AV182" s="13" t="s">
        <v>84</v>
      </c>
      <c r="AW182" s="13" t="s">
        <v>32</v>
      </c>
      <c r="AX182" s="13" t="s">
        <v>76</v>
      </c>
      <c r="AY182" s="192" t="s">
        <v>136</v>
      </c>
    </row>
    <row r="183" s="14" customFormat="1">
      <c r="A183" s="14"/>
      <c r="B183" s="198"/>
      <c r="C183" s="14"/>
      <c r="D183" s="186" t="s">
        <v>147</v>
      </c>
      <c r="E183" s="199" t="s">
        <v>1</v>
      </c>
      <c r="F183" s="200" t="s">
        <v>587</v>
      </c>
      <c r="G183" s="14"/>
      <c r="H183" s="201">
        <v>0.055</v>
      </c>
      <c r="I183" s="202"/>
      <c r="J183" s="14"/>
      <c r="K183" s="14"/>
      <c r="L183" s="198"/>
      <c r="M183" s="203"/>
      <c r="N183" s="204"/>
      <c r="O183" s="204"/>
      <c r="P183" s="204"/>
      <c r="Q183" s="204"/>
      <c r="R183" s="204"/>
      <c r="S183" s="204"/>
      <c r="T183" s="205"/>
      <c r="U183" s="14"/>
      <c r="V183" s="14"/>
      <c r="W183" s="14"/>
      <c r="X183" s="14"/>
      <c r="Y183" s="14"/>
      <c r="Z183" s="14"/>
      <c r="AA183" s="14"/>
      <c r="AB183" s="14"/>
      <c r="AC183" s="14"/>
      <c r="AD183" s="14"/>
      <c r="AE183" s="14"/>
      <c r="AT183" s="199" t="s">
        <v>147</v>
      </c>
      <c r="AU183" s="199" t="s">
        <v>86</v>
      </c>
      <c r="AV183" s="14" t="s">
        <v>86</v>
      </c>
      <c r="AW183" s="14" t="s">
        <v>32</v>
      </c>
      <c r="AX183" s="14" t="s">
        <v>76</v>
      </c>
      <c r="AY183" s="199" t="s">
        <v>136</v>
      </c>
    </row>
    <row r="184" s="13" customFormat="1">
      <c r="A184" s="13"/>
      <c r="B184" s="191"/>
      <c r="C184" s="13"/>
      <c r="D184" s="186" t="s">
        <v>147</v>
      </c>
      <c r="E184" s="192" t="s">
        <v>1</v>
      </c>
      <c r="F184" s="193" t="s">
        <v>588</v>
      </c>
      <c r="G184" s="13"/>
      <c r="H184" s="192" t="s">
        <v>1</v>
      </c>
      <c r="I184" s="194"/>
      <c r="J184" s="13"/>
      <c r="K184" s="13"/>
      <c r="L184" s="191"/>
      <c r="M184" s="195"/>
      <c r="N184" s="196"/>
      <c r="O184" s="196"/>
      <c r="P184" s="196"/>
      <c r="Q184" s="196"/>
      <c r="R184" s="196"/>
      <c r="S184" s="196"/>
      <c r="T184" s="197"/>
      <c r="U184" s="13"/>
      <c r="V184" s="13"/>
      <c r="W184" s="13"/>
      <c r="X184" s="13"/>
      <c r="Y184" s="13"/>
      <c r="Z184" s="13"/>
      <c r="AA184" s="13"/>
      <c r="AB184" s="13"/>
      <c r="AC184" s="13"/>
      <c r="AD184" s="13"/>
      <c r="AE184" s="13"/>
      <c r="AT184" s="192" t="s">
        <v>147</v>
      </c>
      <c r="AU184" s="192" t="s">
        <v>86</v>
      </c>
      <c r="AV184" s="13" t="s">
        <v>84</v>
      </c>
      <c r="AW184" s="13" t="s">
        <v>32</v>
      </c>
      <c r="AX184" s="13" t="s">
        <v>76</v>
      </c>
      <c r="AY184" s="192" t="s">
        <v>136</v>
      </c>
    </row>
    <row r="185" s="14" customFormat="1">
      <c r="A185" s="14"/>
      <c r="B185" s="198"/>
      <c r="C185" s="14"/>
      <c r="D185" s="186" t="s">
        <v>147</v>
      </c>
      <c r="E185" s="199" t="s">
        <v>1</v>
      </c>
      <c r="F185" s="200" t="s">
        <v>589</v>
      </c>
      <c r="G185" s="14"/>
      <c r="H185" s="201">
        <v>0.070000000000000007</v>
      </c>
      <c r="I185" s="202"/>
      <c r="J185" s="14"/>
      <c r="K185" s="14"/>
      <c r="L185" s="198"/>
      <c r="M185" s="203"/>
      <c r="N185" s="204"/>
      <c r="O185" s="204"/>
      <c r="P185" s="204"/>
      <c r="Q185" s="204"/>
      <c r="R185" s="204"/>
      <c r="S185" s="204"/>
      <c r="T185" s="205"/>
      <c r="U185" s="14"/>
      <c r="V185" s="14"/>
      <c r="W185" s="14"/>
      <c r="X185" s="14"/>
      <c r="Y185" s="14"/>
      <c r="Z185" s="14"/>
      <c r="AA185" s="14"/>
      <c r="AB185" s="14"/>
      <c r="AC185" s="14"/>
      <c r="AD185" s="14"/>
      <c r="AE185" s="14"/>
      <c r="AT185" s="199" t="s">
        <v>147</v>
      </c>
      <c r="AU185" s="199" t="s">
        <v>86</v>
      </c>
      <c r="AV185" s="14" t="s">
        <v>86</v>
      </c>
      <c r="AW185" s="14" t="s">
        <v>32</v>
      </c>
      <c r="AX185" s="14" t="s">
        <v>76</v>
      </c>
      <c r="AY185" s="199" t="s">
        <v>136</v>
      </c>
    </row>
    <row r="186" s="15" customFormat="1">
      <c r="A186" s="15"/>
      <c r="B186" s="208"/>
      <c r="C186" s="15"/>
      <c r="D186" s="186" t="s">
        <v>147</v>
      </c>
      <c r="E186" s="209" t="s">
        <v>1</v>
      </c>
      <c r="F186" s="210" t="s">
        <v>192</v>
      </c>
      <c r="G186" s="15"/>
      <c r="H186" s="211">
        <v>0.125</v>
      </c>
      <c r="I186" s="212"/>
      <c r="J186" s="15"/>
      <c r="K186" s="15"/>
      <c r="L186" s="208"/>
      <c r="M186" s="213"/>
      <c r="N186" s="214"/>
      <c r="O186" s="214"/>
      <c r="P186" s="214"/>
      <c r="Q186" s="214"/>
      <c r="R186" s="214"/>
      <c r="S186" s="214"/>
      <c r="T186" s="215"/>
      <c r="U186" s="15"/>
      <c r="V186" s="15"/>
      <c r="W186" s="15"/>
      <c r="X186" s="15"/>
      <c r="Y186" s="15"/>
      <c r="Z186" s="15"/>
      <c r="AA186" s="15"/>
      <c r="AB186" s="15"/>
      <c r="AC186" s="15"/>
      <c r="AD186" s="15"/>
      <c r="AE186" s="15"/>
      <c r="AT186" s="209" t="s">
        <v>147</v>
      </c>
      <c r="AU186" s="209" t="s">
        <v>86</v>
      </c>
      <c r="AV186" s="15" t="s">
        <v>143</v>
      </c>
      <c r="AW186" s="15" t="s">
        <v>32</v>
      </c>
      <c r="AX186" s="15" t="s">
        <v>84</v>
      </c>
      <c r="AY186" s="209" t="s">
        <v>136</v>
      </c>
    </row>
    <row r="187" s="2" customFormat="1" ht="24.15" customHeight="1">
      <c r="A187" s="37"/>
      <c r="B187" s="171"/>
      <c r="C187" s="220" t="s">
        <v>214</v>
      </c>
      <c r="D187" s="220" t="s">
        <v>590</v>
      </c>
      <c r="E187" s="221" t="s">
        <v>591</v>
      </c>
      <c r="F187" s="222" t="s">
        <v>592</v>
      </c>
      <c r="G187" s="223" t="s">
        <v>261</v>
      </c>
      <c r="H187" s="224">
        <v>0.13800000000000001</v>
      </c>
      <c r="I187" s="225"/>
      <c r="J187" s="226">
        <f>ROUND(I187*H187,2)</f>
        <v>0</v>
      </c>
      <c r="K187" s="227"/>
      <c r="L187" s="228"/>
      <c r="M187" s="229" t="s">
        <v>1</v>
      </c>
      <c r="N187" s="230" t="s">
        <v>41</v>
      </c>
      <c r="O187" s="76"/>
      <c r="P187" s="182">
        <f>O187*H187</f>
        <v>0</v>
      </c>
      <c r="Q187" s="182">
        <v>1</v>
      </c>
      <c r="R187" s="182">
        <f>Q187*H187</f>
        <v>0.13800000000000001</v>
      </c>
      <c r="S187" s="182">
        <v>0</v>
      </c>
      <c r="T187" s="183">
        <f>S187*H187</f>
        <v>0</v>
      </c>
      <c r="U187" s="37"/>
      <c r="V187" s="37"/>
      <c r="W187" s="37"/>
      <c r="X187" s="37"/>
      <c r="Y187" s="37"/>
      <c r="Z187" s="37"/>
      <c r="AA187" s="37"/>
      <c r="AB187" s="37"/>
      <c r="AC187" s="37"/>
      <c r="AD187" s="37"/>
      <c r="AE187" s="37"/>
      <c r="AR187" s="184" t="s">
        <v>227</v>
      </c>
      <c r="AT187" s="184" t="s">
        <v>590</v>
      </c>
      <c r="AU187" s="184" t="s">
        <v>86</v>
      </c>
      <c r="AY187" s="18" t="s">
        <v>136</v>
      </c>
      <c r="BE187" s="185">
        <f>IF(N187="základní",J187,0)</f>
        <v>0</v>
      </c>
      <c r="BF187" s="185">
        <f>IF(N187="snížená",J187,0)</f>
        <v>0</v>
      </c>
      <c r="BG187" s="185">
        <f>IF(N187="zákl. přenesená",J187,0)</f>
        <v>0</v>
      </c>
      <c r="BH187" s="185">
        <f>IF(N187="sníž. přenesená",J187,0)</f>
        <v>0</v>
      </c>
      <c r="BI187" s="185">
        <f>IF(N187="nulová",J187,0)</f>
        <v>0</v>
      </c>
      <c r="BJ187" s="18" t="s">
        <v>84</v>
      </c>
      <c r="BK187" s="185">
        <f>ROUND(I187*H187,2)</f>
        <v>0</v>
      </c>
      <c r="BL187" s="18" t="s">
        <v>143</v>
      </c>
      <c r="BM187" s="184" t="s">
        <v>593</v>
      </c>
    </row>
    <row r="188" s="2" customFormat="1">
      <c r="A188" s="37"/>
      <c r="B188" s="38"/>
      <c r="C188" s="37"/>
      <c r="D188" s="186" t="s">
        <v>145</v>
      </c>
      <c r="E188" s="37"/>
      <c r="F188" s="187" t="s">
        <v>592</v>
      </c>
      <c r="G188" s="37"/>
      <c r="H188" s="37"/>
      <c r="I188" s="188"/>
      <c r="J188" s="37"/>
      <c r="K188" s="37"/>
      <c r="L188" s="38"/>
      <c r="M188" s="189"/>
      <c r="N188" s="190"/>
      <c r="O188" s="76"/>
      <c r="P188" s="76"/>
      <c r="Q188" s="76"/>
      <c r="R188" s="76"/>
      <c r="S188" s="76"/>
      <c r="T188" s="77"/>
      <c r="U188" s="37"/>
      <c r="V188" s="37"/>
      <c r="W188" s="37"/>
      <c r="X188" s="37"/>
      <c r="Y188" s="37"/>
      <c r="Z188" s="37"/>
      <c r="AA188" s="37"/>
      <c r="AB188" s="37"/>
      <c r="AC188" s="37"/>
      <c r="AD188" s="37"/>
      <c r="AE188" s="37"/>
      <c r="AT188" s="18" t="s">
        <v>145</v>
      </c>
      <c r="AU188" s="18" t="s">
        <v>86</v>
      </c>
    </row>
    <row r="189" s="14" customFormat="1">
      <c r="A189" s="14"/>
      <c r="B189" s="198"/>
      <c r="C189" s="14"/>
      <c r="D189" s="186" t="s">
        <v>147</v>
      </c>
      <c r="E189" s="14"/>
      <c r="F189" s="200" t="s">
        <v>594</v>
      </c>
      <c r="G189" s="14"/>
      <c r="H189" s="201">
        <v>0.13800000000000001</v>
      </c>
      <c r="I189" s="202"/>
      <c r="J189" s="14"/>
      <c r="K189" s="14"/>
      <c r="L189" s="198"/>
      <c r="M189" s="203"/>
      <c r="N189" s="204"/>
      <c r="O189" s="204"/>
      <c r="P189" s="204"/>
      <c r="Q189" s="204"/>
      <c r="R189" s="204"/>
      <c r="S189" s="204"/>
      <c r="T189" s="205"/>
      <c r="U189" s="14"/>
      <c r="V189" s="14"/>
      <c r="W189" s="14"/>
      <c r="X189" s="14"/>
      <c r="Y189" s="14"/>
      <c r="Z189" s="14"/>
      <c r="AA189" s="14"/>
      <c r="AB189" s="14"/>
      <c r="AC189" s="14"/>
      <c r="AD189" s="14"/>
      <c r="AE189" s="14"/>
      <c r="AT189" s="199" t="s">
        <v>147</v>
      </c>
      <c r="AU189" s="199" t="s">
        <v>86</v>
      </c>
      <c r="AV189" s="14" t="s">
        <v>86</v>
      </c>
      <c r="AW189" s="14" t="s">
        <v>3</v>
      </c>
      <c r="AX189" s="14" t="s">
        <v>84</v>
      </c>
      <c r="AY189" s="199" t="s">
        <v>136</v>
      </c>
    </row>
    <row r="190" s="2" customFormat="1" ht="24.15" customHeight="1">
      <c r="A190" s="37"/>
      <c r="B190" s="171"/>
      <c r="C190" s="172" t="s">
        <v>227</v>
      </c>
      <c r="D190" s="172" t="s">
        <v>139</v>
      </c>
      <c r="E190" s="173" t="s">
        <v>595</v>
      </c>
      <c r="F190" s="174" t="s">
        <v>596</v>
      </c>
      <c r="G190" s="175" t="s">
        <v>142</v>
      </c>
      <c r="H190" s="176">
        <v>69.941000000000002</v>
      </c>
      <c r="I190" s="177"/>
      <c r="J190" s="178">
        <f>ROUND(I190*H190,2)</f>
        <v>0</v>
      </c>
      <c r="K190" s="179"/>
      <c r="L190" s="38"/>
      <c r="M190" s="180" t="s">
        <v>1</v>
      </c>
      <c r="N190" s="181" t="s">
        <v>41</v>
      </c>
      <c r="O190" s="76"/>
      <c r="P190" s="182">
        <f>O190*H190</f>
        <v>0</v>
      </c>
      <c r="Q190" s="182">
        <v>0.061719999999999997</v>
      </c>
      <c r="R190" s="182">
        <f>Q190*H190</f>
        <v>4.3167585199999996</v>
      </c>
      <c r="S190" s="182">
        <v>0</v>
      </c>
      <c r="T190" s="183">
        <f>S190*H190</f>
        <v>0</v>
      </c>
      <c r="U190" s="37"/>
      <c r="V190" s="37"/>
      <c r="W190" s="37"/>
      <c r="X190" s="37"/>
      <c r="Y190" s="37"/>
      <c r="Z190" s="37"/>
      <c r="AA190" s="37"/>
      <c r="AB190" s="37"/>
      <c r="AC190" s="37"/>
      <c r="AD190" s="37"/>
      <c r="AE190" s="37"/>
      <c r="AR190" s="184" t="s">
        <v>143</v>
      </c>
      <c r="AT190" s="184" t="s">
        <v>139</v>
      </c>
      <c r="AU190" s="184" t="s">
        <v>86</v>
      </c>
      <c r="AY190" s="18" t="s">
        <v>136</v>
      </c>
      <c r="BE190" s="185">
        <f>IF(N190="základní",J190,0)</f>
        <v>0</v>
      </c>
      <c r="BF190" s="185">
        <f>IF(N190="snížená",J190,0)</f>
        <v>0</v>
      </c>
      <c r="BG190" s="185">
        <f>IF(N190="zákl. přenesená",J190,0)</f>
        <v>0</v>
      </c>
      <c r="BH190" s="185">
        <f>IF(N190="sníž. přenesená",J190,0)</f>
        <v>0</v>
      </c>
      <c r="BI190" s="185">
        <f>IF(N190="nulová",J190,0)</f>
        <v>0</v>
      </c>
      <c r="BJ190" s="18" t="s">
        <v>84</v>
      </c>
      <c r="BK190" s="185">
        <f>ROUND(I190*H190,2)</f>
        <v>0</v>
      </c>
      <c r="BL190" s="18" t="s">
        <v>143</v>
      </c>
      <c r="BM190" s="184" t="s">
        <v>597</v>
      </c>
    </row>
    <row r="191" s="2" customFormat="1">
      <c r="A191" s="37"/>
      <c r="B191" s="38"/>
      <c r="C191" s="37"/>
      <c r="D191" s="186" t="s">
        <v>145</v>
      </c>
      <c r="E191" s="37"/>
      <c r="F191" s="187" t="s">
        <v>598</v>
      </c>
      <c r="G191" s="37"/>
      <c r="H191" s="37"/>
      <c r="I191" s="188"/>
      <c r="J191" s="37"/>
      <c r="K191" s="37"/>
      <c r="L191" s="38"/>
      <c r="M191" s="189"/>
      <c r="N191" s="190"/>
      <c r="O191" s="76"/>
      <c r="P191" s="76"/>
      <c r="Q191" s="76"/>
      <c r="R191" s="76"/>
      <c r="S191" s="76"/>
      <c r="T191" s="77"/>
      <c r="U191" s="37"/>
      <c r="V191" s="37"/>
      <c r="W191" s="37"/>
      <c r="X191" s="37"/>
      <c r="Y191" s="37"/>
      <c r="Z191" s="37"/>
      <c r="AA191" s="37"/>
      <c r="AB191" s="37"/>
      <c r="AC191" s="37"/>
      <c r="AD191" s="37"/>
      <c r="AE191" s="37"/>
      <c r="AT191" s="18" t="s">
        <v>145</v>
      </c>
      <c r="AU191" s="18" t="s">
        <v>86</v>
      </c>
    </row>
    <row r="192" s="2" customFormat="1">
      <c r="A192" s="37"/>
      <c r="B192" s="38"/>
      <c r="C192" s="37"/>
      <c r="D192" s="206" t="s">
        <v>156</v>
      </c>
      <c r="E192" s="37"/>
      <c r="F192" s="207" t="s">
        <v>599</v>
      </c>
      <c r="G192" s="37"/>
      <c r="H192" s="37"/>
      <c r="I192" s="188"/>
      <c r="J192" s="37"/>
      <c r="K192" s="37"/>
      <c r="L192" s="38"/>
      <c r="M192" s="189"/>
      <c r="N192" s="190"/>
      <c r="O192" s="76"/>
      <c r="P192" s="76"/>
      <c r="Q192" s="76"/>
      <c r="R192" s="76"/>
      <c r="S192" s="76"/>
      <c r="T192" s="77"/>
      <c r="U192" s="37"/>
      <c r="V192" s="37"/>
      <c r="W192" s="37"/>
      <c r="X192" s="37"/>
      <c r="Y192" s="37"/>
      <c r="Z192" s="37"/>
      <c r="AA192" s="37"/>
      <c r="AB192" s="37"/>
      <c r="AC192" s="37"/>
      <c r="AD192" s="37"/>
      <c r="AE192" s="37"/>
      <c r="AT192" s="18" t="s">
        <v>156</v>
      </c>
      <c r="AU192" s="18" t="s">
        <v>86</v>
      </c>
    </row>
    <row r="193" s="13" customFormat="1">
      <c r="A193" s="13"/>
      <c r="B193" s="191"/>
      <c r="C193" s="13"/>
      <c r="D193" s="186" t="s">
        <v>147</v>
      </c>
      <c r="E193" s="192" t="s">
        <v>1</v>
      </c>
      <c r="F193" s="193" t="s">
        <v>539</v>
      </c>
      <c r="G193" s="13"/>
      <c r="H193" s="192" t="s">
        <v>1</v>
      </c>
      <c r="I193" s="194"/>
      <c r="J193" s="13"/>
      <c r="K193" s="13"/>
      <c r="L193" s="191"/>
      <c r="M193" s="195"/>
      <c r="N193" s="196"/>
      <c r="O193" s="196"/>
      <c r="P193" s="196"/>
      <c r="Q193" s="196"/>
      <c r="R193" s="196"/>
      <c r="S193" s="196"/>
      <c r="T193" s="197"/>
      <c r="U193" s="13"/>
      <c r="V193" s="13"/>
      <c r="W193" s="13"/>
      <c r="X193" s="13"/>
      <c r="Y193" s="13"/>
      <c r="Z193" s="13"/>
      <c r="AA193" s="13"/>
      <c r="AB193" s="13"/>
      <c r="AC193" s="13"/>
      <c r="AD193" s="13"/>
      <c r="AE193" s="13"/>
      <c r="AT193" s="192" t="s">
        <v>147</v>
      </c>
      <c r="AU193" s="192" t="s">
        <v>86</v>
      </c>
      <c r="AV193" s="13" t="s">
        <v>84</v>
      </c>
      <c r="AW193" s="13" t="s">
        <v>32</v>
      </c>
      <c r="AX193" s="13" t="s">
        <v>76</v>
      </c>
      <c r="AY193" s="192" t="s">
        <v>136</v>
      </c>
    </row>
    <row r="194" s="14" customFormat="1">
      <c r="A194" s="14"/>
      <c r="B194" s="198"/>
      <c r="C194" s="14"/>
      <c r="D194" s="186" t="s">
        <v>147</v>
      </c>
      <c r="E194" s="199" t="s">
        <v>1</v>
      </c>
      <c r="F194" s="200" t="s">
        <v>600</v>
      </c>
      <c r="G194" s="14"/>
      <c r="H194" s="201">
        <v>2.5800000000000001</v>
      </c>
      <c r="I194" s="202"/>
      <c r="J194" s="14"/>
      <c r="K194" s="14"/>
      <c r="L194" s="198"/>
      <c r="M194" s="203"/>
      <c r="N194" s="204"/>
      <c r="O194" s="204"/>
      <c r="P194" s="204"/>
      <c r="Q194" s="204"/>
      <c r="R194" s="204"/>
      <c r="S194" s="204"/>
      <c r="T194" s="205"/>
      <c r="U194" s="14"/>
      <c r="V194" s="14"/>
      <c r="W194" s="14"/>
      <c r="X194" s="14"/>
      <c r="Y194" s="14"/>
      <c r="Z194" s="14"/>
      <c r="AA194" s="14"/>
      <c r="AB194" s="14"/>
      <c r="AC194" s="14"/>
      <c r="AD194" s="14"/>
      <c r="AE194" s="14"/>
      <c r="AT194" s="199" t="s">
        <v>147</v>
      </c>
      <c r="AU194" s="199" t="s">
        <v>86</v>
      </c>
      <c r="AV194" s="14" t="s">
        <v>86</v>
      </c>
      <c r="AW194" s="14" t="s">
        <v>32</v>
      </c>
      <c r="AX194" s="14" t="s">
        <v>76</v>
      </c>
      <c r="AY194" s="199" t="s">
        <v>136</v>
      </c>
    </row>
    <row r="195" s="13" customFormat="1">
      <c r="A195" s="13"/>
      <c r="B195" s="191"/>
      <c r="C195" s="13"/>
      <c r="D195" s="186" t="s">
        <v>147</v>
      </c>
      <c r="E195" s="192" t="s">
        <v>1</v>
      </c>
      <c r="F195" s="193" t="s">
        <v>541</v>
      </c>
      <c r="G195" s="13"/>
      <c r="H195" s="192" t="s">
        <v>1</v>
      </c>
      <c r="I195" s="194"/>
      <c r="J195" s="13"/>
      <c r="K195" s="13"/>
      <c r="L195" s="191"/>
      <c r="M195" s="195"/>
      <c r="N195" s="196"/>
      <c r="O195" s="196"/>
      <c r="P195" s="196"/>
      <c r="Q195" s="196"/>
      <c r="R195" s="196"/>
      <c r="S195" s="196"/>
      <c r="T195" s="197"/>
      <c r="U195" s="13"/>
      <c r="V195" s="13"/>
      <c r="W195" s="13"/>
      <c r="X195" s="13"/>
      <c r="Y195" s="13"/>
      <c r="Z195" s="13"/>
      <c r="AA195" s="13"/>
      <c r="AB195" s="13"/>
      <c r="AC195" s="13"/>
      <c r="AD195" s="13"/>
      <c r="AE195" s="13"/>
      <c r="AT195" s="192" t="s">
        <v>147</v>
      </c>
      <c r="AU195" s="192" t="s">
        <v>86</v>
      </c>
      <c r="AV195" s="13" t="s">
        <v>84</v>
      </c>
      <c r="AW195" s="13" t="s">
        <v>32</v>
      </c>
      <c r="AX195" s="13" t="s">
        <v>76</v>
      </c>
      <c r="AY195" s="192" t="s">
        <v>136</v>
      </c>
    </row>
    <row r="196" s="14" customFormat="1">
      <c r="A196" s="14"/>
      <c r="B196" s="198"/>
      <c r="C196" s="14"/>
      <c r="D196" s="186" t="s">
        <v>147</v>
      </c>
      <c r="E196" s="199" t="s">
        <v>1</v>
      </c>
      <c r="F196" s="200" t="s">
        <v>601</v>
      </c>
      <c r="G196" s="14"/>
      <c r="H196" s="201">
        <v>2.9100000000000001</v>
      </c>
      <c r="I196" s="202"/>
      <c r="J196" s="14"/>
      <c r="K196" s="14"/>
      <c r="L196" s="198"/>
      <c r="M196" s="203"/>
      <c r="N196" s="204"/>
      <c r="O196" s="204"/>
      <c r="P196" s="204"/>
      <c r="Q196" s="204"/>
      <c r="R196" s="204"/>
      <c r="S196" s="204"/>
      <c r="T196" s="205"/>
      <c r="U196" s="14"/>
      <c r="V196" s="14"/>
      <c r="W196" s="14"/>
      <c r="X196" s="14"/>
      <c r="Y196" s="14"/>
      <c r="Z196" s="14"/>
      <c r="AA196" s="14"/>
      <c r="AB196" s="14"/>
      <c r="AC196" s="14"/>
      <c r="AD196" s="14"/>
      <c r="AE196" s="14"/>
      <c r="AT196" s="199" t="s">
        <v>147</v>
      </c>
      <c r="AU196" s="199" t="s">
        <v>86</v>
      </c>
      <c r="AV196" s="14" t="s">
        <v>86</v>
      </c>
      <c r="AW196" s="14" t="s">
        <v>32</v>
      </c>
      <c r="AX196" s="14" t="s">
        <v>76</v>
      </c>
      <c r="AY196" s="199" t="s">
        <v>136</v>
      </c>
    </row>
    <row r="197" s="13" customFormat="1">
      <c r="A197" s="13"/>
      <c r="B197" s="191"/>
      <c r="C197" s="13"/>
      <c r="D197" s="186" t="s">
        <v>147</v>
      </c>
      <c r="E197" s="192" t="s">
        <v>1</v>
      </c>
      <c r="F197" s="193" t="s">
        <v>543</v>
      </c>
      <c r="G197" s="13"/>
      <c r="H197" s="192" t="s">
        <v>1</v>
      </c>
      <c r="I197" s="194"/>
      <c r="J197" s="13"/>
      <c r="K197" s="13"/>
      <c r="L197" s="191"/>
      <c r="M197" s="195"/>
      <c r="N197" s="196"/>
      <c r="O197" s="196"/>
      <c r="P197" s="196"/>
      <c r="Q197" s="196"/>
      <c r="R197" s="196"/>
      <c r="S197" s="196"/>
      <c r="T197" s="197"/>
      <c r="U197" s="13"/>
      <c r="V197" s="13"/>
      <c r="W197" s="13"/>
      <c r="X197" s="13"/>
      <c r="Y197" s="13"/>
      <c r="Z197" s="13"/>
      <c r="AA197" s="13"/>
      <c r="AB197" s="13"/>
      <c r="AC197" s="13"/>
      <c r="AD197" s="13"/>
      <c r="AE197" s="13"/>
      <c r="AT197" s="192" t="s">
        <v>147</v>
      </c>
      <c r="AU197" s="192" t="s">
        <v>86</v>
      </c>
      <c r="AV197" s="13" t="s">
        <v>84</v>
      </c>
      <c r="AW197" s="13" t="s">
        <v>32</v>
      </c>
      <c r="AX197" s="13" t="s">
        <v>76</v>
      </c>
      <c r="AY197" s="192" t="s">
        <v>136</v>
      </c>
    </row>
    <row r="198" s="14" customFormat="1">
      <c r="A198" s="14"/>
      <c r="B198" s="198"/>
      <c r="C198" s="14"/>
      <c r="D198" s="186" t="s">
        <v>147</v>
      </c>
      <c r="E198" s="199" t="s">
        <v>1</v>
      </c>
      <c r="F198" s="200" t="s">
        <v>602</v>
      </c>
      <c r="G198" s="14"/>
      <c r="H198" s="201">
        <v>64.450999999999993</v>
      </c>
      <c r="I198" s="202"/>
      <c r="J198" s="14"/>
      <c r="K198" s="14"/>
      <c r="L198" s="198"/>
      <c r="M198" s="203"/>
      <c r="N198" s="204"/>
      <c r="O198" s="204"/>
      <c r="P198" s="204"/>
      <c r="Q198" s="204"/>
      <c r="R198" s="204"/>
      <c r="S198" s="204"/>
      <c r="T198" s="205"/>
      <c r="U198" s="14"/>
      <c r="V198" s="14"/>
      <c r="W198" s="14"/>
      <c r="X198" s="14"/>
      <c r="Y198" s="14"/>
      <c r="Z198" s="14"/>
      <c r="AA198" s="14"/>
      <c r="AB198" s="14"/>
      <c r="AC198" s="14"/>
      <c r="AD198" s="14"/>
      <c r="AE198" s="14"/>
      <c r="AT198" s="199" t="s">
        <v>147</v>
      </c>
      <c r="AU198" s="199" t="s">
        <v>86</v>
      </c>
      <c r="AV198" s="14" t="s">
        <v>86</v>
      </c>
      <c r="AW198" s="14" t="s">
        <v>32</v>
      </c>
      <c r="AX198" s="14" t="s">
        <v>76</v>
      </c>
      <c r="AY198" s="199" t="s">
        <v>136</v>
      </c>
    </row>
    <row r="199" s="15" customFormat="1">
      <c r="A199" s="15"/>
      <c r="B199" s="208"/>
      <c r="C199" s="15"/>
      <c r="D199" s="186" t="s">
        <v>147</v>
      </c>
      <c r="E199" s="209" t="s">
        <v>1</v>
      </c>
      <c r="F199" s="210" t="s">
        <v>192</v>
      </c>
      <c r="G199" s="15"/>
      <c r="H199" s="211">
        <v>69.941000000000002</v>
      </c>
      <c r="I199" s="212"/>
      <c r="J199" s="15"/>
      <c r="K199" s="15"/>
      <c r="L199" s="208"/>
      <c r="M199" s="213"/>
      <c r="N199" s="214"/>
      <c r="O199" s="214"/>
      <c r="P199" s="214"/>
      <c r="Q199" s="214"/>
      <c r="R199" s="214"/>
      <c r="S199" s="214"/>
      <c r="T199" s="215"/>
      <c r="U199" s="15"/>
      <c r="V199" s="15"/>
      <c r="W199" s="15"/>
      <c r="X199" s="15"/>
      <c r="Y199" s="15"/>
      <c r="Z199" s="15"/>
      <c r="AA199" s="15"/>
      <c r="AB199" s="15"/>
      <c r="AC199" s="15"/>
      <c r="AD199" s="15"/>
      <c r="AE199" s="15"/>
      <c r="AT199" s="209" t="s">
        <v>147</v>
      </c>
      <c r="AU199" s="209" t="s">
        <v>86</v>
      </c>
      <c r="AV199" s="15" t="s">
        <v>143</v>
      </c>
      <c r="AW199" s="15" t="s">
        <v>32</v>
      </c>
      <c r="AX199" s="15" t="s">
        <v>84</v>
      </c>
      <c r="AY199" s="209" t="s">
        <v>136</v>
      </c>
    </row>
    <row r="200" s="2" customFormat="1" ht="24.15" customHeight="1">
      <c r="A200" s="37"/>
      <c r="B200" s="171"/>
      <c r="C200" s="172" t="s">
        <v>150</v>
      </c>
      <c r="D200" s="172" t="s">
        <v>139</v>
      </c>
      <c r="E200" s="173" t="s">
        <v>603</v>
      </c>
      <c r="F200" s="174" t="s">
        <v>604</v>
      </c>
      <c r="G200" s="175" t="s">
        <v>142</v>
      </c>
      <c r="H200" s="176">
        <v>505.13999999999999</v>
      </c>
      <c r="I200" s="177"/>
      <c r="J200" s="178">
        <f>ROUND(I200*H200,2)</f>
        <v>0</v>
      </c>
      <c r="K200" s="179"/>
      <c r="L200" s="38"/>
      <c r="M200" s="180" t="s">
        <v>1</v>
      </c>
      <c r="N200" s="181" t="s">
        <v>41</v>
      </c>
      <c r="O200" s="76"/>
      <c r="P200" s="182">
        <f>O200*H200</f>
        <v>0</v>
      </c>
      <c r="Q200" s="182">
        <v>0.069980000000000001</v>
      </c>
      <c r="R200" s="182">
        <f>Q200*H200</f>
        <v>35.349697200000001</v>
      </c>
      <c r="S200" s="182">
        <v>0</v>
      </c>
      <c r="T200" s="183">
        <f>S200*H200</f>
        <v>0</v>
      </c>
      <c r="U200" s="37"/>
      <c r="V200" s="37"/>
      <c r="W200" s="37"/>
      <c r="X200" s="37"/>
      <c r="Y200" s="37"/>
      <c r="Z200" s="37"/>
      <c r="AA200" s="37"/>
      <c r="AB200" s="37"/>
      <c r="AC200" s="37"/>
      <c r="AD200" s="37"/>
      <c r="AE200" s="37"/>
      <c r="AR200" s="184" t="s">
        <v>143</v>
      </c>
      <c r="AT200" s="184" t="s">
        <v>139</v>
      </c>
      <c r="AU200" s="184" t="s">
        <v>86</v>
      </c>
      <c r="AY200" s="18" t="s">
        <v>136</v>
      </c>
      <c r="BE200" s="185">
        <f>IF(N200="základní",J200,0)</f>
        <v>0</v>
      </c>
      <c r="BF200" s="185">
        <f>IF(N200="snížená",J200,0)</f>
        <v>0</v>
      </c>
      <c r="BG200" s="185">
        <f>IF(N200="zákl. přenesená",J200,0)</f>
        <v>0</v>
      </c>
      <c r="BH200" s="185">
        <f>IF(N200="sníž. přenesená",J200,0)</f>
        <v>0</v>
      </c>
      <c r="BI200" s="185">
        <f>IF(N200="nulová",J200,0)</f>
        <v>0</v>
      </c>
      <c r="BJ200" s="18" t="s">
        <v>84</v>
      </c>
      <c r="BK200" s="185">
        <f>ROUND(I200*H200,2)</f>
        <v>0</v>
      </c>
      <c r="BL200" s="18" t="s">
        <v>143</v>
      </c>
      <c r="BM200" s="184" t="s">
        <v>605</v>
      </c>
    </row>
    <row r="201" s="2" customFormat="1">
      <c r="A201" s="37"/>
      <c r="B201" s="38"/>
      <c r="C201" s="37"/>
      <c r="D201" s="186" t="s">
        <v>145</v>
      </c>
      <c r="E201" s="37"/>
      <c r="F201" s="187" t="s">
        <v>606</v>
      </c>
      <c r="G201" s="37"/>
      <c r="H201" s="37"/>
      <c r="I201" s="188"/>
      <c r="J201" s="37"/>
      <c r="K201" s="37"/>
      <c r="L201" s="38"/>
      <c r="M201" s="189"/>
      <c r="N201" s="190"/>
      <c r="O201" s="76"/>
      <c r="P201" s="76"/>
      <c r="Q201" s="76"/>
      <c r="R201" s="76"/>
      <c r="S201" s="76"/>
      <c r="T201" s="77"/>
      <c r="U201" s="37"/>
      <c r="V201" s="37"/>
      <c r="W201" s="37"/>
      <c r="X201" s="37"/>
      <c r="Y201" s="37"/>
      <c r="Z201" s="37"/>
      <c r="AA201" s="37"/>
      <c r="AB201" s="37"/>
      <c r="AC201" s="37"/>
      <c r="AD201" s="37"/>
      <c r="AE201" s="37"/>
      <c r="AT201" s="18" t="s">
        <v>145</v>
      </c>
      <c r="AU201" s="18" t="s">
        <v>86</v>
      </c>
    </row>
    <row r="202" s="2" customFormat="1">
      <c r="A202" s="37"/>
      <c r="B202" s="38"/>
      <c r="C202" s="37"/>
      <c r="D202" s="206" t="s">
        <v>156</v>
      </c>
      <c r="E202" s="37"/>
      <c r="F202" s="207" t="s">
        <v>607</v>
      </c>
      <c r="G202" s="37"/>
      <c r="H202" s="37"/>
      <c r="I202" s="188"/>
      <c r="J202" s="37"/>
      <c r="K202" s="37"/>
      <c r="L202" s="38"/>
      <c r="M202" s="189"/>
      <c r="N202" s="190"/>
      <c r="O202" s="76"/>
      <c r="P202" s="76"/>
      <c r="Q202" s="76"/>
      <c r="R202" s="76"/>
      <c r="S202" s="76"/>
      <c r="T202" s="77"/>
      <c r="U202" s="37"/>
      <c r="V202" s="37"/>
      <c r="W202" s="37"/>
      <c r="X202" s="37"/>
      <c r="Y202" s="37"/>
      <c r="Z202" s="37"/>
      <c r="AA202" s="37"/>
      <c r="AB202" s="37"/>
      <c r="AC202" s="37"/>
      <c r="AD202" s="37"/>
      <c r="AE202" s="37"/>
      <c r="AT202" s="18" t="s">
        <v>156</v>
      </c>
      <c r="AU202" s="18" t="s">
        <v>86</v>
      </c>
    </row>
    <row r="203" s="13" customFormat="1">
      <c r="A203" s="13"/>
      <c r="B203" s="191"/>
      <c r="C203" s="13"/>
      <c r="D203" s="186" t="s">
        <v>147</v>
      </c>
      <c r="E203" s="192" t="s">
        <v>1</v>
      </c>
      <c r="F203" s="193" t="s">
        <v>545</v>
      </c>
      <c r="G203" s="13"/>
      <c r="H203" s="192" t="s">
        <v>1</v>
      </c>
      <c r="I203" s="194"/>
      <c r="J203" s="13"/>
      <c r="K203" s="13"/>
      <c r="L203" s="191"/>
      <c r="M203" s="195"/>
      <c r="N203" s="196"/>
      <c r="O203" s="196"/>
      <c r="P203" s="196"/>
      <c r="Q203" s="196"/>
      <c r="R203" s="196"/>
      <c r="S203" s="196"/>
      <c r="T203" s="197"/>
      <c r="U203" s="13"/>
      <c r="V203" s="13"/>
      <c r="W203" s="13"/>
      <c r="X203" s="13"/>
      <c r="Y203" s="13"/>
      <c r="Z203" s="13"/>
      <c r="AA203" s="13"/>
      <c r="AB203" s="13"/>
      <c r="AC203" s="13"/>
      <c r="AD203" s="13"/>
      <c r="AE203" s="13"/>
      <c r="AT203" s="192" t="s">
        <v>147</v>
      </c>
      <c r="AU203" s="192" t="s">
        <v>86</v>
      </c>
      <c r="AV203" s="13" t="s">
        <v>84</v>
      </c>
      <c r="AW203" s="13" t="s">
        <v>32</v>
      </c>
      <c r="AX203" s="13" t="s">
        <v>76</v>
      </c>
      <c r="AY203" s="192" t="s">
        <v>136</v>
      </c>
    </row>
    <row r="204" s="14" customFormat="1">
      <c r="A204" s="14"/>
      <c r="B204" s="198"/>
      <c r="C204" s="14"/>
      <c r="D204" s="186" t="s">
        <v>147</v>
      </c>
      <c r="E204" s="199" t="s">
        <v>1</v>
      </c>
      <c r="F204" s="200" t="s">
        <v>608</v>
      </c>
      <c r="G204" s="14"/>
      <c r="H204" s="201">
        <v>56.569000000000003</v>
      </c>
      <c r="I204" s="202"/>
      <c r="J204" s="14"/>
      <c r="K204" s="14"/>
      <c r="L204" s="198"/>
      <c r="M204" s="203"/>
      <c r="N204" s="204"/>
      <c r="O204" s="204"/>
      <c r="P204" s="204"/>
      <c r="Q204" s="204"/>
      <c r="R204" s="204"/>
      <c r="S204" s="204"/>
      <c r="T204" s="205"/>
      <c r="U204" s="14"/>
      <c r="V204" s="14"/>
      <c r="W204" s="14"/>
      <c r="X204" s="14"/>
      <c r="Y204" s="14"/>
      <c r="Z204" s="14"/>
      <c r="AA204" s="14"/>
      <c r="AB204" s="14"/>
      <c r="AC204" s="14"/>
      <c r="AD204" s="14"/>
      <c r="AE204" s="14"/>
      <c r="AT204" s="199" t="s">
        <v>147</v>
      </c>
      <c r="AU204" s="199" t="s">
        <v>86</v>
      </c>
      <c r="AV204" s="14" t="s">
        <v>86</v>
      </c>
      <c r="AW204" s="14" t="s">
        <v>32</v>
      </c>
      <c r="AX204" s="14" t="s">
        <v>76</v>
      </c>
      <c r="AY204" s="199" t="s">
        <v>136</v>
      </c>
    </row>
    <row r="205" s="13" customFormat="1">
      <c r="A205" s="13"/>
      <c r="B205" s="191"/>
      <c r="C205" s="13"/>
      <c r="D205" s="186" t="s">
        <v>147</v>
      </c>
      <c r="E205" s="192" t="s">
        <v>1</v>
      </c>
      <c r="F205" s="193" t="s">
        <v>547</v>
      </c>
      <c r="G205" s="13"/>
      <c r="H205" s="192" t="s">
        <v>1</v>
      </c>
      <c r="I205" s="194"/>
      <c r="J205" s="13"/>
      <c r="K205" s="13"/>
      <c r="L205" s="191"/>
      <c r="M205" s="195"/>
      <c r="N205" s="196"/>
      <c r="O205" s="196"/>
      <c r="P205" s="196"/>
      <c r="Q205" s="196"/>
      <c r="R205" s="196"/>
      <c r="S205" s="196"/>
      <c r="T205" s="197"/>
      <c r="U205" s="13"/>
      <c r="V205" s="13"/>
      <c r="W205" s="13"/>
      <c r="X205" s="13"/>
      <c r="Y205" s="13"/>
      <c r="Z205" s="13"/>
      <c r="AA205" s="13"/>
      <c r="AB205" s="13"/>
      <c r="AC205" s="13"/>
      <c r="AD205" s="13"/>
      <c r="AE205" s="13"/>
      <c r="AT205" s="192" t="s">
        <v>147</v>
      </c>
      <c r="AU205" s="192" t="s">
        <v>86</v>
      </c>
      <c r="AV205" s="13" t="s">
        <v>84</v>
      </c>
      <c r="AW205" s="13" t="s">
        <v>32</v>
      </c>
      <c r="AX205" s="13" t="s">
        <v>76</v>
      </c>
      <c r="AY205" s="192" t="s">
        <v>136</v>
      </c>
    </row>
    <row r="206" s="14" customFormat="1">
      <c r="A206" s="14"/>
      <c r="B206" s="198"/>
      <c r="C206" s="14"/>
      <c r="D206" s="186" t="s">
        <v>147</v>
      </c>
      <c r="E206" s="199" t="s">
        <v>1</v>
      </c>
      <c r="F206" s="200" t="s">
        <v>609</v>
      </c>
      <c r="G206" s="14"/>
      <c r="H206" s="201">
        <v>41.106000000000002</v>
      </c>
      <c r="I206" s="202"/>
      <c r="J206" s="14"/>
      <c r="K206" s="14"/>
      <c r="L206" s="198"/>
      <c r="M206" s="203"/>
      <c r="N206" s="204"/>
      <c r="O206" s="204"/>
      <c r="P206" s="204"/>
      <c r="Q206" s="204"/>
      <c r="R206" s="204"/>
      <c r="S206" s="204"/>
      <c r="T206" s="205"/>
      <c r="U206" s="14"/>
      <c r="V206" s="14"/>
      <c r="W206" s="14"/>
      <c r="X206" s="14"/>
      <c r="Y206" s="14"/>
      <c r="Z206" s="14"/>
      <c r="AA206" s="14"/>
      <c r="AB206" s="14"/>
      <c r="AC206" s="14"/>
      <c r="AD206" s="14"/>
      <c r="AE206" s="14"/>
      <c r="AT206" s="199" t="s">
        <v>147</v>
      </c>
      <c r="AU206" s="199" t="s">
        <v>86</v>
      </c>
      <c r="AV206" s="14" t="s">
        <v>86</v>
      </c>
      <c r="AW206" s="14" t="s">
        <v>32</v>
      </c>
      <c r="AX206" s="14" t="s">
        <v>76</v>
      </c>
      <c r="AY206" s="199" t="s">
        <v>136</v>
      </c>
    </row>
    <row r="207" s="13" customFormat="1">
      <c r="A207" s="13"/>
      <c r="B207" s="191"/>
      <c r="C207" s="13"/>
      <c r="D207" s="186" t="s">
        <v>147</v>
      </c>
      <c r="E207" s="192" t="s">
        <v>1</v>
      </c>
      <c r="F207" s="193" t="s">
        <v>549</v>
      </c>
      <c r="G207" s="13"/>
      <c r="H207" s="192" t="s">
        <v>1</v>
      </c>
      <c r="I207" s="194"/>
      <c r="J207" s="13"/>
      <c r="K207" s="13"/>
      <c r="L207" s="191"/>
      <c r="M207" s="195"/>
      <c r="N207" s="196"/>
      <c r="O207" s="196"/>
      <c r="P207" s="196"/>
      <c r="Q207" s="196"/>
      <c r="R207" s="196"/>
      <c r="S207" s="196"/>
      <c r="T207" s="197"/>
      <c r="U207" s="13"/>
      <c r="V207" s="13"/>
      <c r="W207" s="13"/>
      <c r="X207" s="13"/>
      <c r="Y207" s="13"/>
      <c r="Z207" s="13"/>
      <c r="AA207" s="13"/>
      <c r="AB207" s="13"/>
      <c r="AC207" s="13"/>
      <c r="AD207" s="13"/>
      <c r="AE207" s="13"/>
      <c r="AT207" s="192" t="s">
        <v>147</v>
      </c>
      <c r="AU207" s="192" t="s">
        <v>86</v>
      </c>
      <c r="AV207" s="13" t="s">
        <v>84</v>
      </c>
      <c r="AW207" s="13" t="s">
        <v>32</v>
      </c>
      <c r="AX207" s="13" t="s">
        <v>76</v>
      </c>
      <c r="AY207" s="192" t="s">
        <v>136</v>
      </c>
    </row>
    <row r="208" s="14" customFormat="1">
      <c r="A208" s="14"/>
      <c r="B208" s="198"/>
      <c r="C208" s="14"/>
      <c r="D208" s="186" t="s">
        <v>147</v>
      </c>
      <c r="E208" s="199" t="s">
        <v>1</v>
      </c>
      <c r="F208" s="200" t="s">
        <v>610</v>
      </c>
      <c r="G208" s="14"/>
      <c r="H208" s="201">
        <v>83.346999999999994</v>
      </c>
      <c r="I208" s="202"/>
      <c r="J208" s="14"/>
      <c r="K208" s="14"/>
      <c r="L208" s="198"/>
      <c r="M208" s="203"/>
      <c r="N208" s="204"/>
      <c r="O208" s="204"/>
      <c r="P208" s="204"/>
      <c r="Q208" s="204"/>
      <c r="R208" s="204"/>
      <c r="S208" s="204"/>
      <c r="T208" s="205"/>
      <c r="U208" s="14"/>
      <c r="V208" s="14"/>
      <c r="W208" s="14"/>
      <c r="X208" s="14"/>
      <c r="Y208" s="14"/>
      <c r="Z208" s="14"/>
      <c r="AA208" s="14"/>
      <c r="AB208" s="14"/>
      <c r="AC208" s="14"/>
      <c r="AD208" s="14"/>
      <c r="AE208" s="14"/>
      <c r="AT208" s="199" t="s">
        <v>147</v>
      </c>
      <c r="AU208" s="199" t="s">
        <v>86</v>
      </c>
      <c r="AV208" s="14" t="s">
        <v>86</v>
      </c>
      <c r="AW208" s="14" t="s">
        <v>32</v>
      </c>
      <c r="AX208" s="14" t="s">
        <v>76</v>
      </c>
      <c r="AY208" s="199" t="s">
        <v>136</v>
      </c>
    </row>
    <row r="209" s="13" customFormat="1">
      <c r="A209" s="13"/>
      <c r="B209" s="191"/>
      <c r="C209" s="13"/>
      <c r="D209" s="186" t="s">
        <v>147</v>
      </c>
      <c r="E209" s="192" t="s">
        <v>1</v>
      </c>
      <c r="F209" s="193" t="s">
        <v>551</v>
      </c>
      <c r="G209" s="13"/>
      <c r="H209" s="192" t="s">
        <v>1</v>
      </c>
      <c r="I209" s="194"/>
      <c r="J209" s="13"/>
      <c r="K209" s="13"/>
      <c r="L209" s="191"/>
      <c r="M209" s="195"/>
      <c r="N209" s="196"/>
      <c r="O209" s="196"/>
      <c r="P209" s="196"/>
      <c r="Q209" s="196"/>
      <c r="R209" s="196"/>
      <c r="S209" s="196"/>
      <c r="T209" s="197"/>
      <c r="U209" s="13"/>
      <c r="V209" s="13"/>
      <c r="W209" s="13"/>
      <c r="X209" s="13"/>
      <c r="Y209" s="13"/>
      <c r="Z209" s="13"/>
      <c r="AA209" s="13"/>
      <c r="AB209" s="13"/>
      <c r="AC209" s="13"/>
      <c r="AD209" s="13"/>
      <c r="AE209" s="13"/>
      <c r="AT209" s="192" t="s">
        <v>147</v>
      </c>
      <c r="AU209" s="192" t="s">
        <v>86</v>
      </c>
      <c r="AV209" s="13" t="s">
        <v>84</v>
      </c>
      <c r="AW209" s="13" t="s">
        <v>32</v>
      </c>
      <c r="AX209" s="13" t="s">
        <v>76</v>
      </c>
      <c r="AY209" s="192" t="s">
        <v>136</v>
      </c>
    </row>
    <row r="210" s="14" customFormat="1">
      <c r="A210" s="14"/>
      <c r="B210" s="198"/>
      <c r="C210" s="14"/>
      <c r="D210" s="186" t="s">
        <v>147</v>
      </c>
      <c r="E210" s="199" t="s">
        <v>1</v>
      </c>
      <c r="F210" s="200" t="s">
        <v>611</v>
      </c>
      <c r="G210" s="14"/>
      <c r="H210" s="201">
        <v>44.337000000000003</v>
      </c>
      <c r="I210" s="202"/>
      <c r="J210" s="14"/>
      <c r="K210" s="14"/>
      <c r="L210" s="198"/>
      <c r="M210" s="203"/>
      <c r="N210" s="204"/>
      <c r="O210" s="204"/>
      <c r="P210" s="204"/>
      <c r="Q210" s="204"/>
      <c r="R210" s="204"/>
      <c r="S210" s="204"/>
      <c r="T210" s="205"/>
      <c r="U210" s="14"/>
      <c r="V210" s="14"/>
      <c r="W210" s="14"/>
      <c r="X210" s="14"/>
      <c r="Y210" s="14"/>
      <c r="Z210" s="14"/>
      <c r="AA210" s="14"/>
      <c r="AB210" s="14"/>
      <c r="AC210" s="14"/>
      <c r="AD210" s="14"/>
      <c r="AE210" s="14"/>
      <c r="AT210" s="199" t="s">
        <v>147</v>
      </c>
      <c r="AU210" s="199" t="s">
        <v>86</v>
      </c>
      <c r="AV210" s="14" t="s">
        <v>86</v>
      </c>
      <c r="AW210" s="14" t="s">
        <v>32</v>
      </c>
      <c r="AX210" s="14" t="s">
        <v>76</v>
      </c>
      <c r="AY210" s="199" t="s">
        <v>136</v>
      </c>
    </row>
    <row r="211" s="13" customFormat="1">
      <c r="A211" s="13"/>
      <c r="B211" s="191"/>
      <c r="C211" s="13"/>
      <c r="D211" s="186" t="s">
        <v>147</v>
      </c>
      <c r="E211" s="192" t="s">
        <v>1</v>
      </c>
      <c r="F211" s="193" t="s">
        <v>553</v>
      </c>
      <c r="G211" s="13"/>
      <c r="H211" s="192" t="s">
        <v>1</v>
      </c>
      <c r="I211" s="194"/>
      <c r="J211" s="13"/>
      <c r="K211" s="13"/>
      <c r="L211" s="191"/>
      <c r="M211" s="195"/>
      <c r="N211" s="196"/>
      <c r="O211" s="196"/>
      <c r="P211" s="196"/>
      <c r="Q211" s="196"/>
      <c r="R211" s="196"/>
      <c r="S211" s="196"/>
      <c r="T211" s="197"/>
      <c r="U211" s="13"/>
      <c r="V211" s="13"/>
      <c r="W211" s="13"/>
      <c r="X211" s="13"/>
      <c r="Y211" s="13"/>
      <c r="Z211" s="13"/>
      <c r="AA211" s="13"/>
      <c r="AB211" s="13"/>
      <c r="AC211" s="13"/>
      <c r="AD211" s="13"/>
      <c r="AE211" s="13"/>
      <c r="AT211" s="192" t="s">
        <v>147</v>
      </c>
      <c r="AU211" s="192" t="s">
        <v>86</v>
      </c>
      <c r="AV211" s="13" t="s">
        <v>84</v>
      </c>
      <c r="AW211" s="13" t="s">
        <v>32</v>
      </c>
      <c r="AX211" s="13" t="s">
        <v>76</v>
      </c>
      <c r="AY211" s="192" t="s">
        <v>136</v>
      </c>
    </row>
    <row r="212" s="14" customFormat="1">
      <c r="A212" s="14"/>
      <c r="B212" s="198"/>
      <c r="C212" s="14"/>
      <c r="D212" s="186" t="s">
        <v>147</v>
      </c>
      <c r="E212" s="199" t="s">
        <v>1</v>
      </c>
      <c r="F212" s="200" t="s">
        <v>612</v>
      </c>
      <c r="G212" s="14"/>
      <c r="H212" s="201">
        <v>130.97300000000001</v>
      </c>
      <c r="I212" s="202"/>
      <c r="J212" s="14"/>
      <c r="K212" s="14"/>
      <c r="L212" s="198"/>
      <c r="M212" s="203"/>
      <c r="N212" s="204"/>
      <c r="O212" s="204"/>
      <c r="P212" s="204"/>
      <c r="Q212" s="204"/>
      <c r="R212" s="204"/>
      <c r="S212" s="204"/>
      <c r="T212" s="205"/>
      <c r="U212" s="14"/>
      <c r="V212" s="14"/>
      <c r="W212" s="14"/>
      <c r="X212" s="14"/>
      <c r="Y212" s="14"/>
      <c r="Z212" s="14"/>
      <c r="AA212" s="14"/>
      <c r="AB212" s="14"/>
      <c r="AC212" s="14"/>
      <c r="AD212" s="14"/>
      <c r="AE212" s="14"/>
      <c r="AT212" s="199" t="s">
        <v>147</v>
      </c>
      <c r="AU212" s="199" t="s">
        <v>86</v>
      </c>
      <c r="AV212" s="14" t="s">
        <v>86</v>
      </c>
      <c r="AW212" s="14" t="s">
        <v>32</v>
      </c>
      <c r="AX212" s="14" t="s">
        <v>76</v>
      </c>
      <c r="AY212" s="199" t="s">
        <v>136</v>
      </c>
    </row>
    <row r="213" s="14" customFormat="1">
      <c r="A213" s="14"/>
      <c r="B213" s="198"/>
      <c r="C213" s="14"/>
      <c r="D213" s="186" t="s">
        <v>147</v>
      </c>
      <c r="E213" s="199" t="s">
        <v>1</v>
      </c>
      <c r="F213" s="200" t="s">
        <v>613</v>
      </c>
      <c r="G213" s="14"/>
      <c r="H213" s="201">
        <v>3.8380000000000001</v>
      </c>
      <c r="I213" s="202"/>
      <c r="J213" s="14"/>
      <c r="K213" s="14"/>
      <c r="L213" s="198"/>
      <c r="M213" s="203"/>
      <c r="N213" s="204"/>
      <c r="O213" s="204"/>
      <c r="P213" s="204"/>
      <c r="Q213" s="204"/>
      <c r="R213" s="204"/>
      <c r="S213" s="204"/>
      <c r="T213" s="205"/>
      <c r="U213" s="14"/>
      <c r="V213" s="14"/>
      <c r="W213" s="14"/>
      <c r="X213" s="14"/>
      <c r="Y213" s="14"/>
      <c r="Z213" s="14"/>
      <c r="AA213" s="14"/>
      <c r="AB213" s="14"/>
      <c r="AC213" s="14"/>
      <c r="AD213" s="14"/>
      <c r="AE213" s="14"/>
      <c r="AT213" s="199" t="s">
        <v>147</v>
      </c>
      <c r="AU213" s="199" t="s">
        <v>86</v>
      </c>
      <c r="AV213" s="14" t="s">
        <v>86</v>
      </c>
      <c r="AW213" s="14" t="s">
        <v>32</v>
      </c>
      <c r="AX213" s="14" t="s">
        <v>76</v>
      </c>
      <c r="AY213" s="199" t="s">
        <v>136</v>
      </c>
    </row>
    <row r="214" s="13" customFormat="1">
      <c r="A214" s="13"/>
      <c r="B214" s="191"/>
      <c r="C214" s="13"/>
      <c r="D214" s="186" t="s">
        <v>147</v>
      </c>
      <c r="E214" s="192" t="s">
        <v>1</v>
      </c>
      <c r="F214" s="193" t="s">
        <v>556</v>
      </c>
      <c r="G214" s="13"/>
      <c r="H214" s="192" t="s">
        <v>1</v>
      </c>
      <c r="I214" s="194"/>
      <c r="J214" s="13"/>
      <c r="K214" s="13"/>
      <c r="L214" s="191"/>
      <c r="M214" s="195"/>
      <c r="N214" s="196"/>
      <c r="O214" s="196"/>
      <c r="P214" s="196"/>
      <c r="Q214" s="196"/>
      <c r="R214" s="196"/>
      <c r="S214" s="196"/>
      <c r="T214" s="197"/>
      <c r="U214" s="13"/>
      <c r="V214" s="13"/>
      <c r="W214" s="13"/>
      <c r="X214" s="13"/>
      <c r="Y214" s="13"/>
      <c r="Z214" s="13"/>
      <c r="AA214" s="13"/>
      <c r="AB214" s="13"/>
      <c r="AC214" s="13"/>
      <c r="AD214" s="13"/>
      <c r="AE214" s="13"/>
      <c r="AT214" s="192" t="s">
        <v>147</v>
      </c>
      <c r="AU214" s="192" t="s">
        <v>86</v>
      </c>
      <c r="AV214" s="13" t="s">
        <v>84</v>
      </c>
      <c r="AW214" s="13" t="s">
        <v>32</v>
      </c>
      <c r="AX214" s="13" t="s">
        <v>76</v>
      </c>
      <c r="AY214" s="192" t="s">
        <v>136</v>
      </c>
    </row>
    <row r="215" s="14" customFormat="1">
      <c r="A215" s="14"/>
      <c r="B215" s="198"/>
      <c r="C215" s="14"/>
      <c r="D215" s="186" t="s">
        <v>147</v>
      </c>
      <c r="E215" s="199" t="s">
        <v>1</v>
      </c>
      <c r="F215" s="200" t="s">
        <v>614</v>
      </c>
      <c r="G215" s="14"/>
      <c r="H215" s="201">
        <v>10.007999999999999</v>
      </c>
      <c r="I215" s="202"/>
      <c r="J215" s="14"/>
      <c r="K215" s="14"/>
      <c r="L215" s="198"/>
      <c r="M215" s="203"/>
      <c r="N215" s="204"/>
      <c r="O215" s="204"/>
      <c r="P215" s="204"/>
      <c r="Q215" s="204"/>
      <c r="R215" s="204"/>
      <c r="S215" s="204"/>
      <c r="T215" s="205"/>
      <c r="U215" s="14"/>
      <c r="V215" s="14"/>
      <c r="W215" s="14"/>
      <c r="X215" s="14"/>
      <c r="Y215" s="14"/>
      <c r="Z215" s="14"/>
      <c r="AA215" s="14"/>
      <c r="AB215" s="14"/>
      <c r="AC215" s="14"/>
      <c r="AD215" s="14"/>
      <c r="AE215" s="14"/>
      <c r="AT215" s="199" t="s">
        <v>147</v>
      </c>
      <c r="AU215" s="199" t="s">
        <v>86</v>
      </c>
      <c r="AV215" s="14" t="s">
        <v>86</v>
      </c>
      <c r="AW215" s="14" t="s">
        <v>32</v>
      </c>
      <c r="AX215" s="14" t="s">
        <v>76</v>
      </c>
      <c r="AY215" s="199" t="s">
        <v>136</v>
      </c>
    </row>
    <row r="216" s="13" customFormat="1">
      <c r="A216" s="13"/>
      <c r="B216" s="191"/>
      <c r="C216" s="13"/>
      <c r="D216" s="186" t="s">
        <v>147</v>
      </c>
      <c r="E216" s="192" t="s">
        <v>1</v>
      </c>
      <c r="F216" s="193" t="s">
        <v>558</v>
      </c>
      <c r="G216" s="13"/>
      <c r="H216" s="192" t="s">
        <v>1</v>
      </c>
      <c r="I216" s="194"/>
      <c r="J216" s="13"/>
      <c r="K216" s="13"/>
      <c r="L216" s="191"/>
      <c r="M216" s="195"/>
      <c r="N216" s="196"/>
      <c r="O216" s="196"/>
      <c r="P216" s="196"/>
      <c r="Q216" s="196"/>
      <c r="R216" s="196"/>
      <c r="S216" s="196"/>
      <c r="T216" s="197"/>
      <c r="U216" s="13"/>
      <c r="V216" s="13"/>
      <c r="W216" s="13"/>
      <c r="X216" s="13"/>
      <c r="Y216" s="13"/>
      <c r="Z216" s="13"/>
      <c r="AA216" s="13"/>
      <c r="AB216" s="13"/>
      <c r="AC216" s="13"/>
      <c r="AD216" s="13"/>
      <c r="AE216" s="13"/>
      <c r="AT216" s="192" t="s">
        <v>147</v>
      </c>
      <c r="AU216" s="192" t="s">
        <v>86</v>
      </c>
      <c r="AV216" s="13" t="s">
        <v>84</v>
      </c>
      <c r="AW216" s="13" t="s">
        <v>32</v>
      </c>
      <c r="AX216" s="13" t="s">
        <v>76</v>
      </c>
      <c r="AY216" s="192" t="s">
        <v>136</v>
      </c>
    </row>
    <row r="217" s="14" customFormat="1">
      <c r="A217" s="14"/>
      <c r="B217" s="198"/>
      <c r="C217" s="14"/>
      <c r="D217" s="186" t="s">
        <v>147</v>
      </c>
      <c r="E217" s="199" t="s">
        <v>1</v>
      </c>
      <c r="F217" s="200" t="s">
        <v>615</v>
      </c>
      <c r="G217" s="14"/>
      <c r="H217" s="201">
        <v>17.146000000000001</v>
      </c>
      <c r="I217" s="202"/>
      <c r="J217" s="14"/>
      <c r="K217" s="14"/>
      <c r="L217" s="198"/>
      <c r="M217" s="203"/>
      <c r="N217" s="204"/>
      <c r="O217" s="204"/>
      <c r="P217" s="204"/>
      <c r="Q217" s="204"/>
      <c r="R217" s="204"/>
      <c r="S217" s="204"/>
      <c r="T217" s="205"/>
      <c r="U217" s="14"/>
      <c r="V217" s="14"/>
      <c r="W217" s="14"/>
      <c r="X217" s="14"/>
      <c r="Y217" s="14"/>
      <c r="Z217" s="14"/>
      <c r="AA217" s="14"/>
      <c r="AB217" s="14"/>
      <c r="AC217" s="14"/>
      <c r="AD217" s="14"/>
      <c r="AE217" s="14"/>
      <c r="AT217" s="199" t="s">
        <v>147</v>
      </c>
      <c r="AU217" s="199" t="s">
        <v>86</v>
      </c>
      <c r="AV217" s="14" t="s">
        <v>86</v>
      </c>
      <c r="AW217" s="14" t="s">
        <v>32</v>
      </c>
      <c r="AX217" s="14" t="s">
        <v>76</v>
      </c>
      <c r="AY217" s="199" t="s">
        <v>136</v>
      </c>
    </row>
    <row r="218" s="13" customFormat="1">
      <c r="A218" s="13"/>
      <c r="B218" s="191"/>
      <c r="C218" s="13"/>
      <c r="D218" s="186" t="s">
        <v>147</v>
      </c>
      <c r="E218" s="192" t="s">
        <v>1</v>
      </c>
      <c r="F218" s="193" t="s">
        <v>560</v>
      </c>
      <c r="G218" s="13"/>
      <c r="H218" s="192" t="s">
        <v>1</v>
      </c>
      <c r="I218" s="194"/>
      <c r="J218" s="13"/>
      <c r="K218" s="13"/>
      <c r="L218" s="191"/>
      <c r="M218" s="195"/>
      <c r="N218" s="196"/>
      <c r="O218" s="196"/>
      <c r="P218" s="196"/>
      <c r="Q218" s="196"/>
      <c r="R218" s="196"/>
      <c r="S218" s="196"/>
      <c r="T218" s="197"/>
      <c r="U218" s="13"/>
      <c r="V218" s="13"/>
      <c r="W218" s="13"/>
      <c r="X218" s="13"/>
      <c r="Y218" s="13"/>
      <c r="Z218" s="13"/>
      <c r="AA218" s="13"/>
      <c r="AB218" s="13"/>
      <c r="AC218" s="13"/>
      <c r="AD218" s="13"/>
      <c r="AE218" s="13"/>
      <c r="AT218" s="192" t="s">
        <v>147</v>
      </c>
      <c r="AU218" s="192" t="s">
        <v>86</v>
      </c>
      <c r="AV218" s="13" t="s">
        <v>84</v>
      </c>
      <c r="AW218" s="13" t="s">
        <v>32</v>
      </c>
      <c r="AX218" s="13" t="s">
        <v>76</v>
      </c>
      <c r="AY218" s="192" t="s">
        <v>136</v>
      </c>
    </row>
    <row r="219" s="14" customFormat="1">
      <c r="A219" s="14"/>
      <c r="B219" s="198"/>
      <c r="C219" s="14"/>
      <c r="D219" s="186" t="s">
        <v>147</v>
      </c>
      <c r="E219" s="199" t="s">
        <v>1</v>
      </c>
      <c r="F219" s="200" t="s">
        <v>616</v>
      </c>
      <c r="G219" s="14"/>
      <c r="H219" s="201">
        <v>117.816</v>
      </c>
      <c r="I219" s="202"/>
      <c r="J219" s="14"/>
      <c r="K219" s="14"/>
      <c r="L219" s="198"/>
      <c r="M219" s="203"/>
      <c r="N219" s="204"/>
      <c r="O219" s="204"/>
      <c r="P219" s="204"/>
      <c r="Q219" s="204"/>
      <c r="R219" s="204"/>
      <c r="S219" s="204"/>
      <c r="T219" s="205"/>
      <c r="U219" s="14"/>
      <c r="V219" s="14"/>
      <c r="W219" s="14"/>
      <c r="X219" s="14"/>
      <c r="Y219" s="14"/>
      <c r="Z219" s="14"/>
      <c r="AA219" s="14"/>
      <c r="AB219" s="14"/>
      <c r="AC219" s="14"/>
      <c r="AD219" s="14"/>
      <c r="AE219" s="14"/>
      <c r="AT219" s="199" t="s">
        <v>147</v>
      </c>
      <c r="AU219" s="199" t="s">
        <v>86</v>
      </c>
      <c r="AV219" s="14" t="s">
        <v>86</v>
      </c>
      <c r="AW219" s="14" t="s">
        <v>32</v>
      </c>
      <c r="AX219" s="14" t="s">
        <v>76</v>
      </c>
      <c r="AY219" s="199" t="s">
        <v>136</v>
      </c>
    </row>
    <row r="220" s="15" customFormat="1">
      <c r="A220" s="15"/>
      <c r="B220" s="208"/>
      <c r="C220" s="15"/>
      <c r="D220" s="186" t="s">
        <v>147</v>
      </c>
      <c r="E220" s="209" t="s">
        <v>1</v>
      </c>
      <c r="F220" s="210" t="s">
        <v>192</v>
      </c>
      <c r="G220" s="15"/>
      <c r="H220" s="211">
        <v>505.13999999999999</v>
      </c>
      <c r="I220" s="212"/>
      <c r="J220" s="15"/>
      <c r="K220" s="15"/>
      <c r="L220" s="208"/>
      <c r="M220" s="213"/>
      <c r="N220" s="214"/>
      <c r="O220" s="214"/>
      <c r="P220" s="214"/>
      <c r="Q220" s="214"/>
      <c r="R220" s="214"/>
      <c r="S220" s="214"/>
      <c r="T220" s="215"/>
      <c r="U220" s="15"/>
      <c r="V220" s="15"/>
      <c r="W220" s="15"/>
      <c r="X220" s="15"/>
      <c r="Y220" s="15"/>
      <c r="Z220" s="15"/>
      <c r="AA220" s="15"/>
      <c r="AB220" s="15"/>
      <c r="AC220" s="15"/>
      <c r="AD220" s="15"/>
      <c r="AE220" s="15"/>
      <c r="AT220" s="209" t="s">
        <v>147</v>
      </c>
      <c r="AU220" s="209" t="s">
        <v>86</v>
      </c>
      <c r="AV220" s="15" t="s">
        <v>143</v>
      </c>
      <c r="AW220" s="15" t="s">
        <v>32</v>
      </c>
      <c r="AX220" s="15" t="s">
        <v>84</v>
      </c>
      <c r="AY220" s="209" t="s">
        <v>136</v>
      </c>
    </row>
    <row r="221" s="2" customFormat="1" ht="16.5" customHeight="1">
      <c r="A221" s="37"/>
      <c r="B221" s="171"/>
      <c r="C221" s="172" t="s">
        <v>265</v>
      </c>
      <c r="D221" s="172" t="s">
        <v>139</v>
      </c>
      <c r="E221" s="173" t="s">
        <v>617</v>
      </c>
      <c r="F221" s="174" t="s">
        <v>618</v>
      </c>
      <c r="G221" s="175" t="s">
        <v>142</v>
      </c>
      <c r="H221" s="176">
        <v>15.75</v>
      </c>
      <c r="I221" s="177"/>
      <c r="J221" s="178">
        <f>ROUND(I221*H221,2)</f>
        <v>0</v>
      </c>
      <c r="K221" s="179"/>
      <c r="L221" s="38"/>
      <c r="M221" s="180" t="s">
        <v>1</v>
      </c>
      <c r="N221" s="181" t="s">
        <v>41</v>
      </c>
      <c r="O221" s="76"/>
      <c r="P221" s="182">
        <f>O221*H221</f>
        <v>0</v>
      </c>
      <c r="Q221" s="182">
        <v>0.064519999999999994</v>
      </c>
      <c r="R221" s="182">
        <f>Q221*H221</f>
        <v>1.0161899999999999</v>
      </c>
      <c r="S221" s="182">
        <v>0</v>
      </c>
      <c r="T221" s="183">
        <f>S221*H221</f>
        <v>0</v>
      </c>
      <c r="U221" s="37"/>
      <c r="V221" s="37"/>
      <c r="W221" s="37"/>
      <c r="X221" s="37"/>
      <c r="Y221" s="37"/>
      <c r="Z221" s="37"/>
      <c r="AA221" s="37"/>
      <c r="AB221" s="37"/>
      <c r="AC221" s="37"/>
      <c r="AD221" s="37"/>
      <c r="AE221" s="37"/>
      <c r="AR221" s="184" t="s">
        <v>143</v>
      </c>
      <c r="AT221" s="184" t="s">
        <v>139</v>
      </c>
      <c r="AU221" s="184" t="s">
        <v>86</v>
      </c>
      <c r="AY221" s="18" t="s">
        <v>136</v>
      </c>
      <c r="BE221" s="185">
        <f>IF(N221="základní",J221,0)</f>
        <v>0</v>
      </c>
      <c r="BF221" s="185">
        <f>IF(N221="snížená",J221,0)</f>
        <v>0</v>
      </c>
      <c r="BG221" s="185">
        <f>IF(N221="zákl. přenesená",J221,0)</f>
        <v>0</v>
      </c>
      <c r="BH221" s="185">
        <f>IF(N221="sníž. přenesená",J221,0)</f>
        <v>0</v>
      </c>
      <c r="BI221" s="185">
        <f>IF(N221="nulová",J221,0)</f>
        <v>0</v>
      </c>
      <c r="BJ221" s="18" t="s">
        <v>84</v>
      </c>
      <c r="BK221" s="185">
        <f>ROUND(I221*H221,2)</f>
        <v>0</v>
      </c>
      <c r="BL221" s="18" t="s">
        <v>143</v>
      </c>
      <c r="BM221" s="184" t="s">
        <v>619</v>
      </c>
    </row>
    <row r="222" s="2" customFormat="1">
      <c r="A222" s="37"/>
      <c r="B222" s="38"/>
      <c r="C222" s="37"/>
      <c r="D222" s="186" t="s">
        <v>145</v>
      </c>
      <c r="E222" s="37"/>
      <c r="F222" s="187" t="s">
        <v>620</v>
      </c>
      <c r="G222" s="37"/>
      <c r="H222" s="37"/>
      <c r="I222" s="188"/>
      <c r="J222" s="37"/>
      <c r="K222" s="37"/>
      <c r="L222" s="38"/>
      <c r="M222" s="189"/>
      <c r="N222" s="190"/>
      <c r="O222" s="76"/>
      <c r="P222" s="76"/>
      <c r="Q222" s="76"/>
      <c r="R222" s="76"/>
      <c r="S222" s="76"/>
      <c r="T222" s="77"/>
      <c r="U222" s="37"/>
      <c r="V222" s="37"/>
      <c r="W222" s="37"/>
      <c r="X222" s="37"/>
      <c r="Y222" s="37"/>
      <c r="Z222" s="37"/>
      <c r="AA222" s="37"/>
      <c r="AB222" s="37"/>
      <c r="AC222" s="37"/>
      <c r="AD222" s="37"/>
      <c r="AE222" s="37"/>
      <c r="AT222" s="18" t="s">
        <v>145</v>
      </c>
      <c r="AU222" s="18" t="s">
        <v>86</v>
      </c>
    </row>
    <row r="223" s="2" customFormat="1">
      <c r="A223" s="37"/>
      <c r="B223" s="38"/>
      <c r="C223" s="37"/>
      <c r="D223" s="206" t="s">
        <v>156</v>
      </c>
      <c r="E223" s="37"/>
      <c r="F223" s="207" t="s">
        <v>621</v>
      </c>
      <c r="G223" s="37"/>
      <c r="H223" s="37"/>
      <c r="I223" s="188"/>
      <c r="J223" s="37"/>
      <c r="K223" s="37"/>
      <c r="L223" s="38"/>
      <c r="M223" s="189"/>
      <c r="N223" s="190"/>
      <c r="O223" s="76"/>
      <c r="P223" s="76"/>
      <c r="Q223" s="76"/>
      <c r="R223" s="76"/>
      <c r="S223" s="76"/>
      <c r="T223" s="77"/>
      <c r="U223" s="37"/>
      <c r="V223" s="37"/>
      <c r="W223" s="37"/>
      <c r="X223" s="37"/>
      <c r="Y223" s="37"/>
      <c r="Z223" s="37"/>
      <c r="AA223" s="37"/>
      <c r="AB223" s="37"/>
      <c r="AC223" s="37"/>
      <c r="AD223" s="37"/>
      <c r="AE223" s="37"/>
      <c r="AT223" s="18" t="s">
        <v>156</v>
      </c>
      <c r="AU223" s="18" t="s">
        <v>86</v>
      </c>
    </row>
    <row r="224" s="13" customFormat="1">
      <c r="A224" s="13"/>
      <c r="B224" s="191"/>
      <c r="C224" s="13"/>
      <c r="D224" s="186" t="s">
        <v>147</v>
      </c>
      <c r="E224" s="192" t="s">
        <v>1</v>
      </c>
      <c r="F224" s="193" t="s">
        <v>622</v>
      </c>
      <c r="G224" s="13"/>
      <c r="H224" s="192" t="s">
        <v>1</v>
      </c>
      <c r="I224" s="194"/>
      <c r="J224" s="13"/>
      <c r="K224" s="13"/>
      <c r="L224" s="191"/>
      <c r="M224" s="195"/>
      <c r="N224" s="196"/>
      <c r="O224" s="196"/>
      <c r="P224" s="196"/>
      <c r="Q224" s="196"/>
      <c r="R224" s="196"/>
      <c r="S224" s="196"/>
      <c r="T224" s="197"/>
      <c r="U224" s="13"/>
      <c r="V224" s="13"/>
      <c r="W224" s="13"/>
      <c r="X224" s="13"/>
      <c r="Y224" s="13"/>
      <c r="Z224" s="13"/>
      <c r="AA224" s="13"/>
      <c r="AB224" s="13"/>
      <c r="AC224" s="13"/>
      <c r="AD224" s="13"/>
      <c r="AE224" s="13"/>
      <c r="AT224" s="192" t="s">
        <v>147</v>
      </c>
      <c r="AU224" s="192" t="s">
        <v>86</v>
      </c>
      <c r="AV224" s="13" t="s">
        <v>84</v>
      </c>
      <c r="AW224" s="13" t="s">
        <v>32</v>
      </c>
      <c r="AX224" s="13" t="s">
        <v>76</v>
      </c>
      <c r="AY224" s="192" t="s">
        <v>136</v>
      </c>
    </row>
    <row r="225" s="14" customFormat="1">
      <c r="A225" s="14"/>
      <c r="B225" s="198"/>
      <c r="C225" s="14"/>
      <c r="D225" s="186" t="s">
        <v>147</v>
      </c>
      <c r="E225" s="199" t="s">
        <v>1</v>
      </c>
      <c r="F225" s="200" t="s">
        <v>623</v>
      </c>
      <c r="G225" s="14"/>
      <c r="H225" s="201">
        <v>15.75</v>
      </c>
      <c r="I225" s="202"/>
      <c r="J225" s="14"/>
      <c r="K225" s="14"/>
      <c r="L225" s="198"/>
      <c r="M225" s="203"/>
      <c r="N225" s="204"/>
      <c r="O225" s="204"/>
      <c r="P225" s="204"/>
      <c r="Q225" s="204"/>
      <c r="R225" s="204"/>
      <c r="S225" s="204"/>
      <c r="T225" s="205"/>
      <c r="U225" s="14"/>
      <c r="V225" s="14"/>
      <c r="W225" s="14"/>
      <c r="X225" s="14"/>
      <c r="Y225" s="14"/>
      <c r="Z225" s="14"/>
      <c r="AA225" s="14"/>
      <c r="AB225" s="14"/>
      <c r="AC225" s="14"/>
      <c r="AD225" s="14"/>
      <c r="AE225" s="14"/>
      <c r="AT225" s="199" t="s">
        <v>147</v>
      </c>
      <c r="AU225" s="199" t="s">
        <v>86</v>
      </c>
      <c r="AV225" s="14" t="s">
        <v>86</v>
      </c>
      <c r="AW225" s="14" t="s">
        <v>32</v>
      </c>
      <c r="AX225" s="14" t="s">
        <v>84</v>
      </c>
      <c r="AY225" s="199" t="s">
        <v>136</v>
      </c>
    </row>
    <row r="226" s="2" customFormat="1" ht="16.5" customHeight="1">
      <c r="A226" s="37"/>
      <c r="B226" s="171"/>
      <c r="C226" s="172" t="s">
        <v>271</v>
      </c>
      <c r="D226" s="172" t="s">
        <v>139</v>
      </c>
      <c r="E226" s="173" t="s">
        <v>624</v>
      </c>
      <c r="F226" s="174" t="s">
        <v>625</v>
      </c>
      <c r="G226" s="175" t="s">
        <v>142</v>
      </c>
      <c r="H226" s="176">
        <v>17.280000000000001</v>
      </c>
      <c r="I226" s="177"/>
      <c r="J226" s="178">
        <f>ROUND(I226*H226,2)</f>
        <v>0</v>
      </c>
      <c r="K226" s="179"/>
      <c r="L226" s="38"/>
      <c r="M226" s="180" t="s">
        <v>1</v>
      </c>
      <c r="N226" s="181" t="s">
        <v>41</v>
      </c>
      <c r="O226" s="76"/>
      <c r="P226" s="182">
        <f>O226*H226</f>
        <v>0</v>
      </c>
      <c r="Q226" s="182">
        <v>0.073480000000000004</v>
      </c>
      <c r="R226" s="182">
        <f>Q226*H226</f>
        <v>1.2697344000000002</v>
      </c>
      <c r="S226" s="182">
        <v>0</v>
      </c>
      <c r="T226" s="183">
        <f>S226*H226</f>
        <v>0</v>
      </c>
      <c r="U226" s="37"/>
      <c r="V226" s="37"/>
      <c r="W226" s="37"/>
      <c r="X226" s="37"/>
      <c r="Y226" s="37"/>
      <c r="Z226" s="37"/>
      <c r="AA226" s="37"/>
      <c r="AB226" s="37"/>
      <c r="AC226" s="37"/>
      <c r="AD226" s="37"/>
      <c r="AE226" s="37"/>
      <c r="AR226" s="184" t="s">
        <v>143</v>
      </c>
      <c r="AT226" s="184" t="s">
        <v>139</v>
      </c>
      <c r="AU226" s="184" t="s">
        <v>86</v>
      </c>
      <c r="AY226" s="18" t="s">
        <v>136</v>
      </c>
      <c r="BE226" s="185">
        <f>IF(N226="základní",J226,0)</f>
        <v>0</v>
      </c>
      <c r="BF226" s="185">
        <f>IF(N226="snížená",J226,0)</f>
        <v>0</v>
      </c>
      <c r="BG226" s="185">
        <f>IF(N226="zákl. přenesená",J226,0)</f>
        <v>0</v>
      </c>
      <c r="BH226" s="185">
        <f>IF(N226="sníž. přenesená",J226,0)</f>
        <v>0</v>
      </c>
      <c r="BI226" s="185">
        <f>IF(N226="nulová",J226,0)</f>
        <v>0</v>
      </c>
      <c r="BJ226" s="18" t="s">
        <v>84</v>
      </c>
      <c r="BK226" s="185">
        <f>ROUND(I226*H226,2)</f>
        <v>0</v>
      </c>
      <c r="BL226" s="18" t="s">
        <v>143</v>
      </c>
      <c r="BM226" s="184" t="s">
        <v>626</v>
      </c>
    </row>
    <row r="227" s="2" customFormat="1">
      <c r="A227" s="37"/>
      <c r="B227" s="38"/>
      <c r="C227" s="37"/>
      <c r="D227" s="186" t="s">
        <v>145</v>
      </c>
      <c r="E227" s="37"/>
      <c r="F227" s="187" t="s">
        <v>627</v>
      </c>
      <c r="G227" s="37"/>
      <c r="H227" s="37"/>
      <c r="I227" s="188"/>
      <c r="J227" s="37"/>
      <c r="K227" s="37"/>
      <c r="L227" s="38"/>
      <c r="M227" s="189"/>
      <c r="N227" s="190"/>
      <c r="O227" s="76"/>
      <c r="P227" s="76"/>
      <c r="Q227" s="76"/>
      <c r="R227" s="76"/>
      <c r="S227" s="76"/>
      <c r="T227" s="77"/>
      <c r="U227" s="37"/>
      <c r="V227" s="37"/>
      <c r="W227" s="37"/>
      <c r="X227" s="37"/>
      <c r="Y227" s="37"/>
      <c r="Z227" s="37"/>
      <c r="AA227" s="37"/>
      <c r="AB227" s="37"/>
      <c r="AC227" s="37"/>
      <c r="AD227" s="37"/>
      <c r="AE227" s="37"/>
      <c r="AT227" s="18" t="s">
        <v>145</v>
      </c>
      <c r="AU227" s="18" t="s">
        <v>86</v>
      </c>
    </row>
    <row r="228" s="2" customFormat="1">
      <c r="A228" s="37"/>
      <c r="B228" s="38"/>
      <c r="C228" s="37"/>
      <c r="D228" s="206" t="s">
        <v>156</v>
      </c>
      <c r="E228" s="37"/>
      <c r="F228" s="207" t="s">
        <v>628</v>
      </c>
      <c r="G228" s="37"/>
      <c r="H228" s="37"/>
      <c r="I228" s="188"/>
      <c r="J228" s="37"/>
      <c r="K228" s="37"/>
      <c r="L228" s="38"/>
      <c r="M228" s="189"/>
      <c r="N228" s="190"/>
      <c r="O228" s="76"/>
      <c r="P228" s="76"/>
      <c r="Q228" s="76"/>
      <c r="R228" s="76"/>
      <c r="S228" s="76"/>
      <c r="T228" s="77"/>
      <c r="U228" s="37"/>
      <c r="V228" s="37"/>
      <c r="W228" s="37"/>
      <c r="X228" s="37"/>
      <c r="Y228" s="37"/>
      <c r="Z228" s="37"/>
      <c r="AA228" s="37"/>
      <c r="AB228" s="37"/>
      <c r="AC228" s="37"/>
      <c r="AD228" s="37"/>
      <c r="AE228" s="37"/>
      <c r="AT228" s="18" t="s">
        <v>156</v>
      </c>
      <c r="AU228" s="18" t="s">
        <v>86</v>
      </c>
    </row>
    <row r="229" s="14" customFormat="1">
      <c r="A229" s="14"/>
      <c r="B229" s="198"/>
      <c r="C229" s="14"/>
      <c r="D229" s="186" t="s">
        <v>147</v>
      </c>
      <c r="E229" s="199" t="s">
        <v>1</v>
      </c>
      <c r="F229" s="200" t="s">
        <v>629</v>
      </c>
      <c r="G229" s="14"/>
      <c r="H229" s="201">
        <v>17.280000000000001</v>
      </c>
      <c r="I229" s="202"/>
      <c r="J229" s="14"/>
      <c r="K229" s="14"/>
      <c r="L229" s="198"/>
      <c r="M229" s="203"/>
      <c r="N229" s="204"/>
      <c r="O229" s="204"/>
      <c r="P229" s="204"/>
      <c r="Q229" s="204"/>
      <c r="R229" s="204"/>
      <c r="S229" s="204"/>
      <c r="T229" s="205"/>
      <c r="U229" s="14"/>
      <c r="V229" s="14"/>
      <c r="W229" s="14"/>
      <c r="X229" s="14"/>
      <c r="Y229" s="14"/>
      <c r="Z229" s="14"/>
      <c r="AA229" s="14"/>
      <c r="AB229" s="14"/>
      <c r="AC229" s="14"/>
      <c r="AD229" s="14"/>
      <c r="AE229" s="14"/>
      <c r="AT229" s="199" t="s">
        <v>147</v>
      </c>
      <c r="AU229" s="199" t="s">
        <v>86</v>
      </c>
      <c r="AV229" s="14" t="s">
        <v>86</v>
      </c>
      <c r="AW229" s="14" t="s">
        <v>32</v>
      </c>
      <c r="AX229" s="14" t="s">
        <v>84</v>
      </c>
      <c r="AY229" s="199" t="s">
        <v>136</v>
      </c>
    </row>
    <row r="230" s="2" customFormat="1" ht="16.5" customHeight="1">
      <c r="A230" s="37"/>
      <c r="B230" s="171"/>
      <c r="C230" s="172" t="s">
        <v>8</v>
      </c>
      <c r="D230" s="172" t="s">
        <v>139</v>
      </c>
      <c r="E230" s="173" t="s">
        <v>630</v>
      </c>
      <c r="F230" s="174" t="s">
        <v>631</v>
      </c>
      <c r="G230" s="175" t="s">
        <v>142</v>
      </c>
      <c r="H230" s="176">
        <v>1</v>
      </c>
      <c r="I230" s="177"/>
      <c r="J230" s="178">
        <f>ROUND(I230*H230,2)</f>
        <v>0</v>
      </c>
      <c r="K230" s="179"/>
      <c r="L230" s="38"/>
      <c r="M230" s="180" t="s">
        <v>1</v>
      </c>
      <c r="N230" s="181" t="s">
        <v>41</v>
      </c>
      <c r="O230" s="76"/>
      <c r="P230" s="182">
        <f>O230*H230</f>
        <v>0</v>
      </c>
      <c r="Q230" s="182">
        <v>0.083409999999999998</v>
      </c>
      <c r="R230" s="182">
        <f>Q230*H230</f>
        <v>0.083409999999999998</v>
      </c>
      <c r="S230" s="182">
        <v>0</v>
      </c>
      <c r="T230" s="183">
        <f>S230*H230</f>
        <v>0</v>
      </c>
      <c r="U230" s="37"/>
      <c r="V230" s="37"/>
      <c r="W230" s="37"/>
      <c r="X230" s="37"/>
      <c r="Y230" s="37"/>
      <c r="Z230" s="37"/>
      <c r="AA230" s="37"/>
      <c r="AB230" s="37"/>
      <c r="AC230" s="37"/>
      <c r="AD230" s="37"/>
      <c r="AE230" s="37"/>
      <c r="AR230" s="184" t="s">
        <v>143</v>
      </c>
      <c r="AT230" s="184" t="s">
        <v>139</v>
      </c>
      <c r="AU230" s="184" t="s">
        <v>86</v>
      </c>
      <c r="AY230" s="18" t="s">
        <v>136</v>
      </c>
      <c r="BE230" s="185">
        <f>IF(N230="základní",J230,0)</f>
        <v>0</v>
      </c>
      <c r="BF230" s="185">
        <f>IF(N230="snížená",J230,0)</f>
        <v>0</v>
      </c>
      <c r="BG230" s="185">
        <f>IF(N230="zákl. přenesená",J230,0)</f>
        <v>0</v>
      </c>
      <c r="BH230" s="185">
        <f>IF(N230="sníž. přenesená",J230,0)</f>
        <v>0</v>
      </c>
      <c r="BI230" s="185">
        <f>IF(N230="nulová",J230,0)</f>
        <v>0</v>
      </c>
      <c r="BJ230" s="18" t="s">
        <v>84</v>
      </c>
      <c r="BK230" s="185">
        <f>ROUND(I230*H230,2)</f>
        <v>0</v>
      </c>
      <c r="BL230" s="18" t="s">
        <v>143</v>
      </c>
      <c r="BM230" s="184" t="s">
        <v>632</v>
      </c>
    </row>
    <row r="231" s="2" customFormat="1">
      <c r="A231" s="37"/>
      <c r="B231" s="38"/>
      <c r="C231" s="37"/>
      <c r="D231" s="186" t="s">
        <v>145</v>
      </c>
      <c r="E231" s="37"/>
      <c r="F231" s="187" t="s">
        <v>633</v>
      </c>
      <c r="G231" s="37"/>
      <c r="H231" s="37"/>
      <c r="I231" s="188"/>
      <c r="J231" s="37"/>
      <c r="K231" s="37"/>
      <c r="L231" s="38"/>
      <c r="M231" s="189"/>
      <c r="N231" s="190"/>
      <c r="O231" s="76"/>
      <c r="P231" s="76"/>
      <c r="Q231" s="76"/>
      <c r="R231" s="76"/>
      <c r="S231" s="76"/>
      <c r="T231" s="77"/>
      <c r="U231" s="37"/>
      <c r="V231" s="37"/>
      <c r="W231" s="37"/>
      <c r="X231" s="37"/>
      <c r="Y231" s="37"/>
      <c r="Z231" s="37"/>
      <c r="AA231" s="37"/>
      <c r="AB231" s="37"/>
      <c r="AC231" s="37"/>
      <c r="AD231" s="37"/>
      <c r="AE231" s="37"/>
      <c r="AT231" s="18" t="s">
        <v>145</v>
      </c>
      <c r="AU231" s="18" t="s">
        <v>86</v>
      </c>
    </row>
    <row r="232" s="2" customFormat="1">
      <c r="A232" s="37"/>
      <c r="B232" s="38"/>
      <c r="C232" s="37"/>
      <c r="D232" s="206" t="s">
        <v>156</v>
      </c>
      <c r="E232" s="37"/>
      <c r="F232" s="207" t="s">
        <v>634</v>
      </c>
      <c r="G232" s="37"/>
      <c r="H232" s="37"/>
      <c r="I232" s="188"/>
      <c r="J232" s="37"/>
      <c r="K232" s="37"/>
      <c r="L232" s="38"/>
      <c r="M232" s="189"/>
      <c r="N232" s="190"/>
      <c r="O232" s="76"/>
      <c r="P232" s="76"/>
      <c r="Q232" s="76"/>
      <c r="R232" s="76"/>
      <c r="S232" s="76"/>
      <c r="T232" s="77"/>
      <c r="U232" s="37"/>
      <c r="V232" s="37"/>
      <c r="W232" s="37"/>
      <c r="X232" s="37"/>
      <c r="Y232" s="37"/>
      <c r="Z232" s="37"/>
      <c r="AA232" s="37"/>
      <c r="AB232" s="37"/>
      <c r="AC232" s="37"/>
      <c r="AD232" s="37"/>
      <c r="AE232" s="37"/>
      <c r="AT232" s="18" t="s">
        <v>156</v>
      </c>
      <c r="AU232" s="18" t="s">
        <v>86</v>
      </c>
    </row>
    <row r="233" s="13" customFormat="1">
      <c r="A233" s="13"/>
      <c r="B233" s="191"/>
      <c r="C233" s="13"/>
      <c r="D233" s="186" t="s">
        <v>147</v>
      </c>
      <c r="E233" s="192" t="s">
        <v>1</v>
      </c>
      <c r="F233" s="193" t="s">
        <v>622</v>
      </c>
      <c r="G233" s="13"/>
      <c r="H233" s="192" t="s">
        <v>1</v>
      </c>
      <c r="I233" s="194"/>
      <c r="J233" s="13"/>
      <c r="K233" s="13"/>
      <c r="L233" s="191"/>
      <c r="M233" s="195"/>
      <c r="N233" s="196"/>
      <c r="O233" s="196"/>
      <c r="P233" s="196"/>
      <c r="Q233" s="196"/>
      <c r="R233" s="196"/>
      <c r="S233" s="196"/>
      <c r="T233" s="197"/>
      <c r="U233" s="13"/>
      <c r="V233" s="13"/>
      <c r="W233" s="13"/>
      <c r="X233" s="13"/>
      <c r="Y233" s="13"/>
      <c r="Z233" s="13"/>
      <c r="AA233" s="13"/>
      <c r="AB233" s="13"/>
      <c r="AC233" s="13"/>
      <c r="AD233" s="13"/>
      <c r="AE233" s="13"/>
      <c r="AT233" s="192" t="s">
        <v>147</v>
      </c>
      <c r="AU233" s="192" t="s">
        <v>86</v>
      </c>
      <c r="AV233" s="13" t="s">
        <v>84</v>
      </c>
      <c r="AW233" s="13" t="s">
        <v>32</v>
      </c>
      <c r="AX233" s="13" t="s">
        <v>76</v>
      </c>
      <c r="AY233" s="192" t="s">
        <v>136</v>
      </c>
    </row>
    <row r="234" s="14" customFormat="1">
      <c r="A234" s="14"/>
      <c r="B234" s="198"/>
      <c r="C234" s="14"/>
      <c r="D234" s="186" t="s">
        <v>147</v>
      </c>
      <c r="E234" s="199" t="s">
        <v>1</v>
      </c>
      <c r="F234" s="200" t="s">
        <v>84</v>
      </c>
      <c r="G234" s="14"/>
      <c r="H234" s="201">
        <v>1</v>
      </c>
      <c r="I234" s="202"/>
      <c r="J234" s="14"/>
      <c r="K234" s="14"/>
      <c r="L234" s="198"/>
      <c r="M234" s="203"/>
      <c r="N234" s="204"/>
      <c r="O234" s="204"/>
      <c r="P234" s="204"/>
      <c r="Q234" s="204"/>
      <c r="R234" s="204"/>
      <c r="S234" s="204"/>
      <c r="T234" s="205"/>
      <c r="U234" s="14"/>
      <c r="V234" s="14"/>
      <c r="W234" s="14"/>
      <c r="X234" s="14"/>
      <c r="Y234" s="14"/>
      <c r="Z234" s="14"/>
      <c r="AA234" s="14"/>
      <c r="AB234" s="14"/>
      <c r="AC234" s="14"/>
      <c r="AD234" s="14"/>
      <c r="AE234" s="14"/>
      <c r="AT234" s="199" t="s">
        <v>147</v>
      </c>
      <c r="AU234" s="199" t="s">
        <v>86</v>
      </c>
      <c r="AV234" s="14" t="s">
        <v>86</v>
      </c>
      <c r="AW234" s="14" t="s">
        <v>32</v>
      </c>
      <c r="AX234" s="14" t="s">
        <v>84</v>
      </c>
      <c r="AY234" s="199" t="s">
        <v>136</v>
      </c>
    </row>
    <row r="235" s="2" customFormat="1" ht="16.5" customHeight="1">
      <c r="A235" s="37"/>
      <c r="B235" s="171"/>
      <c r="C235" s="172" t="s">
        <v>283</v>
      </c>
      <c r="D235" s="172" t="s">
        <v>139</v>
      </c>
      <c r="E235" s="173" t="s">
        <v>635</v>
      </c>
      <c r="F235" s="174" t="s">
        <v>636</v>
      </c>
      <c r="G235" s="175" t="s">
        <v>142</v>
      </c>
      <c r="H235" s="176">
        <v>3.456</v>
      </c>
      <c r="I235" s="177"/>
      <c r="J235" s="178">
        <f>ROUND(I235*H235,2)</f>
        <v>0</v>
      </c>
      <c r="K235" s="179"/>
      <c r="L235" s="38"/>
      <c r="M235" s="180" t="s">
        <v>1</v>
      </c>
      <c r="N235" s="181" t="s">
        <v>41</v>
      </c>
      <c r="O235" s="76"/>
      <c r="P235" s="182">
        <f>O235*H235</f>
        <v>0</v>
      </c>
      <c r="Q235" s="182">
        <v>0.16114000000000001</v>
      </c>
      <c r="R235" s="182">
        <f>Q235*H235</f>
        <v>0.55689984000000003</v>
      </c>
      <c r="S235" s="182">
        <v>0</v>
      </c>
      <c r="T235" s="183">
        <f>S235*H235</f>
        <v>0</v>
      </c>
      <c r="U235" s="37"/>
      <c r="V235" s="37"/>
      <c r="W235" s="37"/>
      <c r="X235" s="37"/>
      <c r="Y235" s="37"/>
      <c r="Z235" s="37"/>
      <c r="AA235" s="37"/>
      <c r="AB235" s="37"/>
      <c r="AC235" s="37"/>
      <c r="AD235" s="37"/>
      <c r="AE235" s="37"/>
      <c r="AR235" s="184" t="s">
        <v>143</v>
      </c>
      <c r="AT235" s="184" t="s">
        <v>139</v>
      </c>
      <c r="AU235" s="184" t="s">
        <v>86</v>
      </c>
      <c r="AY235" s="18" t="s">
        <v>136</v>
      </c>
      <c r="BE235" s="185">
        <f>IF(N235="základní",J235,0)</f>
        <v>0</v>
      </c>
      <c r="BF235" s="185">
        <f>IF(N235="snížená",J235,0)</f>
        <v>0</v>
      </c>
      <c r="BG235" s="185">
        <f>IF(N235="zákl. přenesená",J235,0)</f>
        <v>0</v>
      </c>
      <c r="BH235" s="185">
        <f>IF(N235="sníž. přenesená",J235,0)</f>
        <v>0</v>
      </c>
      <c r="BI235" s="185">
        <f>IF(N235="nulová",J235,0)</f>
        <v>0</v>
      </c>
      <c r="BJ235" s="18" t="s">
        <v>84</v>
      </c>
      <c r="BK235" s="185">
        <f>ROUND(I235*H235,2)</f>
        <v>0</v>
      </c>
      <c r="BL235" s="18" t="s">
        <v>143</v>
      </c>
      <c r="BM235" s="184" t="s">
        <v>637</v>
      </c>
    </row>
    <row r="236" s="2" customFormat="1">
      <c r="A236" s="37"/>
      <c r="B236" s="38"/>
      <c r="C236" s="37"/>
      <c r="D236" s="186" t="s">
        <v>145</v>
      </c>
      <c r="E236" s="37"/>
      <c r="F236" s="187" t="s">
        <v>638</v>
      </c>
      <c r="G236" s="37"/>
      <c r="H236" s="37"/>
      <c r="I236" s="188"/>
      <c r="J236" s="37"/>
      <c r="K236" s="37"/>
      <c r="L236" s="38"/>
      <c r="M236" s="189"/>
      <c r="N236" s="190"/>
      <c r="O236" s="76"/>
      <c r="P236" s="76"/>
      <c r="Q236" s="76"/>
      <c r="R236" s="76"/>
      <c r="S236" s="76"/>
      <c r="T236" s="77"/>
      <c r="U236" s="37"/>
      <c r="V236" s="37"/>
      <c r="W236" s="37"/>
      <c r="X236" s="37"/>
      <c r="Y236" s="37"/>
      <c r="Z236" s="37"/>
      <c r="AA236" s="37"/>
      <c r="AB236" s="37"/>
      <c r="AC236" s="37"/>
      <c r="AD236" s="37"/>
      <c r="AE236" s="37"/>
      <c r="AT236" s="18" t="s">
        <v>145</v>
      </c>
      <c r="AU236" s="18" t="s">
        <v>86</v>
      </c>
    </row>
    <row r="237" s="2" customFormat="1">
      <c r="A237" s="37"/>
      <c r="B237" s="38"/>
      <c r="C237" s="37"/>
      <c r="D237" s="206" t="s">
        <v>156</v>
      </c>
      <c r="E237" s="37"/>
      <c r="F237" s="207" t="s">
        <v>639</v>
      </c>
      <c r="G237" s="37"/>
      <c r="H237" s="37"/>
      <c r="I237" s="188"/>
      <c r="J237" s="37"/>
      <c r="K237" s="37"/>
      <c r="L237" s="38"/>
      <c r="M237" s="189"/>
      <c r="N237" s="190"/>
      <c r="O237" s="76"/>
      <c r="P237" s="76"/>
      <c r="Q237" s="76"/>
      <c r="R237" s="76"/>
      <c r="S237" s="76"/>
      <c r="T237" s="77"/>
      <c r="U237" s="37"/>
      <c r="V237" s="37"/>
      <c r="W237" s="37"/>
      <c r="X237" s="37"/>
      <c r="Y237" s="37"/>
      <c r="Z237" s="37"/>
      <c r="AA237" s="37"/>
      <c r="AB237" s="37"/>
      <c r="AC237" s="37"/>
      <c r="AD237" s="37"/>
      <c r="AE237" s="37"/>
      <c r="AT237" s="18" t="s">
        <v>156</v>
      </c>
      <c r="AU237" s="18" t="s">
        <v>86</v>
      </c>
    </row>
    <row r="238" s="13" customFormat="1">
      <c r="A238" s="13"/>
      <c r="B238" s="191"/>
      <c r="C238" s="13"/>
      <c r="D238" s="186" t="s">
        <v>147</v>
      </c>
      <c r="E238" s="192" t="s">
        <v>1</v>
      </c>
      <c r="F238" s="193" t="s">
        <v>562</v>
      </c>
      <c r="G238" s="13"/>
      <c r="H238" s="192" t="s">
        <v>1</v>
      </c>
      <c r="I238" s="194"/>
      <c r="J238" s="13"/>
      <c r="K238" s="13"/>
      <c r="L238" s="191"/>
      <c r="M238" s="195"/>
      <c r="N238" s="196"/>
      <c r="O238" s="196"/>
      <c r="P238" s="196"/>
      <c r="Q238" s="196"/>
      <c r="R238" s="196"/>
      <c r="S238" s="196"/>
      <c r="T238" s="197"/>
      <c r="U238" s="13"/>
      <c r="V238" s="13"/>
      <c r="W238" s="13"/>
      <c r="X238" s="13"/>
      <c r="Y238" s="13"/>
      <c r="Z238" s="13"/>
      <c r="AA238" s="13"/>
      <c r="AB238" s="13"/>
      <c r="AC238" s="13"/>
      <c r="AD238" s="13"/>
      <c r="AE238" s="13"/>
      <c r="AT238" s="192" t="s">
        <v>147</v>
      </c>
      <c r="AU238" s="192" t="s">
        <v>86</v>
      </c>
      <c r="AV238" s="13" t="s">
        <v>84</v>
      </c>
      <c r="AW238" s="13" t="s">
        <v>32</v>
      </c>
      <c r="AX238" s="13" t="s">
        <v>76</v>
      </c>
      <c r="AY238" s="192" t="s">
        <v>136</v>
      </c>
    </row>
    <row r="239" s="14" customFormat="1">
      <c r="A239" s="14"/>
      <c r="B239" s="198"/>
      <c r="C239" s="14"/>
      <c r="D239" s="186" t="s">
        <v>147</v>
      </c>
      <c r="E239" s="199" t="s">
        <v>1</v>
      </c>
      <c r="F239" s="200" t="s">
        <v>640</v>
      </c>
      <c r="G239" s="14"/>
      <c r="H239" s="201">
        <v>3.456</v>
      </c>
      <c r="I239" s="202"/>
      <c r="J239" s="14"/>
      <c r="K239" s="14"/>
      <c r="L239" s="198"/>
      <c r="M239" s="203"/>
      <c r="N239" s="204"/>
      <c r="O239" s="204"/>
      <c r="P239" s="204"/>
      <c r="Q239" s="204"/>
      <c r="R239" s="204"/>
      <c r="S239" s="204"/>
      <c r="T239" s="205"/>
      <c r="U239" s="14"/>
      <c r="V239" s="14"/>
      <c r="W239" s="14"/>
      <c r="X239" s="14"/>
      <c r="Y239" s="14"/>
      <c r="Z239" s="14"/>
      <c r="AA239" s="14"/>
      <c r="AB239" s="14"/>
      <c r="AC239" s="14"/>
      <c r="AD239" s="14"/>
      <c r="AE239" s="14"/>
      <c r="AT239" s="199" t="s">
        <v>147</v>
      </c>
      <c r="AU239" s="199" t="s">
        <v>86</v>
      </c>
      <c r="AV239" s="14" t="s">
        <v>86</v>
      </c>
      <c r="AW239" s="14" t="s">
        <v>32</v>
      </c>
      <c r="AX239" s="14" t="s">
        <v>76</v>
      </c>
      <c r="AY239" s="199" t="s">
        <v>136</v>
      </c>
    </row>
    <row r="240" s="15" customFormat="1">
      <c r="A240" s="15"/>
      <c r="B240" s="208"/>
      <c r="C240" s="15"/>
      <c r="D240" s="186" t="s">
        <v>147</v>
      </c>
      <c r="E240" s="209" t="s">
        <v>1</v>
      </c>
      <c r="F240" s="210" t="s">
        <v>192</v>
      </c>
      <c r="G240" s="15"/>
      <c r="H240" s="211">
        <v>3.456</v>
      </c>
      <c r="I240" s="212"/>
      <c r="J240" s="15"/>
      <c r="K240" s="15"/>
      <c r="L240" s="208"/>
      <c r="M240" s="213"/>
      <c r="N240" s="214"/>
      <c r="O240" s="214"/>
      <c r="P240" s="214"/>
      <c r="Q240" s="214"/>
      <c r="R240" s="214"/>
      <c r="S240" s="214"/>
      <c r="T240" s="215"/>
      <c r="U240" s="15"/>
      <c r="V240" s="15"/>
      <c r="W240" s="15"/>
      <c r="X240" s="15"/>
      <c r="Y240" s="15"/>
      <c r="Z240" s="15"/>
      <c r="AA240" s="15"/>
      <c r="AB240" s="15"/>
      <c r="AC240" s="15"/>
      <c r="AD240" s="15"/>
      <c r="AE240" s="15"/>
      <c r="AT240" s="209" t="s">
        <v>147</v>
      </c>
      <c r="AU240" s="209" t="s">
        <v>86</v>
      </c>
      <c r="AV240" s="15" t="s">
        <v>143</v>
      </c>
      <c r="AW240" s="15" t="s">
        <v>32</v>
      </c>
      <c r="AX240" s="15" t="s">
        <v>84</v>
      </c>
      <c r="AY240" s="209" t="s">
        <v>136</v>
      </c>
    </row>
    <row r="241" s="12" customFormat="1" ht="22.8" customHeight="1">
      <c r="A241" s="12"/>
      <c r="B241" s="158"/>
      <c r="C241" s="12"/>
      <c r="D241" s="159" t="s">
        <v>75</v>
      </c>
      <c r="E241" s="169" t="s">
        <v>143</v>
      </c>
      <c r="F241" s="169" t="s">
        <v>641</v>
      </c>
      <c r="G241" s="12"/>
      <c r="H241" s="12"/>
      <c r="I241" s="161"/>
      <c r="J241" s="170">
        <f>BK241</f>
        <v>0</v>
      </c>
      <c r="K241" s="12"/>
      <c r="L241" s="158"/>
      <c r="M241" s="163"/>
      <c r="N241" s="164"/>
      <c r="O241" s="164"/>
      <c r="P241" s="165">
        <f>SUM(P242:P257)</f>
        <v>0</v>
      </c>
      <c r="Q241" s="164"/>
      <c r="R241" s="165">
        <f>SUM(R242:R257)</f>
        <v>4.1365878799999996</v>
      </c>
      <c r="S241" s="164"/>
      <c r="T241" s="166">
        <f>SUM(T242:T257)</f>
        <v>0.0042000000000000006</v>
      </c>
      <c r="U241" s="12"/>
      <c r="V241" s="12"/>
      <c r="W241" s="12"/>
      <c r="X241" s="12"/>
      <c r="Y241" s="12"/>
      <c r="Z241" s="12"/>
      <c r="AA241" s="12"/>
      <c r="AB241" s="12"/>
      <c r="AC241" s="12"/>
      <c r="AD241" s="12"/>
      <c r="AE241" s="12"/>
      <c r="AR241" s="159" t="s">
        <v>84</v>
      </c>
      <c r="AT241" s="167" t="s">
        <v>75</v>
      </c>
      <c r="AU241" s="167" t="s">
        <v>84</v>
      </c>
      <c r="AY241" s="159" t="s">
        <v>136</v>
      </c>
      <c r="BK241" s="168">
        <f>SUM(BK242:BK257)</f>
        <v>0</v>
      </c>
    </row>
    <row r="242" s="2" customFormat="1" ht="16.5" customHeight="1">
      <c r="A242" s="37"/>
      <c r="B242" s="171"/>
      <c r="C242" s="172" t="s">
        <v>289</v>
      </c>
      <c r="D242" s="172" t="s">
        <v>139</v>
      </c>
      <c r="E242" s="173" t="s">
        <v>642</v>
      </c>
      <c r="F242" s="174" t="s">
        <v>643</v>
      </c>
      <c r="G242" s="175" t="s">
        <v>195</v>
      </c>
      <c r="H242" s="176">
        <v>1.5680000000000001</v>
      </c>
      <c r="I242" s="177"/>
      <c r="J242" s="178">
        <f>ROUND(I242*H242,2)</f>
        <v>0</v>
      </c>
      <c r="K242" s="179"/>
      <c r="L242" s="38"/>
      <c r="M242" s="180" t="s">
        <v>1</v>
      </c>
      <c r="N242" s="181" t="s">
        <v>41</v>
      </c>
      <c r="O242" s="76"/>
      <c r="P242" s="182">
        <f>O242*H242</f>
        <v>0</v>
      </c>
      <c r="Q242" s="182">
        <v>2.5020099999999998</v>
      </c>
      <c r="R242" s="182">
        <f>Q242*H242</f>
        <v>3.9231516799999997</v>
      </c>
      <c r="S242" s="182">
        <v>0</v>
      </c>
      <c r="T242" s="183">
        <f>S242*H242</f>
        <v>0</v>
      </c>
      <c r="U242" s="37"/>
      <c r="V242" s="37"/>
      <c r="W242" s="37"/>
      <c r="X242" s="37"/>
      <c r="Y242" s="37"/>
      <c r="Z242" s="37"/>
      <c r="AA242" s="37"/>
      <c r="AB242" s="37"/>
      <c r="AC242" s="37"/>
      <c r="AD242" s="37"/>
      <c r="AE242" s="37"/>
      <c r="AR242" s="184" t="s">
        <v>143</v>
      </c>
      <c r="AT242" s="184" t="s">
        <v>139</v>
      </c>
      <c r="AU242" s="184" t="s">
        <v>86</v>
      </c>
      <c r="AY242" s="18" t="s">
        <v>136</v>
      </c>
      <c r="BE242" s="185">
        <f>IF(N242="základní",J242,0)</f>
        <v>0</v>
      </c>
      <c r="BF242" s="185">
        <f>IF(N242="snížená",J242,0)</f>
        <v>0</v>
      </c>
      <c r="BG242" s="185">
        <f>IF(N242="zákl. přenesená",J242,0)</f>
        <v>0</v>
      </c>
      <c r="BH242" s="185">
        <f>IF(N242="sníž. přenesená",J242,0)</f>
        <v>0</v>
      </c>
      <c r="BI242" s="185">
        <f>IF(N242="nulová",J242,0)</f>
        <v>0</v>
      </c>
      <c r="BJ242" s="18" t="s">
        <v>84</v>
      </c>
      <c r="BK242" s="185">
        <f>ROUND(I242*H242,2)</f>
        <v>0</v>
      </c>
      <c r="BL242" s="18" t="s">
        <v>143</v>
      </c>
      <c r="BM242" s="184" t="s">
        <v>644</v>
      </c>
    </row>
    <row r="243" s="2" customFormat="1">
      <c r="A243" s="37"/>
      <c r="B243" s="38"/>
      <c r="C243" s="37"/>
      <c r="D243" s="186" t="s">
        <v>145</v>
      </c>
      <c r="E243" s="37"/>
      <c r="F243" s="187" t="s">
        <v>643</v>
      </c>
      <c r="G243" s="37"/>
      <c r="H243" s="37"/>
      <c r="I243" s="188"/>
      <c r="J243" s="37"/>
      <c r="K243" s="37"/>
      <c r="L243" s="38"/>
      <c r="M243" s="189"/>
      <c r="N243" s="190"/>
      <c r="O243" s="76"/>
      <c r="P243" s="76"/>
      <c r="Q243" s="76"/>
      <c r="R243" s="76"/>
      <c r="S243" s="76"/>
      <c r="T243" s="77"/>
      <c r="U243" s="37"/>
      <c r="V243" s="37"/>
      <c r="W243" s="37"/>
      <c r="X243" s="37"/>
      <c r="Y243" s="37"/>
      <c r="Z243" s="37"/>
      <c r="AA243" s="37"/>
      <c r="AB243" s="37"/>
      <c r="AC243" s="37"/>
      <c r="AD243" s="37"/>
      <c r="AE243" s="37"/>
      <c r="AT243" s="18" t="s">
        <v>145</v>
      </c>
      <c r="AU243" s="18" t="s">
        <v>86</v>
      </c>
    </row>
    <row r="244" s="13" customFormat="1">
      <c r="A244" s="13"/>
      <c r="B244" s="191"/>
      <c r="C244" s="13"/>
      <c r="D244" s="186" t="s">
        <v>147</v>
      </c>
      <c r="E244" s="192" t="s">
        <v>1</v>
      </c>
      <c r="F244" s="193" t="s">
        <v>645</v>
      </c>
      <c r="G244" s="13"/>
      <c r="H244" s="192" t="s">
        <v>1</v>
      </c>
      <c r="I244" s="194"/>
      <c r="J244" s="13"/>
      <c r="K244" s="13"/>
      <c r="L244" s="191"/>
      <c r="M244" s="195"/>
      <c r="N244" s="196"/>
      <c r="O244" s="196"/>
      <c r="P244" s="196"/>
      <c r="Q244" s="196"/>
      <c r="R244" s="196"/>
      <c r="S244" s="196"/>
      <c r="T244" s="197"/>
      <c r="U244" s="13"/>
      <c r="V244" s="13"/>
      <c r="W244" s="13"/>
      <c r="X244" s="13"/>
      <c r="Y244" s="13"/>
      <c r="Z244" s="13"/>
      <c r="AA244" s="13"/>
      <c r="AB244" s="13"/>
      <c r="AC244" s="13"/>
      <c r="AD244" s="13"/>
      <c r="AE244" s="13"/>
      <c r="AT244" s="192" t="s">
        <v>147</v>
      </c>
      <c r="AU244" s="192" t="s">
        <v>86</v>
      </c>
      <c r="AV244" s="13" t="s">
        <v>84</v>
      </c>
      <c r="AW244" s="13" t="s">
        <v>32</v>
      </c>
      <c r="AX244" s="13" t="s">
        <v>76</v>
      </c>
      <c r="AY244" s="192" t="s">
        <v>136</v>
      </c>
    </row>
    <row r="245" s="14" customFormat="1">
      <c r="A245" s="14"/>
      <c r="B245" s="198"/>
      <c r="C245" s="14"/>
      <c r="D245" s="186" t="s">
        <v>147</v>
      </c>
      <c r="E245" s="199" t="s">
        <v>1</v>
      </c>
      <c r="F245" s="200" t="s">
        <v>646</v>
      </c>
      <c r="G245" s="14"/>
      <c r="H245" s="201">
        <v>1.5680000000000001</v>
      </c>
      <c r="I245" s="202"/>
      <c r="J245" s="14"/>
      <c r="K245" s="14"/>
      <c r="L245" s="198"/>
      <c r="M245" s="203"/>
      <c r="N245" s="204"/>
      <c r="O245" s="204"/>
      <c r="P245" s="204"/>
      <c r="Q245" s="204"/>
      <c r="R245" s="204"/>
      <c r="S245" s="204"/>
      <c r="T245" s="205"/>
      <c r="U245" s="14"/>
      <c r="V245" s="14"/>
      <c r="W245" s="14"/>
      <c r="X245" s="14"/>
      <c r="Y245" s="14"/>
      <c r="Z245" s="14"/>
      <c r="AA245" s="14"/>
      <c r="AB245" s="14"/>
      <c r="AC245" s="14"/>
      <c r="AD245" s="14"/>
      <c r="AE245" s="14"/>
      <c r="AT245" s="199" t="s">
        <v>147</v>
      </c>
      <c r="AU245" s="199" t="s">
        <v>86</v>
      </c>
      <c r="AV245" s="14" t="s">
        <v>86</v>
      </c>
      <c r="AW245" s="14" t="s">
        <v>32</v>
      </c>
      <c r="AX245" s="14" t="s">
        <v>84</v>
      </c>
      <c r="AY245" s="199" t="s">
        <v>136</v>
      </c>
    </row>
    <row r="246" s="2" customFormat="1" ht="24.15" customHeight="1">
      <c r="A246" s="37"/>
      <c r="B246" s="171"/>
      <c r="C246" s="172" t="s">
        <v>295</v>
      </c>
      <c r="D246" s="172" t="s">
        <v>139</v>
      </c>
      <c r="E246" s="173" t="s">
        <v>647</v>
      </c>
      <c r="F246" s="174" t="s">
        <v>648</v>
      </c>
      <c r="G246" s="175" t="s">
        <v>142</v>
      </c>
      <c r="H246" s="176">
        <v>7.8399999999999999</v>
      </c>
      <c r="I246" s="177"/>
      <c r="J246" s="178">
        <f>ROUND(I246*H246,2)</f>
        <v>0</v>
      </c>
      <c r="K246" s="179"/>
      <c r="L246" s="38"/>
      <c r="M246" s="180" t="s">
        <v>1</v>
      </c>
      <c r="N246" s="181" t="s">
        <v>41</v>
      </c>
      <c r="O246" s="76"/>
      <c r="P246" s="182">
        <f>O246*H246</f>
        <v>0</v>
      </c>
      <c r="Q246" s="182">
        <v>0.0053299999999999997</v>
      </c>
      <c r="R246" s="182">
        <f>Q246*H246</f>
        <v>0.041787199999999997</v>
      </c>
      <c r="S246" s="182">
        <v>0</v>
      </c>
      <c r="T246" s="183">
        <f>S246*H246</f>
        <v>0</v>
      </c>
      <c r="U246" s="37"/>
      <c r="V246" s="37"/>
      <c r="W246" s="37"/>
      <c r="X246" s="37"/>
      <c r="Y246" s="37"/>
      <c r="Z246" s="37"/>
      <c r="AA246" s="37"/>
      <c r="AB246" s="37"/>
      <c r="AC246" s="37"/>
      <c r="AD246" s="37"/>
      <c r="AE246" s="37"/>
      <c r="AR246" s="184" t="s">
        <v>143</v>
      </c>
      <c r="AT246" s="184" t="s">
        <v>139</v>
      </c>
      <c r="AU246" s="184" t="s">
        <v>86</v>
      </c>
      <c r="AY246" s="18" t="s">
        <v>136</v>
      </c>
      <c r="BE246" s="185">
        <f>IF(N246="základní",J246,0)</f>
        <v>0</v>
      </c>
      <c r="BF246" s="185">
        <f>IF(N246="snížená",J246,0)</f>
        <v>0</v>
      </c>
      <c r="BG246" s="185">
        <f>IF(N246="zákl. přenesená",J246,0)</f>
        <v>0</v>
      </c>
      <c r="BH246" s="185">
        <f>IF(N246="sníž. přenesená",J246,0)</f>
        <v>0</v>
      </c>
      <c r="BI246" s="185">
        <f>IF(N246="nulová",J246,0)</f>
        <v>0</v>
      </c>
      <c r="BJ246" s="18" t="s">
        <v>84</v>
      </c>
      <c r="BK246" s="185">
        <f>ROUND(I246*H246,2)</f>
        <v>0</v>
      </c>
      <c r="BL246" s="18" t="s">
        <v>143</v>
      </c>
      <c r="BM246" s="184" t="s">
        <v>649</v>
      </c>
    </row>
    <row r="247" s="2" customFormat="1">
      <c r="A247" s="37"/>
      <c r="B247" s="38"/>
      <c r="C247" s="37"/>
      <c r="D247" s="186" t="s">
        <v>145</v>
      </c>
      <c r="E247" s="37"/>
      <c r="F247" s="187" t="s">
        <v>650</v>
      </c>
      <c r="G247" s="37"/>
      <c r="H247" s="37"/>
      <c r="I247" s="188"/>
      <c r="J247" s="37"/>
      <c r="K247" s="37"/>
      <c r="L247" s="38"/>
      <c r="M247" s="189"/>
      <c r="N247" s="190"/>
      <c r="O247" s="76"/>
      <c r="P247" s="76"/>
      <c r="Q247" s="76"/>
      <c r="R247" s="76"/>
      <c r="S247" s="76"/>
      <c r="T247" s="77"/>
      <c r="U247" s="37"/>
      <c r="V247" s="37"/>
      <c r="W247" s="37"/>
      <c r="X247" s="37"/>
      <c r="Y247" s="37"/>
      <c r="Z247" s="37"/>
      <c r="AA247" s="37"/>
      <c r="AB247" s="37"/>
      <c r="AC247" s="37"/>
      <c r="AD247" s="37"/>
      <c r="AE247" s="37"/>
      <c r="AT247" s="18" t="s">
        <v>145</v>
      </c>
      <c r="AU247" s="18" t="s">
        <v>86</v>
      </c>
    </row>
    <row r="248" s="14" customFormat="1">
      <c r="A248" s="14"/>
      <c r="B248" s="198"/>
      <c r="C248" s="14"/>
      <c r="D248" s="186" t="s">
        <v>147</v>
      </c>
      <c r="E248" s="199" t="s">
        <v>1</v>
      </c>
      <c r="F248" s="200" t="s">
        <v>651</v>
      </c>
      <c r="G248" s="14"/>
      <c r="H248" s="201">
        <v>7.8399999999999999</v>
      </c>
      <c r="I248" s="202"/>
      <c r="J248" s="14"/>
      <c r="K248" s="14"/>
      <c r="L248" s="198"/>
      <c r="M248" s="203"/>
      <c r="N248" s="204"/>
      <c r="O248" s="204"/>
      <c r="P248" s="204"/>
      <c r="Q248" s="204"/>
      <c r="R248" s="204"/>
      <c r="S248" s="204"/>
      <c r="T248" s="205"/>
      <c r="U248" s="14"/>
      <c r="V248" s="14"/>
      <c r="W248" s="14"/>
      <c r="X248" s="14"/>
      <c r="Y248" s="14"/>
      <c r="Z248" s="14"/>
      <c r="AA248" s="14"/>
      <c r="AB248" s="14"/>
      <c r="AC248" s="14"/>
      <c r="AD248" s="14"/>
      <c r="AE248" s="14"/>
      <c r="AT248" s="199" t="s">
        <v>147</v>
      </c>
      <c r="AU248" s="199" t="s">
        <v>86</v>
      </c>
      <c r="AV248" s="14" t="s">
        <v>86</v>
      </c>
      <c r="AW248" s="14" t="s">
        <v>32</v>
      </c>
      <c r="AX248" s="14" t="s">
        <v>84</v>
      </c>
      <c r="AY248" s="199" t="s">
        <v>136</v>
      </c>
    </row>
    <row r="249" s="2" customFormat="1" ht="24.15" customHeight="1">
      <c r="A249" s="37"/>
      <c r="B249" s="171"/>
      <c r="C249" s="172" t="s">
        <v>305</v>
      </c>
      <c r="D249" s="172" t="s">
        <v>139</v>
      </c>
      <c r="E249" s="173" t="s">
        <v>652</v>
      </c>
      <c r="F249" s="174" t="s">
        <v>653</v>
      </c>
      <c r="G249" s="175" t="s">
        <v>142</v>
      </c>
      <c r="H249" s="176">
        <v>7.8399999999999999</v>
      </c>
      <c r="I249" s="177"/>
      <c r="J249" s="178">
        <f>ROUND(I249*H249,2)</f>
        <v>0</v>
      </c>
      <c r="K249" s="179"/>
      <c r="L249" s="38"/>
      <c r="M249" s="180" t="s">
        <v>1</v>
      </c>
      <c r="N249" s="181" t="s">
        <v>41</v>
      </c>
      <c r="O249" s="76"/>
      <c r="P249" s="182">
        <f>O249*H249</f>
        <v>0</v>
      </c>
      <c r="Q249" s="182">
        <v>0.00088000000000000003</v>
      </c>
      <c r="R249" s="182">
        <f>Q249*H249</f>
        <v>0.0068992000000000003</v>
      </c>
      <c r="S249" s="182">
        <v>0</v>
      </c>
      <c r="T249" s="183">
        <f>S249*H249</f>
        <v>0</v>
      </c>
      <c r="U249" s="37"/>
      <c r="V249" s="37"/>
      <c r="W249" s="37"/>
      <c r="X249" s="37"/>
      <c r="Y249" s="37"/>
      <c r="Z249" s="37"/>
      <c r="AA249" s="37"/>
      <c r="AB249" s="37"/>
      <c r="AC249" s="37"/>
      <c r="AD249" s="37"/>
      <c r="AE249" s="37"/>
      <c r="AR249" s="184" t="s">
        <v>143</v>
      </c>
      <c r="AT249" s="184" t="s">
        <v>139</v>
      </c>
      <c r="AU249" s="184" t="s">
        <v>86</v>
      </c>
      <c r="AY249" s="18" t="s">
        <v>136</v>
      </c>
      <c r="BE249" s="185">
        <f>IF(N249="základní",J249,0)</f>
        <v>0</v>
      </c>
      <c r="BF249" s="185">
        <f>IF(N249="snížená",J249,0)</f>
        <v>0</v>
      </c>
      <c r="BG249" s="185">
        <f>IF(N249="zákl. přenesená",J249,0)</f>
        <v>0</v>
      </c>
      <c r="BH249" s="185">
        <f>IF(N249="sníž. přenesená",J249,0)</f>
        <v>0</v>
      </c>
      <c r="BI249" s="185">
        <f>IF(N249="nulová",J249,0)</f>
        <v>0</v>
      </c>
      <c r="BJ249" s="18" t="s">
        <v>84</v>
      </c>
      <c r="BK249" s="185">
        <f>ROUND(I249*H249,2)</f>
        <v>0</v>
      </c>
      <c r="BL249" s="18" t="s">
        <v>143</v>
      </c>
      <c r="BM249" s="184" t="s">
        <v>654</v>
      </c>
    </row>
    <row r="250" s="2" customFormat="1">
      <c r="A250" s="37"/>
      <c r="B250" s="38"/>
      <c r="C250" s="37"/>
      <c r="D250" s="186" t="s">
        <v>145</v>
      </c>
      <c r="E250" s="37"/>
      <c r="F250" s="187" t="s">
        <v>655</v>
      </c>
      <c r="G250" s="37"/>
      <c r="H250" s="37"/>
      <c r="I250" s="188"/>
      <c r="J250" s="37"/>
      <c r="K250" s="37"/>
      <c r="L250" s="38"/>
      <c r="M250" s="189"/>
      <c r="N250" s="190"/>
      <c r="O250" s="76"/>
      <c r="P250" s="76"/>
      <c r="Q250" s="76"/>
      <c r="R250" s="76"/>
      <c r="S250" s="76"/>
      <c r="T250" s="77"/>
      <c r="U250" s="37"/>
      <c r="V250" s="37"/>
      <c r="W250" s="37"/>
      <c r="X250" s="37"/>
      <c r="Y250" s="37"/>
      <c r="Z250" s="37"/>
      <c r="AA250" s="37"/>
      <c r="AB250" s="37"/>
      <c r="AC250" s="37"/>
      <c r="AD250" s="37"/>
      <c r="AE250" s="37"/>
      <c r="AT250" s="18" t="s">
        <v>145</v>
      </c>
      <c r="AU250" s="18" t="s">
        <v>86</v>
      </c>
    </row>
    <row r="251" s="2" customFormat="1" ht="16.5" customHeight="1">
      <c r="A251" s="37"/>
      <c r="B251" s="171"/>
      <c r="C251" s="172" t="s">
        <v>312</v>
      </c>
      <c r="D251" s="172" t="s">
        <v>139</v>
      </c>
      <c r="E251" s="173" t="s">
        <v>656</v>
      </c>
      <c r="F251" s="174" t="s">
        <v>657</v>
      </c>
      <c r="G251" s="175" t="s">
        <v>261</v>
      </c>
      <c r="H251" s="176">
        <v>0.156</v>
      </c>
      <c r="I251" s="177"/>
      <c r="J251" s="178">
        <f>ROUND(I251*H251,2)</f>
        <v>0</v>
      </c>
      <c r="K251" s="179"/>
      <c r="L251" s="38"/>
      <c r="M251" s="180" t="s">
        <v>1</v>
      </c>
      <c r="N251" s="181" t="s">
        <v>41</v>
      </c>
      <c r="O251" s="76"/>
      <c r="P251" s="182">
        <f>O251*H251</f>
        <v>0</v>
      </c>
      <c r="Q251" s="182">
        <v>1.05555</v>
      </c>
      <c r="R251" s="182">
        <f>Q251*H251</f>
        <v>0.1646658</v>
      </c>
      <c r="S251" s="182">
        <v>0</v>
      </c>
      <c r="T251" s="183">
        <f>S251*H251</f>
        <v>0</v>
      </c>
      <c r="U251" s="37"/>
      <c r="V251" s="37"/>
      <c r="W251" s="37"/>
      <c r="X251" s="37"/>
      <c r="Y251" s="37"/>
      <c r="Z251" s="37"/>
      <c r="AA251" s="37"/>
      <c r="AB251" s="37"/>
      <c r="AC251" s="37"/>
      <c r="AD251" s="37"/>
      <c r="AE251" s="37"/>
      <c r="AR251" s="184" t="s">
        <v>143</v>
      </c>
      <c r="AT251" s="184" t="s">
        <v>139</v>
      </c>
      <c r="AU251" s="184" t="s">
        <v>86</v>
      </c>
      <c r="AY251" s="18" t="s">
        <v>136</v>
      </c>
      <c r="BE251" s="185">
        <f>IF(N251="základní",J251,0)</f>
        <v>0</v>
      </c>
      <c r="BF251" s="185">
        <f>IF(N251="snížená",J251,0)</f>
        <v>0</v>
      </c>
      <c r="BG251" s="185">
        <f>IF(N251="zákl. přenesená",J251,0)</f>
        <v>0</v>
      </c>
      <c r="BH251" s="185">
        <f>IF(N251="sníž. přenesená",J251,0)</f>
        <v>0</v>
      </c>
      <c r="BI251" s="185">
        <f>IF(N251="nulová",J251,0)</f>
        <v>0</v>
      </c>
      <c r="BJ251" s="18" t="s">
        <v>84</v>
      </c>
      <c r="BK251" s="185">
        <f>ROUND(I251*H251,2)</f>
        <v>0</v>
      </c>
      <c r="BL251" s="18" t="s">
        <v>143</v>
      </c>
      <c r="BM251" s="184" t="s">
        <v>658</v>
      </c>
    </row>
    <row r="252" s="2" customFormat="1">
      <c r="A252" s="37"/>
      <c r="B252" s="38"/>
      <c r="C252" s="37"/>
      <c r="D252" s="186" t="s">
        <v>145</v>
      </c>
      <c r="E252" s="37"/>
      <c r="F252" s="187" t="s">
        <v>657</v>
      </c>
      <c r="G252" s="37"/>
      <c r="H252" s="37"/>
      <c r="I252" s="188"/>
      <c r="J252" s="37"/>
      <c r="K252" s="37"/>
      <c r="L252" s="38"/>
      <c r="M252" s="189"/>
      <c r="N252" s="190"/>
      <c r="O252" s="76"/>
      <c r="P252" s="76"/>
      <c r="Q252" s="76"/>
      <c r="R252" s="76"/>
      <c r="S252" s="76"/>
      <c r="T252" s="77"/>
      <c r="U252" s="37"/>
      <c r="V252" s="37"/>
      <c r="W252" s="37"/>
      <c r="X252" s="37"/>
      <c r="Y252" s="37"/>
      <c r="Z252" s="37"/>
      <c r="AA252" s="37"/>
      <c r="AB252" s="37"/>
      <c r="AC252" s="37"/>
      <c r="AD252" s="37"/>
      <c r="AE252" s="37"/>
      <c r="AT252" s="18" t="s">
        <v>145</v>
      </c>
      <c r="AU252" s="18" t="s">
        <v>86</v>
      </c>
    </row>
    <row r="253" s="13" customFormat="1">
      <c r="A253" s="13"/>
      <c r="B253" s="191"/>
      <c r="C253" s="13"/>
      <c r="D253" s="186" t="s">
        <v>147</v>
      </c>
      <c r="E253" s="192" t="s">
        <v>1</v>
      </c>
      <c r="F253" s="193" t="s">
        <v>659</v>
      </c>
      <c r="G253" s="13"/>
      <c r="H253" s="192" t="s">
        <v>1</v>
      </c>
      <c r="I253" s="194"/>
      <c r="J253" s="13"/>
      <c r="K253" s="13"/>
      <c r="L253" s="191"/>
      <c r="M253" s="195"/>
      <c r="N253" s="196"/>
      <c r="O253" s="196"/>
      <c r="P253" s="196"/>
      <c r="Q253" s="196"/>
      <c r="R253" s="196"/>
      <c r="S253" s="196"/>
      <c r="T253" s="197"/>
      <c r="U253" s="13"/>
      <c r="V253" s="13"/>
      <c r="W253" s="13"/>
      <c r="X253" s="13"/>
      <c r="Y253" s="13"/>
      <c r="Z253" s="13"/>
      <c r="AA253" s="13"/>
      <c r="AB253" s="13"/>
      <c r="AC253" s="13"/>
      <c r="AD253" s="13"/>
      <c r="AE253" s="13"/>
      <c r="AT253" s="192" t="s">
        <v>147</v>
      </c>
      <c r="AU253" s="192" t="s">
        <v>86</v>
      </c>
      <c r="AV253" s="13" t="s">
        <v>84</v>
      </c>
      <c r="AW253" s="13" t="s">
        <v>32</v>
      </c>
      <c r="AX253" s="13" t="s">
        <v>76</v>
      </c>
      <c r="AY253" s="192" t="s">
        <v>136</v>
      </c>
    </row>
    <row r="254" s="14" customFormat="1">
      <c r="A254" s="14"/>
      <c r="B254" s="198"/>
      <c r="C254" s="14"/>
      <c r="D254" s="186" t="s">
        <v>147</v>
      </c>
      <c r="E254" s="199" t="s">
        <v>1</v>
      </c>
      <c r="F254" s="200" t="s">
        <v>660</v>
      </c>
      <c r="G254" s="14"/>
      <c r="H254" s="201">
        <v>0.156</v>
      </c>
      <c r="I254" s="202"/>
      <c r="J254" s="14"/>
      <c r="K254" s="14"/>
      <c r="L254" s="198"/>
      <c r="M254" s="203"/>
      <c r="N254" s="204"/>
      <c r="O254" s="204"/>
      <c r="P254" s="204"/>
      <c r="Q254" s="204"/>
      <c r="R254" s="204"/>
      <c r="S254" s="204"/>
      <c r="T254" s="205"/>
      <c r="U254" s="14"/>
      <c r="V254" s="14"/>
      <c r="W254" s="14"/>
      <c r="X254" s="14"/>
      <c r="Y254" s="14"/>
      <c r="Z254" s="14"/>
      <c r="AA254" s="14"/>
      <c r="AB254" s="14"/>
      <c r="AC254" s="14"/>
      <c r="AD254" s="14"/>
      <c r="AE254" s="14"/>
      <c r="AT254" s="199" t="s">
        <v>147</v>
      </c>
      <c r="AU254" s="199" t="s">
        <v>86</v>
      </c>
      <c r="AV254" s="14" t="s">
        <v>86</v>
      </c>
      <c r="AW254" s="14" t="s">
        <v>32</v>
      </c>
      <c r="AX254" s="14" t="s">
        <v>84</v>
      </c>
      <c r="AY254" s="199" t="s">
        <v>136</v>
      </c>
    </row>
    <row r="255" s="2" customFormat="1" ht="24.15" customHeight="1">
      <c r="A255" s="37"/>
      <c r="B255" s="171"/>
      <c r="C255" s="172" t="s">
        <v>318</v>
      </c>
      <c r="D255" s="172" t="s">
        <v>139</v>
      </c>
      <c r="E255" s="173" t="s">
        <v>661</v>
      </c>
      <c r="F255" s="174" t="s">
        <v>662</v>
      </c>
      <c r="G255" s="175" t="s">
        <v>210</v>
      </c>
      <c r="H255" s="176">
        <v>4.2000000000000002</v>
      </c>
      <c r="I255" s="177"/>
      <c r="J255" s="178">
        <f>ROUND(I255*H255,2)</f>
        <v>0</v>
      </c>
      <c r="K255" s="179"/>
      <c r="L255" s="38"/>
      <c r="M255" s="180" t="s">
        <v>1</v>
      </c>
      <c r="N255" s="181" t="s">
        <v>41</v>
      </c>
      <c r="O255" s="76"/>
      <c r="P255" s="182">
        <f>O255*H255</f>
        <v>0</v>
      </c>
      <c r="Q255" s="182">
        <v>2.0000000000000002E-05</v>
      </c>
      <c r="R255" s="182">
        <f>Q255*H255</f>
        <v>8.4000000000000009E-05</v>
      </c>
      <c r="S255" s="182">
        <v>0.001</v>
      </c>
      <c r="T255" s="183">
        <f>S255*H255</f>
        <v>0.0042000000000000006</v>
      </c>
      <c r="U255" s="37"/>
      <c r="V255" s="37"/>
      <c r="W255" s="37"/>
      <c r="X255" s="37"/>
      <c r="Y255" s="37"/>
      <c r="Z255" s="37"/>
      <c r="AA255" s="37"/>
      <c r="AB255" s="37"/>
      <c r="AC255" s="37"/>
      <c r="AD255" s="37"/>
      <c r="AE255" s="37"/>
      <c r="AR255" s="184" t="s">
        <v>143</v>
      </c>
      <c r="AT255" s="184" t="s">
        <v>139</v>
      </c>
      <c r="AU255" s="184" t="s">
        <v>86</v>
      </c>
      <c r="AY255" s="18" t="s">
        <v>136</v>
      </c>
      <c r="BE255" s="185">
        <f>IF(N255="základní",J255,0)</f>
        <v>0</v>
      </c>
      <c r="BF255" s="185">
        <f>IF(N255="snížená",J255,0)</f>
        <v>0</v>
      </c>
      <c r="BG255" s="185">
        <f>IF(N255="zákl. přenesená",J255,0)</f>
        <v>0</v>
      </c>
      <c r="BH255" s="185">
        <f>IF(N255="sníž. přenesená",J255,0)</f>
        <v>0</v>
      </c>
      <c r="BI255" s="185">
        <f>IF(N255="nulová",J255,0)</f>
        <v>0</v>
      </c>
      <c r="BJ255" s="18" t="s">
        <v>84</v>
      </c>
      <c r="BK255" s="185">
        <f>ROUND(I255*H255,2)</f>
        <v>0</v>
      </c>
      <c r="BL255" s="18" t="s">
        <v>143</v>
      </c>
      <c r="BM255" s="184" t="s">
        <v>663</v>
      </c>
    </row>
    <row r="256" s="2" customFormat="1">
      <c r="A256" s="37"/>
      <c r="B256" s="38"/>
      <c r="C256" s="37"/>
      <c r="D256" s="186" t="s">
        <v>145</v>
      </c>
      <c r="E256" s="37"/>
      <c r="F256" s="187" t="s">
        <v>664</v>
      </c>
      <c r="G256" s="37"/>
      <c r="H256" s="37"/>
      <c r="I256" s="188"/>
      <c r="J256" s="37"/>
      <c r="K256" s="37"/>
      <c r="L256" s="38"/>
      <c r="M256" s="189"/>
      <c r="N256" s="190"/>
      <c r="O256" s="76"/>
      <c r="P256" s="76"/>
      <c r="Q256" s="76"/>
      <c r="R256" s="76"/>
      <c r="S256" s="76"/>
      <c r="T256" s="77"/>
      <c r="U256" s="37"/>
      <c r="V256" s="37"/>
      <c r="W256" s="37"/>
      <c r="X256" s="37"/>
      <c r="Y256" s="37"/>
      <c r="Z256" s="37"/>
      <c r="AA256" s="37"/>
      <c r="AB256" s="37"/>
      <c r="AC256" s="37"/>
      <c r="AD256" s="37"/>
      <c r="AE256" s="37"/>
      <c r="AT256" s="18" t="s">
        <v>145</v>
      </c>
      <c r="AU256" s="18" t="s">
        <v>86</v>
      </c>
    </row>
    <row r="257" s="14" customFormat="1">
      <c r="A257" s="14"/>
      <c r="B257" s="198"/>
      <c r="C257" s="14"/>
      <c r="D257" s="186" t="s">
        <v>147</v>
      </c>
      <c r="E257" s="199" t="s">
        <v>1</v>
      </c>
      <c r="F257" s="200" t="s">
        <v>665</v>
      </c>
      <c r="G257" s="14"/>
      <c r="H257" s="201">
        <v>4.2000000000000002</v>
      </c>
      <c r="I257" s="202"/>
      <c r="J257" s="14"/>
      <c r="K257" s="14"/>
      <c r="L257" s="198"/>
      <c r="M257" s="203"/>
      <c r="N257" s="204"/>
      <c r="O257" s="204"/>
      <c r="P257" s="204"/>
      <c r="Q257" s="204"/>
      <c r="R257" s="204"/>
      <c r="S257" s="204"/>
      <c r="T257" s="205"/>
      <c r="U257" s="14"/>
      <c r="V257" s="14"/>
      <c r="W257" s="14"/>
      <c r="X257" s="14"/>
      <c r="Y257" s="14"/>
      <c r="Z257" s="14"/>
      <c r="AA257" s="14"/>
      <c r="AB257" s="14"/>
      <c r="AC257" s="14"/>
      <c r="AD257" s="14"/>
      <c r="AE257" s="14"/>
      <c r="AT257" s="199" t="s">
        <v>147</v>
      </c>
      <c r="AU257" s="199" t="s">
        <v>86</v>
      </c>
      <c r="AV257" s="14" t="s">
        <v>86</v>
      </c>
      <c r="AW257" s="14" t="s">
        <v>32</v>
      </c>
      <c r="AX257" s="14" t="s">
        <v>84</v>
      </c>
      <c r="AY257" s="199" t="s">
        <v>136</v>
      </c>
    </row>
    <row r="258" s="12" customFormat="1" ht="22.8" customHeight="1">
      <c r="A258" s="12"/>
      <c r="B258" s="158"/>
      <c r="C258" s="12"/>
      <c r="D258" s="159" t="s">
        <v>75</v>
      </c>
      <c r="E258" s="169" t="s">
        <v>137</v>
      </c>
      <c r="F258" s="169" t="s">
        <v>138</v>
      </c>
      <c r="G258" s="12"/>
      <c r="H258" s="12"/>
      <c r="I258" s="161"/>
      <c r="J258" s="170">
        <f>BK258</f>
        <v>0</v>
      </c>
      <c r="K258" s="12"/>
      <c r="L258" s="158"/>
      <c r="M258" s="163"/>
      <c r="N258" s="164"/>
      <c r="O258" s="164"/>
      <c r="P258" s="165">
        <f>SUM(P259:P328)</f>
        <v>0</v>
      </c>
      <c r="Q258" s="164"/>
      <c r="R258" s="165">
        <f>SUM(R259:R328)</f>
        <v>56.049149419999999</v>
      </c>
      <c r="S258" s="164"/>
      <c r="T258" s="166">
        <f>SUM(T259:T328)</f>
        <v>0</v>
      </c>
      <c r="U258" s="12"/>
      <c r="V258" s="12"/>
      <c r="W258" s="12"/>
      <c r="X258" s="12"/>
      <c r="Y258" s="12"/>
      <c r="Z258" s="12"/>
      <c r="AA258" s="12"/>
      <c r="AB258" s="12"/>
      <c r="AC258" s="12"/>
      <c r="AD258" s="12"/>
      <c r="AE258" s="12"/>
      <c r="AR258" s="159" t="s">
        <v>84</v>
      </c>
      <c r="AT258" s="167" t="s">
        <v>75</v>
      </c>
      <c r="AU258" s="167" t="s">
        <v>84</v>
      </c>
      <c r="AY258" s="159" t="s">
        <v>136</v>
      </c>
      <c r="BK258" s="168">
        <f>SUM(BK259:BK328)</f>
        <v>0</v>
      </c>
    </row>
    <row r="259" s="2" customFormat="1" ht="24.15" customHeight="1">
      <c r="A259" s="37"/>
      <c r="B259" s="171"/>
      <c r="C259" s="172" t="s">
        <v>324</v>
      </c>
      <c r="D259" s="172" t="s">
        <v>139</v>
      </c>
      <c r="E259" s="173" t="s">
        <v>666</v>
      </c>
      <c r="F259" s="174" t="s">
        <v>667</v>
      </c>
      <c r="G259" s="175" t="s">
        <v>142</v>
      </c>
      <c r="H259" s="176">
        <v>3352.9479999999999</v>
      </c>
      <c r="I259" s="177"/>
      <c r="J259" s="178">
        <f>ROUND(I259*H259,2)</f>
        <v>0</v>
      </c>
      <c r="K259" s="179"/>
      <c r="L259" s="38"/>
      <c r="M259" s="180" t="s">
        <v>1</v>
      </c>
      <c r="N259" s="181" t="s">
        <v>41</v>
      </c>
      <c r="O259" s="76"/>
      <c r="P259" s="182">
        <f>O259*H259</f>
        <v>0</v>
      </c>
      <c r="Q259" s="182">
        <v>0.00025999999999999998</v>
      </c>
      <c r="R259" s="182">
        <f>Q259*H259</f>
        <v>0.8717664799999999</v>
      </c>
      <c r="S259" s="182">
        <v>0</v>
      </c>
      <c r="T259" s="183">
        <f>S259*H259</f>
        <v>0</v>
      </c>
      <c r="U259" s="37"/>
      <c r="V259" s="37"/>
      <c r="W259" s="37"/>
      <c r="X259" s="37"/>
      <c r="Y259" s="37"/>
      <c r="Z259" s="37"/>
      <c r="AA259" s="37"/>
      <c r="AB259" s="37"/>
      <c r="AC259" s="37"/>
      <c r="AD259" s="37"/>
      <c r="AE259" s="37"/>
      <c r="AR259" s="184" t="s">
        <v>143</v>
      </c>
      <c r="AT259" s="184" t="s">
        <v>139</v>
      </c>
      <c r="AU259" s="184" t="s">
        <v>86</v>
      </c>
      <c r="AY259" s="18" t="s">
        <v>136</v>
      </c>
      <c r="BE259" s="185">
        <f>IF(N259="základní",J259,0)</f>
        <v>0</v>
      </c>
      <c r="BF259" s="185">
        <f>IF(N259="snížená",J259,0)</f>
        <v>0</v>
      </c>
      <c r="BG259" s="185">
        <f>IF(N259="zákl. přenesená",J259,0)</f>
        <v>0</v>
      </c>
      <c r="BH259" s="185">
        <f>IF(N259="sníž. přenesená",J259,0)</f>
        <v>0</v>
      </c>
      <c r="BI259" s="185">
        <f>IF(N259="nulová",J259,0)</f>
        <v>0</v>
      </c>
      <c r="BJ259" s="18" t="s">
        <v>84</v>
      </c>
      <c r="BK259" s="185">
        <f>ROUND(I259*H259,2)</f>
        <v>0</v>
      </c>
      <c r="BL259" s="18" t="s">
        <v>143</v>
      </c>
      <c r="BM259" s="184" t="s">
        <v>668</v>
      </c>
    </row>
    <row r="260" s="2" customFormat="1">
      <c r="A260" s="37"/>
      <c r="B260" s="38"/>
      <c r="C260" s="37"/>
      <c r="D260" s="186" t="s">
        <v>145</v>
      </c>
      <c r="E260" s="37"/>
      <c r="F260" s="187" t="s">
        <v>669</v>
      </c>
      <c r="G260" s="37"/>
      <c r="H260" s="37"/>
      <c r="I260" s="188"/>
      <c r="J260" s="37"/>
      <c r="K260" s="37"/>
      <c r="L260" s="38"/>
      <c r="M260" s="189"/>
      <c r="N260" s="190"/>
      <c r="O260" s="76"/>
      <c r="P260" s="76"/>
      <c r="Q260" s="76"/>
      <c r="R260" s="76"/>
      <c r="S260" s="76"/>
      <c r="T260" s="77"/>
      <c r="U260" s="37"/>
      <c r="V260" s="37"/>
      <c r="W260" s="37"/>
      <c r="X260" s="37"/>
      <c r="Y260" s="37"/>
      <c r="Z260" s="37"/>
      <c r="AA260" s="37"/>
      <c r="AB260" s="37"/>
      <c r="AC260" s="37"/>
      <c r="AD260" s="37"/>
      <c r="AE260" s="37"/>
      <c r="AT260" s="18" t="s">
        <v>145</v>
      </c>
      <c r="AU260" s="18" t="s">
        <v>86</v>
      </c>
    </row>
    <row r="261" s="2" customFormat="1">
      <c r="A261" s="37"/>
      <c r="B261" s="38"/>
      <c r="C261" s="37"/>
      <c r="D261" s="206" t="s">
        <v>156</v>
      </c>
      <c r="E261" s="37"/>
      <c r="F261" s="207" t="s">
        <v>670</v>
      </c>
      <c r="G261" s="37"/>
      <c r="H261" s="37"/>
      <c r="I261" s="188"/>
      <c r="J261" s="37"/>
      <c r="K261" s="37"/>
      <c r="L261" s="38"/>
      <c r="M261" s="189"/>
      <c r="N261" s="190"/>
      <c r="O261" s="76"/>
      <c r="P261" s="76"/>
      <c r="Q261" s="76"/>
      <c r="R261" s="76"/>
      <c r="S261" s="76"/>
      <c r="T261" s="77"/>
      <c r="U261" s="37"/>
      <c r="V261" s="37"/>
      <c r="W261" s="37"/>
      <c r="X261" s="37"/>
      <c r="Y261" s="37"/>
      <c r="Z261" s="37"/>
      <c r="AA261" s="37"/>
      <c r="AB261" s="37"/>
      <c r="AC261" s="37"/>
      <c r="AD261" s="37"/>
      <c r="AE261" s="37"/>
      <c r="AT261" s="18" t="s">
        <v>156</v>
      </c>
      <c r="AU261" s="18" t="s">
        <v>86</v>
      </c>
    </row>
    <row r="262" s="13" customFormat="1">
      <c r="A262" s="13"/>
      <c r="B262" s="191"/>
      <c r="C262" s="13"/>
      <c r="D262" s="186" t="s">
        <v>147</v>
      </c>
      <c r="E262" s="192" t="s">
        <v>1</v>
      </c>
      <c r="F262" s="193" t="s">
        <v>671</v>
      </c>
      <c r="G262" s="13"/>
      <c r="H262" s="192" t="s">
        <v>1</v>
      </c>
      <c r="I262" s="194"/>
      <c r="J262" s="13"/>
      <c r="K262" s="13"/>
      <c r="L262" s="191"/>
      <c r="M262" s="195"/>
      <c r="N262" s="196"/>
      <c r="O262" s="196"/>
      <c r="P262" s="196"/>
      <c r="Q262" s="196"/>
      <c r="R262" s="196"/>
      <c r="S262" s="196"/>
      <c r="T262" s="197"/>
      <c r="U262" s="13"/>
      <c r="V262" s="13"/>
      <c r="W262" s="13"/>
      <c r="X262" s="13"/>
      <c r="Y262" s="13"/>
      <c r="Z262" s="13"/>
      <c r="AA262" s="13"/>
      <c r="AB262" s="13"/>
      <c r="AC262" s="13"/>
      <c r="AD262" s="13"/>
      <c r="AE262" s="13"/>
      <c r="AT262" s="192" t="s">
        <v>147</v>
      </c>
      <c r="AU262" s="192" t="s">
        <v>86</v>
      </c>
      <c r="AV262" s="13" t="s">
        <v>84</v>
      </c>
      <c r="AW262" s="13" t="s">
        <v>32</v>
      </c>
      <c r="AX262" s="13" t="s">
        <v>76</v>
      </c>
      <c r="AY262" s="192" t="s">
        <v>136</v>
      </c>
    </row>
    <row r="263" s="14" customFormat="1">
      <c r="A263" s="14"/>
      <c r="B263" s="198"/>
      <c r="C263" s="14"/>
      <c r="D263" s="186" t="s">
        <v>147</v>
      </c>
      <c r="E263" s="199" t="s">
        <v>1</v>
      </c>
      <c r="F263" s="200" t="s">
        <v>672</v>
      </c>
      <c r="G263" s="14"/>
      <c r="H263" s="201">
        <v>1982.78</v>
      </c>
      <c r="I263" s="202"/>
      <c r="J263" s="14"/>
      <c r="K263" s="14"/>
      <c r="L263" s="198"/>
      <c r="M263" s="203"/>
      <c r="N263" s="204"/>
      <c r="O263" s="204"/>
      <c r="P263" s="204"/>
      <c r="Q263" s="204"/>
      <c r="R263" s="204"/>
      <c r="S263" s="204"/>
      <c r="T263" s="205"/>
      <c r="U263" s="14"/>
      <c r="V263" s="14"/>
      <c r="W263" s="14"/>
      <c r="X263" s="14"/>
      <c r="Y263" s="14"/>
      <c r="Z263" s="14"/>
      <c r="AA263" s="14"/>
      <c r="AB263" s="14"/>
      <c r="AC263" s="14"/>
      <c r="AD263" s="14"/>
      <c r="AE263" s="14"/>
      <c r="AT263" s="199" t="s">
        <v>147</v>
      </c>
      <c r="AU263" s="199" t="s">
        <v>86</v>
      </c>
      <c r="AV263" s="14" t="s">
        <v>86</v>
      </c>
      <c r="AW263" s="14" t="s">
        <v>32</v>
      </c>
      <c r="AX263" s="14" t="s">
        <v>76</v>
      </c>
      <c r="AY263" s="199" t="s">
        <v>136</v>
      </c>
    </row>
    <row r="264" s="13" customFormat="1">
      <c r="A264" s="13"/>
      <c r="B264" s="191"/>
      <c r="C264" s="13"/>
      <c r="D264" s="186" t="s">
        <v>147</v>
      </c>
      <c r="E264" s="192" t="s">
        <v>1</v>
      </c>
      <c r="F264" s="193" t="s">
        <v>673</v>
      </c>
      <c r="G264" s="13"/>
      <c r="H264" s="192" t="s">
        <v>1</v>
      </c>
      <c r="I264" s="194"/>
      <c r="J264" s="13"/>
      <c r="K264" s="13"/>
      <c r="L264" s="191"/>
      <c r="M264" s="195"/>
      <c r="N264" s="196"/>
      <c r="O264" s="196"/>
      <c r="P264" s="196"/>
      <c r="Q264" s="196"/>
      <c r="R264" s="196"/>
      <c r="S264" s="196"/>
      <c r="T264" s="197"/>
      <c r="U264" s="13"/>
      <c r="V264" s="13"/>
      <c r="W264" s="13"/>
      <c r="X264" s="13"/>
      <c r="Y264" s="13"/>
      <c r="Z264" s="13"/>
      <c r="AA264" s="13"/>
      <c r="AB264" s="13"/>
      <c r="AC264" s="13"/>
      <c r="AD264" s="13"/>
      <c r="AE264" s="13"/>
      <c r="AT264" s="192" t="s">
        <v>147</v>
      </c>
      <c r="AU264" s="192" t="s">
        <v>86</v>
      </c>
      <c r="AV264" s="13" t="s">
        <v>84</v>
      </c>
      <c r="AW264" s="13" t="s">
        <v>32</v>
      </c>
      <c r="AX264" s="13" t="s">
        <v>76</v>
      </c>
      <c r="AY264" s="192" t="s">
        <v>136</v>
      </c>
    </row>
    <row r="265" s="14" customFormat="1">
      <c r="A265" s="14"/>
      <c r="B265" s="198"/>
      <c r="C265" s="14"/>
      <c r="D265" s="186" t="s">
        <v>147</v>
      </c>
      <c r="E265" s="199" t="s">
        <v>1</v>
      </c>
      <c r="F265" s="200" t="s">
        <v>674</v>
      </c>
      <c r="G265" s="14"/>
      <c r="H265" s="201">
        <v>1191.6300000000001</v>
      </c>
      <c r="I265" s="202"/>
      <c r="J265" s="14"/>
      <c r="K265" s="14"/>
      <c r="L265" s="198"/>
      <c r="M265" s="203"/>
      <c r="N265" s="204"/>
      <c r="O265" s="204"/>
      <c r="P265" s="204"/>
      <c r="Q265" s="204"/>
      <c r="R265" s="204"/>
      <c r="S265" s="204"/>
      <c r="T265" s="205"/>
      <c r="U265" s="14"/>
      <c r="V265" s="14"/>
      <c r="W265" s="14"/>
      <c r="X265" s="14"/>
      <c r="Y265" s="14"/>
      <c r="Z265" s="14"/>
      <c r="AA265" s="14"/>
      <c r="AB265" s="14"/>
      <c r="AC265" s="14"/>
      <c r="AD265" s="14"/>
      <c r="AE265" s="14"/>
      <c r="AT265" s="199" t="s">
        <v>147</v>
      </c>
      <c r="AU265" s="199" t="s">
        <v>86</v>
      </c>
      <c r="AV265" s="14" t="s">
        <v>86</v>
      </c>
      <c r="AW265" s="14" t="s">
        <v>32</v>
      </c>
      <c r="AX265" s="14" t="s">
        <v>76</v>
      </c>
      <c r="AY265" s="199" t="s">
        <v>136</v>
      </c>
    </row>
    <row r="266" s="13" customFormat="1">
      <c r="A266" s="13"/>
      <c r="B266" s="191"/>
      <c r="C266" s="13"/>
      <c r="D266" s="186" t="s">
        <v>147</v>
      </c>
      <c r="E266" s="192" t="s">
        <v>1</v>
      </c>
      <c r="F266" s="193" t="s">
        <v>675</v>
      </c>
      <c r="G266" s="13"/>
      <c r="H266" s="192" t="s">
        <v>1</v>
      </c>
      <c r="I266" s="194"/>
      <c r="J266" s="13"/>
      <c r="K266" s="13"/>
      <c r="L266" s="191"/>
      <c r="M266" s="195"/>
      <c r="N266" s="196"/>
      <c r="O266" s="196"/>
      <c r="P266" s="196"/>
      <c r="Q266" s="196"/>
      <c r="R266" s="196"/>
      <c r="S266" s="196"/>
      <c r="T266" s="197"/>
      <c r="U266" s="13"/>
      <c r="V266" s="13"/>
      <c r="W266" s="13"/>
      <c r="X266" s="13"/>
      <c r="Y266" s="13"/>
      <c r="Z266" s="13"/>
      <c r="AA266" s="13"/>
      <c r="AB266" s="13"/>
      <c r="AC266" s="13"/>
      <c r="AD266" s="13"/>
      <c r="AE266" s="13"/>
      <c r="AT266" s="192" t="s">
        <v>147</v>
      </c>
      <c r="AU266" s="192" t="s">
        <v>86</v>
      </c>
      <c r="AV266" s="13" t="s">
        <v>84</v>
      </c>
      <c r="AW266" s="13" t="s">
        <v>32</v>
      </c>
      <c r="AX266" s="13" t="s">
        <v>76</v>
      </c>
      <c r="AY266" s="192" t="s">
        <v>136</v>
      </c>
    </row>
    <row r="267" s="14" customFormat="1">
      <c r="A267" s="14"/>
      <c r="B267" s="198"/>
      <c r="C267" s="14"/>
      <c r="D267" s="186" t="s">
        <v>147</v>
      </c>
      <c r="E267" s="199" t="s">
        <v>1</v>
      </c>
      <c r="F267" s="200" t="s">
        <v>534</v>
      </c>
      <c r="G267" s="14"/>
      <c r="H267" s="201">
        <v>1.3500000000000001</v>
      </c>
      <c r="I267" s="202"/>
      <c r="J267" s="14"/>
      <c r="K267" s="14"/>
      <c r="L267" s="198"/>
      <c r="M267" s="203"/>
      <c r="N267" s="204"/>
      <c r="O267" s="204"/>
      <c r="P267" s="204"/>
      <c r="Q267" s="204"/>
      <c r="R267" s="204"/>
      <c r="S267" s="204"/>
      <c r="T267" s="205"/>
      <c r="U267" s="14"/>
      <c r="V267" s="14"/>
      <c r="W267" s="14"/>
      <c r="X267" s="14"/>
      <c r="Y267" s="14"/>
      <c r="Z267" s="14"/>
      <c r="AA267" s="14"/>
      <c r="AB267" s="14"/>
      <c r="AC267" s="14"/>
      <c r="AD267" s="14"/>
      <c r="AE267" s="14"/>
      <c r="AT267" s="199" t="s">
        <v>147</v>
      </c>
      <c r="AU267" s="199" t="s">
        <v>86</v>
      </c>
      <c r="AV267" s="14" t="s">
        <v>86</v>
      </c>
      <c r="AW267" s="14" t="s">
        <v>32</v>
      </c>
      <c r="AX267" s="14" t="s">
        <v>76</v>
      </c>
      <c r="AY267" s="199" t="s">
        <v>136</v>
      </c>
    </row>
    <row r="268" s="13" customFormat="1">
      <c r="A268" s="13"/>
      <c r="B268" s="191"/>
      <c r="C268" s="13"/>
      <c r="D268" s="186" t="s">
        <v>147</v>
      </c>
      <c r="E268" s="192" t="s">
        <v>1</v>
      </c>
      <c r="F268" s="193" t="s">
        <v>676</v>
      </c>
      <c r="G268" s="13"/>
      <c r="H268" s="192" t="s">
        <v>1</v>
      </c>
      <c r="I268" s="194"/>
      <c r="J268" s="13"/>
      <c r="K268" s="13"/>
      <c r="L268" s="191"/>
      <c r="M268" s="195"/>
      <c r="N268" s="196"/>
      <c r="O268" s="196"/>
      <c r="P268" s="196"/>
      <c r="Q268" s="196"/>
      <c r="R268" s="196"/>
      <c r="S268" s="196"/>
      <c r="T268" s="197"/>
      <c r="U268" s="13"/>
      <c r="V268" s="13"/>
      <c r="W268" s="13"/>
      <c r="X268" s="13"/>
      <c r="Y268" s="13"/>
      <c r="Z268" s="13"/>
      <c r="AA268" s="13"/>
      <c r="AB268" s="13"/>
      <c r="AC268" s="13"/>
      <c r="AD268" s="13"/>
      <c r="AE268" s="13"/>
      <c r="AT268" s="192" t="s">
        <v>147</v>
      </c>
      <c r="AU268" s="192" t="s">
        <v>86</v>
      </c>
      <c r="AV268" s="13" t="s">
        <v>84</v>
      </c>
      <c r="AW268" s="13" t="s">
        <v>32</v>
      </c>
      <c r="AX268" s="13" t="s">
        <v>76</v>
      </c>
      <c r="AY268" s="192" t="s">
        <v>136</v>
      </c>
    </row>
    <row r="269" s="14" customFormat="1">
      <c r="A269" s="14"/>
      <c r="B269" s="198"/>
      <c r="C269" s="14"/>
      <c r="D269" s="186" t="s">
        <v>147</v>
      </c>
      <c r="E269" s="199" t="s">
        <v>1</v>
      </c>
      <c r="F269" s="200" t="s">
        <v>677</v>
      </c>
      <c r="G269" s="14"/>
      <c r="H269" s="201">
        <v>177.18799999999999</v>
      </c>
      <c r="I269" s="202"/>
      <c r="J269" s="14"/>
      <c r="K269" s="14"/>
      <c r="L269" s="198"/>
      <c r="M269" s="203"/>
      <c r="N269" s="204"/>
      <c r="O269" s="204"/>
      <c r="P269" s="204"/>
      <c r="Q269" s="204"/>
      <c r="R269" s="204"/>
      <c r="S269" s="204"/>
      <c r="T269" s="205"/>
      <c r="U269" s="14"/>
      <c r="V269" s="14"/>
      <c r="W269" s="14"/>
      <c r="X269" s="14"/>
      <c r="Y269" s="14"/>
      <c r="Z269" s="14"/>
      <c r="AA269" s="14"/>
      <c r="AB269" s="14"/>
      <c r="AC269" s="14"/>
      <c r="AD269" s="14"/>
      <c r="AE269" s="14"/>
      <c r="AT269" s="199" t="s">
        <v>147</v>
      </c>
      <c r="AU269" s="199" t="s">
        <v>86</v>
      </c>
      <c r="AV269" s="14" t="s">
        <v>86</v>
      </c>
      <c r="AW269" s="14" t="s">
        <v>32</v>
      </c>
      <c r="AX269" s="14" t="s">
        <v>76</v>
      </c>
      <c r="AY269" s="199" t="s">
        <v>136</v>
      </c>
    </row>
    <row r="270" s="15" customFormat="1">
      <c r="A270" s="15"/>
      <c r="B270" s="208"/>
      <c r="C270" s="15"/>
      <c r="D270" s="186" t="s">
        <v>147</v>
      </c>
      <c r="E270" s="209" t="s">
        <v>1</v>
      </c>
      <c r="F270" s="210" t="s">
        <v>192</v>
      </c>
      <c r="G270" s="15"/>
      <c r="H270" s="211">
        <v>3352.9479999999999</v>
      </c>
      <c r="I270" s="212"/>
      <c r="J270" s="15"/>
      <c r="K270" s="15"/>
      <c r="L270" s="208"/>
      <c r="M270" s="213"/>
      <c r="N270" s="214"/>
      <c r="O270" s="214"/>
      <c r="P270" s="214"/>
      <c r="Q270" s="214"/>
      <c r="R270" s="214"/>
      <c r="S270" s="214"/>
      <c r="T270" s="215"/>
      <c r="U270" s="15"/>
      <c r="V270" s="15"/>
      <c r="W270" s="15"/>
      <c r="X270" s="15"/>
      <c r="Y270" s="15"/>
      <c r="Z270" s="15"/>
      <c r="AA270" s="15"/>
      <c r="AB270" s="15"/>
      <c r="AC270" s="15"/>
      <c r="AD270" s="15"/>
      <c r="AE270" s="15"/>
      <c r="AT270" s="209" t="s">
        <v>147</v>
      </c>
      <c r="AU270" s="209" t="s">
        <v>86</v>
      </c>
      <c r="AV270" s="15" t="s">
        <v>143</v>
      </c>
      <c r="AW270" s="15" t="s">
        <v>32</v>
      </c>
      <c r="AX270" s="15" t="s">
        <v>84</v>
      </c>
      <c r="AY270" s="209" t="s">
        <v>136</v>
      </c>
    </row>
    <row r="271" s="2" customFormat="1" ht="24.15" customHeight="1">
      <c r="A271" s="37"/>
      <c r="B271" s="171"/>
      <c r="C271" s="172" t="s">
        <v>330</v>
      </c>
      <c r="D271" s="172" t="s">
        <v>139</v>
      </c>
      <c r="E271" s="173" t="s">
        <v>678</v>
      </c>
      <c r="F271" s="174" t="s">
        <v>679</v>
      </c>
      <c r="G271" s="175" t="s">
        <v>142</v>
      </c>
      <c r="H271" s="176">
        <v>177.18799999999999</v>
      </c>
      <c r="I271" s="177"/>
      <c r="J271" s="178">
        <f>ROUND(I271*H271,2)</f>
        <v>0</v>
      </c>
      <c r="K271" s="179"/>
      <c r="L271" s="38"/>
      <c r="M271" s="180" t="s">
        <v>1</v>
      </c>
      <c r="N271" s="181" t="s">
        <v>41</v>
      </c>
      <c r="O271" s="76"/>
      <c r="P271" s="182">
        <f>O271*H271</f>
        <v>0</v>
      </c>
      <c r="Q271" s="182">
        <v>0.0043800000000000002</v>
      </c>
      <c r="R271" s="182">
        <f>Q271*H271</f>
        <v>0.77608343999999996</v>
      </c>
      <c r="S271" s="182">
        <v>0</v>
      </c>
      <c r="T271" s="183">
        <f>S271*H271</f>
        <v>0</v>
      </c>
      <c r="U271" s="37"/>
      <c r="V271" s="37"/>
      <c r="W271" s="37"/>
      <c r="X271" s="37"/>
      <c r="Y271" s="37"/>
      <c r="Z271" s="37"/>
      <c r="AA271" s="37"/>
      <c r="AB271" s="37"/>
      <c r="AC271" s="37"/>
      <c r="AD271" s="37"/>
      <c r="AE271" s="37"/>
      <c r="AR271" s="184" t="s">
        <v>143</v>
      </c>
      <c r="AT271" s="184" t="s">
        <v>139</v>
      </c>
      <c r="AU271" s="184" t="s">
        <v>86</v>
      </c>
      <c r="AY271" s="18" t="s">
        <v>136</v>
      </c>
      <c r="BE271" s="185">
        <f>IF(N271="základní",J271,0)</f>
        <v>0</v>
      </c>
      <c r="BF271" s="185">
        <f>IF(N271="snížená",J271,0)</f>
        <v>0</v>
      </c>
      <c r="BG271" s="185">
        <f>IF(N271="zákl. přenesená",J271,0)</f>
        <v>0</v>
      </c>
      <c r="BH271" s="185">
        <f>IF(N271="sníž. přenesená",J271,0)</f>
        <v>0</v>
      </c>
      <c r="BI271" s="185">
        <f>IF(N271="nulová",J271,0)</f>
        <v>0</v>
      </c>
      <c r="BJ271" s="18" t="s">
        <v>84</v>
      </c>
      <c r="BK271" s="185">
        <f>ROUND(I271*H271,2)</f>
        <v>0</v>
      </c>
      <c r="BL271" s="18" t="s">
        <v>143</v>
      </c>
      <c r="BM271" s="184" t="s">
        <v>680</v>
      </c>
    </row>
    <row r="272" s="2" customFormat="1">
      <c r="A272" s="37"/>
      <c r="B272" s="38"/>
      <c r="C272" s="37"/>
      <c r="D272" s="186" t="s">
        <v>145</v>
      </c>
      <c r="E272" s="37"/>
      <c r="F272" s="187" t="s">
        <v>681</v>
      </c>
      <c r="G272" s="37"/>
      <c r="H272" s="37"/>
      <c r="I272" s="188"/>
      <c r="J272" s="37"/>
      <c r="K272" s="37"/>
      <c r="L272" s="38"/>
      <c r="M272" s="189"/>
      <c r="N272" s="190"/>
      <c r="O272" s="76"/>
      <c r="P272" s="76"/>
      <c r="Q272" s="76"/>
      <c r="R272" s="76"/>
      <c r="S272" s="76"/>
      <c r="T272" s="77"/>
      <c r="U272" s="37"/>
      <c r="V272" s="37"/>
      <c r="W272" s="37"/>
      <c r="X272" s="37"/>
      <c r="Y272" s="37"/>
      <c r="Z272" s="37"/>
      <c r="AA272" s="37"/>
      <c r="AB272" s="37"/>
      <c r="AC272" s="37"/>
      <c r="AD272" s="37"/>
      <c r="AE272" s="37"/>
      <c r="AT272" s="18" t="s">
        <v>145</v>
      </c>
      <c r="AU272" s="18" t="s">
        <v>86</v>
      </c>
    </row>
    <row r="273" s="2" customFormat="1">
      <c r="A273" s="37"/>
      <c r="B273" s="38"/>
      <c r="C273" s="37"/>
      <c r="D273" s="206" t="s">
        <v>156</v>
      </c>
      <c r="E273" s="37"/>
      <c r="F273" s="207" t="s">
        <v>682</v>
      </c>
      <c r="G273" s="37"/>
      <c r="H273" s="37"/>
      <c r="I273" s="188"/>
      <c r="J273" s="37"/>
      <c r="K273" s="37"/>
      <c r="L273" s="38"/>
      <c r="M273" s="189"/>
      <c r="N273" s="190"/>
      <c r="O273" s="76"/>
      <c r="P273" s="76"/>
      <c r="Q273" s="76"/>
      <c r="R273" s="76"/>
      <c r="S273" s="76"/>
      <c r="T273" s="77"/>
      <c r="U273" s="37"/>
      <c r="V273" s="37"/>
      <c r="W273" s="37"/>
      <c r="X273" s="37"/>
      <c r="Y273" s="37"/>
      <c r="Z273" s="37"/>
      <c r="AA273" s="37"/>
      <c r="AB273" s="37"/>
      <c r="AC273" s="37"/>
      <c r="AD273" s="37"/>
      <c r="AE273" s="37"/>
      <c r="AT273" s="18" t="s">
        <v>156</v>
      </c>
      <c r="AU273" s="18" t="s">
        <v>86</v>
      </c>
    </row>
    <row r="274" s="13" customFormat="1">
      <c r="A274" s="13"/>
      <c r="B274" s="191"/>
      <c r="C274" s="13"/>
      <c r="D274" s="186" t="s">
        <v>147</v>
      </c>
      <c r="E274" s="192" t="s">
        <v>1</v>
      </c>
      <c r="F274" s="193" t="s">
        <v>676</v>
      </c>
      <c r="G274" s="13"/>
      <c r="H274" s="192" t="s">
        <v>1</v>
      </c>
      <c r="I274" s="194"/>
      <c r="J274" s="13"/>
      <c r="K274" s="13"/>
      <c r="L274" s="191"/>
      <c r="M274" s="195"/>
      <c r="N274" s="196"/>
      <c r="O274" s="196"/>
      <c r="P274" s="196"/>
      <c r="Q274" s="196"/>
      <c r="R274" s="196"/>
      <c r="S274" s="196"/>
      <c r="T274" s="197"/>
      <c r="U274" s="13"/>
      <c r="V274" s="13"/>
      <c r="W274" s="13"/>
      <c r="X274" s="13"/>
      <c r="Y274" s="13"/>
      <c r="Z274" s="13"/>
      <c r="AA274" s="13"/>
      <c r="AB274" s="13"/>
      <c r="AC274" s="13"/>
      <c r="AD274" s="13"/>
      <c r="AE274" s="13"/>
      <c r="AT274" s="192" t="s">
        <v>147</v>
      </c>
      <c r="AU274" s="192" t="s">
        <v>86</v>
      </c>
      <c r="AV274" s="13" t="s">
        <v>84</v>
      </c>
      <c r="AW274" s="13" t="s">
        <v>32</v>
      </c>
      <c r="AX274" s="13" t="s">
        <v>76</v>
      </c>
      <c r="AY274" s="192" t="s">
        <v>136</v>
      </c>
    </row>
    <row r="275" s="14" customFormat="1">
      <c r="A275" s="14"/>
      <c r="B275" s="198"/>
      <c r="C275" s="14"/>
      <c r="D275" s="186" t="s">
        <v>147</v>
      </c>
      <c r="E275" s="199" t="s">
        <v>1</v>
      </c>
      <c r="F275" s="200" t="s">
        <v>677</v>
      </c>
      <c r="G275" s="14"/>
      <c r="H275" s="201">
        <v>177.18799999999999</v>
      </c>
      <c r="I275" s="202"/>
      <c r="J275" s="14"/>
      <c r="K275" s="14"/>
      <c r="L275" s="198"/>
      <c r="M275" s="203"/>
      <c r="N275" s="204"/>
      <c r="O275" s="204"/>
      <c r="P275" s="204"/>
      <c r="Q275" s="204"/>
      <c r="R275" s="204"/>
      <c r="S275" s="204"/>
      <c r="T275" s="205"/>
      <c r="U275" s="14"/>
      <c r="V275" s="14"/>
      <c r="W275" s="14"/>
      <c r="X275" s="14"/>
      <c r="Y275" s="14"/>
      <c r="Z275" s="14"/>
      <c r="AA275" s="14"/>
      <c r="AB275" s="14"/>
      <c r="AC275" s="14"/>
      <c r="AD275" s="14"/>
      <c r="AE275" s="14"/>
      <c r="AT275" s="199" t="s">
        <v>147</v>
      </c>
      <c r="AU275" s="199" t="s">
        <v>86</v>
      </c>
      <c r="AV275" s="14" t="s">
        <v>86</v>
      </c>
      <c r="AW275" s="14" t="s">
        <v>32</v>
      </c>
      <c r="AX275" s="14" t="s">
        <v>76</v>
      </c>
      <c r="AY275" s="199" t="s">
        <v>136</v>
      </c>
    </row>
    <row r="276" s="15" customFormat="1">
      <c r="A276" s="15"/>
      <c r="B276" s="208"/>
      <c r="C276" s="15"/>
      <c r="D276" s="186" t="s">
        <v>147</v>
      </c>
      <c r="E276" s="209" t="s">
        <v>1</v>
      </c>
      <c r="F276" s="210" t="s">
        <v>192</v>
      </c>
      <c r="G276" s="15"/>
      <c r="H276" s="211">
        <v>177.18799999999999</v>
      </c>
      <c r="I276" s="212"/>
      <c r="J276" s="15"/>
      <c r="K276" s="15"/>
      <c r="L276" s="208"/>
      <c r="M276" s="213"/>
      <c r="N276" s="214"/>
      <c r="O276" s="214"/>
      <c r="P276" s="214"/>
      <c r="Q276" s="214"/>
      <c r="R276" s="214"/>
      <c r="S276" s="214"/>
      <c r="T276" s="215"/>
      <c r="U276" s="15"/>
      <c r="V276" s="15"/>
      <c r="W276" s="15"/>
      <c r="X276" s="15"/>
      <c r="Y276" s="15"/>
      <c r="Z276" s="15"/>
      <c r="AA276" s="15"/>
      <c r="AB276" s="15"/>
      <c r="AC276" s="15"/>
      <c r="AD276" s="15"/>
      <c r="AE276" s="15"/>
      <c r="AT276" s="209" t="s">
        <v>147</v>
      </c>
      <c r="AU276" s="209" t="s">
        <v>86</v>
      </c>
      <c r="AV276" s="15" t="s">
        <v>143</v>
      </c>
      <c r="AW276" s="15" t="s">
        <v>32</v>
      </c>
      <c r="AX276" s="15" t="s">
        <v>84</v>
      </c>
      <c r="AY276" s="209" t="s">
        <v>136</v>
      </c>
    </row>
    <row r="277" s="2" customFormat="1" ht="24.15" customHeight="1">
      <c r="A277" s="37"/>
      <c r="B277" s="171"/>
      <c r="C277" s="172" t="s">
        <v>7</v>
      </c>
      <c r="D277" s="172" t="s">
        <v>139</v>
      </c>
      <c r="E277" s="173" t="s">
        <v>683</v>
      </c>
      <c r="F277" s="174" t="s">
        <v>684</v>
      </c>
      <c r="G277" s="175" t="s">
        <v>142</v>
      </c>
      <c r="H277" s="176">
        <v>177.18799999999999</v>
      </c>
      <c r="I277" s="177"/>
      <c r="J277" s="178">
        <f>ROUND(I277*H277,2)</f>
        <v>0</v>
      </c>
      <c r="K277" s="179"/>
      <c r="L277" s="38"/>
      <c r="M277" s="180" t="s">
        <v>1</v>
      </c>
      <c r="N277" s="181" t="s">
        <v>41</v>
      </c>
      <c r="O277" s="76"/>
      <c r="P277" s="182">
        <f>O277*H277</f>
        <v>0</v>
      </c>
      <c r="Q277" s="182">
        <v>0.0040000000000000001</v>
      </c>
      <c r="R277" s="182">
        <f>Q277*H277</f>
        <v>0.70875199999999994</v>
      </c>
      <c r="S277" s="182">
        <v>0</v>
      </c>
      <c r="T277" s="183">
        <f>S277*H277</f>
        <v>0</v>
      </c>
      <c r="U277" s="37"/>
      <c r="V277" s="37"/>
      <c r="W277" s="37"/>
      <c r="X277" s="37"/>
      <c r="Y277" s="37"/>
      <c r="Z277" s="37"/>
      <c r="AA277" s="37"/>
      <c r="AB277" s="37"/>
      <c r="AC277" s="37"/>
      <c r="AD277" s="37"/>
      <c r="AE277" s="37"/>
      <c r="AR277" s="184" t="s">
        <v>143</v>
      </c>
      <c r="AT277" s="184" t="s">
        <v>139</v>
      </c>
      <c r="AU277" s="184" t="s">
        <v>86</v>
      </c>
      <c r="AY277" s="18" t="s">
        <v>136</v>
      </c>
      <c r="BE277" s="185">
        <f>IF(N277="základní",J277,0)</f>
        <v>0</v>
      </c>
      <c r="BF277" s="185">
        <f>IF(N277="snížená",J277,0)</f>
        <v>0</v>
      </c>
      <c r="BG277" s="185">
        <f>IF(N277="zákl. přenesená",J277,0)</f>
        <v>0</v>
      </c>
      <c r="BH277" s="185">
        <f>IF(N277="sníž. přenesená",J277,0)</f>
        <v>0</v>
      </c>
      <c r="BI277" s="185">
        <f>IF(N277="nulová",J277,0)</f>
        <v>0</v>
      </c>
      <c r="BJ277" s="18" t="s">
        <v>84</v>
      </c>
      <c r="BK277" s="185">
        <f>ROUND(I277*H277,2)</f>
        <v>0</v>
      </c>
      <c r="BL277" s="18" t="s">
        <v>143</v>
      </c>
      <c r="BM277" s="184" t="s">
        <v>685</v>
      </c>
    </row>
    <row r="278" s="2" customFormat="1">
      <c r="A278" s="37"/>
      <c r="B278" s="38"/>
      <c r="C278" s="37"/>
      <c r="D278" s="186" t="s">
        <v>145</v>
      </c>
      <c r="E278" s="37"/>
      <c r="F278" s="187" t="s">
        <v>686</v>
      </c>
      <c r="G278" s="37"/>
      <c r="H278" s="37"/>
      <c r="I278" s="188"/>
      <c r="J278" s="37"/>
      <c r="K278" s="37"/>
      <c r="L278" s="38"/>
      <c r="M278" s="189"/>
      <c r="N278" s="190"/>
      <c r="O278" s="76"/>
      <c r="P278" s="76"/>
      <c r="Q278" s="76"/>
      <c r="R278" s="76"/>
      <c r="S278" s="76"/>
      <c r="T278" s="77"/>
      <c r="U278" s="37"/>
      <c r="V278" s="37"/>
      <c r="W278" s="37"/>
      <c r="X278" s="37"/>
      <c r="Y278" s="37"/>
      <c r="Z278" s="37"/>
      <c r="AA278" s="37"/>
      <c r="AB278" s="37"/>
      <c r="AC278" s="37"/>
      <c r="AD278" s="37"/>
      <c r="AE278" s="37"/>
      <c r="AT278" s="18" t="s">
        <v>145</v>
      </c>
      <c r="AU278" s="18" t="s">
        <v>86</v>
      </c>
    </row>
    <row r="279" s="2" customFormat="1">
      <c r="A279" s="37"/>
      <c r="B279" s="38"/>
      <c r="C279" s="37"/>
      <c r="D279" s="206" t="s">
        <v>156</v>
      </c>
      <c r="E279" s="37"/>
      <c r="F279" s="207" t="s">
        <v>687</v>
      </c>
      <c r="G279" s="37"/>
      <c r="H279" s="37"/>
      <c r="I279" s="188"/>
      <c r="J279" s="37"/>
      <c r="K279" s="37"/>
      <c r="L279" s="38"/>
      <c r="M279" s="189"/>
      <c r="N279" s="190"/>
      <c r="O279" s="76"/>
      <c r="P279" s="76"/>
      <c r="Q279" s="76"/>
      <c r="R279" s="76"/>
      <c r="S279" s="76"/>
      <c r="T279" s="77"/>
      <c r="U279" s="37"/>
      <c r="V279" s="37"/>
      <c r="W279" s="37"/>
      <c r="X279" s="37"/>
      <c r="Y279" s="37"/>
      <c r="Z279" s="37"/>
      <c r="AA279" s="37"/>
      <c r="AB279" s="37"/>
      <c r="AC279" s="37"/>
      <c r="AD279" s="37"/>
      <c r="AE279" s="37"/>
      <c r="AT279" s="18" t="s">
        <v>156</v>
      </c>
      <c r="AU279" s="18" t="s">
        <v>86</v>
      </c>
    </row>
    <row r="280" s="2" customFormat="1" ht="37.8" customHeight="1">
      <c r="A280" s="37"/>
      <c r="B280" s="171"/>
      <c r="C280" s="172" t="s">
        <v>341</v>
      </c>
      <c r="D280" s="172" t="s">
        <v>139</v>
      </c>
      <c r="E280" s="173" t="s">
        <v>688</v>
      </c>
      <c r="F280" s="174" t="s">
        <v>689</v>
      </c>
      <c r="G280" s="175" t="s">
        <v>142</v>
      </c>
      <c r="H280" s="176">
        <v>3175.7600000000002</v>
      </c>
      <c r="I280" s="177"/>
      <c r="J280" s="178">
        <f>ROUND(I280*H280,2)</f>
        <v>0</v>
      </c>
      <c r="K280" s="179"/>
      <c r="L280" s="38"/>
      <c r="M280" s="180" t="s">
        <v>1</v>
      </c>
      <c r="N280" s="181" t="s">
        <v>41</v>
      </c>
      <c r="O280" s="76"/>
      <c r="P280" s="182">
        <f>O280*H280</f>
        <v>0</v>
      </c>
      <c r="Q280" s="182">
        <v>0.01103</v>
      </c>
      <c r="R280" s="182">
        <f>Q280*H280</f>
        <v>35.028632800000004</v>
      </c>
      <c r="S280" s="182">
        <v>0</v>
      </c>
      <c r="T280" s="183">
        <f>S280*H280</f>
        <v>0</v>
      </c>
      <c r="U280" s="37"/>
      <c r="V280" s="37"/>
      <c r="W280" s="37"/>
      <c r="X280" s="37"/>
      <c r="Y280" s="37"/>
      <c r="Z280" s="37"/>
      <c r="AA280" s="37"/>
      <c r="AB280" s="37"/>
      <c r="AC280" s="37"/>
      <c r="AD280" s="37"/>
      <c r="AE280" s="37"/>
      <c r="AR280" s="184" t="s">
        <v>143</v>
      </c>
      <c r="AT280" s="184" t="s">
        <v>139</v>
      </c>
      <c r="AU280" s="184" t="s">
        <v>86</v>
      </c>
      <c r="AY280" s="18" t="s">
        <v>136</v>
      </c>
      <c r="BE280" s="185">
        <f>IF(N280="základní",J280,0)</f>
        <v>0</v>
      </c>
      <c r="BF280" s="185">
        <f>IF(N280="snížená",J280,0)</f>
        <v>0</v>
      </c>
      <c r="BG280" s="185">
        <f>IF(N280="zákl. přenesená",J280,0)</f>
        <v>0</v>
      </c>
      <c r="BH280" s="185">
        <f>IF(N280="sníž. přenesená",J280,0)</f>
        <v>0</v>
      </c>
      <c r="BI280" s="185">
        <f>IF(N280="nulová",J280,0)</f>
        <v>0</v>
      </c>
      <c r="BJ280" s="18" t="s">
        <v>84</v>
      </c>
      <c r="BK280" s="185">
        <f>ROUND(I280*H280,2)</f>
        <v>0</v>
      </c>
      <c r="BL280" s="18" t="s">
        <v>143</v>
      </c>
      <c r="BM280" s="184" t="s">
        <v>690</v>
      </c>
    </row>
    <row r="281" s="2" customFormat="1">
      <c r="A281" s="37"/>
      <c r="B281" s="38"/>
      <c r="C281" s="37"/>
      <c r="D281" s="186" t="s">
        <v>145</v>
      </c>
      <c r="E281" s="37"/>
      <c r="F281" s="187" t="s">
        <v>691</v>
      </c>
      <c r="G281" s="37"/>
      <c r="H281" s="37"/>
      <c r="I281" s="188"/>
      <c r="J281" s="37"/>
      <c r="K281" s="37"/>
      <c r="L281" s="38"/>
      <c r="M281" s="189"/>
      <c r="N281" s="190"/>
      <c r="O281" s="76"/>
      <c r="P281" s="76"/>
      <c r="Q281" s="76"/>
      <c r="R281" s="76"/>
      <c r="S281" s="76"/>
      <c r="T281" s="77"/>
      <c r="U281" s="37"/>
      <c r="V281" s="37"/>
      <c r="W281" s="37"/>
      <c r="X281" s="37"/>
      <c r="Y281" s="37"/>
      <c r="Z281" s="37"/>
      <c r="AA281" s="37"/>
      <c r="AB281" s="37"/>
      <c r="AC281" s="37"/>
      <c r="AD281" s="37"/>
      <c r="AE281" s="37"/>
      <c r="AT281" s="18" t="s">
        <v>145</v>
      </c>
      <c r="AU281" s="18" t="s">
        <v>86</v>
      </c>
    </row>
    <row r="282" s="13" customFormat="1">
      <c r="A282" s="13"/>
      <c r="B282" s="191"/>
      <c r="C282" s="13"/>
      <c r="D282" s="186" t="s">
        <v>147</v>
      </c>
      <c r="E282" s="192" t="s">
        <v>1</v>
      </c>
      <c r="F282" s="193" t="s">
        <v>671</v>
      </c>
      <c r="G282" s="13"/>
      <c r="H282" s="192" t="s">
        <v>1</v>
      </c>
      <c r="I282" s="194"/>
      <c r="J282" s="13"/>
      <c r="K282" s="13"/>
      <c r="L282" s="191"/>
      <c r="M282" s="195"/>
      <c r="N282" s="196"/>
      <c r="O282" s="196"/>
      <c r="P282" s="196"/>
      <c r="Q282" s="196"/>
      <c r="R282" s="196"/>
      <c r="S282" s="196"/>
      <c r="T282" s="197"/>
      <c r="U282" s="13"/>
      <c r="V282" s="13"/>
      <c r="W282" s="13"/>
      <c r="X282" s="13"/>
      <c r="Y282" s="13"/>
      <c r="Z282" s="13"/>
      <c r="AA282" s="13"/>
      <c r="AB282" s="13"/>
      <c r="AC282" s="13"/>
      <c r="AD282" s="13"/>
      <c r="AE282" s="13"/>
      <c r="AT282" s="192" t="s">
        <v>147</v>
      </c>
      <c r="AU282" s="192" t="s">
        <v>86</v>
      </c>
      <c r="AV282" s="13" t="s">
        <v>84</v>
      </c>
      <c r="AW282" s="13" t="s">
        <v>32</v>
      </c>
      <c r="AX282" s="13" t="s">
        <v>76</v>
      </c>
      <c r="AY282" s="192" t="s">
        <v>136</v>
      </c>
    </row>
    <row r="283" s="14" customFormat="1">
      <c r="A283" s="14"/>
      <c r="B283" s="198"/>
      <c r="C283" s="14"/>
      <c r="D283" s="186" t="s">
        <v>147</v>
      </c>
      <c r="E283" s="199" t="s">
        <v>1</v>
      </c>
      <c r="F283" s="200" t="s">
        <v>672</v>
      </c>
      <c r="G283" s="14"/>
      <c r="H283" s="201">
        <v>1982.78</v>
      </c>
      <c r="I283" s="202"/>
      <c r="J283" s="14"/>
      <c r="K283" s="14"/>
      <c r="L283" s="198"/>
      <c r="M283" s="203"/>
      <c r="N283" s="204"/>
      <c r="O283" s="204"/>
      <c r="P283" s="204"/>
      <c r="Q283" s="204"/>
      <c r="R283" s="204"/>
      <c r="S283" s="204"/>
      <c r="T283" s="205"/>
      <c r="U283" s="14"/>
      <c r="V283" s="14"/>
      <c r="W283" s="14"/>
      <c r="X283" s="14"/>
      <c r="Y283" s="14"/>
      <c r="Z283" s="14"/>
      <c r="AA283" s="14"/>
      <c r="AB283" s="14"/>
      <c r="AC283" s="14"/>
      <c r="AD283" s="14"/>
      <c r="AE283" s="14"/>
      <c r="AT283" s="199" t="s">
        <v>147</v>
      </c>
      <c r="AU283" s="199" t="s">
        <v>86</v>
      </c>
      <c r="AV283" s="14" t="s">
        <v>86</v>
      </c>
      <c r="AW283" s="14" t="s">
        <v>32</v>
      </c>
      <c r="AX283" s="14" t="s">
        <v>76</v>
      </c>
      <c r="AY283" s="199" t="s">
        <v>136</v>
      </c>
    </row>
    <row r="284" s="13" customFormat="1">
      <c r="A284" s="13"/>
      <c r="B284" s="191"/>
      <c r="C284" s="13"/>
      <c r="D284" s="186" t="s">
        <v>147</v>
      </c>
      <c r="E284" s="192" t="s">
        <v>1</v>
      </c>
      <c r="F284" s="193" t="s">
        <v>673</v>
      </c>
      <c r="G284" s="13"/>
      <c r="H284" s="192" t="s">
        <v>1</v>
      </c>
      <c r="I284" s="194"/>
      <c r="J284" s="13"/>
      <c r="K284" s="13"/>
      <c r="L284" s="191"/>
      <c r="M284" s="195"/>
      <c r="N284" s="196"/>
      <c r="O284" s="196"/>
      <c r="P284" s="196"/>
      <c r="Q284" s="196"/>
      <c r="R284" s="196"/>
      <c r="S284" s="196"/>
      <c r="T284" s="197"/>
      <c r="U284" s="13"/>
      <c r="V284" s="13"/>
      <c r="W284" s="13"/>
      <c r="X284" s="13"/>
      <c r="Y284" s="13"/>
      <c r="Z284" s="13"/>
      <c r="AA284" s="13"/>
      <c r="AB284" s="13"/>
      <c r="AC284" s="13"/>
      <c r="AD284" s="13"/>
      <c r="AE284" s="13"/>
      <c r="AT284" s="192" t="s">
        <v>147</v>
      </c>
      <c r="AU284" s="192" t="s">
        <v>86</v>
      </c>
      <c r="AV284" s="13" t="s">
        <v>84</v>
      </c>
      <c r="AW284" s="13" t="s">
        <v>32</v>
      </c>
      <c r="AX284" s="13" t="s">
        <v>76</v>
      </c>
      <c r="AY284" s="192" t="s">
        <v>136</v>
      </c>
    </row>
    <row r="285" s="14" customFormat="1">
      <c r="A285" s="14"/>
      <c r="B285" s="198"/>
      <c r="C285" s="14"/>
      <c r="D285" s="186" t="s">
        <v>147</v>
      </c>
      <c r="E285" s="199" t="s">
        <v>1</v>
      </c>
      <c r="F285" s="200" t="s">
        <v>674</v>
      </c>
      <c r="G285" s="14"/>
      <c r="H285" s="201">
        <v>1191.6300000000001</v>
      </c>
      <c r="I285" s="202"/>
      <c r="J285" s="14"/>
      <c r="K285" s="14"/>
      <c r="L285" s="198"/>
      <c r="M285" s="203"/>
      <c r="N285" s="204"/>
      <c r="O285" s="204"/>
      <c r="P285" s="204"/>
      <c r="Q285" s="204"/>
      <c r="R285" s="204"/>
      <c r="S285" s="204"/>
      <c r="T285" s="205"/>
      <c r="U285" s="14"/>
      <c r="V285" s="14"/>
      <c r="W285" s="14"/>
      <c r="X285" s="14"/>
      <c r="Y285" s="14"/>
      <c r="Z285" s="14"/>
      <c r="AA285" s="14"/>
      <c r="AB285" s="14"/>
      <c r="AC285" s="14"/>
      <c r="AD285" s="14"/>
      <c r="AE285" s="14"/>
      <c r="AT285" s="199" t="s">
        <v>147</v>
      </c>
      <c r="AU285" s="199" t="s">
        <v>86</v>
      </c>
      <c r="AV285" s="14" t="s">
        <v>86</v>
      </c>
      <c r="AW285" s="14" t="s">
        <v>32</v>
      </c>
      <c r="AX285" s="14" t="s">
        <v>76</v>
      </c>
      <c r="AY285" s="199" t="s">
        <v>136</v>
      </c>
    </row>
    <row r="286" s="13" customFormat="1">
      <c r="A286" s="13"/>
      <c r="B286" s="191"/>
      <c r="C286" s="13"/>
      <c r="D286" s="186" t="s">
        <v>147</v>
      </c>
      <c r="E286" s="192" t="s">
        <v>1</v>
      </c>
      <c r="F286" s="193" t="s">
        <v>675</v>
      </c>
      <c r="G286" s="13"/>
      <c r="H286" s="192" t="s">
        <v>1</v>
      </c>
      <c r="I286" s="194"/>
      <c r="J286" s="13"/>
      <c r="K286" s="13"/>
      <c r="L286" s="191"/>
      <c r="M286" s="195"/>
      <c r="N286" s="196"/>
      <c r="O286" s="196"/>
      <c r="P286" s="196"/>
      <c r="Q286" s="196"/>
      <c r="R286" s="196"/>
      <c r="S286" s="196"/>
      <c r="T286" s="197"/>
      <c r="U286" s="13"/>
      <c r="V286" s="13"/>
      <c r="W286" s="13"/>
      <c r="X286" s="13"/>
      <c r="Y286" s="13"/>
      <c r="Z286" s="13"/>
      <c r="AA286" s="13"/>
      <c r="AB286" s="13"/>
      <c r="AC286" s="13"/>
      <c r="AD286" s="13"/>
      <c r="AE286" s="13"/>
      <c r="AT286" s="192" t="s">
        <v>147</v>
      </c>
      <c r="AU286" s="192" t="s">
        <v>86</v>
      </c>
      <c r="AV286" s="13" t="s">
        <v>84</v>
      </c>
      <c r="AW286" s="13" t="s">
        <v>32</v>
      </c>
      <c r="AX286" s="13" t="s">
        <v>76</v>
      </c>
      <c r="AY286" s="192" t="s">
        <v>136</v>
      </c>
    </row>
    <row r="287" s="14" customFormat="1">
      <c r="A287" s="14"/>
      <c r="B287" s="198"/>
      <c r="C287" s="14"/>
      <c r="D287" s="186" t="s">
        <v>147</v>
      </c>
      <c r="E287" s="199" t="s">
        <v>1</v>
      </c>
      <c r="F287" s="200" t="s">
        <v>534</v>
      </c>
      <c r="G287" s="14"/>
      <c r="H287" s="201">
        <v>1.3500000000000001</v>
      </c>
      <c r="I287" s="202"/>
      <c r="J287" s="14"/>
      <c r="K287" s="14"/>
      <c r="L287" s="198"/>
      <c r="M287" s="203"/>
      <c r="N287" s="204"/>
      <c r="O287" s="204"/>
      <c r="P287" s="204"/>
      <c r="Q287" s="204"/>
      <c r="R287" s="204"/>
      <c r="S287" s="204"/>
      <c r="T287" s="205"/>
      <c r="U287" s="14"/>
      <c r="V287" s="14"/>
      <c r="W287" s="14"/>
      <c r="X287" s="14"/>
      <c r="Y287" s="14"/>
      <c r="Z287" s="14"/>
      <c r="AA287" s="14"/>
      <c r="AB287" s="14"/>
      <c r="AC287" s="14"/>
      <c r="AD287" s="14"/>
      <c r="AE287" s="14"/>
      <c r="AT287" s="199" t="s">
        <v>147</v>
      </c>
      <c r="AU287" s="199" t="s">
        <v>86</v>
      </c>
      <c r="AV287" s="14" t="s">
        <v>86</v>
      </c>
      <c r="AW287" s="14" t="s">
        <v>32</v>
      </c>
      <c r="AX287" s="14" t="s">
        <v>76</v>
      </c>
      <c r="AY287" s="199" t="s">
        <v>136</v>
      </c>
    </row>
    <row r="288" s="15" customFormat="1">
      <c r="A288" s="15"/>
      <c r="B288" s="208"/>
      <c r="C288" s="15"/>
      <c r="D288" s="186" t="s">
        <v>147</v>
      </c>
      <c r="E288" s="209" t="s">
        <v>1</v>
      </c>
      <c r="F288" s="210" t="s">
        <v>192</v>
      </c>
      <c r="G288" s="15"/>
      <c r="H288" s="211">
        <v>3175.7600000000002</v>
      </c>
      <c r="I288" s="212"/>
      <c r="J288" s="15"/>
      <c r="K288" s="15"/>
      <c r="L288" s="208"/>
      <c r="M288" s="213"/>
      <c r="N288" s="214"/>
      <c r="O288" s="214"/>
      <c r="P288" s="214"/>
      <c r="Q288" s="214"/>
      <c r="R288" s="214"/>
      <c r="S288" s="214"/>
      <c r="T288" s="215"/>
      <c r="U288" s="15"/>
      <c r="V288" s="15"/>
      <c r="W288" s="15"/>
      <c r="X288" s="15"/>
      <c r="Y288" s="15"/>
      <c r="Z288" s="15"/>
      <c r="AA288" s="15"/>
      <c r="AB288" s="15"/>
      <c r="AC288" s="15"/>
      <c r="AD288" s="15"/>
      <c r="AE288" s="15"/>
      <c r="AT288" s="209" t="s">
        <v>147</v>
      </c>
      <c r="AU288" s="209" t="s">
        <v>86</v>
      </c>
      <c r="AV288" s="15" t="s">
        <v>143</v>
      </c>
      <c r="AW288" s="15" t="s">
        <v>32</v>
      </c>
      <c r="AX288" s="15" t="s">
        <v>84</v>
      </c>
      <c r="AY288" s="209" t="s">
        <v>136</v>
      </c>
    </row>
    <row r="289" s="2" customFormat="1" ht="24.15" customHeight="1">
      <c r="A289" s="37"/>
      <c r="B289" s="171"/>
      <c r="C289" s="172" t="s">
        <v>347</v>
      </c>
      <c r="D289" s="172" t="s">
        <v>139</v>
      </c>
      <c r="E289" s="173" t="s">
        <v>692</v>
      </c>
      <c r="F289" s="174" t="s">
        <v>693</v>
      </c>
      <c r="G289" s="175" t="s">
        <v>142</v>
      </c>
      <c r="H289" s="176">
        <v>3175.7600000000002</v>
      </c>
      <c r="I289" s="177"/>
      <c r="J289" s="178">
        <f>ROUND(I289*H289,2)</f>
        <v>0</v>
      </c>
      <c r="K289" s="179"/>
      <c r="L289" s="38"/>
      <c r="M289" s="180" t="s">
        <v>1</v>
      </c>
      <c r="N289" s="181" t="s">
        <v>41</v>
      </c>
      <c r="O289" s="76"/>
      <c r="P289" s="182">
        <f>O289*H289</f>
        <v>0</v>
      </c>
      <c r="Q289" s="182">
        <v>0.0055199999999999997</v>
      </c>
      <c r="R289" s="182">
        <f>Q289*H289</f>
        <v>17.530195200000001</v>
      </c>
      <c r="S289" s="182">
        <v>0</v>
      </c>
      <c r="T289" s="183">
        <f>S289*H289</f>
        <v>0</v>
      </c>
      <c r="U289" s="37"/>
      <c r="V289" s="37"/>
      <c r="W289" s="37"/>
      <c r="X289" s="37"/>
      <c r="Y289" s="37"/>
      <c r="Z289" s="37"/>
      <c r="AA289" s="37"/>
      <c r="AB289" s="37"/>
      <c r="AC289" s="37"/>
      <c r="AD289" s="37"/>
      <c r="AE289" s="37"/>
      <c r="AR289" s="184" t="s">
        <v>143</v>
      </c>
      <c r="AT289" s="184" t="s">
        <v>139</v>
      </c>
      <c r="AU289" s="184" t="s">
        <v>86</v>
      </c>
      <c r="AY289" s="18" t="s">
        <v>136</v>
      </c>
      <c r="BE289" s="185">
        <f>IF(N289="základní",J289,0)</f>
        <v>0</v>
      </c>
      <c r="BF289" s="185">
        <f>IF(N289="snížená",J289,0)</f>
        <v>0</v>
      </c>
      <c r="BG289" s="185">
        <f>IF(N289="zákl. přenesená",J289,0)</f>
        <v>0</v>
      </c>
      <c r="BH289" s="185">
        <f>IF(N289="sníž. přenesená",J289,0)</f>
        <v>0</v>
      </c>
      <c r="BI289" s="185">
        <f>IF(N289="nulová",J289,0)</f>
        <v>0</v>
      </c>
      <c r="BJ289" s="18" t="s">
        <v>84</v>
      </c>
      <c r="BK289" s="185">
        <f>ROUND(I289*H289,2)</f>
        <v>0</v>
      </c>
      <c r="BL289" s="18" t="s">
        <v>143</v>
      </c>
      <c r="BM289" s="184" t="s">
        <v>694</v>
      </c>
    </row>
    <row r="290" s="2" customFormat="1">
      <c r="A290" s="37"/>
      <c r="B290" s="38"/>
      <c r="C290" s="37"/>
      <c r="D290" s="186" t="s">
        <v>145</v>
      </c>
      <c r="E290" s="37"/>
      <c r="F290" s="187" t="s">
        <v>695</v>
      </c>
      <c r="G290" s="37"/>
      <c r="H290" s="37"/>
      <c r="I290" s="188"/>
      <c r="J290" s="37"/>
      <c r="K290" s="37"/>
      <c r="L290" s="38"/>
      <c r="M290" s="189"/>
      <c r="N290" s="190"/>
      <c r="O290" s="76"/>
      <c r="P290" s="76"/>
      <c r="Q290" s="76"/>
      <c r="R290" s="76"/>
      <c r="S290" s="76"/>
      <c r="T290" s="77"/>
      <c r="U290" s="37"/>
      <c r="V290" s="37"/>
      <c r="W290" s="37"/>
      <c r="X290" s="37"/>
      <c r="Y290" s="37"/>
      <c r="Z290" s="37"/>
      <c r="AA290" s="37"/>
      <c r="AB290" s="37"/>
      <c r="AC290" s="37"/>
      <c r="AD290" s="37"/>
      <c r="AE290" s="37"/>
      <c r="AT290" s="18" t="s">
        <v>145</v>
      </c>
      <c r="AU290" s="18" t="s">
        <v>86</v>
      </c>
    </row>
    <row r="291" s="2" customFormat="1">
      <c r="A291" s="37"/>
      <c r="B291" s="38"/>
      <c r="C291" s="37"/>
      <c r="D291" s="206" t="s">
        <v>156</v>
      </c>
      <c r="E291" s="37"/>
      <c r="F291" s="207" t="s">
        <v>696</v>
      </c>
      <c r="G291" s="37"/>
      <c r="H291" s="37"/>
      <c r="I291" s="188"/>
      <c r="J291" s="37"/>
      <c r="K291" s="37"/>
      <c r="L291" s="38"/>
      <c r="M291" s="189"/>
      <c r="N291" s="190"/>
      <c r="O291" s="76"/>
      <c r="P291" s="76"/>
      <c r="Q291" s="76"/>
      <c r="R291" s="76"/>
      <c r="S291" s="76"/>
      <c r="T291" s="77"/>
      <c r="U291" s="37"/>
      <c r="V291" s="37"/>
      <c r="W291" s="37"/>
      <c r="X291" s="37"/>
      <c r="Y291" s="37"/>
      <c r="Z291" s="37"/>
      <c r="AA291" s="37"/>
      <c r="AB291" s="37"/>
      <c r="AC291" s="37"/>
      <c r="AD291" s="37"/>
      <c r="AE291" s="37"/>
      <c r="AT291" s="18" t="s">
        <v>156</v>
      </c>
      <c r="AU291" s="18" t="s">
        <v>86</v>
      </c>
    </row>
    <row r="292" s="2" customFormat="1" ht="24.15" customHeight="1">
      <c r="A292" s="37"/>
      <c r="B292" s="171"/>
      <c r="C292" s="172" t="s">
        <v>353</v>
      </c>
      <c r="D292" s="172" t="s">
        <v>139</v>
      </c>
      <c r="E292" s="173" t="s">
        <v>697</v>
      </c>
      <c r="F292" s="174" t="s">
        <v>698</v>
      </c>
      <c r="G292" s="175" t="s">
        <v>142</v>
      </c>
      <c r="H292" s="176">
        <v>1.3500000000000001</v>
      </c>
      <c r="I292" s="177"/>
      <c r="J292" s="178">
        <f>ROUND(I292*H292,2)</f>
        <v>0</v>
      </c>
      <c r="K292" s="179"/>
      <c r="L292" s="38"/>
      <c r="M292" s="180" t="s">
        <v>1</v>
      </c>
      <c r="N292" s="181" t="s">
        <v>41</v>
      </c>
      <c r="O292" s="76"/>
      <c r="P292" s="182">
        <f>O292*H292</f>
        <v>0</v>
      </c>
      <c r="Q292" s="182">
        <v>0.0043800000000000002</v>
      </c>
      <c r="R292" s="182">
        <f>Q292*H292</f>
        <v>0.0059130000000000007</v>
      </c>
      <c r="S292" s="182">
        <v>0</v>
      </c>
      <c r="T292" s="183">
        <f>S292*H292</f>
        <v>0</v>
      </c>
      <c r="U292" s="37"/>
      <c r="V292" s="37"/>
      <c r="W292" s="37"/>
      <c r="X292" s="37"/>
      <c r="Y292" s="37"/>
      <c r="Z292" s="37"/>
      <c r="AA292" s="37"/>
      <c r="AB292" s="37"/>
      <c r="AC292" s="37"/>
      <c r="AD292" s="37"/>
      <c r="AE292" s="37"/>
      <c r="AR292" s="184" t="s">
        <v>143</v>
      </c>
      <c r="AT292" s="184" t="s">
        <v>139</v>
      </c>
      <c r="AU292" s="184" t="s">
        <v>86</v>
      </c>
      <c r="AY292" s="18" t="s">
        <v>136</v>
      </c>
      <c r="BE292" s="185">
        <f>IF(N292="základní",J292,0)</f>
        <v>0</v>
      </c>
      <c r="BF292" s="185">
        <f>IF(N292="snížená",J292,0)</f>
        <v>0</v>
      </c>
      <c r="BG292" s="185">
        <f>IF(N292="zákl. přenesená",J292,0)</f>
        <v>0</v>
      </c>
      <c r="BH292" s="185">
        <f>IF(N292="sníž. přenesená",J292,0)</f>
        <v>0</v>
      </c>
      <c r="BI292" s="185">
        <f>IF(N292="nulová",J292,0)</f>
        <v>0</v>
      </c>
      <c r="BJ292" s="18" t="s">
        <v>84</v>
      </c>
      <c r="BK292" s="185">
        <f>ROUND(I292*H292,2)</f>
        <v>0</v>
      </c>
      <c r="BL292" s="18" t="s">
        <v>143</v>
      </c>
      <c r="BM292" s="184" t="s">
        <v>699</v>
      </c>
    </row>
    <row r="293" s="2" customFormat="1">
      <c r="A293" s="37"/>
      <c r="B293" s="38"/>
      <c r="C293" s="37"/>
      <c r="D293" s="186" t="s">
        <v>145</v>
      </c>
      <c r="E293" s="37"/>
      <c r="F293" s="187" t="s">
        <v>700</v>
      </c>
      <c r="G293" s="37"/>
      <c r="H293" s="37"/>
      <c r="I293" s="188"/>
      <c r="J293" s="37"/>
      <c r="K293" s="37"/>
      <c r="L293" s="38"/>
      <c r="M293" s="189"/>
      <c r="N293" s="190"/>
      <c r="O293" s="76"/>
      <c r="P293" s="76"/>
      <c r="Q293" s="76"/>
      <c r="R293" s="76"/>
      <c r="S293" s="76"/>
      <c r="T293" s="77"/>
      <c r="U293" s="37"/>
      <c r="V293" s="37"/>
      <c r="W293" s="37"/>
      <c r="X293" s="37"/>
      <c r="Y293" s="37"/>
      <c r="Z293" s="37"/>
      <c r="AA293" s="37"/>
      <c r="AB293" s="37"/>
      <c r="AC293" s="37"/>
      <c r="AD293" s="37"/>
      <c r="AE293" s="37"/>
      <c r="AT293" s="18" t="s">
        <v>145</v>
      </c>
      <c r="AU293" s="18" t="s">
        <v>86</v>
      </c>
    </row>
    <row r="294" s="2" customFormat="1">
      <c r="A294" s="37"/>
      <c r="B294" s="38"/>
      <c r="C294" s="37"/>
      <c r="D294" s="206" t="s">
        <v>156</v>
      </c>
      <c r="E294" s="37"/>
      <c r="F294" s="207" t="s">
        <v>701</v>
      </c>
      <c r="G294" s="37"/>
      <c r="H294" s="37"/>
      <c r="I294" s="188"/>
      <c r="J294" s="37"/>
      <c r="K294" s="37"/>
      <c r="L294" s="38"/>
      <c r="M294" s="189"/>
      <c r="N294" s="190"/>
      <c r="O294" s="76"/>
      <c r="P294" s="76"/>
      <c r="Q294" s="76"/>
      <c r="R294" s="76"/>
      <c r="S294" s="76"/>
      <c r="T294" s="77"/>
      <c r="U294" s="37"/>
      <c r="V294" s="37"/>
      <c r="W294" s="37"/>
      <c r="X294" s="37"/>
      <c r="Y294" s="37"/>
      <c r="Z294" s="37"/>
      <c r="AA294" s="37"/>
      <c r="AB294" s="37"/>
      <c r="AC294" s="37"/>
      <c r="AD294" s="37"/>
      <c r="AE294" s="37"/>
      <c r="AT294" s="18" t="s">
        <v>156</v>
      </c>
      <c r="AU294" s="18" t="s">
        <v>86</v>
      </c>
    </row>
    <row r="295" s="13" customFormat="1">
      <c r="A295" s="13"/>
      <c r="B295" s="191"/>
      <c r="C295" s="13"/>
      <c r="D295" s="186" t="s">
        <v>147</v>
      </c>
      <c r="E295" s="192" t="s">
        <v>1</v>
      </c>
      <c r="F295" s="193" t="s">
        <v>533</v>
      </c>
      <c r="G295" s="13"/>
      <c r="H295" s="192" t="s">
        <v>1</v>
      </c>
      <c r="I295" s="194"/>
      <c r="J295" s="13"/>
      <c r="K295" s="13"/>
      <c r="L295" s="191"/>
      <c r="M295" s="195"/>
      <c r="N295" s="196"/>
      <c r="O295" s="196"/>
      <c r="P295" s="196"/>
      <c r="Q295" s="196"/>
      <c r="R295" s="196"/>
      <c r="S295" s="196"/>
      <c r="T295" s="197"/>
      <c r="U295" s="13"/>
      <c r="V295" s="13"/>
      <c r="W295" s="13"/>
      <c r="X295" s="13"/>
      <c r="Y295" s="13"/>
      <c r="Z295" s="13"/>
      <c r="AA295" s="13"/>
      <c r="AB295" s="13"/>
      <c r="AC295" s="13"/>
      <c r="AD295" s="13"/>
      <c r="AE295" s="13"/>
      <c r="AT295" s="192" t="s">
        <v>147</v>
      </c>
      <c r="AU295" s="192" t="s">
        <v>86</v>
      </c>
      <c r="AV295" s="13" t="s">
        <v>84</v>
      </c>
      <c r="AW295" s="13" t="s">
        <v>32</v>
      </c>
      <c r="AX295" s="13" t="s">
        <v>76</v>
      </c>
      <c r="AY295" s="192" t="s">
        <v>136</v>
      </c>
    </row>
    <row r="296" s="14" customFormat="1">
      <c r="A296" s="14"/>
      <c r="B296" s="198"/>
      <c r="C296" s="14"/>
      <c r="D296" s="186" t="s">
        <v>147</v>
      </c>
      <c r="E296" s="199" t="s">
        <v>1</v>
      </c>
      <c r="F296" s="200" t="s">
        <v>534</v>
      </c>
      <c r="G296" s="14"/>
      <c r="H296" s="201">
        <v>1.3500000000000001</v>
      </c>
      <c r="I296" s="202"/>
      <c r="J296" s="14"/>
      <c r="K296" s="14"/>
      <c r="L296" s="198"/>
      <c r="M296" s="203"/>
      <c r="N296" s="204"/>
      <c r="O296" s="204"/>
      <c r="P296" s="204"/>
      <c r="Q296" s="204"/>
      <c r="R296" s="204"/>
      <c r="S296" s="204"/>
      <c r="T296" s="205"/>
      <c r="U296" s="14"/>
      <c r="V296" s="14"/>
      <c r="W296" s="14"/>
      <c r="X296" s="14"/>
      <c r="Y296" s="14"/>
      <c r="Z296" s="14"/>
      <c r="AA296" s="14"/>
      <c r="AB296" s="14"/>
      <c r="AC296" s="14"/>
      <c r="AD296" s="14"/>
      <c r="AE296" s="14"/>
      <c r="AT296" s="199" t="s">
        <v>147</v>
      </c>
      <c r="AU296" s="199" t="s">
        <v>86</v>
      </c>
      <c r="AV296" s="14" t="s">
        <v>86</v>
      </c>
      <c r="AW296" s="14" t="s">
        <v>32</v>
      </c>
      <c r="AX296" s="14" t="s">
        <v>84</v>
      </c>
      <c r="AY296" s="199" t="s">
        <v>136</v>
      </c>
    </row>
    <row r="297" s="2" customFormat="1" ht="24.15" customHeight="1">
      <c r="A297" s="37"/>
      <c r="B297" s="171"/>
      <c r="C297" s="172" t="s">
        <v>362</v>
      </c>
      <c r="D297" s="172" t="s">
        <v>139</v>
      </c>
      <c r="E297" s="173" t="s">
        <v>702</v>
      </c>
      <c r="F297" s="174" t="s">
        <v>703</v>
      </c>
      <c r="G297" s="175" t="s">
        <v>142</v>
      </c>
      <c r="H297" s="176">
        <v>1.3500000000000001</v>
      </c>
      <c r="I297" s="177"/>
      <c r="J297" s="178">
        <f>ROUND(I297*H297,2)</f>
        <v>0</v>
      </c>
      <c r="K297" s="179"/>
      <c r="L297" s="38"/>
      <c r="M297" s="180" t="s">
        <v>1</v>
      </c>
      <c r="N297" s="181" t="s">
        <v>41</v>
      </c>
      <c r="O297" s="76"/>
      <c r="P297" s="182">
        <f>O297*H297</f>
        <v>0</v>
      </c>
      <c r="Q297" s="182">
        <v>0.00013999999999999999</v>
      </c>
      <c r="R297" s="182">
        <f>Q297*H297</f>
        <v>0.00018899999999999999</v>
      </c>
      <c r="S297" s="182">
        <v>0</v>
      </c>
      <c r="T297" s="183">
        <f>S297*H297</f>
        <v>0</v>
      </c>
      <c r="U297" s="37"/>
      <c r="V297" s="37"/>
      <c r="W297" s="37"/>
      <c r="X297" s="37"/>
      <c r="Y297" s="37"/>
      <c r="Z297" s="37"/>
      <c r="AA297" s="37"/>
      <c r="AB297" s="37"/>
      <c r="AC297" s="37"/>
      <c r="AD297" s="37"/>
      <c r="AE297" s="37"/>
      <c r="AR297" s="184" t="s">
        <v>143</v>
      </c>
      <c r="AT297" s="184" t="s">
        <v>139</v>
      </c>
      <c r="AU297" s="184" t="s">
        <v>86</v>
      </c>
      <c r="AY297" s="18" t="s">
        <v>136</v>
      </c>
      <c r="BE297" s="185">
        <f>IF(N297="základní",J297,0)</f>
        <v>0</v>
      </c>
      <c r="BF297" s="185">
        <f>IF(N297="snížená",J297,0)</f>
        <v>0</v>
      </c>
      <c r="BG297" s="185">
        <f>IF(N297="zákl. přenesená",J297,0)</f>
        <v>0</v>
      </c>
      <c r="BH297" s="185">
        <f>IF(N297="sníž. přenesená",J297,0)</f>
        <v>0</v>
      </c>
      <c r="BI297" s="185">
        <f>IF(N297="nulová",J297,0)</f>
        <v>0</v>
      </c>
      <c r="BJ297" s="18" t="s">
        <v>84</v>
      </c>
      <c r="BK297" s="185">
        <f>ROUND(I297*H297,2)</f>
        <v>0</v>
      </c>
      <c r="BL297" s="18" t="s">
        <v>143</v>
      </c>
      <c r="BM297" s="184" t="s">
        <v>704</v>
      </c>
    </row>
    <row r="298" s="2" customFormat="1">
      <c r="A298" s="37"/>
      <c r="B298" s="38"/>
      <c r="C298" s="37"/>
      <c r="D298" s="186" t="s">
        <v>145</v>
      </c>
      <c r="E298" s="37"/>
      <c r="F298" s="187" t="s">
        <v>705</v>
      </c>
      <c r="G298" s="37"/>
      <c r="H298" s="37"/>
      <c r="I298" s="188"/>
      <c r="J298" s="37"/>
      <c r="K298" s="37"/>
      <c r="L298" s="38"/>
      <c r="M298" s="189"/>
      <c r="N298" s="190"/>
      <c r="O298" s="76"/>
      <c r="P298" s="76"/>
      <c r="Q298" s="76"/>
      <c r="R298" s="76"/>
      <c r="S298" s="76"/>
      <c r="T298" s="77"/>
      <c r="U298" s="37"/>
      <c r="V298" s="37"/>
      <c r="W298" s="37"/>
      <c r="X298" s="37"/>
      <c r="Y298" s="37"/>
      <c r="Z298" s="37"/>
      <c r="AA298" s="37"/>
      <c r="AB298" s="37"/>
      <c r="AC298" s="37"/>
      <c r="AD298" s="37"/>
      <c r="AE298" s="37"/>
      <c r="AT298" s="18" t="s">
        <v>145</v>
      </c>
      <c r="AU298" s="18" t="s">
        <v>86</v>
      </c>
    </row>
    <row r="299" s="2" customFormat="1">
      <c r="A299" s="37"/>
      <c r="B299" s="38"/>
      <c r="C299" s="37"/>
      <c r="D299" s="206" t="s">
        <v>156</v>
      </c>
      <c r="E299" s="37"/>
      <c r="F299" s="207" t="s">
        <v>706</v>
      </c>
      <c r="G299" s="37"/>
      <c r="H299" s="37"/>
      <c r="I299" s="188"/>
      <c r="J299" s="37"/>
      <c r="K299" s="37"/>
      <c r="L299" s="38"/>
      <c r="M299" s="189"/>
      <c r="N299" s="190"/>
      <c r="O299" s="76"/>
      <c r="P299" s="76"/>
      <c r="Q299" s="76"/>
      <c r="R299" s="76"/>
      <c r="S299" s="76"/>
      <c r="T299" s="77"/>
      <c r="U299" s="37"/>
      <c r="V299" s="37"/>
      <c r="W299" s="37"/>
      <c r="X299" s="37"/>
      <c r="Y299" s="37"/>
      <c r="Z299" s="37"/>
      <c r="AA299" s="37"/>
      <c r="AB299" s="37"/>
      <c r="AC299" s="37"/>
      <c r="AD299" s="37"/>
      <c r="AE299" s="37"/>
      <c r="AT299" s="18" t="s">
        <v>156</v>
      </c>
      <c r="AU299" s="18" t="s">
        <v>86</v>
      </c>
    </row>
    <row r="300" s="13" customFormat="1">
      <c r="A300" s="13"/>
      <c r="B300" s="191"/>
      <c r="C300" s="13"/>
      <c r="D300" s="186" t="s">
        <v>147</v>
      </c>
      <c r="E300" s="192" t="s">
        <v>1</v>
      </c>
      <c r="F300" s="193" t="s">
        <v>533</v>
      </c>
      <c r="G300" s="13"/>
      <c r="H300" s="192" t="s">
        <v>1</v>
      </c>
      <c r="I300" s="194"/>
      <c r="J300" s="13"/>
      <c r="K300" s="13"/>
      <c r="L300" s="191"/>
      <c r="M300" s="195"/>
      <c r="N300" s="196"/>
      <c r="O300" s="196"/>
      <c r="P300" s="196"/>
      <c r="Q300" s="196"/>
      <c r="R300" s="196"/>
      <c r="S300" s="196"/>
      <c r="T300" s="197"/>
      <c r="U300" s="13"/>
      <c r="V300" s="13"/>
      <c r="W300" s="13"/>
      <c r="X300" s="13"/>
      <c r="Y300" s="13"/>
      <c r="Z300" s="13"/>
      <c r="AA300" s="13"/>
      <c r="AB300" s="13"/>
      <c r="AC300" s="13"/>
      <c r="AD300" s="13"/>
      <c r="AE300" s="13"/>
      <c r="AT300" s="192" t="s">
        <v>147</v>
      </c>
      <c r="AU300" s="192" t="s">
        <v>86</v>
      </c>
      <c r="AV300" s="13" t="s">
        <v>84</v>
      </c>
      <c r="AW300" s="13" t="s">
        <v>32</v>
      </c>
      <c r="AX300" s="13" t="s">
        <v>76</v>
      </c>
      <c r="AY300" s="192" t="s">
        <v>136</v>
      </c>
    </row>
    <row r="301" s="14" customFormat="1">
      <c r="A301" s="14"/>
      <c r="B301" s="198"/>
      <c r="C301" s="14"/>
      <c r="D301" s="186" t="s">
        <v>147</v>
      </c>
      <c r="E301" s="199" t="s">
        <v>1</v>
      </c>
      <c r="F301" s="200" t="s">
        <v>534</v>
      </c>
      <c r="G301" s="14"/>
      <c r="H301" s="201">
        <v>1.3500000000000001</v>
      </c>
      <c r="I301" s="202"/>
      <c r="J301" s="14"/>
      <c r="K301" s="14"/>
      <c r="L301" s="198"/>
      <c r="M301" s="203"/>
      <c r="N301" s="204"/>
      <c r="O301" s="204"/>
      <c r="P301" s="204"/>
      <c r="Q301" s="204"/>
      <c r="R301" s="204"/>
      <c r="S301" s="204"/>
      <c r="T301" s="205"/>
      <c r="U301" s="14"/>
      <c r="V301" s="14"/>
      <c r="W301" s="14"/>
      <c r="X301" s="14"/>
      <c r="Y301" s="14"/>
      <c r="Z301" s="14"/>
      <c r="AA301" s="14"/>
      <c r="AB301" s="14"/>
      <c r="AC301" s="14"/>
      <c r="AD301" s="14"/>
      <c r="AE301" s="14"/>
      <c r="AT301" s="199" t="s">
        <v>147</v>
      </c>
      <c r="AU301" s="199" t="s">
        <v>86</v>
      </c>
      <c r="AV301" s="14" t="s">
        <v>86</v>
      </c>
      <c r="AW301" s="14" t="s">
        <v>32</v>
      </c>
      <c r="AX301" s="14" t="s">
        <v>84</v>
      </c>
      <c r="AY301" s="199" t="s">
        <v>136</v>
      </c>
    </row>
    <row r="302" s="2" customFormat="1" ht="24.15" customHeight="1">
      <c r="A302" s="37"/>
      <c r="B302" s="171"/>
      <c r="C302" s="172" t="s">
        <v>368</v>
      </c>
      <c r="D302" s="172" t="s">
        <v>139</v>
      </c>
      <c r="E302" s="173" t="s">
        <v>707</v>
      </c>
      <c r="F302" s="174" t="s">
        <v>708</v>
      </c>
      <c r="G302" s="175" t="s">
        <v>142</v>
      </c>
      <c r="H302" s="176">
        <v>1.3500000000000001</v>
      </c>
      <c r="I302" s="177"/>
      <c r="J302" s="178">
        <f>ROUND(I302*H302,2)</f>
        <v>0</v>
      </c>
      <c r="K302" s="179"/>
      <c r="L302" s="38"/>
      <c r="M302" s="180" t="s">
        <v>1</v>
      </c>
      <c r="N302" s="181" t="s">
        <v>41</v>
      </c>
      <c r="O302" s="76"/>
      <c r="P302" s="182">
        <f>O302*H302</f>
        <v>0</v>
      </c>
      <c r="Q302" s="182">
        <v>0.0028500000000000001</v>
      </c>
      <c r="R302" s="182">
        <f>Q302*H302</f>
        <v>0.0038475000000000002</v>
      </c>
      <c r="S302" s="182">
        <v>0</v>
      </c>
      <c r="T302" s="183">
        <f>S302*H302</f>
        <v>0</v>
      </c>
      <c r="U302" s="37"/>
      <c r="V302" s="37"/>
      <c r="W302" s="37"/>
      <c r="X302" s="37"/>
      <c r="Y302" s="37"/>
      <c r="Z302" s="37"/>
      <c r="AA302" s="37"/>
      <c r="AB302" s="37"/>
      <c r="AC302" s="37"/>
      <c r="AD302" s="37"/>
      <c r="AE302" s="37"/>
      <c r="AR302" s="184" t="s">
        <v>143</v>
      </c>
      <c r="AT302" s="184" t="s">
        <v>139</v>
      </c>
      <c r="AU302" s="184" t="s">
        <v>86</v>
      </c>
      <c r="AY302" s="18" t="s">
        <v>136</v>
      </c>
      <c r="BE302" s="185">
        <f>IF(N302="základní",J302,0)</f>
        <v>0</v>
      </c>
      <c r="BF302" s="185">
        <f>IF(N302="snížená",J302,0)</f>
        <v>0</v>
      </c>
      <c r="BG302" s="185">
        <f>IF(N302="zákl. přenesená",J302,0)</f>
        <v>0</v>
      </c>
      <c r="BH302" s="185">
        <f>IF(N302="sníž. přenesená",J302,0)</f>
        <v>0</v>
      </c>
      <c r="BI302" s="185">
        <f>IF(N302="nulová",J302,0)</f>
        <v>0</v>
      </c>
      <c r="BJ302" s="18" t="s">
        <v>84</v>
      </c>
      <c r="BK302" s="185">
        <f>ROUND(I302*H302,2)</f>
        <v>0</v>
      </c>
      <c r="BL302" s="18" t="s">
        <v>143</v>
      </c>
      <c r="BM302" s="184" t="s">
        <v>709</v>
      </c>
    </row>
    <row r="303" s="2" customFormat="1">
      <c r="A303" s="37"/>
      <c r="B303" s="38"/>
      <c r="C303" s="37"/>
      <c r="D303" s="186" t="s">
        <v>145</v>
      </c>
      <c r="E303" s="37"/>
      <c r="F303" s="187" t="s">
        <v>710</v>
      </c>
      <c r="G303" s="37"/>
      <c r="H303" s="37"/>
      <c r="I303" s="188"/>
      <c r="J303" s="37"/>
      <c r="K303" s="37"/>
      <c r="L303" s="38"/>
      <c r="M303" s="189"/>
      <c r="N303" s="190"/>
      <c r="O303" s="76"/>
      <c r="P303" s="76"/>
      <c r="Q303" s="76"/>
      <c r="R303" s="76"/>
      <c r="S303" s="76"/>
      <c r="T303" s="77"/>
      <c r="U303" s="37"/>
      <c r="V303" s="37"/>
      <c r="W303" s="37"/>
      <c r="X303" s="37"/>
      <c r="Y303" s="37"/>
      <c r="Z303" s="37"/>
      <c r="AA303" s="37"/>
      <c r="AB303" s="37"/>
      <c r="AC303" s="37"/>
      <c r="AD303" s="37"/>
      <c r="AE303" s="37"/>
      <c r="AT303" s="18" t="s">
        <v>145</v>
      </c>
      <c r="AU303" s="18" t="s">
        <v>86</v>
      </c>
    </row>
    <row r="304" s="2" customFormat="1">
      <c r="A304" s="37"/>
      <c r="B304" s="38"/>
      <c r="C304" s="37"/>
      <c r="D304" s="206" t="s">
        <v>156</v>
      </c>
      <c r="E304" s="37"/>
      <c r="F304" s="207" t="s">
        <v>711</v>
      </c>
      <c r="G304" s="37"/>
      <c r="H304" s="37"/>
      <c r="I304" s="188"/>
      <c r="J304" s="37"/>
      <c r="K304" s="37"/>
      <c r="L304" s="38"/>
      <c r="M304" s="189"/>
      <c r="N304" s="190"/>
      <c r="O304" s="76"/>
      <c r="P304" s="76"/>
      <c r="Q304" s="76"/>
      <c r="R304" s="76"/>
      <c r="S304" s="76"/>
      <c r="T304" s="77"/>
      <c r="U304" s="37"/>
      <c r="V304" s="37"/>
      <c r="W304" s="37"/>
      <c r="X304" s="37"/>
      <c r="Y304" s="37"/>
      <c r="Z304" s="37"/>
      <c r="AA304" s="37"/>
      <c r="AB304" s="37"/>
      <c r="AC304" s="37"/>
      <c r="AD304" s="37"/>
      <c r="AE304" s="37"/>
      <c r="AT304" s="18" t="s">
        <v>156</v>
      </c>
      <c r="AU304" s="18" t="s">
        <v>86</v>
      </c>
    </row>
    <row r="305" s="13" customFormat="1">
      <c r="A305" s="13"/>
      <c r="B305" s="191"/>
      <c r="C305" s="13"/>
      <c r="D305" s="186" t="s">
        <v>147</v>
      </c>
      <c r="E305" s="192" t="s">
        <v>1</v>
      </c>
      <c r="F305" s="193" t="s">
        <v>533</v>
      </c>
      <c r="G305" s="13"/>
      <c r="H305" s="192" t="s">
        <v>1</v>
      </c>
      <c r="I305" s="194"/>
      <c r="J305" s="13"/>
      <c r="K305" s="13"/>
      <c r="L305" s="191"/>
      <c r="M305" s="195"/>
      <c r="N305" s="196"/>
      <c r="O305" s="196"/>
      <c r="P305" s="196"/>
      <c r="Q305" s="196"/>
      <c r="R305" s="196"/>
      <c r="S305" s="196"/>
      <c r="T305" s="197"/>
      <c r="U305" s="13"/>
      <c r="V305" s="13"/>
      <c r="W305" s="13"/>
      <c r="X305" s="13"/>
      <c r="Y305" s="13"/>
      <c r="Z305" s="13"/>
      <c r="AA305" s="13"/>
      <c r="AB305" s="13"/>
      <c r="AC305" s="13"/>
      <c r="AD305" s="13"/>
      <c r="AE305" s="13"/>
      <c r="AT305" s="192" t="s">
        <v>147</v>
      </c>
      <c r="AU305" s="192" t="s">
        <v>86</v>
      </c>
      <c r="AV305" s="13" t="s">
        <v>84</v>
      </c>
      <c r="AW305" s="13" t="s">
        <v>32</v>
      </c>
      <c r="AX305" s="13" t="s">
        <v>76</v>
      </c>
      <c r="AY305" s="192" t="s">
        <v>136</v>
      </c>
    </row>
    <row r="306" s="14" customFormat="1">
      <c r="A306" s="14"/>
      <c r="B306" s="198"/>
      <c r="C306" s="14"/>
      <c r="D306" s="186" t="s">
        <v>147</v>
      </c>
      <c r="E306" s="199" t="s">
        <v>1</v>
      </c>
      <c r="F306" s="200" t="s">
        <v>534</v>
      </c>
      <c r="G306" s="14"/>
      <c r="H306" s="201">
        <v>1.3500000000000001</v>
      </c>
      <c r="I306" s="202"/>
      <c r="J306" s="14"/>
      <c r="K306" s="14"/>
      <c r="L306" s="198"/>
      <c r="M306" s="203"/>
      <c r="N306" s="204"/>
      <c r="O306" s="204"/>
      <c r="P306" s="204"/>
      <c r="Q306" s="204"/>
      <c r="R306" s="204"/>
      <c r="S306" s="204"/>
      <c r="T306" s="205"/>
      <c r="U306" s="14"/>
      <c r="V306" s="14"/>
      <c r="W306" s="14"/>
      <c r="X306" s="14"/>
      <c r="Y306" s="14"/>
      <c r="Z306" s="14"/>
      <c r="AA306" s="14"/>
      <c r="AB306" s="14"/>
      <c r="AC306" s="14"/>
      <c r="AD306" s="14"/>
      <c r="AE306" s="14"/>
      <c r="AT306" s="199" t="s">
        <v>147</v>
      </c>
      <c r="AU306" s="199" t="s">
        <v>86</v>
      </c>
      <c r="AV306" s="14" t="s">
        <v>86</v>
      </c>
      <c r="AW306" s="14" t="s">
        <v>32</v>
      </c>
      <c r="AX306" s="14" t="s">
        <v>84</v>
      </c>
      <c r="AY306" s="199" t="s">
        <v>136</v>
      </c>
    </row>
    <row r="307" s="2" customFormat="1" ht="24.15" customHeight="1">
      <c r="A307" s="37"/>
      <c r="B307" s="171"/>
      <c r="C307" s="172" t="s">
        <v>376</v>
      </c>
      <c r="D307" s="172" t="s">
        <v>139</v>
      </c>
      <c r="E307" s="173" t="s">
        <v>712</v>
      </c>
      <c r="F307" s="174" t="s">
        <v>713</v>
      </c>
      <c r="G307" s="175" t="s">
        <v>356</v>
      </c>
      <c r="H307" s="176">
        <v>30</v>
      </c>
      <c r="I307" s="177"/>
      <c r="J307" s="178">
        <f>ROUND(I307*H307,2)</f>
        <v>0</v>
      </c>
      <c r="K307" s="179"/>
      <c r="L307" s="38"/>
      <c r="M307" s="180" t="s">
        <v>1</v>
      </c>
      <c r="N307" s="181" t="s">
        <v>41</v>
      </c>
      <c r="O307" s="76"/>
      <c r="P307" s="182">
        <f>O307*H307</f>
        <v>0</v>
      </c>
      <c r="Q307" s="182">
        <v>0.017770000000000001</v>
      </c>
      <c r="R307" s="182">
        <f>Q307*H307</f>
        <v>0.53310000000000002</v>
      </c>
      <c r="S307" s="182">
        <v>0</v>
      </c>
      <c r="T307" s="183">
        <f>S307*H307</f>
        <v>0</v>
      </c>
      <c r="U307" s="37"/>
      <c r="V307" s="37"/>
      <c r="W307" s="37"/>
      <c r="X307" s="37"/>
      <c r="Y307" s="37"/>
      <c r="Z307" s="37"/>
      <c r="AA307" s="37"/>
      <c r="AB307" s="37"/>
      <c r="AC307" s="37"/>
      <c r="AD307" s="37"/>
      <c r="AE307" s="37"/>
      <c r="AR307" s="184" t="s">
        <v>143</v>
      </c>
      <c r="AT307" s="184" t="s">
        <v>139</v>
      </c>
      <c r="AU307" s="184" t="s">
        <v>86</v>
      </c>
      <c r="AY307" s="18" t="s">
        <v>136</v>
      </c>
      <c r="BE307" s="185">
        <f>IF(N307="základní",J307,0)</f>
        <v>0</v>
      </c>
      <c r="BF307" s="185">
        <f>IF(N307="snížená",J307,0)</f>
        <v>0</v>
      </c>
      <c r="BG307" s="185">
        <f>IF(N307="zákl. přenesená",J307,0)</f>
        <v>0</v>
      </c>
      <c r="BH307" s="185">
        <f>IF(N307="sníž. přenesená",J307,0)</f>
        <v>0</v>
      </c>
      <c r="BI307" s="185">
        <f>IF(N307="nulová",J307,0)</f>
        <v>0</v>
      </c>
      <c r="BJ307" s="18" t="s">
        <v>84</v>
      </c>
      <c r="BK307" s="185">
        <f>ROUND(I307*H307,2)</f>
        <v>0</v>
      </c>
      <c r="BL307" s="18" t="s">
        <v>143</v>
      </c>
      <c r="BM307" s="184" t="s">
        <v>714</v>
      </c>
    </row>
    <row r="308" s="2" customFormat="1">
      <c r="A308" s="37"/>
      <c r="B308" s="38"/>
      <c r="C308" s="37"/>
      <c r="D308" s="186" t="s">
        <v>145</v>
      </c>
      <c r="E308" s="37"/>
      <c r="F308" s="187" t="s">
        <v>715</v>
      </c>
      <c r="G308" s="37"/>
      <c r="H308" s="37"/>
      <c r="I308" s="188"/>
      <c r="J308" s="37"/>
      <c r="K308" s="37"/>
      <c r="L308" s="38"/>
      <c r="M308" s="189"/>
      <c r="N308" s="190"/>
      <c r="O308" s="76"/>
      <c r="P308" s="76"/>
      <c r="Q308" s="76"/>
      <c r="R308" s="76"/>
      <c r="S308" s="76"/>
      <c r="T308" s="77"/>
      <c r="U308" s="37"/>
      <c r="V308" s="37"/>
      <c r="W308" s="37"/>
      <c r="X308" s="37"/>
      <c r="Y308" s="37"/>
      <c r="Z308" s="37"/>
      <c r="AA308" s="37"/>
      <c r="AB308" s="37"/>
      <c r="AC308" s="37"/>
      <c r="AD308" s="37"/>
      <c r="AE308" s="37"/>
      <c r="AT308" s="18" t="s">
        <v>145</v>
      </c>
      <c r="AU308" s="18" t="s">
        <v>86</v>
      </c>
    </row>
    <row r="309" s="2" customFormat="1">
      <c r="A309" s="37"/>
      <c r="B309" s="38"/>
      <c r="C309" s="37"/>
      <c r="D309" s="206" t="s">
        <v>156</v>
      </c>
      <c r="E309" s="37"/>
      <c r="F309" s="207" t="s">
        <v>716</v>
      </c>
      <c r="G309" s="37"/>
      <c r="H309" s="37"/>
      <c r="I309" s="188"/>
      <c r="J309" s="37"/>
      <c r="K309" s="37"/>
      <c r="L309" s="38"/>
      <c r="M309" s="189"/>
      <c r="N309" s="190"/>
      <c r="O309" s="76"/>
      <c r="P309" s="76"/>
      <c r="Q309" s="76"/>
      <c r="R309" s="76"/>
      <c r="S309" s="76"/>
      <c r="T309" s="77"/>
      <c r="U309" s="37"/>
      <c r="V309" s="37"/>
      <c r="W309" s="37"/>
      <c r="X309" s="37"/>
      <c r="Y309" s="37"/>
      <c r="Z309" s="37"/>
      <c r="AA309" s="37"/>
      <c r="AB309" s="37"/>
      <c r="AC309" s="37"/>
      <c r="AD309" s="37"/>
      <c r="AE309" s="37"/>
      <c r="AT309" s="18" t="s">
        <v>156</v>
      </c>
      <c r="AU309" s="18" t="s">
        <v>86</v>
      </c>
    </row>
    <row r="310" s="2" customFormat="1" ht="24.15" customHeight="1">
      <c r="A310" s="37"/>
      <c r="B310" s="171"/>
      <c r="C310" s="220" t="s">
        <v>386</v>
      </c>
      <c r="D310" s="220" t="s">
        <v>590</v>
      </c>
      <c r="E310" s="221" t="s">
        <v>717</v>
      </c>
      <c r="F310" s="222" t="s">
        <v>718</v>
      </c>
      <c r="G310" s="223" t="s">
        <v>356</v>
      </c>
      <c r="H310" s="224">
        <v>9</v>
      </c>
      <c r="I310" s="225"/>
      <c r="J310" s="226">
        <f>ROUND(I310*H310,2)</f>
        <v>0</v>
      </c>
      <c r="K310" s="227"/>
      <c r="L310" s="228"/>
      <c r="M310" s="229" t="s">
        <v>1</v>
      </c>
      <c r="N310" s="230" t="s">
        <v>41</v>
      </c>
      <c r="O310" s="76"/>
      <c r="P310" s="182">
        <f>O310*H310</f>
        <v>0</v>
      </c>
      <c r="Q310" s="182">
        <v>0.01521</v>
      </c>
      <c r="R310" s="182">
        <f>Q310*H310</f>
        <v>0.13688999999999998</v>
      </c>
      <c r="S310" s="182">
        <v>0</v>
      </c>
      <c r="T310" s="183">
        <f>S310*H310</f>
        <v>0</v>
      </c>
      <c r="U310" s="37"/>
      <c r="V310" s="37"/>
      <c r="W310" s="37"/>
      <c r="X310" s="37"/>
      <c r="Y310" s="37"/>
      <c r="Z310" s="37"/>
      <c r="AA310" s="37"/>
      <c r="AB310" s="37"/>
      <c r="AC310" s="37"/>
      <c r="AD310" s="37"/>
      <c r="AE310" s="37"/>
      <c r="AR310" s="184" t="s">
        <v>227</v>
      </c>
      <c r="AT310" s="184" t="s">
        <v>590</v>
      </c>
      <c r="AU310" s="184" t="s">
        <v>86</v>
      </c>
      <c r="AY310" s="18" t="s">
        <v>136</v>
      </c>
      <c r="BE310" s="185">
        <f>IF(N310="základní",J310,0)</f>
        <v>0</v>
      </c>
      <c r="BF310" s="185">
        <f>IF(N310="snížená",J310,0)</f>
        <v>0</v>
      </c>
      <c r="BG310" s="185">
        <f>IF(N310="zákl. přenesená",J310,0)</f>
        <v>0</v>
      </c>
      <c r="BH310" s="185">
        <f>IF(N310="sníž. přenesená",J310,0)</f>
        <v>0</v>
      </c>
      <c r="BI310" s="185">
        <f>IF(N310="nulová",J310,0)</f>
        <v>0</v>
      </c>
      <c r="BJ310" s="18" t="s">
        <v>84</v>
      </c>
      <c r="BK310" s="185">
        <f>ROUND(I310*H310,2)</f>
        <v>0</v>
      </c>
      <c r="BL310" s="18" t="s">
        <v>143</v>
      </c>
      <c r="BM310" s="184" t="s">
        <v>719</v>
      </c>
    </row>
    <row r="311" s="2" customFormat="1">
      <c r="A311" s="37"/>
      <c r="B311" s="38"/>
      <c r="C311" s="37"/>
      <c r="D311" s="186" t="s">
        <v>145</v>
      </c>
      <c r="E311" s="37"/>
      <c r="F311" s="187" t="s">
        <v>718</v>
      </c>
      <c r="G311" s="37"/>
      <c r="H311" s="37"/>
      <c r="I311" s="188"/>
      <c r="J311" s="37"/>
      <c r="K311" s="37"/>
      <c r="L311" s="38"/>
      <c r="M311" s="189"/>
      <c r="N311" s="190"/>
      <c r="O311" s="76"/>
      <c r="P311" s="76"/>
      <c r="Q311" s="76"/>
      <c r="R311" s="76"/>
      <c r="S311" s="76"/>
      <c r="T311" s="77"/>
      <c r="U311" s="37"/>
      <c r="V311" s="37"/>
      <c r="W311" s="37"/>
      <c r="X311" s="37"/>
      <c r="Y311" s="37"/>
      <c r="Z311" s="37"/>
      <c r="AA311" s="37"/>
      <c r="AB311" s="37"/>
      <c r="AC311" s="37"/>
      <c r="AD311" s="37"/>
      <c r="AE311" s="37"/>
      <c r="AT311" s="18" t="s">
        <v>145</v>
      </c>
      <c r="AU311" s="18" t="s">
        <v>86</v>
      </c>
    </row>
    <row r="312" s="2" customFormat="1" ht="24.15" customHeight="1">
      <c r="A312" s="37"/>
      <c r="B312" s="171"/>
      <c r="C312" s="220" t="s">
        <v>392</v>
      </c>
      <c r="D312" s="220" t="s">
        <v>590</v>
      </c>
      <c r="E312" s="221" t="s">
        <v>720</v>
      </c>
      <c r="F312" s="222" t="s">
        <v>721</v>
      </c>
      <c r="G312" s="223" t="s">
        <v>356</v>
      </c>
      <c r="H312" s="224">
        <v>8</v>
      </c>
      <c r="I312" s="225"/>
      <c r="J312" s="226">
        <f>ROUND(I312*H312,2)</f>
        <v>0</v>
      </c>
      <c r="K312" s="227"/>
      <c r="L312" s="228"/>
      <c r="M312" s="229" t="s">
        <v>1</v>
      </c>
      <c r="N312" s="230" t="s">
        <v>41</v>
      </c>
      <c r="O312" s="76"/>
      <c r="P312" s="182">
        <f>O312*H312</f>
        <v>0</v>
      </c>
      <c r="Q312" s="182">
        <v>0.014890000000000001</v>
      </c>
      <c r="R312" s="182">
        <f>Q312*H312</f>
        <v>0.11912</v>
      </c>
      <c r="S312" s="182">
        <v>0</v>
      </c>
      <c r="T312" s="183">
        <f>S312*H312</f>
        <v>0</v>
      </c>
      <c r="U312" s="37"/>
      <c r="V312" s="37"/>
      <c r="W312" s="37"/>
      <c r="X312" s="37"/>
      <c r="Y312" s="37"/>
      <c r="Z312" s="37"/>
      <c r="AA312" s="37"/>
      <c r="AB312" s="37"/>
      <c r="AC312" s="37"/>
      <c r="AD312" s="37"/>
      <c r="AE312" s="37"/>
      <c r="AR312" s="184" t="s">
        <v>227</v>
      </c>
      <c r="AT312" s="184" t="s">
        <v>590</v>
      </c>
      <c r="AU312" s="184" t="s">
        <v>86</v>
      </c>
      <c r="AY312" s="18" t="s">
        <v>136</v>
      </c>
      <c r="BE312" s="185">
        <f>IF(N312="základní",J312,0)</f>
        <v>0</v>
      </c>
      <c r="BF312" s="185">
        <f>IF(N312="snížená",J312,0)</f>
        <v>0</v>
      </c>
      <c r="BG312" s="185">
        <f>IF(N312="zákl. přenesená",J312,0)</f>
        <v>0</v>
      </c>
      <c r="BH312" s="185">
        <f>IF(N312="sníž. přenesená",J312,0)</f>
        <v>0</v>
      </c>
      <c r="BI312" s="185">
        <f>IF(N312="nulová",J312,0)</f>
        <v>0</v>
      </c>
      <c r="BJ312" s="18" t="s">
        <v>84</v>
      </c>
      <c r="BK312" s="185">
        <f>ROUND(I312*H312,2)</f>
        <v>0</v>
      </c>
      <c r="BL312" s="18" t="s">
        <v>143</v>
      </c>
      <c r="BM312" s="184" t="s">
        <v>722</v>
      </c>
    </row>
    <row r="313" s="2" customFormat="1">
      <c r="A313" s="37"/>
      <c r="B313" s="38"/>
      <c r="C313" s="37"/>
      <c r="D313" s="186" t="s">
        <v>145</v>
      </c>
      <c r="E313" s="37"/>
      <c r="F313" s="187" t="s">
        <v>721</v>
      </c>
      <c r="G313" s="37"/>
      <c r="H313" s="37"/>
      <c r="I313" s="188"/>
      <c r="J313" s="37"/>
      <c r="K313" s="37"/>
      <c r="L313" s="38"/>
      <c r="M313" s="189"/>
      <c r="N313" s="190"/>
      <c r="O313" s="76"/>
      <c r="P313" s="76"/>
      <c r="Q313" s="76"/>
      <c r="R313" s="76"/>
      <c r="S313" s="76"/>
      <c r="T313" s="77"/>
      <c r="U313" s="37"/>
      <c r="V313" s="37"/>
      <c r="W313" s="37"/>
      <c r="X313" s="37"/>
      <c r="Y313" s="37"/>
      <c r="Z313" s="37"/>
      <c r="AA313" s="37"/>
      <c r="AB313" s="37"/>
      <c r="AC313" s="37"/>
      <c r="AD313" s="37"/>
      <c r="AE313" s="37"/>
      <c r="AT313" s="18" t="s">
        <v>145</v>
      </c>
      <c r="AU313" s="18" t="s">
        <v>86</v>
      </c>
    </row>
    <row r="314" s="2" customFormat="1" ht="24.15" customHeight="1">
      <c r="A314" s="37"/>
      <c r="B314" s="171"/>
      <c r="C314" s="220" t="s">
        <v>397</v>
      </c>
      <c r="D314" s="220" t="s">
        <v>590</v>
      </c>
      <c r="E314" s="221" t="s">
        <v>723</v>
      </c>
      <c r="F314" s="222" t="s">
        <v>724</v>
      </c>
      <c r="G314" s="223" t="s">
        <v>356</v>
      </c>
      <c r="H314" s="224">
        <v>2</v>
      </c>
      <c r="I314" s="225"/>
      <c r="J314" s="226">
        <f>ROUND(I314*H314,2)</f>
        <v>0</v>
      </c>
      <c r="K314" s="227"/>
      <c r="L314" s="228"/>
      <c r="M314" s="229" t="s">
        <v>1</v>
      </c>
      <c r="N314" s="230" t="s">
        <v>41</v>
      </c>
      <c r="O314" s="76"/>
      <c r="P314" s="182">
        <f>O314*H314</f>
        <v>0</v>
      </c>
      <c r="Q314" s="182">
        <v>0.012489999999999999</v>
      </c>
      <c r="R314" s="182">
        <f>Q314*H314</f>
        <v>0.024979999999999999</v>
      </c>
      <c r="S314" s="182">
        <v>0</v>
      </c>
      <c r="T314" s="183">
        <f>S314*H314</f>
        <v>0</v>
      </c>
      <c r="U314" s="37"/>
      <c r="V314" s="37"/>
      <c r="W314" s="37"/>
      <c r="X314" s="37"/>
      <c r="Y314" s="37"/>
      <c r="Z314" s="37"/>
      <c r="AA314" s="37"/>
      <c r="AB314" s="37"/>
      <c r="AC314" s="37"/>
      <c r="AD314" s="37"/>
      <c r="AE314" s="37"/>
      <c r="AR314" s="184" t="s">
        <v>227</v>
      </c>
      <c r="AT314" s="184" t="s">
        <v>590</v>
      </c>
      <c r="AU314" s="184" t="s">
        <v>86</v>
      </c>
      <c r="AY314" s="18" t="s">
        <v>136</v>
      </c>
      <c r="BE314" s="185">
        <f>IF(N314="základní",J314,0)</f>
        <v>0</v>
      </c>
      <c r="BF314" s="185">
        <f>IF(N314="snížená",J314,0)</f>
        <v>0</v>
      </c>
      <c r="BG314" s="185">
        <f>IF(N314="zákl. přenesená",J314,0)</f>
        <v>0</v>
      </c>
      <c r="BH314" s="185">
        <f>IF(N314="sníž. přenesená",J314,0)</f>
        <v>0</v>
      </c>
      <c r="BI314" s="185">
        <f>IF(N314="nulová",J314,0)</f>
        <v>0</v>
      </c>
      <c r="BJ314" s="18" t="s">
        <v>84</v>
      </c>
      <c r="BK314" s="185">
        <f>ROUND(I314*H314,2)</f>
        <v>0</v>
      </c>
      <c r="BL314" s="18" t="s">
        <v>143</v>
      </c>
      <c r="BM314" s="184" t="s">
        <v>725</v>
      </c>
    </row>
    <row r="315" s="2" customFormat="1">
      <c r="A315" s="37"/>
      <c r="B315" s="38"/>
      <c r="C315" s="37"/>
      <c r="D315" s="186" t="s">
        <v>145</v>
      </c>
      <c r="E315" s="37"/>
      <c r="F315" s="187" t="s">
        <v>724</v>
      </c>
      <c r="G315" s="37"/>
      <c r="H315" s="37"/>
      <c r="I315" s="188"/>
      <c r="J315" s="37"/>
      <c r="K315" s="37"/>
      <c r="L315" s="38"/>
      <c r="M315" s="189"/>
      <c r="N315" s="190"/>
      <c r="O315" s="76"/>
      <c r="P315" s="76"/>
      <c r="Q315" s="76"/>
      <c r="R315" s="76"/>
      <c r="S315" s="76"/>
      <c r="T315" s="77"/>
      <c r="U315" s="37"/>
      <c r="V315" s="37"/>
      <c r="W315" s="37"/>
      <c r="X315" s="37"/>
      <c r="Y315" s="37"/>
      <c r="Z315" s="37"/>
      <c r="AA315" s="37"/>
      <c r="AB315" s="37"/>
      <c r="AC315" s="37"/>
      <c r="AD315" s="37"/>
      <c r="AE315" s="37"/>
      <c r="AT315" s="18" t="s">
        <v>145</v>
      </c>
      <c r="AU315" s="18" t="s">
        <v>86</v>
      </c>
    </row>
    <row r="316" s="2" customFormat="1" ht="24.15" customHeight="1">
      <c r="A316" s="37"/>
      <c r="B316" s="171"/>
      <c r="C316" s="220" t="s">
        <v>404</v>
      </c>
      <c r="D316" s="220" t="s">
        <v>590</v>
      </c>
      <c r="E316" s="221" t="s">
        <v>726</v>
      </c>
      <c r="F316" s="222" t="s">
        <v>727</v>
      </c>
      <c r="G316" s="223" t="s">
        <v>356</v>
      </c>
      <c r="H316" s="224">
        <v>1</v>
      </c>
      <c r="I316" s="225"/>
      <c r="J316" s="226">
        <f>ROUND(I316*H316,2)</f>
        <v>0</v>
      </c>
      <c r="K316" s="227"/>
      <c r="L316" s="228"/>
      <c r="M316" s="229" t="s">
        <v>1</v>
      </c>
      <c r="N316" s="230" t="s">
        <v>41</v>
      </c>
      <c r="O316" s="76"/>
      <c r="P316" s="182">
        <f>O316*H316</f>
        <v>0</v>
      </c>
      <c r="Q316" s="182">
        <v>0.012250000000000001</v>
      </c>
      <c r="R316" s="182">
        <f>Q316*H316</f>
        <v>0.012250000000000001</v>
      </c>
      <c r="S316" s="182">
        <v>0</v>
      </c>
      <c r="T316" s="183">
        <f>S316*H316</f>
        <v>0</v>
      </c>
      <c r="U316" s="37"/>
      <c r="V316" s="37"/>
      <c r="W316" s="37"/>
      <c r="X316" s="37"/>
      <c r="Y316" s="37"/>
      <c r="Z316" s="37"/>
      <c r="AA316" s="37"/>
      <c r="AB316" s="37"/>
      <c r="AC316" s="37"/>
      <c r="AD316" s="37"/>
      <c r="AE316" s="37"/>
      <c r="AR316" s="184" t="s">
        <v>227</v>
      </c>
      <c r="AT316" s="184" t="s">
        <v>590</v>
      </c>
      <c r="AU316" s="184" t="s">
        <v>86</v>
      </c>
      <c r="AY316" s="18" t="s">
        <v>136</v>
      </c>
      <c r="BE316" s="185">
        <f>IF(N316="základní",J316,0)</f>
        <v>0</v>
      </c>
      <c r="BF316" s="185">
        <f>IF(N316="snížená",J316,0)</f>
        <v>0</v>
      </c>
      <c r="BG316" s="185">
        <f>IF(N316="zákl. přenesená",J316,0)</f>
        <v>0</v>
      </c>
      <c r="BH316" s="185">
        <f>IF(N316="sníž. přenesená",J316,0)</f>
        <v>0</v>
      </c>
      <c r="BI316" s="185">
        <f>IF(N316="nulová",J316,0)</f>
        <v>0</v>
      </c>
      <c r="BJ316" s="18" t="s">
        <v>84</v>
      </c>
      <c r="BK316" s="185">
        <f>ROUND(I316*H316,2)</f>
        <v>0</v>
      </c>
      <c r="BL316" s="18" t="s">
        <v>143</v>
      </c>
      <c r="BM316" s="184" t="s">
        <v>728</v>
      </c>
    </row>
    <row r="317" s="2" customFormat="1">
      <c r="A317" s="37"/>
      <c r="B317" s="38"/>
      <c r="C317" s="37"/>
      <c r="D317" s="186" t="s">
        <v>145</v>
      </c>
      <c r="E317" s="37"/>
      <c r="F317" s="187" t="s">
        <v>727</v>
      </c>
      <c r="G317" s="37"/>
      <c r="H317" s="37"/>
      <c r="I317" s="188"/>
      <c r="J317" s="37"/>
      <c r="K317" s="37"/>
      <c r="L317" s="38"/>
      <c r="M317" s="189"/>
      <c r="N317" s="190"/>
      <c r="O317" s="76"/>
      <c r="P317" s="76"/>
      <c r="Q317" s="76"/>
      <c r="R317" s="76"/>
      <c r="S317" s="76"/>
      <c r="T317" s="77"/>
      <c r="U317" s="37"/>
      <c r="V317" s="37"/>
      <c r="W317" s="37"/>
      <c r="X317" s="37"/>
      <c r="Y317" s="37"/>
      <c r="Z317" s="37"/>
      <c r="AA317" s="37"/>
      <c r="AB317" s="37"/>
      <c r="AC317" s="37"/>
      <c r="AD317" s="37"/>
      <c r="AE317" s="37"/>
      <c r="AT317" s="18" t="s">
        <v>145</v>
      </c>
      <c r="AU317" s="18" t="s">
        <v>86</v>
      </c>
    </row>
    <row r="318" s="2" customFormat="1" ht="24.15" customHeight="1">
      <c r="A318" s="37"/>
      <c r="B318" s="171"/>
      <c r="C318" s="220" t="s">
        <v>410</v>
      </c>
      <c r="D318" s="220" t="s">
        <v>590</v>
      </c>
      <c r="E318" s="221" t="s">
        <v>729</v>
      </c>
      <c r="F318" s="222" t="s">
        <v>730</v>
      </c>
      <c r="G318" s="223" t="s">
        <v>356</v>
      </c>
      <c r="H318" s="224">
        <v>2</v>
      </c>
      <c r="I318" s="225"/>
      <c r="J318" s="226">
        <f>ROUND(I318*H318,2)</f>
        <v>0</v>
      </c>
      <c r="K318" s="227"/>
      <c r="L318" s="228"/>
      <c r="M318" s="229" t="s">
        <v>1</v>
      </c>
      <c r="N318" s="230" t="s">
        <v>41</v>
      </c>
      <c r="O318" s="76"/>
      <c r="P318" s="182">
        <f>O318*H318</f>
        <v>0</v>
      </c>
      <c r="Q318" s="182">
        <v>0.01272</v>
      </c>
      <c r="R318" s="182">
        <f>Q318*H318</f>
        <v>0.025440000000000001</v>
      </c>
      <c r="S318" s="182">
        <v>0</v>
      </c>
      <c r="T318" s="183">
        <f>S318*H318</f>
        <v>0</v>
      </c>
      <c r="U318" s="37"/>
      <c r="V318" s="37"/>
      <c r="W318" s="37"/>
      <c r="X318" s="37"/>
      <c r="Y318" s="37"/>
      <c r="Z318" s="37"/>
      <c r="AA318" s="37"/>
      <c r="AB318" s="37"/>
      <c r="AC318" s="37"/>
      <c r="AD318" s="37"/>
      <c r="AE318" s="37"/>
      <c r="AR318" s="184" t="s">
        <v>227</v>
      </c>
      <c r="AT318" s="184" t="s">
        <v>590</v>
      </c>
      <c r="AU318" s="184" t="s">
        <v>86</v>
      </c>
      <c r="AY318" s="18" t="s">
        <v>136</v>
      </c>
      <c r="BE318" s="185">
        <f>IF(N318="základní",J318,0)</f>
        <v>0</v>
      </c>
      <c r="BF318" s="185">
        <f>IF(N318="snížená",J318,0)</f>
        <v>0</v>
      </c>
      <c r="BG318" s="185">
        <f>IF(N318="zákl. přenesená",J318,0)</f>
        <v>0</v>
      </c>
      <c r="BH318" s="185">
        <f>IF(N318="sníž. přenesená",J318,0)</f>
        <v>0</v>
      </c>
      <c r="BI318" s="185">
        <f>IF(N318="nulová",J318,0)</f>
        <v>0</v>
      </c>
      <c r="BJ318" s="18" t="s">
        <v>84</v>
      </c>
      <c r="BK318" s="185">
        <f>ROUND(I318*H318,2)</f>
        <v>0</v>
      </c>
      <c r="BL318" s="18" t="s">
        <v>143</v>
      </c>
      <c r="BM318" s="184" t="s">
        <v>731</v>
      </c>
    </row>
    <row r="319" s="2" customFormat="1">
      <c r="A319" s="37"/>
      <c r="B319" s="38"/>
      <c r="C319" s="37"/>
      <c r="D319" s="186" t="s">
        <v>145</v>
      </c>
      <c r="E319" s="37"/>
      <c r="F319" s="187" t="s">
        <v>730</v>
      </c>
      <c r="G319" s="37"/>
      <c r="H319" s="37"/>
      <c r="I319" s="188"/>
      <c r="J319" s="37"/>
      <c r="K319" s="37"/>
      <c r="L319" s="38"/>
      <c r="M319" s="189"/>
      <c r="N319" s="190"/>
      <c r="O319" s="76"/>
      <c r="P319" s="76"/>
      <c r="Q319" s="76"/>
      <c r="R319" s="76"/>
      <c r="S319" s="76"/>
      <c r="T319" s="77"/>
      <c r="U319" s="37"/>
      <c r="V319" s="37"/>
      <c r="W319" s="37"/>
      <c r="X319" s="37"/>
      <c r="Y319" s="37"/>
      <c r="Z319" s="37"/>
      <c r="AA319" s="37"/>
      <c r="AB319" s="37"/>
      <c r="AC319" s="37"/>
      <c r="AD319" s="37"/>
      <c r="AE319" s="37"/>
      <c r="AT319" s="18" t="s">
        <v>145</v>
      </c>
      <c r="AU319" s="18" t="s">
        <v>86</v>
      </c>
    </row>
    <row r="320" s="2" customFormat="1" ht="24.15" customHeight="1">
      <c r="A320" s="37"/>
      <c r="B320" s="171"/>
      <c r="C320" s="220" t="s">
        <v>418</v>
      </c>
      <c r="D320" s="220" t="s">
        <v>590</v>
      </c>
      <c r="E320" s="221" t="s">
        <v>732</v>
      </c>
      <c r="F320" s="222" t="s">
        <v>733</v>
      </c>
      <c r="G320" s="223" t="s">
        <v>356</v>
      </c>
      <c r="H320" s="224">
        <v>5</v>
      </c>
      <c r="I320" s="225"/>
      <c r="J320" s="226">
        <f>ROUND(I320*H320,2)</f>
        <v>0</v>
      </c>
      <c r="K320" s="227"/>
      <c r="L320" s="228"/>
      <c r="M320" s="229" t="s">
        <v>1</v>
      </c>
      <c r="N320" s="230" t="s">
        <v>41</v>
      </c>
      <c r="O320" s="76"/>
      <c r="P320" s="182">
        <f>O320*H320</f>
        <v>0</v>
      </c>
      <c r="Q320" s="182">
        <v>0.01553</v>
      </c>
      <c r="R320" s="182">
        <f>Q320*H320</f>
        <v>0.077649999999999997</v>
      </c>
      <c r="S320" s="182">
        <v>0</v>
      </c>
      <c r="T320" s="183">
        <f>S320*H320</f>
        <v>0</v>
      </c>
      <c r="U320" s="37"/>
      <c r="V320" s="37"/>
      <c r="W320" s="37"/>
      <c r="X320" s="37"/>
      <c r="Y320" s="37"/>
      <c r="Z320" s="37"/>
      <c r="AA320" s="37"/>
      <c r="AB320" s="37"/>
      <c r="AC320" s="37"/>
      <c r="AD320" s="37"/>
      <c r="AE320" s="37"/>
      <c r="AR320" s="184" t="s">
        <v>227</v>
      </c>
      <c r="AT320" s="184" t="s">
        <v>590</v>
      </c>
      <c r="AU320" s="184" t="s">
        <v>86</v>
      </c>
      <c r="AY320" s="18" t="s">
        <v>136</v>
      </c>
      <c r="BE320" s="185">
        <f>IF(N320="základní",J320,0)</f>
        <v>0</v>
      </c>
      <c r="BF320" s="185">
        <f>IF(N320="snížená",J320,0)</f>
        <v>0</v>
      </c>
      <c r="BG320" s="185">
        <f>IF(N320="zákl. přenesená",J320,0)</f>
        <v>0</v>
      </c>
      <c r="BH320" s="185">
        <f>IF(N320="sníž. přenesená",J320,0)</f>
        <v>0</v>
      </c>
      <c r="BI320" s="185">
        <f>IF(N320="nulová",J320,0)</f>
        <v>0</v>
      </c>
      <c r="BJ320" s="18" t="s">
        <v>84</v>
      </c>
      <c r="BK320" s="185">
        <f>ROUND(I320*H320,2)</f>
        <v>0</v>
      </c>
      <c r="BL320" s="18" t="s">
        <v>143</v>
      </c>
      <c r="BM320" s="184" t="s">
        <v>734</v>
      </c>
    </row>
    <row r="321" s="2" customFormat="1">
      <c r="A321" s="37"/>
      <c r="B321" s="38"/>
      <c r="C321" s="37"/>
      <c r="D321" s="186" t="s">
        <v>145</v>
      </c>
      <c r="E321" s="37"/>
      <c r="F321" s="187" t="s">
        <v>733</v>
      </c>
      <c r="G321" s="37"/>
      <c r="H321" s="37"/>
      <c r="I321" s="188"/>
      <c r="J321" s="37"/>
      <c r="K321" s="37"/>
      <c r="L321" s="38"/>
      <c r="M321" s="189"/>
      <c r="N321" s="190"/>
      <c r="O321" s="76"/>
      <c r="P321" s="76"/>
      <c r="Q321" s="76"/>
      <c r="R321" s="76"/>
      <c r="S321" s="76"/>
      <c r="T321" s="77"/>
      <c r="U321" s="37"/>
      <c r="V321" s="37"/>
      <c r="W321" s="37"/>
      <c r="X321" s="37"/>
      <c r="Y321" s="37"/>
      <c r="Z321" s="37"/>
      <c r="AA321" s="37"/>
      <c r="AB321" s="37"/>
      <c r="AC321" s="37"/>
      <c r="AD321" s="37"/>
      <c r="AE321" s="37"/>
      <c r="AT321" s="18" t="s">
        <v>145</v>
      </c>
      <c r="AU321" s="18" t="s">
        <v>86</v>
      </c>
    </row>
    <row r="322" s="2" customFormat="1" ht="24.15" customHeight="1">
      <c r="A322" s="37"/>
      <c r="B322" s="171"/>
      <c r="C322" s="220" t="s">
        <v>434</v>
      </c>
      <c r="D322" s="220" t="s">
        <v>590</v>
      </c>
      <c r="E322" s="221" t="s">
        <v>735</v>
      </c>
      <c r="F322" s="222" t="s">
        <v>736</v>
      </c>
      <c r="G322" s="223" t="s">
        <v>356</v>
      </c>
      <c r="H322" s="224">
        <v>3</v>
      </c>
      <c r="I322" s="225"/>
      <c r="J322" s="226">
        <f>ROUND(I322*H322,2)</f>
        <v>0</v>
      </c>
      <c r="K322" s="227"/>
      <c r="L322" s="228"/>
      <c r="M322" s="229" t="s">
        <v>1</v>
      </c>
      <c r="N322" s="230" t="s">
        <v>41</v>
      </c>
      <c r="O322" s="76"/>
      <c r="P322" s="182">
        <f>O322*H322</f>
        <v>0</v>
      </c>
      <c r="Q322" s="182">
        <v>0.016240000000000001</v>
      </c>
      <c r="R322" s="182">
        <f>Q322*H322</f>
        <v>0.048719999999999999</v>
      </c>
      <c r="S322" s="182">
        <v>0</v>
      </c>
      <c r="T322" s="183">
        <f>S322*H322</f>
        <v>0</v>
      </c>
      <c r="U322" s="37"/>
      <c r="V322" s="37"/>
      <c r="W322" s="37"/>
      <c r="X322" s="37"/>
      <c r="Y322" s="37"/>
      <c r="Z322" s="37"/>
      <c r="AA322" s="37"/>
      <c r="AB322" s="37"/>
      <c r="AC322" s="37"/>
      <c r="AD322" s="37"/>
      <c r="AE322" s="37"/>
      <c r="AR322" s="184" t="s">
        <v>227</v>
      </c>
      <c r="AT322" s="184" t="s">
        <v>590</v>
      </c>
      <c r="AU322" s="184" t="s">
        <v>86</v>
      </c>
      <c r="AY322" s="18" t="s">
        <v>136</v>
      </c>
      <c r="BE322" s="185">
        <f>IF(N322="základní",J322,0)</f>
        <v>0</v>
      </c>
      <c r="BF322" s="185">
        <f>IF(N322="snížená",J322,0)</f>
        <v>0</v>
      </c>
      <c r="BG322" s="185">
        <f>IF(N322="zákl. přenesená",J322,0)</f>
        <v>0</v>
      </c>
      <c r="BH322" s="185">
        <f>IF(N322="sníž. přenesená",J322,0)</f>
        <v>0</v>
      </c>
      <c r="BI322" s="185">
        <f>IF(N322="nulová",J322,0)</f>
        <v>0</v>
      </c>
      <c r="BJ322" s="18" t="s">
        <v>84</v>
      </c>
      <c r="BK322" s="185">
        <f>ROUND(I322*H322,2)</f>
        <v>0</v>
      </c>
      <c r="BL322" s="18" t="s">
        <v>143</v>
      </c>
      <c r="BM322" s="184" t="s">
        <v>737</v>
      </c>
    </row>
    <row r="323" s="2" customFormat="1">
      <c r="A323" s="37"/>
      <c r="B323" s="38"/>
      <c r="C323" s="37"/>
      <c r="D323" s="186" t="s">
        <v>145</v>
      </c>
      <c r="E323" s="37"/>
      <c r="F323" s="187" t="s">
        <v>736</v>
      </c>
      <c r="G323" s="37"/>
      <c r="H323" s="37"/>
      <c r="I323" s="188"/>
      <c r="J323" s="37"/>
      <c r="K323" s="37"/>
      <c r="L323" s="38"/>
      <c r="M323" s="189"/>
      <c r="N323" s="190"/>
      <c r="O323" s="76"/>
      <c r="P323" s="76"/>
      <c r="Q323" s="76"/>
      <c r="R323" s="76"/>
      <c r="S323" s="76"/>
      <c r="T323" s="77"/>
      <c r="U323" s="37"/>
      <c r="V323" s="37"/>
      <c r="W323" s="37"/>
      <c r="X323" s="37"/>
      <c r="Y323" s="37"/>
      <c r="Z323" s="37"/>
      <c r="AA323" s="37"/>
      <c r="AB323" s="37"/>
      <c r="AC323" s="37"/>
      <c r="AD323" s="37"/>
      <c r="AE323" s="37"/>
      <c r="AT323" s="18" t="s">
        <v>145</v>
      </c>
      <c r="AU323" s="18" t="s">
        <v>86</v>
      </c>
    </row>
    <row r="324" s="2" customFormat="1" ht="37.8" customHeight="1">
      <c r="A324" s="37"/>
      <c r="B324" s="171"/>
      <c r="C324" s="172" t="s">
        <v>442</v>
      </c>
      <c r="D324" s="172" t="s">
        <v>139</v>
      </c>
      <c r="E324" s="173" t="s">
        <v>738</v>
      </c>
      <c r="F324" s="174" t="s">
        <v>739</v>
      </c>
      <c r="G324" s="175" t="s">
        <v>356</v>
      </c>
      <c r="H324" s="176">
        <v>1</v>
      </c>
      <c r="I324" s="177"/>
      <c r="J324" s="178">
        <f>ROUND(I324*H324,2)</f>
        <v>0</v>
      </c>
      <c r="K324" s="179"/>
      <c r="L324" s="38"/>
      <c r="M324" s="180" t="s">
        <v>1</v>
      </c>
      <c r="N324" s="181" t="s">
        <v>41</v>
      </c>
      <c r="O324" s="76"/>
      <c r="P324" s="182">
        <f>O324*H324</f>
        <v>0</v>
      </c>
      <c r="Q324" s="182">
        <v>0.053620000000000001</v>
      </c>
      <c r="R324" s="182">
        <f>Q324*H324</f>
        <v>0.053620000000000001</v>
      </c>
      <c r="S324" s="182">
        <v>0</v>
      </c>
      <c r="T324" s="183">
        <f>S324*H324</f>
        <v>0</v>
      </c>
      <c r="U324" s="37"/>
      <c r="V324" s="37"/>
      <c r="W324" s="37"/>
      <c r="X324" s="37"/>
      <c r="Y324" s="37"/>
      <c r="Z324" s="37"/>
      <c r="AA324" s="37"/>
      <c r="AB324" s="37"/>
      <c r="AC324" s="37"/>
      <c r="AD324" s="37"/>
      <c r="AE324" s="37"/>
      <c r="AR324" s="184" t="s">
        <v>143</v>
      </c>
      <c r="AT324" s="184" t="s">
        <v>139</v>
      </c>
      <c r="AU324" s="184" t="s">
        <v>86</v>
      </c>
      <c r="AY324" s="18" t="s">
        <v>136</v>
      </c>
      <c r="BE324" s="185">
        <f>IF(N324="základní",J324,0)</f>
        <v>0</v>
      </c>
      <c r="BF324" s="185">
        <f>IF(N324="snížená",J324,0)</f>
        <v>0</v>
      </c>
      <c r="BG324" s="185">
        <f>IF(N324="zákl. přenesená",J324,0)</f>
        <v>0</v>
      </c>
      <c r="BH324" s="185">
        <f>IF(N324="sníž. přenesená",J324,0)</f>
        <v>0</v>
      </c>
      <c r="BI324" s="185">
        <f>IF(N324="nulová",J324,0)</f>
        <v>0</v>
      </c>
      <c r="BJ324" s="18" t="s">
        <v>84</v>
      </c>
      <c r="BK324" s="185">
        <f>ROUND(I324*H324,2)</f>
        <v>0</v>
      </c>
      <c r="BL324" s="18" t="s">
        <v>143</v>
      </c>
      <c r="BM324" s="184" t="s">
        <v>740</v>
      </c>
    </row>
    <row r="325" s="2" customFormat="1">
      <c r="A325" s="37"/>
      <c r="B325" s="38"/>
      <c r="C325" s="37"/>
      <c r="D325" s="186" t="s">
        <v>145</v>
      </c>
      <c r="E325" s="37"/>
      <c r="F325" s="187" t="s">
        <v>741</v>
      </c>
      <c r="G325" s="37"/>
      <c r="H325" s="37"/>
      <c r="I325" s="188"/>
      <c r="J325" s="37"/>
      <c r="K325" s="37"/>
      <c r="L325" s="38"/>
      <c r="M325" s="189"/>
      <c r="N325" s="190"/>
      <c r="O325" s="76"/>
      <c r="P325" s="76"/>
      <c r="Q325" s="76"/>
      <c r="R325" s="76"/>
      <c r="S325" s="76"/>
      <c r="T325" s="77"/>
      <c r="U325" s="37"/>
      <c r="V325" s="37"/>
      <c r="W325" s="37"/>
      <c r="X325" s="37"/>
      <c r="Y325" s="37"/>
      <c r="Z325" s="37"/>
      <c r="AA325" s="37"/>
      <c r="AB325" s="37"/>
      <c r="AC325" s="37"/>
      <c r="AD325" s="37"/>
      <c r="AE325" s="37"/>
      <c r="AT325" s="18" t="s">
        <v>145</v>
      </c>
      <c r="AU325" s="18" t="s">
        <v>86</v>
      </c>
    </row>
    <row r="326" s="2" customFormat="1">
      <c r="A326" s="37"/>
      <c r="B326" s="38"/>
      <c r="C326" s="37"/>
      <c r="D326" s="206" t="s">
        <v>156</v>
      </c>
      <c r="E326" s="37"/>
      <c r="F326" s="207" t="s">
        <v>742</v>
      </c>
      <c r="G326" s="37"/>
      <c r="H326" s="37"/>
      <c r="I326" s="188"/>
      <c r="J326" s="37"/>
      <c r="K326" s="37"/>
      <c r="L326" s="38"/>
      <c r="M326" s="189"/>
      <c r="N326" s="190"/>
      <c r="O326" s="76"/>
      <c r="P326" s="76"/>
      <c r="Q326" s="76"/>
      <c r="R326" s="76"/>
      <c r="S326" s="76"/>
      <c r="T326" s="77"/>
      <c r="U326" s="37"/>
      <c r="V326" s="37"/>
      <c r="W326" s="37"/>
      <c r="X326" s="37"/>
      <c r="Y326" s="37"/>
      <c r="Z326" s="37"/>
      <c r="AA326" s="37"/>
      <c r="AB326" s="37"/>
      <c r="AC326" s="37"/>
      <c r="AD326" s="37"/>
      <c r="AE326" s="37"/>
      <c r="AT326" s="18" t="s">
        <v>156</v>
      </c>
      <c r="AU326" s="18" t="s">
        <v>86</v>
      </c>
    </row>
    <row r="327" s="2" customFormat="1" ht="24.15" customHeight="1">
      <c r="A327" s="37"/>
      <c r="B327" s="171"/>
      <c r="C327" s="220" t="s">
        <v>450</v>
      </c>
      <c r="D327" s="220" t="s">
        <v>590</v>
      </c>
      <c r="E327" s="221" t="s">
        <v>743</v>
      </c>
      <c r="F327" s="222" t="s">
        <v>744</v>
      </c>
      <c r="G327" s="223" t="s">
        <v>356</v>
      </c>
      <c r="H327" s="224">
        <v>1</v>
      </c>
      <c r="I327" s="225"/>
      <c r="J327" s="226">
        <f>ROUND(I327*H327,2)</f>
        <v>0</v>
      </c>
      <c r="K327" s="227"/>
      <c r="L327" s="228"/>
      <c r="M327" s="229" t="s">
        <v>1</v>
      </c>
      <c r="N327" s="230" t="s">
        <v>41</v>
      </c>
      <c r="O327" s="76"/>
      <c r="P327" s="182">
        <f>O327*H327</f>
        <v>0</v>
      </c>
      <c r="Q327" s="182">
        <v>0.091999999999999998</v>
      </c>
      <c r="R327" s="182">
        <f>Q327*H327</f>
        <v>0.091999999999999998</v>
      </c>
      <c r="S327" s="182">
        <v>0</v>
      </c>
      <c r="T327" s="183">
        <f>S327*H327</f>
        <v>0</v>
      </c>
      <c r="U327" s="37"/>
      <c r="V327" s="37"/>
      <c r="W327" s="37"/>
      <c r="X327" s="37"/>
      <c r="Y327" s="37"/>
      <c r="Z327" s="37"/>
      <c r="AA327" s="37"/>
      <c r="AB327" s="37"/>
      <c r="AC327" s="37"/>
      <c r="AD327" s="37"/>
      <c r="AE327" s="37"/>
      <c r="AR327" s="184" t="s">
        <v>227</v>
      </c>
      <c r="AT327" s="184" t="s">
        <v>590</v>
      </c>
      <c r="AU327" s="184" t="s">
        <v>86</v>
      </c>
      <c r="AY327" s="18" t="s">
        <v>136</v>
      </c>
      <c r="BE327" s="185">
        <f>IF(N327="základní",J327,0)</f>
        <v>0</v>
      </c>
      <c r="BF327" s="185">
        <f>IF(N327="snížená",J327,0)</f>
        <v>0</v>
      </c>
      <c r="BG327" s="185">
        <f>IF(N327="zákl. přenesená",J327,0)</f>
        <v>0</v>
      </c>
      <c r="BH327" s="185">
        <f>IF(N327="sníž. přenesená",J327,0)</f>
        <v>0</v>
      </c>
      <c r="BI327" s="185">
        <f>IF(N327="nulová",J327,0)</f>
        <v>0</v>
      </c>
      <c r="BJ327" s="18" t="s">
        <v>84</v>
      </c>
      <c r="BK327" s="185">
        <f>ROUND(I327*H327,2)</f>
        <v>0</v>
      </c>
      <c r="BL327" s="18" t="s">
        <v>143</v>
      </c>
      <c r="BM327" s="184" t="s">
        <v>745</v>
      </c>
    </row>
    <row r="328" s="2" customFormat="1">
      <c r="A328" s="37"/>
      <c r="B328" s="38"/>
      <c r="C328" s="37"/>
      <c r="D328" s="186" t="s">
        <v>145</v>
      </c>
      <c r="E328" s="37"/>
      <c r="F328" s="187" t="s">
        <v>746</v>
      </c>
      <c r="G328" s="37"/>
      <c r="H328" s="37"/>
      <c r="I328" s="188"/>
      <c r="J328" s="37"/>
      <c r="K328" s="37"/>
      <c r="L328" s="38"/>
      <c r="M328" s="189"/>
      <c r="N328" s="190"/>
      <c r="O328" s="76"/>
      <c r="P328" s="76"/>
      <c r="Q328" s="76"/>
      <c r="R328" s="76"/>
      <c r="S328" s="76"/>
      <c r="T328" s="77"/>
      <c r="U328" s="37"/>
      <c r="V328" s="37"/>
      <c r="W328" s="37"/>
      <c r="X328" s="37"/>
      <c r="Y328" s="37"/>
      <c r="Z328" s="37"/>
      <c r="AA328" s="37"/>
      <c r="AB328" s="37"/>
      <c r="AC328" s="37"/>
      <c r="AD328" s="37"/>
      <c r="AE328" s="37"/>
      <c r="AT328" s="18" t="s">
        <v>145</v>
      </c>
      <c r="AU328" s="18" t="s">
        <v>86</v>
      </c>
    </row>
    <row r="329" s="12" customFormat="1" ht="22.8" customHeight="1">
      <c r="A329" s="12"/>
      <c r="B329" s="158"/>
      <c r="C329" s="12"/>
      <c r="D329" s="159" t="s">
        <v>75</v>
      </c>
      <c r="E329" s="169" t="s">
        <v>150</v>
      </c>
      <c r="F329" s="169" t="s">
        <v>151</v>
      </c>
      <c r="G329" s="12"/>
      <c r="H329" s="12"/>
      <c r="I329" s="161"/>
      <c r="J329" s="170">
        <f>BK329</f>
        <v>0</v>
      </c>
      <c r="K329" s="12"/>
      <c r="L329" s="158"/>
      <c r="M329" s="163"/>
      <c r="N329" s="164"/>
      <c r="O329" s="164"/>
      <c r="P329" s="165">
        <f>SUM(P330:P334)</f>
        <v>0</v>
      </c>
      <c r="Q329" s="164"/>
      <c r="R329" s="165">
        <f>SUM(R330:R334)</f>
        <v>0.15619230000000001</v>
      </c>
      <c r="S329" s="164"/>
      <c r="T329" s="166">
        <f>SUM(T330:T334)</f>
        <v>0</v>
      </c>
      <c r="U329" s="12"/>
      <c r="V329" s="12"/>
      <c r="W329" s="12"/>
      <c r="X329" s="12"/>
      <c r="Y329" s="12"/>
      <c r="Z329" s="12"/>
      <c r="AA329" s="12"/>
      <c r="AB329" s="12"/>
      <c r="AC329" s="12"/>
      <c r="AD329" s="12"/>
      <c r="AE329" s="12"/>
      <c r="AR329" s="159" t="s">
        <v>84</v>
      </c>
      <c r="AT329" s="167" t="s">
        <v>75</v>
      </c>
      <c r="AU329" s="167" t="s">
        <v>84</v>
      </c>
      <c r="AY329" s="159" t="s">
        <v>136</v>
      </c>
      <c r="BK329" s="168">
        <f>SUM(BK330:BK334)</f>
        <v>0</v>
      </c>
    </row>
    <row r="330" s="2" customFormat="1" ht="33" customHeight="1">
      <c r="A330" s="37"/>
      <c r="B330" s="171"/>
      <c r="C330" s="172" t="s">
        <v>489</v>
      </c>
      <c r="D330" s="172" t="s">
        <v>139</v>
      </c>
      <c r="E330" s="173" t="s">
        <v>152</v>
      </c>
      <c r="F330" s="174" t="s">
        <v>153</v>
      </c>
      <c r="G330" s="175" t="s">
        <v>142</v>
      </c>
      <c r="H330" s="176">
        <v>946.62</v>
      </c>
      <c r="I330" s="177"/>
      <c r="J330" s="178">
        <f>ROUND(I330*H330,2)</f>
        <v>0</v>
      </c>
      <c r="K330" s="179"/>
      <c r="L330" s="38"/>
      <c r="M330" s="180" t="s">
        <v>1</v>
      </c>
      <c r="N330" s="181" t="s">
        <v>41</v>
      </c>
      <c r="O330" s="76"/>
      <c r="P330" s="182">
        <f>O330*H330</f>
        <v>0</v>
      </c>
      <c r="Q330" s="182">
        <v>0.00012999999999999999</v>
      </c>
      <c r="R330" s="182">
        <f>Q330*H330</f>
        <v>0.12306059999999999</v>
      </c>
      <c r="S330" s="182">
        <v>0</v>
      </c>
      <c r="T330" s="183">
        <f>S330*H330</f>
        <v>0</v>
      </c>
      <c r="U330" s="37"/>
      <c r="V330" s="37"/>
      <c r="W330" s="37"/>
      <c r="X330" s="37"/>
      <c r="Y330" s="37"/>
      <c r="Z330" s="37"/>
      <c r="AA330" s="37"/>
      <c r="AB330" s="37"/>
      <c r="AC330" s="37"/>
      <c r="AD330" s="37"/>
      <c r="AE330" s="37"/>
      <c r="AR330" s="184" t="s">
        <v>143</v>
      </c>
      <c r="AT330" s="184" t="s">
        <v>139</v>
      </c>
      <c r="AU330" s="184" t="s">
        <v>86</v>
      </c>
      <c r="AY330" s="18" t="s">
        <v>136</v>
      </c>
      <c r="BE330" s="185">
        <f>IF(N330="základní",J330,0)</f>
        <v>0</v>
      </c>
      <c r="BF330" s="185">
        <f>IF(N330="snížená",J330,0)</f>
        <v>0</v>
      </c>
      <c r="BG330" s="185">
        <f>IF(N330="zákl. přenesená",J330,0)</f>
        <v>0</v>
      </c>
      <c r="BH330" s="185">
        <f>IF(N330="sníž. přenesená",J330,0)</f>
        <v>0</v>
      </c>
      <c r="BI330" s="185">
        <f>IF(N330="nulová",J330,0)</f>
        <v>0</v>
      </c>
      <c r="BJ330" s="18" t="s">
        <v>84</v>
      </c>
      <c r="BK330" s="185">
        <f>ROUND(I330*H330,2)</f>
        <v>0</v>
      </c>
      <c r="BL330" s="18" t="s">
        <v>143</v>
      </c>
      <c r="BM330" s="184" t="s">
        <v>747</v>
      </c>
    </row>
    <row r="331" s="2" customFormat="1">
      <c r="A331" s="37"/>
      <c r="B331" s="38"/>
      <c r="C331" s="37"/>
      <c r="D331" s="186" t="s">
        <v>145</v>
      </c>
      <c r="E331" s="37"/>
      <c r="F331" s="187" t="s">
        <v>155</v>
      </c>
      <c r="G331" s="37"/>
      <c r="H331" s="37"/>
      <c r="I331" s="188"/>
      <c r="J331" s="37"/>
      <c r="K331" s="37"/>
      <c r="L331" s="38"/>
      <c r="M331" s="189"/>
      <c r="N331" s="190"/>
      <c r="O331" s="76"/>
      <c r="P331" s="76"/>
      <c r="Q331" s="76"/>
      <c r="R331" s="76"/>
      <c r="S331" s="76"/>
      <c r="T331" s="77"/>
      <c r="U331" s="37"/>
      <c r="V331" s="37"/>
      <c r="W331" s="37"/>
      <c r="X331" s="37"/>
      <c r="Y331" s="37"/>
      <c r="Z331" s="37"/>
      <c r="AA331" s="37"/>
      <c r="AB331" s="37"/>
      <c r="AC331" s="37"/>
      <c r="AD331" s="37"/>
      <c r="AE331" s="37"/>
      <c r="AT331" s="18" t="s">
        <v>145</v>
      </c>
      <c r="AU331" s="18" t="s">
        <v>86</v>
      </c>
    </row>
    <row r="332" s="2" customFormat="1">
      <c r="A332" s="37"/>
      <c r="B332" s="38"/>
      <c r="C332" s="37"/>
      <c r="D332" s="206" t="s">
        <v>156</v>
      </c>
      <c r="E332" s="37"/>
      <c r="F332" s="207" t="s">
        <v>157</v>
      </c>
      <c r="G332" s="37"/>
      <c r="H332" s="37"/>
      <c r="I332" s="188"/>
      <c r="J332" s="37"/>
      <c r="K332" s="37"/>
      <c r="L332" s="38"/>
      <c r="M332" s="189"/>
      <c r="N332" s="190"/>
      <c r="O332" s="76"/>
      <c r="P332" s="76"/>
      <c r="Q332" s="76"/>
      <c r="R332" s="76"/>
      <c r="S332" s="76"/>
      <c r="T332" s="77"/>
      <c r="U332" s="37"/>
      <c r="V332" s="37"/>
      <c r="W332" s="37"/>
      <c r="X332" s="37"/>
      <c r="Y332" s="37"/>
      <c r="Z332" s="37"/>
      <c r="AA332" s="37"/>
      <c r="AB332" s="37"/>
      <c r="AC332" s="37"/>
      <c r="AD332" s="37"/>
      <c r="AE332" s="37"/>
      <c r="AT332" s="18" t="s">
        <v>156</v>
      </c>
      <c r="AU332" s="18" t="s">
        <v>86</v>
      </c>
    </row>
    <row r="333" s="2" customFormat="1" ht="37.8" customHeight="1">
      <c r="A333" s="37"/>
      <c r="B333" s="171"/>
      <c r="C333" s="172" t="s">
        <v>499</v>
      </c>
      <c r="D333" s="172" t="s">
        <v>139</v>
      </c>
      <c r="E333" s="173" t="s">
        <v>748</v>
      </c>
      <c r="F333" s="174" t="s">
        <v>749</v>
      </c>
      <c r="G333" s="175" t="s">
        <v>142</v>
      </c>
      <c r="H333" s="176">
        <v>946.62</v>
      </c>
      <c r="I333" s="177"/>
      <c r="J333" s="178">
        <f>ROUND(I333*H333,2)</f>
        <v>0</v>
      </c>
      <c r="K333" s="179"/>
      <c r="L333" s="38"/>
      <c r="M333" s="180" t="s">
        <v>1</v>
      </c>
      <c r="N333" s="181" t="s">
        <v>41</v>
      </c>
      <c r="O333" s="76"/>
      <c r="P333" s="182">
        <f>O333*H333</f>
        <v>0</v>
      </c>
      <c r="Q333" s="182">
        <v>3.4999999999999997E-05</v>
      </c>
      <c r="R333" s="182">
        <f>Q333*H333</f>
        <v>0.0331317</v>
      </c>
      <c r="S333" s="182">
        <v>0</v>
      </c>
      <c r="T333" s="183">
        <f>S333*H333</f>
        <v>0</v>
      </c>
      <c r="U333" s="37"/>
      <c r="V333" s="37"/>
      <c r="W333" s="37"/>
      <c r="X333" s="37"/>
      <c r="Y333" s="37"/>
      <c r="Z333" s="37"/>
      <c r="AA333" s="37"/>
      <c r="AB333" s="37"/>
      <c r="AC333" s="37"/>
      <c r="AD333" s="37"/>
      <c r="AE333" s="37"/>
      <c r="AR333" s="184" t="s">
        <v>143</v>
      </c>
      <c r="AT333" s="184" t="s">
        <v>139</v>
      </c>
      <c r="AU333" s="184" t="s">
        <v>86</v>
      </c>
      <c r="AY333" s="18" t="s">
        <v>136</v>
      </c>
      <c r="BE333" s="185">
        <f>IF(N333="základní",J333,0)</f>
        <v>0</v>
      </c>
      <c r="BF333" s="185">
        <f>IF(N333="snížená",J333,0)</f>
        <v>0</v>
      </c>
      <c r="BG333" s="185">
        <f>IF(N333="zákl. přenesená",J333,0)</f>
        <v>0</v>
      </c>
      <c r="BH333" s="185">
        <f>IF(N333="sníž. přenesená",J333,0)</f>
        <v>0</v>
      </c>
      <c r="BI333" s="185">
        <f>IF(N333="nulová",J333,0)</f>
        <v>0</v>
      </c>
      <c r="BJ333" s="18" t="s">
        <v>84</v>
      </c>
      <c r="BK333" s="185">
        <f>ROUND(I333*H333,2)</f>
        <v>0</v>
      </c>
      <c r="BL333" s="18" t="s">
        <v>143</v>
      </c>
      <c r="BM333" s="184" t="s">
        <v>750</v>
      </c>
    </row>
    <row r="334" s="2" customFormat="1">
      <c r="A334" s="37"/>
      <c r="B334" s="38"/>
      <c r="C334" s="37"/>
      <c r="D334" s="186" t="s">
        <v>145</v>
      </c>
      <c r="E334" s="37"/>
      <c r="F334" s="187" t="s">
        <v>749</v>
      </c>
      <c r="G334" s="37"/>
      <c r="H334" s="37"/>
      <c r="I334" s="188"/>
      <c r="J334" s="37"/>
      <c r="K334" s="37"/>
      <c r="L334" s="38"/>
      <c r="M334" s="189"/>
      <c r="N334" s="190"/>
      <c r="O334" s="76"/>
      <c r="P334" s="76"/>
      <c r="Q334" s="76"/>
      <c r="R334" s="76"/>
      <c r="S334" s="76"/>
      <c r="T334" s="77"/>
      <c r="U334" s="37"/>
      <c r="V334" s="37"/>
      <c r="W334" s="37"/>
      <c r="X334" s="37"/>
      <c r="Y334" s="37"/>
      <c r="Z334" s="37"/>
      <c r="AA334" s="37"/>
      <c r="AB334" s="37"/>
      <c r="AC334" s="37"/>
      <c r="AD334" s="37"/>
      <c r="AE334" s="37"/>
      <c r="AT334" s="18" t="s">
        <v>145</v>
      </c>
      <c r="AU334" s="18" t="s">
        <v>86</v>
      </c>
    </row>
    <row r="335" s="12" customFormat="1" ht="22.8" customHeight="1">
      <c r="A335" s="12"/>
      <c r="B335" s="158"/>
      <c r="C335" s="12"/>
      <c r="D335" s="159" t="s">
        <v>75</v>
      </c>
      <c r="E335" s="169" t="s">
        <v>751</v>
      </c>
      <c r="F335" s="169" t="s">
        <v>752</v>
      </c>
      <c r="G335" s="12"/>
      <c r="H335" s="12"/>
      <c r="I335" s="161"/>
      <c r="J335" s="170">
        <f>BK335</f>
        <v>0</v>
      </c>
      <c r="K335" s="12"/>
      <c r="L335" s="158"/>
      <c r="M335" s="163"/>
      <c r="N335" s="164"/>
      <c r="O335" s="164"/>
      <c r="P335" s="165">
        <f>SUM(P336:P338)</f>
        <v>0</v>
      </c>
      <c r="Q335" s="164"/>
      <c r="R335" s="165">
        <f>SUM(R336:R338)</f>
        <v>0</v>
      </c>
      <c r="S335" s="164"/>
      <c r="T335" s="166">
        <f>SUM(T336:T338)</f>
        <v>0</v>
      </c>
      <c r="U335" s="12"/>
      <c r="V335" s="12"/>
      <c r="W335" s="12"/>
      <c r="X335" s="12"/>
      <c r="Y335" s="12"/>
      <c r="Z335" s="12"/>
      <c r="AA335" s="12"/>
      <c r="AB335" s="12"/>
      <c r="AC335" s="12"/>
      <c r="AD335" s="12"/>
      <c r="AE335" s="12"/>
      <c r="AR335" s="159" t="s">
        <v>84</v>
      </c>
      <c r="AT335" s="167" t="s">
        <v>75</v>
      </c>
      <c r="AU335" s="167" t="s">
        <v>84</v>
      </c>
      <c r="AY335" s="159" t="s">
        <v>136</v>
      </c>
      <c r="BK335" s="168">
        <f>SUM(BK336:BK338)</f>
        <v>0</v>
      </c>
    </row>
    <row r="336" s="2" customFormat="1" ht="16.5" customHeight="1">
      <c r="A336" s="37"/>
      <c r="B336" s="171"/>
      <c r="C336" s="172" t="s">
        <v>505</v>
      </c>
      <c r="D336" s="172" t="s">
        <v>139</v>
      </c>
      <c r="E336" s="173" t="s">
        <v>753</v>
      </c>
      <c r="F336" s="174" t="s">
        <v>754</v>
      </c>
      <c r="G336" s="175" t="s">
        <v>261</v>
      </c>
      <c r="H336" s="176">
        <v>104.37900000000001</v>
      </c>
      <c r="I336" s="177"/>
      <c r="J336" s="178">
        <f>ROUND(I336*H336,2)</f>
        <v>0</v>
      </c>
      <c r="K336" s="179"/>
      <c r="L336" s="38"/>
      <c r="M336" s="180" t="s">
        <v>1</v>
      </c>
      <c r="N336" s="181" t="s">
        <v>41</v>
      </c>
      <c r="O336" s="76"/>
      <c r="P336" s="182">
        <f>O336*H336</f>
        <v>0</v>
      </c>
      <c r="Q336" s="182">
        <v>0</v>
      </c>
      <c r="R336" s="182">
        <f>Q336*H336</f>
        <v>0</v>
      </c>
      <c r="S336" s="182">
        <v>0</v>
      </c>
      <c r="T336" s="183">
        <f>S336*H336</f>
        <v>0</v>
      </c>
      <c r="U336" s="37"/>
      <c r="V336" s="37"/>
      <c r="W336" s="37"/>
      <c r="X336" s="37"/>
      <c r="Y336" s="37"/>
      <c r="Z336" s="37"/>
      <c r="AA336" s="37"/>
      <c r="AB336" s="37"/>
      <c r="AC336" s="37"/>
      <c r="AD336" s="37"/>
      <c r="AE336" s="37"/>
      <c r="AR336" s="184" t="s">
        <v>143</v>
      </c>
      <c r="AT336" s="184" t="s">
        <v>139</v>
      </c>
      <c r="AU336" s="184" t="s">
        <v>86</v>
      </c>
      <c r="AY336" s="18" t="s">
        <v>136</v>
      </c>
      <c r="BE336" s="185">
        <f>IF(N336="základní",J336,0)</f>
        <v>0</v>
      </c>
      <c r="BF336" s="185">
        <f>IF(N336="snížená",J336,0)</f>
        <v>0</v>
      </c>
      <c r="BG336" s="185">
        <f>IF(N336="zákl. přenesená",J336,0)</f>
        <v>0</v>
      </c>
      <c r="BH336" s="185">
        <f>IF(N336="sníž. přenesená",J336,0)</f>
        <v>0</v>
      </c>
      <c r="BI336" s="185">
        <f>IF(N336="nulová",J336,0)</f>
        <v>0</v>
      </c>
      <c r="BJ336" s="18" t="s">
        <v>84</v>
      </c>
      <c r="BK336" s="185">
        <f>ROUND(I336*H336,2)</f>
        <v>0</v>
      </c>
      <c r="BL336" s="18" t="s">
        <v>143</v>
      </c>
      <c r="BM336" s="184" t="s">
        <v>755</v>
      </c>
    </row>
    <row r="337" s="2" customFormat="1">
      <c r="A337" s="37"/>
      <c r="B337" s="38"/>
      <c r="C337" s="37"/>
      <c r="D337" s="186" t="s">
        <v>145</v>
      </c>
      <c r="E337" s="37"/>
      <c r="F337" s="187" t="s">
        <v>756</v>
      </c>
      <c r="G337" s="37"/>
      <c r="H337" s="37"/>
      <c r="I337" s="188"/>
      <c r="J337" s="37"/>
      <c r="K337" s="37"/>
      <c r="L337" s="38"/>
      <c r="M337" s="189"/>
      <c r="N337" s="190"/>
      <c r="O337" s="76"/>
      <c r="P337" s="76"/>
      <c r="Q337" s="76"/>
      <c r="R337" s="76"/>
      <c r="S337" s="76"/>
      <c r="T337" s="77"/>
      <c r="U337" s="37"/>
      <c r="V337" s="37"/>
      <c r="W337" s="37"/>
      <c r="X337" s="37"/>
      <c r="Y337" s="37"/>
      <c r="Z337" s="37"/>
      <c r="AA337" s="37"/>
      <c r="AB337" s="37"/>
      <c r="AC337" s="37"/>
      <c r="AD337" s="37"/>
      <c r="AE337" s="37"/>
      <c r="AT337" s="18" t="s">
        <v>145</v>
      </c>
      <c r="AU337" s="18" t="s">
        <v>86</v>
      </c>
    </row>
    <row r="338" s="2" customFormat="1">
      <c r="A338" s="37"/>
      <c r="B338" s="38"/>
      <c r="C338" s="37"/>
      <c r="D338" s="206" t="s">
        <v>156</v>
      </c>
      <c r="E338" s="37"/>
      <c r="F338" s="207" t="s">
        <v>757</v>
      </c>
      <c r="G338" s="37"/>
      <c r="H338" s="37"/>
      <c r="I338" s="188"/>
      <c r="J338" s="37"/>
      <c r="K338" s="37"/>
      <c r="L338" s="38"/>
      <c r="M338" s="189"/>
      <c r="N338" s="190"/>
      <c r="O338" s="76"/>
      <c r="P338" s="76"/>
      <c r="Q338" s="76"/>
      <c r="R338" s="76"/>
      <c r="S338" s="76"/>
      <c r="T338" s="77"/>
      <c r="U338" s="37"/>
      <c r="V338" s="37"/>
      <c r="W338" s="37"/>
      <c r="X338" s="37"/>
      <c r="Y338" s="37"/>
      <c r="Z338" s="37"/>
      <c r="AA338" s="37"/>
      <c r="AB338" s="37"/>
      <c r="AC338" s="37"/>
      <c r="AD338" s="37"/>
      <c r="AE338" s="37"/>
      <c r="AT338" s="18" t="s">
        <v>156</v>
      </c>
      <c r="AU338" s="18" t="s">
        <v>86</v>
      </c>
    </row>
    <row r="339" s="12" customFormat="1" ht="25.92" customHeight="1">
      <c r="A339" s="12"/>
      <c r="B339" s="158"/>
      <c r="C339" s="12"/>
      <c r="D339" s="159" t="s">
        <v>75</v>
      </c>
      <c r="E339" s="160" t="s">
        <v>301</v>
      </c>
      <c r="F339" s="160" t="s">
        <v>302</v>
      </c>
      <c r="G339" s="12"/>
      <c r="H339" s="12"/>
      <c r="I339" s="161"/>
      <c r="J339" s="162">
        <f>BK339</f>
        <v>0</v>
      </c>
      <c r="K339" s="12"/>
      <c r="L339" s="158"/>
      <c r="M339" s="163"/>
      <c r="N339" s="164"/>
      <c r="O339" s="164"/>
      <c r="P339" s="165">
        <f>P340+P364+P388+P451+P474+P532+P569+P620+P646</f>
        <v>0</v>
      </c>
      <c r="Q339" s="164"/>
      <c r="R339" s="165">
        <f>R340+R364+R388+R451+R474+R532+R569+R620+R646</f>
        <v>59.188706777500002</v>
      </c>
      <c r="S339" s="164"/>
      <c r="T339" s="166">
        <f>T340+T364+T388+T451+T474+T532+T569+T620+T646</f>
        <v>0</v>
      </c>
      <c r="U339" s="12"/>
      <c r="V339" s="12"/>
      <c r="W339" s="12"/>
      <c r="X339" s="12"/>
      <c r="Y339" s="12"/>
      <c r="Z339" s="12"/>
      <c r="AA339" s="12"/>
      <c r="AB339" s="12"/>
      <c r="AC339" s="12"/>
      <c r="AD339" s="12"/>
      <c r="AE339" s="12"/>
      <c r="AR339" s="159" t="s">
        <v>86</v>
      </c>
      <c r="AT339" s="167" t="s">
        <v>75</v>
      </c>
      <c r="AU339" s="167" t="s">
        <v>76</v>
      </c>
      <c r="AY339" s="159" t="s">
        <v>136</v>
      </c>
      <c r="BK339" s="168">
        <f>BK340+BK364+BK388+BK451+BK474+BK532+BK569+BK620+BK646</f>
        <v>0</v>
      </c>
    </row>
    <row r="340" s="12" customFormat="1" ht="22.8" customHeight="1">
      <c r="A340" s="12"/>
      <c r="B340" s="158"/>
      <c r="C340" s="12"/>
      <c r="D340" s="159" t="s">
        <v>75</v>
      </c>
      <c r="E340" s="169" t="s">
        <v>758</v>
      </c>
      <c r="F340" s="169" t="s">
        <v>759</v>
      </c>
      <c r="G340" s="12"/>
      <c r="H340" s="12"/>
      <c r="I340" s="161"/>
      <c r="J340" s="170">
        <f>BK340</f>
        <v>0</v>
      </c>
      <c r="K340" s="12"/>
      <c r="L340" s="158"/>
      <c r="M340" s="163"/>
      <c r="N340" s="164"/>
      <c r="O340" s="164"/>
      <c r="P340" s="165">
        <f>SUM(P341:P363)</f>
        <v>0</v>
      </c>
      <c r="Q340" s="164"/>
      <c r="R340" s="165">
        <f>SUM(R341:R363)</f>
        <v>0.62575833750000009</v>
      </c>
      <c r="S340" s="164"/>
      <c r="T340" s="166">
        <f>SUM(T341:T363)</f>
        <v>0</v>
      </c>
      <c r="U340" s="12"/>
      <c r="V340" s="12"/>
      <c r="W340" s="12"/>
      <c r="X340" s="12"/>
      <c r="Y340" s="12"/>
      <c r="Z340" s="12"/>
      <c r="AA340" s="12"/>
      <c r="AB340" s="12"/>
      <c r="AC340" s="12"/>
      <c r="AD340" s="12"/>
      <c r="AE340" s="12"/>
      <c r="AR340" s="159" t="s">
        <v>86</v>
      </c>
      <c r="AT340" s="167" t="s">
        <v>75</v>
      </c>
      <c r="AU340" s="167" t="s">
        <v>84</v>
      </c>
      <c r="AY340" s="159" t="s">
        <v>136</v>
      </c>
      <c r="BK340" s="168">
        <f>SUM(BK341:BK363)</f>
        <v>0</v>
      </c>
    </row>
    <row r="341" s="2" customFormat="1" ht="24.15" customHeight="1">
      <c r="A341" s="37"/>
      <c r="B341" s="171"/>
      <c r="C341" s="172" t="s">
        <v>510</v>
      </c>
      <c r="D341" s="172" t="s">
        <v>139</v>
      </c>
      <c r="E341" s="173" t="s">
        <v>760</v>
      </c>
      <c r="F341" s="174" t="s">
        <v>761</v>
      </c>
      <c r="G341" s="175" t="s">
        <v>142</v>
      </c>
      <c r="H341" s="176">
        <v>91.75</v>
      </c>
      <c r="I341" s="177"/>
      <c r="J341" s="178">
        <f>ROUND(I341*H341,2)</f>
        <v>0</v>
      </c>
      <c r="K341" s="179"/>
      <c r="L341" s="38"/>
      <c r="M341" s="180" t="s">
        <v>1</v>
      </c>
      <c r="N341" s="181" t="s">
        <v>41</v>
      </c>
      <c r="O341" s="76"/>
      <c r="P341" s="182">
        <f>O341*H341</f>
        <v>0</v>
      </c>
      <c r="Q341" s="182">
        <v>0</v>
      </c>
      <c r="R341" s="182">
        <f>Q341*H341</f>
        <v>0</v>
      </c>
      <c r="S341" s="182">
        <v>0</v>
      </c>
      <c r="T341" s="183">
        <f>S341*H341</f>
        <v>0</v>
      </c>
      <c r="U341" s="37"/>
      <c r="V341" s="37"/>
      <c r="W341" s="37"/>
      <c r="X341" s="37"/>
      <c r="Y341" s="37"/>
      <c r="Z341" s="37"/>
      <c r="AA341" s="37"/>
      <c r="AB341" s="37"/>
      <c r="AC341" s="37"/>
      <c r="AD341" s="37"/>
      <c r="AE341" s="37"/>
      <c r="AR341" s="184" t="s">
        <v>305</v>
      </c>
      <c r="AT341" s="184" t="s">
        <v>139</v>
      </c>
      <c r="AU341" s="184" t="s">
        <v>86</v>
      </c>
      <c r="AY341" s="18" t="s">
        <v>136</v>
      </c>
      <c r="BE341" s="185">
        <f>IF(N341="základní",J341,0)</f>
        <v>0</v>
      </c>
      <c r="BF341" s="185">
        <f>IF(N341="snížená",J341,0)</f>
        <v>0</v>
      </c>
      <c r="BG341" s="185">
        <f>IF(N341="zákl. přenesená",J341,0)</f>
        <v>0</v>
      </c>
      <c r="BH341" s="185">
        <f>IF(N341="sníž. přenesená",J341,0)</f>
        <v>0</v>
      </c>
      <c r="BI341" s="185">
        <f>IF(N341="nulová",J341,0)</f>
        <v>0</v>
      </c>
      <c r="BJ341" s="18" t="s">
        <v>84</v>
      </c>
      <c r="BK341" s="185">
        <f>ROUND(I341*H341,2)</f>
        <v>0</v>
      </c>
      <c r="BL341" s="18" t="s">
        <v>305</v>
      </c>
      <c r="BM341" s="184" t="s">
        <v>762</v>
      </c>
    </row>
    <row r="342" s="2" customFormat="1">
      <c r="A342" s="37"/>
      <c r="B342" s="38"/>
      <c r="C342" s="37"/>
      <c r="D342" s="186" t="s">
        <v>145</v>
      </c>
      <c r="E342" s="37"/>
      <c r="F342" s="187" t="s">
        <v>761</v>
      </c>
      <c r="G342" s="37"/>
      <c r="H342" s="37"/>
      <c r="I342" s="188"/>
      <c r="J342" s="37"/>
      <c r="K342" s="37"/>
      <c r="L342" s="38"/>
      <c r="M342" s="189"/>
      <c r="N342" s="190"/>
      <c r="O342" s="76"/>
      <c r="P342" s="76"/>
      <c r="Q342" s="76"/>
      <c r="R342" s="76"/>
      <c r="S342" s="76"/>
      <c r="T342" s="77"/>
      <c r="U342" s="37"/>
      <c r="V342" s="37"/>
      <c r="W342" s="37"/>
      <c r="X342" s="37"/>
      <c r="Y342" s="37"/>
      <c r="Z342" s="37"/>
      <c r="AA342" s="37"/>
      <c r="AB342" s="37"/>
      <c r="AC342" s="37"/>
      <c r="AD342" s="37"/>
      <c r="AE342" s="37"/>
      <c r="AT342" s="18" t="s">
        <v>145</v>
      </c>
      <c r="AU342" s="18" t="s">
        <v>86</v>
      </c>
    </row>
    <row r="343" s="13" customFormat="1">
      <c r="A343" s="13"/>
      <c r="B343" s="191"/>
      <c r="C343" s="13"/>
      <c r="D343" s="186" t="s">
        <v>147</v>
      </c>
      <c r="E343" s="192" t="s">
        <v>1</v>
      </c>
      <c r="F343" s="193" t="s">
        <v>763</v>
      </c>
      <c r="G343" s="13"/>
      <c r="H343" s="192" t="s">
        <v>1</v>
      </c>
      <c r="I343" s="194"/>
      <c r="J343" s="13"/>
      <c r="K343" s="13"/>
      <c r="L343" s="191"/>
      <c r="M343" s="195"/>
      <c r="N343" s="196"/>
      <c r="O343" s="196"/>
      <c r="P343" s="196"/>
      <c r="Q343" s="196"/>
      <c r="R343" s="196"/>
      <c r="S343" s="196"/>
      <c r="T343" s="197"/>
      <c r="U343" s="13"/>
      <c r="V343" s="13"/>
      <c r="W343" s="13"/>
      <c r="X343" s="13"/>
      <c r="Y343" s="13"/>
      <c r="Z343" s="13"/>
      <c r="AA343" s="13"/>
      <c r="AB343" s="13"/>
      <c r="AC343" s="13"/>
      <c r="AD343" s="13"/>
      <c r="AE343" s="13"/>
      <c r="AT343" s="192" t="s">
        <v>147</v>
      </c>
      <c r="AU343" s="192" t="s">
        <v>86</v>
      </c>
      <c r="AV343" s="13" t="s">
        <v>84</v>
      </c>
      <c r="AW343" s="13" t="s">
        <v>32</v>
      </c>
      <c r="AX343" s="13" t="s">
        <v>76</v>
      </c>
      <c r="AY343" s="192" t="s">
        <v>136</v>
      </c>
    </row>
    <row r="344" s="14" customFormat="1">
      <c r="A344" s="14"/>
      <c r="B344" s="198"/>
      <c r="C344" s="14"/>
      <c r="D344" s="186" t="s">
        <v>147</v>
      </c>
      <c r="E344" s="199" t="s">
        <v>1</v>
      </c>
      <c r="F344" s="200" t="s">
        <v>651</v>
      </c>
      <c r="G344" s="14"/>
      <c r="H344" s="201">
        <v>7.8399999999999999</v>
      </c>
      <c r="I344" s="202"/>
      <c r="J344" s="14"/>
      <c r="K344" s="14"/>
      <c r="L344" s="198"/>
      <c r="M344" s="203"/>
      <c r="N344" s="204"/>
      <c r="O344" s="204"/>
      <c r="P344" s="204"/>
      <c r="Q344" s="204"/>
      <c r="R344" s="204"/>
      <c r="S344" s="204"/>
      <c r="T344" s="205"/>
      <c r="U344" s="14"/>
      <c r="V344" s="14"/>
      <c r="W344" s="14"/>
      <c r="X344" s="14"/>
      <c r="Y344" s="14"/>
      <c r="Z344" s="14"/>
      <c r="AA344" s="14"/>
      <c r="AB344" s="14"/>
      <c r="AC344" s="14"/>
      <c r="AD344" s="14"/>
      <c r="AE344" s="14"/>
      <c r="AT344" s="199" t="s">
        <v>147</v>
      </c>
      <c r="AU344" s="199" t="s">
        <v>86</v>
      </c>
      <c r="AV344" s="14" t="s">
        <v>86</v>
      </c>
      <c r="AW344" s="14" t="s">
        <v>32</v>
      </c>
      <c r="AX344" s="14" t="s">
        <v>76</v>
      </c>
      <c r="AY344" s="199" t="s">
        <v>136</v>
      </c>
    </row>
    <row r="345" s="13" customFormat="1">
      <c r="A345" s="13"/>
      <c r="B345" s="191"/>
      <c r="C345" s="13"/>
      <c r="D345" s="186" t="s">
        <v>147</v>
      </c>
      <c r="E345" s="192" t="s">
        <v>1</v>
      </c>
      <c r="F345" s="193" t="s">
        <v>764</v>
      </c>
      <c r="G345" s="13"/>
      <c r="H345" s="192" t="s">
        <v>1</v>
      </c>
      <c r="I345" s="194"/>
      <c r="J345" s="13"/>
      <c r="K345" s="13"/>
      <c r="L345" s="191"/>
      <c r="M345" s="195"/>
      <c r="N345" s="196"/>
      <c r="O345" s="196"/>
      <c r="P345" s="196"/>
      <c r="Q345" s="196"/>
      <c r="R345" s="196"/>
      <c r="S345" s="196"/>
      <c r="T345" s="197"/>
      <c r="U345" s="13"/>
      <c r="V345" s="13"/>
      <c r="W345" s="13"/>
      <c r="X345" s="13"/>
      <c r="Y345" s="13"/>
      <c r="Z345" s="13"/>
      <c r="AA345" s="13"/>
      <c r="AB345" s="13"/>
      <c r="AC345" s="13"/>
      <c r="AD345" s="13"/>
      <c r="AE345" s="13"/>
      <c r="AT345" s="192" t="s">
        <v>147</v>
      </c>
      <c r="AU345" s="192" t="s">
        <v>86</v>
      </c>
      <c r="AV345" s="13" t="s">
        <v>84</v>
      </c>
      <c r="AW345" s="13" t="s">
        <v>32</v>
      </c>
      <c r="AX345" s="13" t="s">
        <v>76</v>
      </c>
      <c r="AY345" s="192" t="s">
        <v>136</v>
      </c>
    </row>
    <row r="346" s="14" customFormat="1">
      <c r="A346" s="14"/>
      <c r="B346" s="198"/>
      <c r="C346" s="14"/>
      <c r="D346" s="186" t="s">
        <v>147</v>
      </c>
      <c r="E346" s="199" t="s">
        <v>1</v>
      </c>
      <c r="F346" s="200" t="s">
        <v>765</v>
      </c>
      <c r="G346" s="14"/>
      <c r="H346" s="201">
        <v>83.909999999999997</v>
      </c>
      <c r="I346" s="202"/>
      <c r="J346" s="14"/>
      <c r="K346" s="14"/>
      <c r="L346" s="198"/>
      <c r="M346" s="203"/>
      <c r="N346" s="204"/>
      <c r="O346" s="204"/>
      <c r="P346" s="204"/>
      <c r="Q346" s="204"/>
      <c r="R346" s="204"/>
      <c r="S346" s="204"/>
      <c r="T346" s="205"/>
      <c r="U346" s="14"/>
      <c r="V346" s="14"/>
      <c r="W346" s="14"/>
      <c r="X346" s="14"/>
      <c r="Y346" s="14"/>
      <c r="Z346" s="14"/>
      <c r="AA346" s="14"/>
      <c r="AB346" s="14"/>
      <c r="AC346" s="14"/>
      <c r="AD346" s="14"/>
      <c r="AE346" s="14"/>
      <c r="AT346" s="199" t="s">
        <v>147</v>
      </c>
      <c r="AU346" s="199" t="s">
        <v>86</v>
      </c>
      <c r="AV346" s="14" t="s">
        <v>86</v>
      </c>
      <c r="AW346" s="14" t="s">
        <v>32</v>
      </c>
      <c r="AX346" s="14" t="s">
        <v>76</v>
      </c>
      <c r="AY346" s="199" t="s">
        <v>136</v>
      </c>
    </row>
    <row r="347" s="15" customFormat="1">
      <c r="A347" s="15"/>
      <c r="B347" s="208"/>
      <c r="C347" s="15"/>
      <c r="D347" s="186" t="s">
        <v>147</v>
      </c>
      <c r="E347" s="209" t="s">
        <v>1</v>
      </c>
      <c r="F347" s="210" t="s">
        <v>192</v>
      </c>
      <c r="G347" s="15"/>
      <c r="H347" s="211">
        <v>91.75</v>
      </c>
      <c r="I347" s="212"/>
      <c r="J347" s="15"/>
      <c r="K347" s="15"/>
      <c r="L347" s="208"/>
      <c r="M347" s="213"/>
      <c r="N347" s="214"/>
      <c r="O347" s="214"/>
      <c r="P347" s="214"/>
      <c r="Q347" s="214"/>
      <c r="R347" s="214"/>
      <c r="S347" s="214"/>
      <c r="T347" s="215"/>
      <c r="U347" s="15"/>
      <c r="V347" s="15"/>
      <c r="W347" s="15"/>
      <c r="X347" s="15"/>
      <c r="Y347" s="15"/>
      <c r="Z347" s="15"/>
      <c r="AA347" s="15"/>
      <c r="AB347" s="15"/>
      <c r="AC347" s="15"/>
      <c r="AD347" s="15"/>
      <c r="AE347" s="15"/>
      <c r="AT347" s="209" t="s">
        <v>147</v>
      </c>
      <c r="AU347" s="209" t="s">
        <v>86</v>
      </c>
      <c r="AV347" s="15" t="s">
        <v>143</v>
      </c>
      <c r="AW347" s="15" t="s">
        <v>32</v>
      </c>
      <c r="AX347" s="15" t="s">
        <v>84</v>
      </c>
      <c r="AY347" s="209" t="s">
        <v>136</v>
      </c>
    </row>
    <row r="348" s="2" customFormat="1" ht="16.5" customHeight="1">
      <c r="A348" s="37"/>
      <c r="B348" s="171"/>
      <c r="C348" s="220" t="s">
        <v>515</v>
      </c>
      <c r="D348" s="220" t="s">
        <v>590</v>
      </c>
      <c r="E348" s="221" t="s">
        <v>766</v>
      </c>
      <c r="F348" s="222" t="s">
        <v>767</v>
      </c>
      <c r="G348" s="223" t="s">
        <v>261</v>
      </c>
      <c r="H348" s="224">
        <v>0.029999999999999999</v>
      </c>
      <c r="I348" s="225"/>
      <c r="J348" s="226">
        <f>ROUND(I348*H348,2)</f>
        <v>0</v>
      </c>
      <c r="K348" s="227"/>
      <c r="L348" s="228"/>
      <c r="M348" s="229" t="s">
        <v>1</v>
      </c>
      <c r="N348" s="230" t="s">
        <v>41</v>
      </c>
      <c r="O348" s="76"/>
      <c r="P348" s="182">
        <f>O348*H348</f>
        <v>0</v>
      </c>
      <c r="Q348" s="182">
        <v>1</v>
      </c>
      <c r="R348" s="182">
        <f>Q348*H348</f>
        <v>0.029999999999999999</v>
      </c>
      <c r="S348" s="182">
        <v>0</v>
      </c>
      <c r="T348" s="183">
        <f>S348*H348</f>
        <v>0</v>
      </c>
      <c r="U348" s="37"/>
      <c r="V348" s="37"/>
      <c r="W348" s="37"/>
      <c r="X348" s="37"/>
      <c r="Y348" s="37"/>
      <c r="Z348" s="37"/>
      <c r="AA348" s="37"/>
      <c r="AB348" s="37"/>
      <c r="AC348" s="37"/>
      <c r="AD348" s="37"/>
      <c r="AE348" s="37"/>
      <c r="AR348" s="184" t="s">
        <v>410</v>
      </c>
      <c r="AT348" s="184" t="s">
        <v>590</v>
      </c>
      <c r="AU348" s="184" t="s">
        <v>86</v>
      </c>
      <c r="AY348" s="18" t="s">
        <v>136</v>
      </c>
      <c r="BE348" s="185">
        <f>IF(N348="základní",J348,0)</f>
        <v>0</v>
      </c>
      <c r="BF348" s="185">
        <f>IF(N348="snížená",J348,0)</f>
        <v>0</v>
      </c>
      <c r="BG348" s="185">
        <f>IF(N348="zákl. přenesená",J348,0)</f>
        <v>0</v>
      </c>
      <c r="BH348" s="185">
        <f>IF(N348="sníž. přenesená",J348,0)</f>
        <v>0</v>
      </c>
      <c r="BI348" s="185">
        <f>IF(N348="nulová",J348,0)</f>
        <v>0</v>
      </c>
      <c r="BJ348" s="18" t="s">
        <v>84</v>
      </c>
      <c r="BK348" s="185">
        <f>ROUND(I348*H348,2)</f>
        <v>0</v>
      </c>
      <c r="BL348" s="18" t="s">
        <v>305</v>
      </c>
      <c r="BM348" s="184" t="s">
        <v>768</v>
      </c>
    </row>
    <row r="349" s="2" customFormat="1">
      <c r="A349" s="37"/>
      <c r="B349" s="38"/>
      <c r="C349" s="37"/>
      <c r="D349" s="186" t="s">
        <v>145</v>
      </c>
      <c r="E349" s="37"/>
      <c r="F349" s="187" t="s">
        <v>767</v>
      </c>
      <c r="G349" s="37"/>
      <c r="H349" s="37"/>
      <c r="I349" s="188"/>
      <c r="J349" s="37"/>
      <c r="K349" s="37"/>
      <c r="L349" s="38"/>
      <c r="M349" s="189"/>
      <c r="N349" s="190"/>
      <c r="O349" s="76"/>
      <c r="P349" s="76"/>
      <c r="Q349" s="76"/>
      <c r="R349" s="76"/>
      <c r="S349" s="76"/>
      <c r="T349" s="77"/>
      <c r="U349" s="37"/>
      <c r="V349" s="37"/>
      <c r="W349" s="37"/>
      <c r="X349" s="37"/>
      <c r="Y349" s="37"/>
      <c r="Z349" s="37"/>
      <c r="AA349" s="37"/>
      <c r="AB349" s="37"/>
      <c r="AC349" s="37"/>
      <c r="AD349" s="37"/>
      <c r="AE349" s="37"/>
      <c r="AT349" s="18" t="s">
        <v>145</v>
      </c>
      <c r="AU349" s="18" t="s">
        <v>86</v>
      </c>
    </row>
    <row r="350" s="14" customFormat="1">
      <c r="A350" s="14"/>
      <c r="B350" s="198"/>
      <c r="C350" s="14"/>
      <c r="D350" s="186" t="s">
        <v>147</v>
      </c>
      <c r="E350" s="14"/>
      <c r="F350" s="200" t="s">
        <v>769</v>
      </c>
      <c r="G350" s="14"/>
      <c r="H350" s="201">
        <v>0.029999999999999999</v>
      </c>
      <c r="I350" s="202"/>
      <c r="J350" s="14"/>
      <c r="K350" s="14"/>
      <c r="L350" s="198"/>
      <c r="M350" s="203"/>
      <c r="N350" s="204"/>
      <c r="O350" s="204"/>
      <c r="P350" s="204"/>
      <c r="Q350" s="204"/>
      <c r="R350" s="204"/>
      <c r="S350" s="204"/>
      <c r="T350" s="205"/>
      <c r="U350" s="14"/>
      <c r="V350" s="14"/>
      <c r="W350" s="14"/>
      <c r="X350" s="14"/>
      <c r="Y350" s="14"/>
      <c r="Z350" s="14"/>
      <c r="AA350" s="14"/>
      <c r="AB350" s="14"/>
      <c r="AC350" s="14"/>
      <c r="AD350" s="14"/>
      <c r="AE350" s="14"/>
      <c r="AT350" s="199" t="s">
        <v>147</v>
      </c>
      <c r="AU350" s="199" t="s">
        <v>86</v>
      </c>
      <c r="AV350" s="14" t="s">
        <v>86</v>
      </c>
      <c r="AW350" s="14" t="s">
        <v>3</v>
      </c>
      <c r="AX350" s="14" t="s">
        <v>84</v>
      </c>
      <c r="AY350" s="199" t="s">
        <v>136</v>
      </c>
    </row>
    <row r="351" s="2" customFormat="1" ht="24.15" customHeight="1">
      <c r="A351" s="37"/>
      <c r="B351" s="171"/>
      <c r="C351" s="172" t="s">
        <v>770</v>
      </c>
      <c r="D351" s="172" t="s">
        <v>139</v>
      </c>
      <c r="E351" s="173" t="s">
        <v>771</v>
      </c>
      <c r="F351" s="174" t="s">
        <v>772</v>
      </c>
      <c r="G351" s="175" t="s">
        <v>142</v>
      </c>
      <c r="H351" s="176">
        <v>91.75</v>
      </c>
      <c r="I351" s="177"/>
      <c r="J351" s="178">
        <f>ROUND(I351*H351,2)</f>
        <v>0</v>
      </c>
      <c r="K351" s="179"/>
      <c r="L351" s="38"/>
      <c r="M351" s="180" t="s">
        <v>1</v>
      </c>
      <c r="N351" s="181" t="s">
        <v>41</v>
      </c>
      <c r="O351" s="76"/>
      <c r="P351" s="182">
        <f>O351*H351</f>
        <v>0</v>
      </c>
      <c r="Q351" s="182">
        <v>0.00039825</v>
      </c>
      <c r="R351" s="182">
        <f>Q351*H351</f>
        <v>0.036539437500000001</v>
      </c>
      <c r="S351" s="182">
        <v>0</v>
      </c>
      <c r="T351" s="183">
        <f>S351*H351</f>
        <v>0</v>
      </c>
      <c r="U351" s="37"/>
      <c r="V351" s="37"/>
      <c r="W351" s="37"/>
      <c r="X351" s="37"/>
      <c r="Y351" s="37"/>
      <c r="Z351" s="37"/>
      <c r="AA351" s="37"/>
      <c r="AB351" s="37"/>
      <c r="AC351" s="37"/>
      <c r="AD351" s="37"/>
      <c r="AE351" s="37"/>
      <c r="AR351" s="184" t="s">
        <v>305</v>
      </c>
      <c r="AT351" s="184" t="s">
        <v>139</v>
      </c>
      <c r="AU351" s="184" t="s">
        <v>86</v>
      </c>
      <c r="AY351" s="18" t="s">
        <v>136</v>
      </c>
      <c r="BE351" s="185">
        <f>IF(N351="základní",J351,0)</f>
        <v>0</v>
      </c>
      <c r="BF351" s="185">
        <f>IF(N351="snížená",J351,0)</f>
        <v>0</v>
      </c>
      <c r="BG351" s="185">
        <f>IF(N351="zákl. přenesená",J351,0)</f>
        <v>0</v>
      </c>
      <c r="BH351" s="185">
        <f>IF(N351="sníž. přenesená",J351,0)</f>
        <v>0</v>
      </c>
      <c r="BI351" s="185">
        <f>IF(N351="nulová",J351,0)</f>
        <v>0</v>
      </c>
      <c r="BJ351" s="18" t="s">
        <v>84</v>
      </c>
      <c r="BK351" s="185">
        <f>ROUND(I351*H351,2)</f>
        <v>0</v>
      </c>
      <c r="BL351" s="18" t="s">
        <v>305</v>
      </c>
      <c r="BM351" s="184" t="s">
        <v>773</v>
      </c>
    </row>
    <row r="352" s="2" customFormat="1">
      <c r="A352" s="37"/>
      <c r="B352" s="38"/>
      <c r="C352" s="37"/>
      <c r="D352" s="186" t="s">
        <v>145</v>
      </c>
      <c r="E352" s="37"/>
      <c r="F352" s="187" t="s">
        <v>772</v>
      </c>
      <c r="G352" s="37"/>
      <c r="H352" s="37"/>
      <c r="I352" s="188"/>
      <c r="J352" s="37"/>
      <c r="K352" s="37"/>
      <c r="L352" s="38"/>
      <c r="M352" s="189"/>
      <c r="N352" s="190"/>
      <c r="O352" s="76"/>
      <c r="P352" s="76"/>
      <c r="Q352" s="76"/>
      <c r="R352" s="76"/>
      <c r="S352" s="76"/>
      <c r="T352" s="77"/>
      <c r="U352" s="37"/>
      <c r="V352" s="37"/>
      <c r="W352" s="37"/>
      <c r="X352" s="37"/>
      <c r="Y352" s="37"/>
      <c r="Z352" s="37"/>
      <c r="AA352" s="37"/>
      <c r="AB352" s="37"/>
      <c r="AC352" s="37"/>
      <c r="AD352" s="37"/>
      <c r="AE352" s="37"/>
      <c r="AT352" s="18" t="s">
        <v>145</v>
      </c>
      <c r="AU352" s="18" t="s">
        <v>86</v>
      </c>
    </row>
    <row r="353" s="13" customFormat="1">
      <c r="A353" s="13"/>
      <c r="B353" s="191"/>
      <c r="C353" s="13"/>
      <c r="D353" s="186" t="s">
        <v>147</v>
      </c>
      <c r="E353" s="192" t="s">
        <v>1</v>
      </c>
      <c r="F353" s="193" t="s">
        <v>763</v>
      </c>
      <c r="G353" s="13"/>
      <c r="H353" s="192" t="s">
        <v>1</v>
      </c>
      <c r="I353" s="194"/>
      <c r="J353" s="13"/>
      <c r="K353" s="13"/>
      <c r="L353" s="191"/>
      <c r="M353" s="195"/>
      <c r="N353" s="196"/>
      <c r="O353" s="196"/>
      <c r="P353" s="196"/>
      <c r="Q353" s="196"/>
      <c r="R353" s="196"/>
      <c r="S353" s="196"/>
      <c r="T353" s="197"/>
      <c r="U353" s="13"/>
      <c r="V353" s="13"/>
      <c r="W353" s="13"/>
      <c r="X353" s="13"/>
      <c r="Y353" s="13"/>
      <c r="Z353" s="13"/>
      <c r="AA353" s="13"/>
      <c r="AB353" s="13"/>
      <c r="AC353" s="13"/>
      <c r="AD353" s="13"/>
      <c r="AE353" s="13"/>
      <c r="AT353" s="192" t="s">
        <v>147</v>
      </c>
      <c r="AU353" s="192" t="s">
        <v>86</v>
      </c>
      <c r="AV353" s="13" t="s">
        <v>84</v>
      </c>
      <c r="AW353" s="13" t="s">
        <v>32</v>
      </c>
      <c r="AX353" s="13" t="s">
        <v>76</v>
      </c>
      <c r="AY353" s="192" t="s">
        <v>136</v>
      </c>
    </row>
    <row r="354" s="14" customFormat="1">
      <c r="A354" s="14"/>
      <c r="B354" s="198"/>
      <c r="C354" s="14"/>
      <c r="D354" s="186" t="s">
        <v>147</v>
      </c>
      <c r="E354" s="199" t="s">
        <v>1</v>
      </c>
      <c r="F354" s="200" t="s">
        <v>651</v>
      </c>
      <c r="G354" s="14"/>
      <c r="H354" s="201">
        <v>7.8399999999999999</v>
      </c>
      <c r="I354" s="202"/>
      <c r="J354" s="14"/>
      <c r="K354" s="14"/>
      <c r="L354" s="198"/>
      <c r="M354" s="203"/>
      <c r="N354" s="204"/>
      <c r="O354" s="204"/>
      <c r="P354" s="204"/>
      <c r="Q354" s="204"/>
      <c r="R354" s="204"/>
      <c r="S354" s="204"/>
      <c r="T354" s="205"/>
      <c r="U354" s="14"/>
      <c r="V354" s="14"/>
      <c r="W354" s="14"/>
      <c r="X354" s="14"/>
      <c r="Y354" s="14"/>
      <c r="Z354" s="14"/>
      <c r="AA354" s="14"/>
      <c r="AB354" s="14"/>
      <c r="AC354" s="14"/>
      <c r="AD354" s="14"/>
      <c r="AE354" s="14"/>
      <c r="AT354" s="199" t="s">
        <v>147</v>
      </c>
      <c r="AU354" s="199" t="s">
        <v>86</v>
      </c>
      <c r="AV354" s="14" t="s">
        <v>86</v>
      </c>
      <c r="AW354" s="14" t="s">
        <v>32</v>
      </c>
      <c r="AX354" s="14" t="s">
        <v>76</v>
      </c>
      <c r="AY354" s="199" t="s">
        <v>136</v>
      </c>
    </row>
    <row r="355" s="13" customFormat="1">
      <c r="A355" s="13"/>
      <c r="B355" s="191"/>
      <c r="C355" s="13"/>
      <c r="D355" s="186" t="s">
        <v>147</v>
      </c>
      <c r="E355" s="192" t="s">
        <v>1</v>
      </c>
      <c r="F355" s="193" t="s">
        <v>764</v>
      </c>
      <c r="G355" s="13"/>
      <c r="H355" s="192" t="s">
        <v>1</v>
      </c>
      <c r="I355" s="194"/>
      <c r="J355" s="13"/>
      <c r="K355" s="13"/>
      <c r="L355" s="191"/>
      <c r="M355" s="195"/>
      <c r="N355" s="196"/>
      <c r="O355" s="196"/>
      <c r="P355" s="196"/>
      <c r="Q355" s="196"/>
      <c r="R355" s="196"/>
      <c r="S355" s="196"/>
      <c r="T355" s="197"/>
      <c r="U355" s="13"/>
      <c r="V355" s="13"/>
      <c r="W355" s="13"/>
      <c r="X355" s="13"/>
      <c r="Y355" s="13"/>
      <c r="Z355" s="13"/>
      <c r="AA355" s="13"/>
      <c r="AB355" s="13"/>
      <c r="AC355" s="13"/>
      <c r="AD355" s="13"/>
      <c r="AE355" s="13"/>
      <c r="AT355" s="192" t="s">
        <v>147</v>
      </c>
      <c r="AU355" s="192" t="s">
        <v>86</v>
      </c>
      <c r="AV355" s="13" t="s">
        <v>84</v>
      </c>
      <c r="AW355" s="13" t="s">
        <v>32</v>
      </c>
      <c r="AX355" s="13" t="s">
        <v>76</v>
      </c>
      <c r="AY355" s="192" t="s">
        <v>136</v>
      </c>
    </row>
    <row r="356" s="14" customFormat="1">
      <c r="A356" s="14"/>
      <c r="B356" s="198"/>
      <c r="C356" s="14"/>
      <c r="D356" s="186" t="s">
        <v>147</v>
      </c>
      <c r="E356" s="199" t="s">
        <v>1</v>
      </c>
      <c r="F356" s="200" t="s">
        <v>765</v>
      </c>
      <c r="G356" s="14"/>
      <c r="H356" s="201">
        <v>83.909999999999997</v>
      </c>
      <c r="I356" s="202"/>
      <c r="J356" s="14"/>
      <c r="K356" s="14"/>
      <c r="L356" s="198"/>
      <c r="M356" s="203"/>
      <c r="N356" s="204"/>
      <c r="O356" s="204"/>
      <c r="P356" s="204"/>
      <c r="Q356" s="204"/>
      <c r="R356" s="204"/>
      <c r="S356" s="204"/>
      <c r="T356" s="205"/>
      <c r="U356" s="14"/>
      <c r="V356" s="14"/>
      <c r="W356" s="14"/>
      <c r="X356" s="14"/>
      <c r="Y356" s="14"/>
      <c r="Z356" s="14"/>
      <c r="AA356" s="14"/>
      <c r="AB356" s="14"/>
      <c r="AC356" s="14"/>
      <c r="AD356" s="14"/>
      <c r="AE356" s="14"/>
      <c r="AT356" s="199" t="s">
        <v>147</v>
      </c>
      <c r="AU356" s="199" t="s">
        <v>86</v>
      </c>
      <c r="AV356" s="14" t="s">
        <v>86</v>
      </c>
      <c r="AW356" s="14" t="s">
        <v>32</v>
      </c>
      <c r="AX356" s="14" t="s">
        <v>76</v>
      </c>
      <c r="AY356" s="199" t="s">
        <v>136</v>
      </c>
    </row>
    <row r="357" s="15" customFormat="1">
      <c r="A357" s="15"/>
      <c r="B357" s="208"/>
      <c r="C357" s="15"/>
      <c r="D357" s="186" t="s">
        <v>147</v>
      </c>
      <c r="E357" s="209" t="s">
        <v>1</v>
      </c>
      <c r="F357" s="210" t="s">
        <v>192</v>
      </c>
      <c r="G357" s="15"/>
      <c r="H357" s="211">
        <v>91.75</v>
      </c>
      <c r="I357" s="212"/>
      <c r="J357" s="15"/>
      <c r="K357" s="15"/>
      <c r="L357" s="208"/>
      <c r="M357" s="213"/>
      <c r="N357" s="214"/>
      <c r="O357" s="214"/>
      <c r="P357" s="214"/>
      <c r="Q357" s="214"/>
      <c r="R357" s="214"/>
      <c r="S357" s="214"/>
      <c r="T357" s="215"/>
      <c r="U357" s="15"/>
      <c r="V357" s="15"/>
      <c r="W357" s="15"/>
      <c r="X357" s="15"/>
      <c r="Y357" s="15"/>
      <c r="Z357" s="15"/>
      <c r="AA357" s="15"/>
      <c r="AB357" s="15"/>
      <c r="AC357" s="15"/>
      <c r="AD357" s="15"/>
      <c r="AE357" s="15"/>
      <c r="AT357" s="209" t="s">
        <v>147</v>
      </c>
      <c r="AU357" s="209" t="s">
        <v>86</v>
      </c>
      <c r="AV357" s="15" t="s">
        <v>143</v>
      </c>
      <c r="AW357" s="15" t="s">
        <v>32</v>
      </c>
      <c r="AX357" s="15" t="s">
        <v>84</v>
      </c>
      <c r="AY357" s="209" t="s">
        <v>136</v>
      </c>
    </row>
    <row r="358" s="2" customFormat="1" ht="49.05" customHeight="1">
      <c r="A358" s="37"/>
      <c r="B358" s="171"/>
      <c r="C358" s="220" t="s">
        <v>774</v>
      </c>
      <c r="D358" s="220" t="s">
        <v>590</v>
      </c>
      <c r="E358" s="221" t="s">
        <v>775</v>
      </c>
      <c r="F358" s="222" t="s">
        <v>776</v>
      </c>
      <c r="G358" s="223" t="s">
        <v>142</v>
      </c>
      <c r="H358" s="224">
        <v>105.51300000000001</v>
      </c>
      <c r="I358" s="225"/>
      <c r="J358" s="226">
        <f>ROUND(I358*H358,2)</f>
        <v>0</v>
      </c>
      <c r="K358" s="227"/>
      <c r="L358" s="228"/>
      <c r="M358" s="229" t="s">
        <v>1</v>
      </c>
      <c r="N358" s="230" t="s">
        <v>41</v>
      </c>
      <c r="O358" s="76"/>
      <c r="P358" s="182">
        <f>O358*H358</f>
        <v>0</v>
      </c>
      <c r="Q358" s="182">
        <v>0.0053</v>
      </c>
      <c r="R358" s="182">
        <f>Q358*H358</f>
        <v>0.55921890000000007</v>
      </c>
      <c r="S358" s="182">
        <v>0</v>
      </c>
      <c r="T358" s="183">
        <f>S358*H358</f>
        <v>0</v>
      </c>
      <c r="U358" s="37"/>
      <c r="V358" s="37"/>
      <c r="W358" s="37"/>
      <c r="X358" s="37"/>
      <c r="Y358" s="37"/>
      <c r="Z358" s="37"/>
      <c r="AA358" s="37"/>
      <c r="AB358" s="37"/>
      <c r="AC358" s="37"/>
      <c r="AD358" s="37"/>
      <c r="AE358" s="37"/>
      <c r="AR358" s="184" t="s">
        <v>410</v>
      </c>
      <c r="AT358" s="184" t="s">
        <v>590</v>
      </c>
      <c r="AU358" s="184" t="s">
        <v>86</v>
      </c>
      <c r="AY358" s="18" t="s">
        <v>136</v>
      </c>
      <c r="BE358" s="185">
        <f>IF(N358="základní",J358,0)</f>
        <v>0</v>
      </c>
      <c r="BF358" s="185">
        <f>IF(N358="snížená",J358,0)</f>
        <v>0</v>
      </c>
      <c r="BG358" s="185">
        <f>IF(N358="zákl. přenesená",J358,0)</f>
        <v>0</v>
      </c>
      <c r="BH358" s="185">
        <f>IF(N358="sníž. přenesená",J358,0)</f>
        <v>0</v>
      </c>
      <c r="BI358" s="185">
        <f>IF(N358="nulová",J358,0)</f>
        <v>0</v>
      </c>
      <c r="BJ358" s="18" t="s">
        <v>84</v>
      </c>
      <c r="BK358" s="185">
        <f>ROUND(I358*H358,2)</f>
        <v>0</v>
      </c>
      <c r="BL358" s="18" t="s">
        <v>305</v>
      </c>
      <c r="BM358" s="184" t="s">
        <v>777</v>
      </c>
    </row>
    <row r="359" s="2" customFormat="1">
      <c r="A359" s="37"/>
      <c r="B359" s="38"/>
      <c r="C359" s="37"/>
      <c r="D359" s="186" t="s">
        <v>145</v>
      </c>
      <c r="E359" s="37"/>
      <c r="F359" s="187" t="s">
        <v>776</v>
      </c>
      <c r="G359" s="37"/>
      <c r="H359" s="37"/>
      <c r="I359" s="188"/>
      <c r="J359" s="37"/>
      <c r="K359" s="37"/>
      <c r="L359" s="38"/>
      <c r="M359" s="189"/>
      <c r="N359" s="190"/>
      <c r="O359" s="76"/>
      <c r="P359" s="76"/>
      <c r="Q359" s="76"/>
      <c r="R359" s="76"/>
      <c r="S359" s="76"/>
      <c r="T359" s="77"/>
      <c r="U359" s="37"/>
      <c r="V359" s="37"/>
      <c r="W359" s="37"/>
      <c r="X359" s="37"/>
      <c r="Y359" s="37"/>
      <c r="Z359" s="37"/>
      <c r="AA359" s="37"/>
      <c r="AB359" s="37"/>
      <c r="AC359" s="37"/>
      <c r="AD359" s="37"/>
      <c r="AE359" s="37"/>
      <c r="AT359" s="18" t="s">
        <v>145</v>
      </c>
      <c r="AU359" s="18" t="s">
        <v>86</v>
      </c>
    </row>
    <row r="360" s="14" customFormat="1">
      <c r="A360" s="14"/>
      <c r="B360" s="198"/>
      <c r="C360" s="14"/>
      <c r="D360" s="186" t="s">
        <v>147</v>
      </c>
      <c r="E360" s="14"/>
      <c r="F360" s="200" t="s">
        <v>778</v>
      </c>
      <c r="G360" s="14"/>
      <c r="H360" s="201">
        <v>105.51300000000001</v>
      </c>
      <c r="I360" s="202"/>
      <c r="J360" s="14"/>
      <c r="K360" s="14"/>
      <c r="L360" s="198"/>
      <c r="M360" s="203"/>
      <c r="N360" s="204"/>
      <c r="O360" s="204"/>
      <c r="P360" s="204"/>
      <c r="Q360" s="204"/>
      <c r="R360" s="204"/>
      <c r="S360" s="204"/>
      <c r="T360" s="205"/>
      <c r="U360" s="14"/>
      <c r="V360" s="14"/>
      <c r="W360" s="14"/>
      <c r="X360" s="14"/>
      <c r="Y360" s="14"/>
      <c r="Z360" s="14"/>
      <c r="AA360" s="14"/>
      <c r="AB360" s="14"/>
      <c r="AC360" s="14"/>
      <c r="AD360" s="14"/>
      <c r="AE360" s="14"/>
      <c r="AT360" s="199" t="s">
        <v>147</v>
      </c>
      <c r="AU360" s="199" t="s">
        <v>86</v>
      </c>
      <c r="AV360" s="14" t="s">
        <v>86</v>
      </c>
      <c r="AW360" s="14" t="s">
        <v>3</v>
      </c>
      <c r="AX360" s="14" t="s">
        <v>84</v>
      </c>
      <c r="AY360" s="199" t="s">
        <v>136</v>
      </c>
    </row>
    <row r="361" s="2" customFormat="1" ht="24.15" customHeight="1">
      <c r="A361" s="37"/>
      <c r="B361" s="171"/>
      <c r="C361" s="172" t="s">
        <v>779</v>
      </c>
      <c r="D361" s="172" t="s">
        <v>139</v>
      </c>
      <c r="E361" s="173" t="s">
        <v>780</v>
      </c>
      <c r="F361" s="174" t="s">
        <v>781</v>
      </c>
      <c r="G361" s="175" t="s">
        <v>261</v>
      </c>
      <c r="H361" s="176">
        <v>0.626</v>
      </c>
      <c r="I361" s="177"/>
      <c r="J361" s="178">
        <f>ROUND(I361*H361,2)</f>
        <v>0</v>
      </c>
      <c r="K361" s="179"/>
      <c r="L361" s="38"/>
      <c r="M361" s="180" t="s">
        <v>1</v>
      </c>
      <c r="N361" s="181" t="s">
        <v>41</v>
      </c>
      <c r="O361" s="76"/>
      <c r="P361" s="182">
        <f>O361*H361</f>
        <v>0</v>
      </c>
      <c r="Q361" s="182">
        <v>0</v>
      </c>
      <c r="R361" s="182">
        <f>Q361*H361</f>
        <v>0</v>
      </c>
      <c r="S361" s="182">
        <v>0</v>
      </c>
      <c r="T361" s="183">
        <f>S361*H361</f>
        <v>0</v>
      </c>
      <c r="U361" s="37"/>
      <c r="V361" s="37"/>
      <c r="W361" s="37"/>
      <c r="X361" s="37"/>
      <c r="Y361" s="37"/>
      <c r="Z361" s="37"/>
      <c r="AA361" s="37"/>
      <c r="AB361" s="37"/>
      <c r="AC361" s="37"/>
      <c r="AD361" s="37"/>
      <c r="AE361" s="37"/>
      <c r="AR361" s="184" t="s">
        <v>305</v>
      </c>
      <c r="AT361" s="184" t="s">
        <v>139</v>
      </c>
      <c r="AU361" s="184" t="s">
        <v>86</v>
      </c>
      <c r="AY361" s="18" t="s">
        <v>136</v>
      </c>
      <c r="BE361" s="185">
        <f>IF(N361="základní",J361,0)</f>
        <v>0</v>
      </c>
      <c r="BF361" s="185">
        <f>IF(N361="snížená",J361,0)</f>
        <v>0</v>
      </c>
      <c r="BG361" s="185">
        <f>IF(N361="zákl. přenesená",J361,0)</f>
        <v>0</v>
      </c>
      <c r="BH361" s="185">
        <f>IF(N361="sníž. přenesená",J361,0)</f>
        <v>0</v>
      </c>
      <c r="BI361" s="185">
        <f>IF(N361="nulová",J361,0)</f>
        <v>0</v>
      </c>
      <c r="BJ361" s="18" t="s">
        <v>84</v>
      </c>
      <c r="BK361" s="185">
        <f>ROUND(I361*H361,2)</f>
        <v>0</v>
      </c>
      <c r="BL361" s="18" t="s">
        <v>305</v>
      </c>
      <c r="BM361" s="184" t="s">
        <v>782</v>
      </c>
    </row>
    <row r="362" s="2" customFormat="1">
      <c r="A362" s="37"/>
      <c r="B362" s="38"/>
      <c r="C362" s="37"/>
      <c r="D362" s="186" t="s">
        <v>145</v>
      </c>
      <c r="E362" s="37"/>
      <c r="F362" s="187" t="s">
        <v>783</v>
      </c>
      <c r="G362" s="37"/>
      <c r="H362" s="37"/>
      <c r="I362" s="188"/>
      <c r="J362" s="37"/>
      <c r="K362" s="37"/>
      <c r="L362" s="38"/>
      <c r="M362" s="189"/>
      <c r="N362" s="190"/>
      <c r="O362" s="76"/>
      <c r="P362" s="76"/>
      <c r="Q362" s="76"/>
      <c r="R362" s="76"/>
      <c r="S362" s="76"/>
      <c r="T362" s="77"/>
      <c r="U362" s="37"/>
      <c r="V362" s="37"/>
      <c r="W362" s="37"/>
      <c r="X362" s="37"/>
      <c r="Y362" s="37"/>
      <c r="Z362" s="37"/>
      <c r="AA362" s="37"/>
      <c r="AB362" s="37"/>
      <c r="AC362" s="37"/>
      <c r="AD362" s="37"/>
      <c r="AE362" s="37"/>
      <c r="AT362" s="18" t="s">
        <v>145</v>
      </c>
      <c r="AU362" s="18" t="s">
        <v>86</v>
      </c>
    </row>
    <row r="363" s="2" customFormat="1">
      <c r="A363" s="37"/>
      <c r="B363" s="38"/>
      <c r="C363" s="37"/>
      <c r="D363" s="206" t="s">
        <v>156</v>
      </c>
      <c r="E363" s="37"/>
      <c r="F363" s="207" t="s">
        <v>784</v>
      </c>
      <c r="G363" s="37"/>
      <c r="H363" s="37"/>
      <c r="I363" s="188"/>
      <c r="J363" s="37"/>
      <c r="K363" s="37"/>
      <c r="L363" s="38"/>
      <c r="M363" s="189"/>
      <c r="N363" s="190"/>
      <c r="O363" s="76"/>
      <c r="P363" s="76"/>
      <c r="Q363" s="76"/>
      <c r="R363" s="76"/>
      <c r="S363" s="76"/>
      <c r="T363" s="77"/>
      <c r="U363" s="37"/>
      <c r="V363" s="37"/>
      <c r="W363" s="37"/>
      <c r="X363" s="37"/>
      <c r="Y363" s="37"/>
      <c r="Z363" s="37"/>
      <c r="AA363" s="37"/>
      <c r="AB363" s="37"/>
      <c r="AC363" s="37"/>
      <c r="AD363" s="37"/>
      <c r="AE363" s="37"/>
      <c r="AT363" s="18" t="s">
        <v>156</v>
      </c>
      <c r="AU363" s="18" t="s">
        <v>86</v>
      </c>
    </row>
    <row r="364" s="12" customFormat="1" ht="22.8" customHeight="1">
      <c r="A364" s="12"/>
      <c r="B364" s="158"/>
      <c r="C364" s="12"/>
      <c r="D364" s="159" t="s">
        <v>75</v>
      </c>
      <c r="E364" s="169" t="s">
        <v>366</v>
      </c>
      <c r="F364" s="169" t="s">
        <v>367</v>
      </c>
      <c r="G364" s="12"/>
      <c r="H364" s="12"/>
      <c r="I364" s="161"/>
      <c r="J364" s="170">
        <f>BK364</f>
        <v>0</v>
      </c>
      <c r="K364" s="12"/>
      <c r="L364" s="158"/>
      <c r="M364" s="163"/>
      <c r="N364" s="164"/>
      <c r="O364" s="164"/>
      <c r="P364" s="165">
        <f>SUM(P365:P387)</f>
        <v>0</v>
      </c>
      <c r="Q364" s="164"/>
      <c r="R364" s="165">
        <f>SUM(R365:R387)</f>
        <v>9.4996536999999996</v>
      </c>
      <c r="S364" s="164"/>
      <c r="T364" s="166">
        <f>SUM(T365:T387)</f>
        <v>0</v>
      </c>
      <c r="U364" s="12"/>
      <c r="V364" s="12"/>
      <c r="W364" s="12"/>
      <c r="X364" s="12"/>
      <c r="Y364" s="12"/>
      <c r="Z364" s="12"/>
      <c r="AA364" s="12"/>
      <c r="AB364" s="12"/>
      <c r="AC364" s="12"/>
      <c r="AD364" s="12"/>
      <c r="AE364" s="12"/>
      <c r="AR364" s="159" t="s">
        <v>86</v>
      </c>
      <c r="AT364" s="167" t="s">
        <v>75</v>
      </c>
      <c r="AU364" s="167" t="s">
        <v>84</v>
      </c>
      <c r="AY364" s="159" t="s">
        <v>136</v>
      </c>
      <c r="BK364" s="168">
        <f>SUM(BK365:BK387)</f>
        <v>0</v>
      </c>
    </row>
    <row r="365" s="2" customFormat="1" ht="24.15" customHeight="1">
      <c r="A365" s="37"/>
      <c r="B365" s="171"/>
      <c r="C365" s="172" t="s">
        <v>785</v>
      </c>
      <c r="D365" s="172" t="s">
        <v>139</v>
      </c>
      <c r="E365" s="173" t="s">
        <v>786</v>
      </c>
      <c r="F365" s="174" t="s">
        <v>787</v>
      </c>
      <c r="G365" s="175" t="s">
        <v>142</v>
      </c>
      <c r="H365" s="176">
        <v>69.430000000000007</v>
      </c>
      <c r="I365" s="177"/>
      <c r="J365" s="178">
        <f>ROUND(I365*H365,2)</f>
        <v>0</v>
      </c>
      <c r="K365" s="179"/>
      <c r="L365" s="38"/>
      <c r="M365" s="180" t="s">
        <v>1</v>
      </c>
      <c r="N365" s="181" t="s">
        <v>41</v>
      </c>
      <c r="O365" s="76"/>
      <c r="P365" s="182">
        <f>O365*H365</f>
        <v>0</v>
      </c>
      <c r="Q365" s="182">
        <v>0.012200000000000001</v>
      </c>
      <c r="R365" s="182">
        <f>Q365*H365</f>
        <v>0.84704600000000019</v>
      </c>
      <c r="S365" s="182">
        <v>0</v>
      </c>
      <c r="T365" s="183">
        <f>S365*H365</f>
        <v>0</v>
      </c>
      <c r="U365" s="37"/>
      <c r="V365" s="37"/>
      <c r="W365" s="37"/>
      <c r="X365" s="37"/>
      <c r="Y365" s="37"/>
      <c r="Z365" s="37"/>
      <c r="AA365" s="37"/>
      <c r="AB365" s="37"/>
      <c r="AC365" s="37"/>
      <c r="AD365" s="37"/>
      <c r="AE365" s="37"/>
      <c r="AR365" s="184" t="s">
        <v>305</v>
      </c>
      <c r="AT365" s="184" t="s">
        <v>139</v>
      </c>
      <c r="AU365" s="184" t="s">
        <v>86</v>
      </c>
      <c r="AY365" s="18" t="s">
        <v>136</v>
      </c>
      <c r="BE365" s="185">
        <f>IF(N365="základní",J365,0)</f>
        <v>0</v>
      </c>
      <c r="BF365" s="185">
        <f>IF(N365="snížená",J365,0)</f>
        <v>0</v>
      </c>
      <c r="BG365" s="185">
        <f>IF(N365="zákl. přenesená",J365,0)</f>
        <v>0</v>
      </c>
      <c r="BH365" s="185">
        <f>IF(N365="sníž. přenesená",J365,0)</f>
        <v>0</v>
      </c>
      <c r="BI365" s="185">
        <f>IF(N365="nulová",J365,0)</f>
        <v>0</v>
      </c>
      <c r="BJ365" s="18" t="s">
        <v>84</v>
      </c>
      <c r="BK365" s="185">
        <f>ROUND(I365*H365,2)</f>
        <v>0</v>
      </c>
      <c r="BL365" s="18" t="s">
        <v>305</v>
      </c>
      <c r="BM365" s="184" t="s">
        <v>788</v>
      </c>
    </row>
    <row r="366" s="2" customFormat="1">
      <c r="A366" s="37"/>
      <c r="B366" s="38"/>
      <c r="C366" s="37"/>
      <c r="D366" s="186" t="s">
        <v>145</v>
      </c>
      <c r="E366" s="37"/>
      <c r="F366" s="187" t="s">
        <v>789</v>
      </c>
      <c r="G366" s="37"/>
      <c r="H366" s="37"/>
      <c r="I366" s="188"/>
      <c r="J366" s="37"/>
      <c r="K366" s="37"/>
      <c r="L366" s="38"/>
      <c r="M366" s="189"/>
      <c r="N366" s="190"/>
      <c r="O366" s="76"/>
      <c r="P366" s="76"/>
      <c r="Q366" s="76"/>
      <c r="R366" s="76"/>
      <c r="S366" s="76"/>
      <c r="T366" s="77"/>
      <c r="U366" s="37"/>
      <c r="V366" s="37"/>
      <c r="W366" s="37"/>
      <c r="X366" s="37"/>
      <c r="Y366" s="37"/>
      <c r="Z366" s="37"/>
      <c r="AA366" s="37"/>
      <c r="AB366" s="37"/>
      <c r="AC366" s="37"/>
      <c r="AD366" s="37"/>
      <c r="AE366" s="37"/>
      <c r="AT366" s="18" t="s">
        <v>145</v>
      </c>
      <c r="AU366" s="18" t="s">
        <v>86</v>
      </c>
    </row>
    <row r="367" s="2" customFormat="1">
      <c r="A367" s="37"/>
      <c r="B367" s="38"/>
      <c r="C367" s="37"/>
      <c r="D367" s="206" t="s">
        <v>156</v>
      </c>
      <c r="E367" s="37"/>
      <c r="F367" s="207" t="s">
        <v>790</v>
      </c>
      <c r="G367" s="37"/>
      <c r="H367" s="37"/>
      <c r="I367" s="188"/>
      <c r="J367" s="37"/>
      <c r="K367" s="37"/>
      <c r="L367" s="38"/>
      <c r="M367" s="189"/>
      <c r="N367" s="190"/>
      <c r="O367" s="76"/>
      <c r="P367" s="76"/>
      <c r="Q367" s="76"/>
      <c r="R367" s="76"/>
      <c r="S367" s="76"/>
      <c r="T367" s="77"/>
      <c r="U367" s="37"/>
      <c r="V367" s="37"/>
      <c r="W367" s="37"/>
      <c r="X367" s="37"/>
      <c r="Y367" s="37"/>
      <c r="Z367" s="37"/>
      <c r="AA367" s="37"/>
      <c r="AB367" s="37"/>
      <c r="AC367" s="37"/>
      <c r="AD367" s="37"/>
      <c r="AE367" s="37"/>
      <c r="AT367" s="18" t="s">
        <v>156</v>
      </c>
      <c r="AU367" s="18" t="s">
        <v>86</v>
      </c>
    </row>
    <row r="368" s="14" customFormat="1">
      <c r="A368" s="14"/>
      <c r="B368" s="198"/>
      <c r="C368" s="14"/>
      <c r="D368" s="186" t="s">
        <v>147</v>
      </c>
      <c r="E368" s="199" t="s">
        <v>1</v>
      </c>
      <c r="F368" s="200" t="s">
        <v>791</v>
      </c>
      <c r="G368" s="14"/>
      <c r="H368" s="201">
        <v>69.430000000000007</v>
      </c>
      <c r="I368" s="202"/>
      <c r="J368" s="14"/>
      <c r="K368" s="14"/>
      <c r="L368" s="198"/>
      <c r="M368" s="203"/>
      <c r="N368" s="204"/>
      <c r="O368" s="204"/>
      <c r="P368" s="204"/>
      <c r="Q368" s="204"/>
      <c r="R368" s="204"/>
      <c r="S368" s="204"/>
      <c r="T368" s="205"/>
      <c r="U368" s="14"/>
      <c r="V368" s="14"/>
      <c r="W368" s="14"/>
      <c r="X368" s="14"/>
      <c r="Y368" s="14"/>
      <c r="Z368" s="14"/>
      <c r="AA368" s="14"/>
      <c r="AB368" s="14"/>
      <c r="AC368" s="14"/>
      <c r="AD368" s="14"/>
      <c r="AE368" s="14"/>
      <c r="AT368" s="199" t="s">
        <v>147</v>
      </c>
      <c r="AU368" s="199" t="s">
        <v>86</v>
      </c>
      <c r="AV368" s="14" t="s">
        <v>86</v>
      </c>
      <c r="AW368" s="14" t="s">
        <v>32</v>
      </c>
      <c r="AX368" s="14" t="s">
        <v>84</v>
      </c>
      <c r="AY368" s="199" t="s">
        <v>136</v>
      </c>
    </row>
    <row r="369" s="2" customFormat="1" ht="24.15" customHeight="1">
      <c r="A369" s="37"/>
      <c r="B369" s="171"/>
      <c r="C369" s="172" t="s">
        <v>792</v>
      </c>
      <c r="D369" s="172" t="s">
        <v>139</v>
      </c>
      <c r="E369" s="173" t="s">
        <v>793</v>
      </c>
      <c r="F369" s="174" t="s">
        <v>794</v>
      </c>
      <c r="G369" s="175" t="s">
        <v>142</v>
      </c>
      <c r="H369" s="176">
        <v>105.83</v>
      </c>
      <c r="I369" s="177"/>
      <c r="J369" s="178">
        <f>ROUND(I369*H369,2)</f>
        <v>0</v>
      </c>
      <c r="K369" s="179"/>
      <c r="L369" s="38"/>
      <c r="M369" s="180" t="s">
        <v>1</v>
      </c>
      <c r="N369" s="181" t="s">
        <v>41</v>
      </c>
      <c r="O369" s="76"/>
      <c r="P369" s="182">
        <f>O369*H369</f>
        <v>0</v>
      </c>
      <c r="Q369" s="182">
        <v>0.012590000000000001</v>
      </c>
      <c r="R369" s="182">
        <f>Q369*H369</f>
        <v>1.3323997000000001</v>
      </c>
      <c r="S369" s="182">
        <v>0</v>
      </c>
      <c r="T369" s="183">
        <f>S369*H369</f>
        <v>0</v>
      </c>
      <c r="U369" s="37"/>
      <c r="V369" s="37"/>
      <c r="W369" s="37"/>
      <c r="X369" s="37"/>
      <c r="Y369" s="37"/>
      <c r="Z369" s="37"/>
      <c r="AA369" s="37"/>
      <c r="AB369" s="37"/>
      <c r="AC369" s="37"/>
      <c r="AD369" s="37"/>
      <c r="AE369" s="37"/>
      <c r="AR369" s="184" t="s">
        <v>305</v>
      </c>
      <c r="AT369" s="184" t="s">
        <v>139</v>
      </c>
      <c r="AU369" s="184" t="s">
        <v>86</v>
      </c>
      <c r="AY369" s="18" t="s">
        <v>136</v>
      </c>
      <c r="BE369" s="185">
        <f>IF(N369="základní",J369,0)</f>
        <v>0</v>
      </c>
      <c r="BF369" s="185">
        <f>IF(N369="snížená",J369,0)</f>
        <v>0</v>
      </c>
      <c r="BG369" s="185">
        <f>IF(N369="zákl. přenesená",J369,0)</f>
        <v>0</v>
      </c>
      <c r="BH369" s="185">
        <f>IF(N369="sníž. přenesená",J369,0)</f>
        <v>0</v>
      </c>
      <c r="BI369" s="185">
        <f>IF(N369="nulová",J369,0)</f>
        <v>0</v>
      </c>
      <c r="BJ369" s="18" t="s">
        <v>84</v>
      </c>
      <c r="BK369" s="185">
        <f>ROUND(I369*H369,2)</f>
        <v>0</v>
      </c>
      <c r="BL369" s="18" t="s">
        <v>305</v>
      </c>
      <c r="BM369" s="184" t="s">
        <v>795</v>
      </c>
    </row>
    <row r="370" s="2" customFormat="1">
      <c r="A370" s="37"/>
      <c r="B370" s="38"/>
      <c r="C370" s="37"/>
      <c r="D370" s="186" t="s">
        <v>145</v>
      </c>
      <c r="E370" s="37"/>
      <c r="F370" s="187" t="s">
        <v>796</v>
      </c>
      <c r="G370" s="37"/>
      <c r="H370" s="37"/>
      <c r="I370" s="188"/>
      <c r="J370" s="37"/>
      <c r="K370" s="37"/>
      <c r="L370" s="38"/>
      <c r="M370" s="189"/>
      <c r="N370" s="190"/>
      <c r="O370" s="76"/>
      <c r="P370" s="76"/>
      <c r="Q370" s="76"/>
      <c r="R370" s="76"/>
      <c r="S370" s="76"/>
      <c r="T370" s="77"/>
      <c r="U370" s="37"/>
      <c r="V370" s="37"/>
      <c r="W370" s="37"/>
      <c r="X370" s="37"/>
      <c r="Y370" s="37"/>
      <c r="Z370" s="37"/>
      <c r="AA370" s="37"/>
      <c r="AB370" s="37"/>
      <c r="AC370" s="37"/>
      <c r="AD370" s="37"/>
      <c r="AE370" s="37"/>
      <c r="AT370" s="18" t="s">
        <v>145</v>
      </c>
      <c r="AU370" s="18" t="s">
        <v>86</v>
      </c>
    </row>
    <row r="371" s="2" customFormat="1">
      <c r="A371" s="37"/>
      <c r="B371" s="38"/>
      <c r="C371" s="37"/>
      <c r="D371" s="206" t="s">
        <v>156</v>
      </c>
      <c r="E371" s="37"/>
      <c r="F371" s="207" t="s">
        <v>797</v>
      </c>
      <c r="G371" s="37"/>
      <c r="H371" s="37"/>
      <c r="I371" s="188"/>
      <c r="J371" s="37"/>
      <c r="K371" s="37"/>
      <c r="L371" s="38"/>
      <c r="M371" s="189"/>
      <c r="N371" s="190"/>
      <c r="O371" s="76"/>
      <c r="P371" s="76"/>
      <c r="Q371" s="76"/>
      <c r="R371" s="76"/>
      <c r="S371" s="76"/>
      <c r="T371" s="77"/>
      <c r="U371" s="37"/>
      <c r="V371" s="37"/>
      <c r="W371" s="37"/>
      <c r="X371" s="37"/>
      <c r="Y371" s="37"/>
      <c r="Z371" s="37"/>
      <c r="AA371" s="37"/>
      <c r="AB371" s="37"/>
      <c r="AC371" s="37"/>
      <c r="AD371" s="37"/>
      <c r="AE371" s="37"/>
      <c r="AT371" s="18" t="s">
        <v>156</v>
      </c>
      <c r="AU371" s="18" t="s">
        <v>86</v>
      </c>
    </row>
    <row r="372" s="14" customFormat="1">
      <c r="A372" s="14"/>
      <c r="B372" s="198"/>
      <c r="C372" s="14"/>
      <c r="D372" s="186" t="s">
        <v>147</v>
      </c>
      <c r="E372" s="199" t="s">
        <v>1</v>
      </c>
      <c r="F372" s="200" t="s">
        <v>798</v>
      </c>
      <c r="G372" s="14"/>
      <c r="H372" s="201">
        <v>105.83</v>
      </c>
      <c r="I372" s="202"/>
      <c r="J372" s="14"/>
      <c r="K372" s="14"/>
      <c r="L372" s="198"/>
      <c r="M372" s="203"/>
      <c r="N372" s="204"/>
      <c r="O372" s="204"/>
      <c r="P372" s="204"/>
      <c r="Q372" s="204"/>
      <c r="R372" s="204"/>
      <c r="S372" s="204"/>
      <c r="T372" s="205"/>
      <c r="U372" s="14"/>
      <c r="V372" s="14"/>
      <c r="W372" s="14"/>
      <c r="X372" s="14"/>
      <c r="Y372" s="14"/>
      <c r="Z372" s="14"/>
      <c r="AA372" s="14"/>
      <c r="AB372" s="14"/>
      <c r="AC372" s="14"/>
      <c r="AD372" s="14"/>
      <c r="AE372" s="14"/>
      <c r="AT372" s="199" t="s">
        <v>147</v>
      </c>
      <c r="AU372" s="199" t="s">
        <v>86</v>
      </c>
      <c r="AV372" s="14" t="s">
        <v>86</v>
      </c>
      <c r="AW372" s="14" t="s">
        <v>32</v>
      </c>
      <c r="AX372" s="14" t="s">
        <v>84</v>
      </c>
      <c r="AY372" s="199" t="s">
        <v>136</v>
      </c>
    </row>
    <row r="373" s="2" customFormat="1" ht="33" customHeight="1">
      <c r="A373" s="37"/>
      <c r="B373" s="171"/>
      <c r="C373" s="172" t="s">
        <v>799</v>
      </c>
      <c r="D373" s="172" t="s">
        <v>139</v>
      </c>
      <c r="E373" s="173" t="s">
        <v>800</v>
      </c>
      <c r="F373" s="174" t="s">
        <v>801</v>
      </c>
      <c r="G373" s="175" t="s">
        <v>142</v>
      </c>
      <c r="H373" s="176">
        <v>771.36000000000001</v>
      </c>
      <c r="I373" s="177"/>
      <c r="J373" s="178">
        <f>ROUND(I373*H373,2)</f>
        <v>0</v>
      </c>
      <c r="K373" s="179"/>
      <c r="L373" s="38"/>
      <c r="M373" s="180" t="s">
        <v>1</v>
      </c>
      <c r="N373" s="181" t="s">
        <v>41</v>
      </c>
      <c r="O373" s="76"/>
      <c r="P373" s="182">
        <f>O373*H373</f>
        <v>0</v>
      </c>
      <c r="Q373" s="182">
        <v>0.00125</v>
      </c>
      <c r="R373" s="182">
        <f>Q373*H373</f>
        <v>0.96420000000000006</v>
      </c>
      <c r="S373" s="182">
        <v>0</v>
      </c>
      <c r="T373" s="183">
        <f>S373*H373</f>
        <v>0</v>
      </c>
      <c r="U373" s="37"/>
      <c r="V373" s="37"/>
      <c r="W373" s="37"/>
      <c r="X373" s="37"/>
      <c r="Y373" s="37"/>
      <c r="Z373" s="37"/>
      <c r="AA373" s="37"/>
      <c r="AB373" s="37"/>
      <c r="AC373" s="37"/>
      <c r="AD373" s="37"/>
      <c r="AE373" s="37"/>
      <c r="AR373" s="184" t="s">
        <v>305</v>
      </c>
      <c r="AT373" s="184" t="s">
        <v>139</v>
      </c>
      <c r="AU373" s="184" t="s">
        <v>86</v>
      </c>
      <c r="AY373" s="18" t="s">
        <v>136</v>
      </c>
      <c r="BE373" s="185">
        <f>IF(N373="základní",J373,0)</f>
        <v>0</v>
      </c>
      <c r="BF373" s="185">
        <f>IF(N373="snížená",J373,0)</f>
        <v>0</v>
      </c>
      <c r="BG373" s="185">
        <f>IF(N373="zákl. přenesená",J373,0)</f>
        <v>0</v>
      </c>
      <c r="BH373" s="185">
        <f>IF(N373="sníž. přenesená",J373,0)</f>
        <v>0</v>
      </c>
      <c r="BI373" s="185">
        <f>IF(N373="nulová",J373,0)</f>
        <v>0</v>
      </c>
      <c r="BJ373" s="18" t="s">
        <v>84</v>
      </c>
      <c r="BK373" s="185">
        <f>ROUND(I373*H373,2)</f>
        <v>0</v>
      </c>
      <c r="BL373" s="18" t="s">
        <v>305</v>
      </c>
      <c r="BM373" s="184" t="s">
        <v>802</v>
      </c>
    </row>
    <row r="374" s="2" customFormat="1">
      <c r="A374" s="37"/>
      <c r="B374" s="38"/>
      <c r="C374" s="37"/>
      <c r="D374" s="186" t="s">
        <v>145</v>
      </c>
      <c r="E374" s="37"/>
      <c r="F374" s="187" t="s">
        <v>803</v>
      </c>
      <c r="G374" s="37"/>
      <c r="H374" s="37"/>
      <c r="I374" s="188"/>
      <c r="J374" s="37"/>
      <c r="K374" s="37"/>
      <c r="L374" s="38"/>
      <c r="M374" s="189"/>
      <c r="N374" s="190"/>
      <c r="O374" s="76"/>
      <c r="P374" s="76"/>
      <c r="Q374" s="76"/>
      <c r="R374" s="76"/>
      <c r="S374" s="76"/>
      <c r="T374" s="77"/>
      <c r="U374" s="37"/>
      <c r="V374" s="37"/>
      <c r="W374" s="37"/>
      <c r="X374" s="37"/>
      <c r="Y374" s="37"/>
      <c r="Z374" s="37"/>
      <c r="AA374" s="37"/>
      <c r="AB374" s="37"/>
      <c r="AC374" s="37"/>
      <c r="AD374" s="37"/>
      <c r="AE374" s="37"/>
      <c r="AT374" s="18" t="s">
        <v>145</v>
      </c>
      <c r="AU374" s="18" t="s">
        <v>86</v>
      </c>
    </row>
    <row r="375" s="2" customFormat="1">
      <c r="A375" s="37"/>
      <c r="B375" s="38"/>
      <c r="C375" s="37"/>
      <c r="D375" s="206" t="s">
        <v>156</v>
      </c>
      <c r="E375" s="37"/>
      <c r="F375" s="207" t="s">
        <v>804</v>
      </c>
      <c r="G375" s="37"/>
      <c r="H375" s="37"/>
      <c r="I375" s="188"/>
      <c r="J375" s="37"/>
      <c r="K375" s="37"/>
      <c r="L375" s="38"/>
      <c r="M375" s="189"/>
      <c r="N375" s="190"/>
      <c r="O375" s="76"/>
      <c r="P375" s="76"/>
      <c r="Q375" s="76"/>
      <c r="R375" s="76"/>
      <c r="S375" s="76"/>
      <c r="T375" s="77"/>
      <c r="U375" s="37"/>
      <c r="V375" s="37"/>
      <c r="W375" s="37"/>
      <c r="X375" s="37"/>
      <c r="Y375" s="37"/>
      <c r="Z375" s="37"/>
      <c r="AA375" s="37"/>
      <c r="AB375" s="37"/>
      <c r="AC375" s="37"/>
      <c r="AD375" s="37"/>
      <c r="AE375" s="37"/>
      <c r="AT375" s="18" t="s">
        <v>156</v>
      </c>
      <c r="AU375" s="18" t="s">
        <v>86</v>
      </c>
    </row>
    <row r="376" s="14" customFormat="1">
      <c r="A376" s="14"/>
      <c r="B376" s="198"/>
      <c r="C376" s="14"/>
      <c r="D376" s="186" t="s">
        <v>147</v>
      </c>
      <c r="E376" s="199" t="s">
        <v>1</v>
      </c>
      <c r="F376" s="200" t="s">
        <v>805</v>
      </c>
      <c r="G376" s="14"/>
      <c r="H376" s="201">
        <v>567.23000000000002</v>
      </c>
      <c r="I376" s="202"/>
      <c r="J376" s="14"/>
      <c r="K376" s="14"/>
      <c r="L376" s="198"/>
      <c r="M376" s="203"/>
      <c r="N376" s="204"/>
      <c r="O376" s="204"/>
      <c r="P376" s="204"/>
      <c r="Q376" s="204"/>
      <c r="R376" s="204"/>
      <c r="S376" s="204"/>
      <c r="T376" s="205"/>
      <c r="U376" s="14"/>
      <c r="V376" s="14"/>
      <c r="W376" s="14"/>
      <c r="X376" s="14"/>
      <c r="Y376" s="14"/>
      <c r="Z376" s="14"/>
      <c r="AA376" s="14"/>
      <c r="AB376" s="14"/>
      <c r="AC376" s="14"/>
      <c r="AD376" s="14"/>
      <c r="AE376" s="14"/>
      <c r="AT376" s="199" t="s">
        <v>147</v>
      </c>
      <c r="AU376" s="199" t="s">
        <v>86</v>
      </c>
      <c r="AV376" s="14" t="s">
        <v>86</v>
      </c>
      <c r="AW376" s="14" t="s">
        <v>32</v>
      </c>
      <c r="AX376" s="14" t="s">
        <v>76</v>
      </c>
      <c r="AY376" s="199" t="s">
        <v>136</v>
      </c>
    </row>
    <row r="377" s="14" customFormat="1">
      <c r="A377" s="14"/>
      <c r="B377" s="198"/>
      <c r="C377" s="14"/>
      <c r="D377" s="186" t="s">
        <v>147</v>
      </c>
      <c r="E377" s="199" t="s">
        <v>1</v>
      </c>
      <c r="F377" s="200" t="s">
        <v>806</v>
      </c>
      <c r="G377" s="14"/>
      <c r="H377" s="201">
        <v>204.13</v>
      </c>
      <c r="I377" s="202"/>
      <c r="J377" s="14"/>
      <c r="K377" s="14"/>
      <c r="L377" s="198"/>
      <c r="M377" s="203"/>
      <c r="N377" s="204"/>
      <c r="O377" s="204"/>
      <c r="P377" s="204"/>
      <c r="Q377" s="204"/>
      <c r="R377" s="204"/>
      <c r="S377" s="204"/>
      <c r="T377" s="205"/>
      <c r="U377" s="14"/>
      <c r="V377" s="14"/>
      <c r="W377" s="14"/>
      <c r="X377" s="14"/>
      <c r="Y377" s="14"/>
      <c r="Z377" s="14"/>
      <c r="AA377" s="14"/>
      <c r="AB377" s="14"/>
      <c r="AC377" s="14"/>
      <c r="AD377" s="14"/>
      <c r="AE377" s="14"/>
      <c r="AT377" s="199" t="s">
        <v>147</v>
      </c>
      <c r="AU377" s="199" t="s">
        <v>86</v>
      </c>
      <c r="AV377" s="14" t="s">
        <v>86</v>
      </c>
      <c r="AW377" s="14" t="s">
        <v>32</v>
      </c>
      <c r="AX377" s="14" t="s">
        <v>76</v>
      </c>
      <c r="AY377" s="199" t="s">
        <v>136</v>
      </c>
    </row>
    <row r="378" s="15" customFormat="1">
      <c r="A378" s="15"/>
      <c r="B378" s="208"/>
      <c r="C378" s="15"/>
      <c r="D378" s="186" t="s">
        <v>147</v>
      </c>
      <c r="E378" s="209" t="s">
        <v>1</v>
      </c>
      <c r="F378" s="210" t="s">
        <v>192</v>
      </c>
      <c r="G378" s="15"/>
      <c r="H378" s="211">
        <v>771.36000000000001</v>
      </c>
      <c r="I378" s="212"/>
      <c r="J378" s="15"/>
      <c r="K378" s="15"/>
      <c r="L378" s="208"/>
      <c r="M378" s="213"/>
      <c r="N378" s="214"/>
      <c r="O378" s="214"/>
      <c r="P378" s="214"/>
      <c r="Q378" s="214"/>
      <c r="R378" s="214"/>
      <c r="S378" s="214"/>
      <c r="T378" s="215"/>
      <c r="U378" s="15"/>
      <c r="V378" s="15"/>
      <c r="W378" s="15"/>
      <c r="X378" s="15"/>
      <c r="Y378" s="15"/>
      <c r="Z378" s="15"/>
      <c r="AA378" s="15"/>
      <c r="AB378" s="15"/>
      <c r="AC378" s="15"/>
      <c r="AD378" s="15"/>
      <c r="AE378" s="15"/>
      <c r="AT378" s="209" t="s">
        <v>147</v>
      </c>
      <c r="AU378" s="209" t="s">
        <v>86</v>
      </c>
      <c r="AV378" s="15" t="s">
        <v>143</v>
      </c>
      <c r="AW378" s="15" t="s">
        <v>32</v>
      </c>
      <c r="AX378" s="15" t="s">
        <v>84</v>
      </c>
      <c r="AY378" s="209" t="s">
        <v>136</v>
      </c>
    </row>
    <row r="379" s="2" customFormat="1" ht="24.15" customHeight="1">
      <c r="A379" s="37"/>
      <c r="B379" s="171"/>
      <c r="C379" s="220" t="s">
        <v>807</v>
      </c>
      <c r="D379" s="220" t="s">
        <v>590</v>
      </c>
      <c r="E379" s="221" t="s">
        <v>808</v>
      </c>
      <c r="F379" s="222" t="s">
        <v>809</v>
      </c>
      <c r="G379" s="223" t="s">
        <v>142</v>
      </c>
      <c r="H379" s="224">
        <v>584.24699999999996</v>
      </c>
      <c r="I379" s="225"/>
      <c r="J379" s="226">
        <f>ROUND(I379*H379,2)</f>
        <v>0</v>
      </c>
      <c r="K379" s="227"/>
      <c r="L379" s="228"/>
      <c r="M379" s="229" t="s">
        <v>1</v>
      </c>
      <c r="N379" s="230" t="s">
        <v>41</v>
      </c>
      <c r="O379" s="76"/>
      <c r="P379" s="182">
        <f>O379*H379</f>
        <v>0</v>
      </c>
      <c r="Q379" s="182">
        <v>0.0080000000000000002</v>
      </c>
      <c r="R379" s="182">
        <f>Q379*H379</f>
        <v>4.6739759999999997</v>
      </c>
      <c r="S379" s="182">
        <v>0</v>
      </c>
      <c r="T379" s="183">
        <f>S379*H379</f>
        <v>0</v>
      </c>
      <c r="U379" s="37"/>
      <c r="V379" s="37"/>
      <c r="W379" s="37"/>
      <c r="X379" s="37"/>
      <c r="Y379" s="37"/>
      <c r="Z379" s="37"/>
      <c r="AA379" s="37"/>
      <c r="AB379" s="37"/>
      <c r="AC379" s="37"/>
      <c r="AD379" s="37"/>
      <c r="AE379" s="37"/>
      <c r="AR379" s="184" t="s">
        <v>410</v>
      </c>
      <c r="AT379" s="184" t="s">
        <v>590</v>
      </c>
      <c r="AU379" s="184" t="s">
        <v>86</v>
      </c>
      <c r="AY379" s="18" t="s">
        <v>136</v>
      </c>
      <c r="BE379" s="185">
        <f>IF(N379="základní",J379,0)</f>
        <v>0</v>
      </c>
      <c r="BF379" s="185">
        <f>IF(N379="snížená",J379,0)</f>
        <v>0</v>
      </c>
      <c r="BG379" s="185">
        <f>IF(N379="zákl. přenesená",J379,0)</f>
        <v>0</v>
      </c>
      <c r="BH379" s="185">
        <f>IF(N379="sníž. přenesená",J379,0)</f>
        <v>0</v>
      </c>
      <c r="BI379" s="185">
        <f>IF(N379="nulová",J379,0)</f>
        <v>0</v>
      </c>
      <c r="BJ379" s="18" t="s">
        <v>84</v>
      </c>
      <c r="BK379" s="185">
        <f>ROUND(I379*H379,2)</f>
        <v>0</v>
      </c>
      <c r="BL379" s="18" t="s">
        <v>305</v>
      </c>
      <c r="BM379" s="184" t="s">
        <v>810</v>
      </c>
    </row>
    <row r="380" s="2" customFormat="1">
      <c r="A380" s="37"/>
      <c r="B380" s="38"/>
      <c r="C380" s="37"/>
      <c r="D380" s="186" t="s">
        <v>145</v>
      </c>
      <c r="E380" s="37"/>
      <c r="F380" s="187" t="s">
        <v>811</v>
      </c>
      <c r="G380" s="37"/>
      <c r="H380" s="37"/>
      <c r="I380" s="188"/>
      <c r="J380" s="37"/>
      <c r="K380" s="37"/>
      <c r="L380" s="38"/>
      <c r="M380" s="189"/>
      <c r="N380" s="190"/>
      <c r="O380" s="76"/>
      <c r="P380" s="76"/>
      <c r="Q380" s="76"/>
      <c r="R380" s="76"/>
      <c r="S380" s="76"/>
      <c r="T380" s="77"/>
      <c r="U380" s="37"/>
      <c r="V380" s="37"/>
      <c r="W380" s="37"/>
      <c r="X380" s="37"/>
      <c r="Y380" s="37"/>
      <c r="Z380" s="37"/>
      <c r="AA380" s="37"/>
      <c r="AB380" s="37"/>
      <c r="AC380" s="37"/>
      <c r="AD380" s="37"/>
      <c r="AE380" s="37"/>
      <c r="AT380" s="18" t="s">
        <v>145</v>
      </c>
      <c r="AU380" s="18" t="s">
        <v>86</v>
      </c>
    </row>
    <row r="381" s="14" customFormat="1">
      <c r="A381" s="14"/>
      <c r="B381" s="198"/>
      <c r="C381" s="14"/>
      <c r="D381" s="186" t="s">
        <v>147</v>
      </c>
      <c r="E381" s="14"/>
      <c r="F381" s="200" t="s">
        <v>812</v>
      </c>
      <c r="G381" s="14"/>
      <c r="H381" s="201">
        <v>584.24699999999996</v>
      </c>
      <c r="I381" s="202"/>
      <c r="J381" s="14"/>
      <c r="K381" s="14"/>
      <c r="L381" s="198"/>
      <c r="M381" s="203"/>
      <c r="N381" s="204"/>
      <c r="O381" s="204"/>
      <c r="P381" s="204"/>
      <c r="Q381" s="204"/>
      <c r="R381" s="204"/>
      <c r="S381" s="204"/>
      <c r="T381" s="205"/>
      <c r="U381" s="14"/>
      <c r="V381" s="14"/>
      <c r="W381" s="14"/>
      <c r="X381" s="14"/>
      <c r="Y381" s="14"/>
      <c r="Z381" s="14"/>
      <c r="AA381" s="14"/>
      <c r="AB381" s="14"/>
      <c r="AC381" s="14"/>
      <c r="AD381" s="14"/>
      <c r="AE381" s="14"/>
      <c r="AT381" s="199" t="s">
        <v>147</v>
      </c>
      <c r="AU381" s="199" t="s">
        <v>86</v>
      </c>
      <c r="AV381" s="14" t="s">
        <v>86</v>
      </c>
      <c r="AW381" s="14" t="s">
        <v>3</v>
      </c>
      <c r="AX381" s="14" t="s">
        <v>84</v>
      </c>
      <c r="AY381" s="199" t="s">
        <v>136</v>
      </c>
    </row>
    <row r="382" s="2" customFormat="1" ht="24.15" customHeight="1">
      <c r="A382" s="37"/>
      <c r="B382" s="171"/>
      <c r="C382" s="220" t="s">
        <v>813</v>
      </c>
      <c r="D382" s="220" t="s">
        <v>590</v>
      </c>
      <c r="E382" s="221" t="s">
        <v>814</v>
      </c>
      <c r="F382" s="222" t="s">
        <v>815</v>
      </c>
      <c r="G382" s="223" t="s">
        <v>142</v>
      </c>
      <c r="H382" s="224">
        <v>210.25399999999999</v>
      </c>
      <c r="I382" s="225"/>
      <c r="J382" s="226">
        <f>ROUND(I382*H382,2)</f>
        <v>0</v>
      </c>
      <c r="K382" s="227"/>
      <c r="L382" s="228"/>
      <c r="M382" s="229" t="s">
        <v>1</v>
      </c>
      <c r="N382" s="230" t="s">
        <v>41</v>
      </c>
      <c r="O382" s="76"/>
      <c r="P382" s="182">
        <f>O382*H382</f>
        <v>0</v>
      </c>
      <c r="Q382" s="182">
        <v>0.0080000000000000002</v>
      </c>
      <c r="R382" s="182">
        <f>Q382*H382</f>
        <v>1.682032</v>
      </c>
      <c r="S382" s="182">
        <v>0</v>
      </c>
      <c r="T382" s="183">
        <f>S382*H382</f>
        <v>0</v>
      </c>
      <c r="U382" s="37"/>
      <c r="V382" s="37"/>
      <c r="W382" s="37"/>
      <c r="X382" s="37"/>
      <c r="Y382" s="37"/>
      <c r="Z382" s="37"/>
      <c r="AA382" s="37"/>
      <c r="AB382" s="37"/>
      <c r="AC382" s="37"/>
      <c r="AD382" s="37"/>
      <c r="AE382" s="37"/>
      <c r="AR382" s="184" t="s">
        <v>410</v>
      </c>
      <c r="AT382" s="184" t="s">
        <v>590</v>
      </c>
      <c r="AU382" s="184" t="s">
        <v>86</v>
      </c>
      <c r="AY382" s="18" t="s">
        <v>136</v>
      </c>
      <c r="BE382" s="185">
        <f>IF(N382="základní",J382,0)</f>
        <v>0</v>
      </c>
      <c r="BF382" s="185">
        <f>IF(N382="snížená",J382,0)</f>
        <v>0</v>
      </c>
      <c r="BG382" s="185">
        <f>IF(N382="zákl. přenesená",J382,0)</f>
        <v>0</v>
      </c>
      <c r="BH382" s="185">
        <f>IF(N382="sníž. přenesená",J382,0)</f>
        <v>0</v>
      </c>
      <c r="BI382" s="185">
        <f>IF(N382="nulová",J382,0)</f>
        <v>0</v>
      </c>
      <c r="BJ382" s="18" t="s">
        <v>84</v>
      </c>
      <c r="BK382" s="185">
        <f>ROUND(I382*H382,2)</f>
        <v>0</v>
      </c>
      <c r="BL382" s="18" t="s">
        <v>305</v>
      </c>
      <c r="BM382" s="184" t="s">
        <v>816</v>
      </c>
    </row>
    <row r="383" s="2" customFormat="1">
      <c r="A383" s="37"/>
      <c r="B383" s="38"/>
      <c r="C383" s="37"/>
      <c r="D383" s="186" t="s">
        <v>145</v>
      </c>
      <c r="E383" s="37"/>
      <c r="F383" s="187" t="s">
        <v>811</v>
      </c>
      <c r="G383" s="37"/>
      <c r="H383" s="37"/>
      <c r="I383" s="188"/>
      <c r="J383" s="37"/>
      <c r="K383" s="37"/>
      <c r="L383" s="38"/>
      <c r="M383" s="189"/>
      <c r="N383" s="190"/>
      <c r="O383" s="76"/>
      <c r="P383" s="76"/>
      <c r="Q383" s="76"/>
      <c r="R383" s="76"/>
      <c r="S383" s="76"/>
      <c r="T383" s="77"/>
      <c r="U383" s="37"/>
      <c r="V383" s="37"/>
      <c r="W383" s="37"/>
      <c r="X383" s="37"/>
      <c r="Y383" s="37"/>
      <c r="Z383" s="37"/>
      <c r="AA383" s="37"/>
      <c r="AB383" s="37"/>
      <c r="AC383" s="37"/>
      <c r="AD383" s="37"/>
      <c r="AE383" s="37"/>
      <c r="AT383" s="18" t="s">
        <v>145</v>
      </c>
      <c r="AU383" s="18" t="s">
        <v>86</v>
      </c>
    </row>
    <row r="384" s="14" customFormat="1">
      <c r="A384" s="14"/>
      <c r="B384" s="198"/>
      <c r="C384" s="14"/>
      <c r="D384" s="186" t="s">
        <v>147</v>
      </c>
      <c r="E384" s="14"/>
      <c r="F384" s="200" t="s">
        <v>817</v>
      </c>
      <c r="G384" s="14"/>
      <c r="H384" s="201">
        <v>210.25399999999999</v>
      </c>
      <c r="I384" s="202"/>
      <c r="J384" s="14"/>
      <c r="K384" s="14"/>
      <c r="L384" s="198"/>
      <c r="M384" s="203"/>
      <c r="N384" s="204"/>
      <c r="O384" s="204"/>
      <c r="P384" s="204"/>
      <c r="Q384" s="204"/>
      <c r="R384" s="204"/>
      <c r="S384" s="204"/>
      <c r="T384" s="205"/>
      <c r="U384" s="14"/>
      <c r="V384" s="14"/>
      <c r="W384" s="14"/>
      <c r="X384" s="14"/>
      <c r="Y384" s="14"/>
      <c r="Z384" s="14"/>
      <c r="AA384" s="14"/>
      <c r="AB384" s="14"/>
      <c r="AC384" s="14"/>
      <c r="AD384" s="14"/>
      <c r="AE384" s="14"/>
      <c r="AT384" s="199" t="s">
        <v>147</v>
      </c>
      <c r="AU384" s="199" t="s">
        <v>86</v>
      </c>
      <c r="AV384" s="14" t="s">
        <v>86</v>
      </c>
      <c r="AW384" s="14" t="s">
        <v>3</v>
      </c>
      <c r="AX384" s="14" t="s">
        <v>84</v>
      </c>
      <c r="AY384" s="199" t="s">
        <v>136</v>
      </c>
    </row>
    <row r="385" s="2" customFormat="1" ht="24.15" customHeight="1">
      <c r="A385" s="37"/>
      <c r="B385" s="171"/>
      <c r="C385" s="172" t="s">
        <v>818</v>
      </c>
      <c r="D385" s="172" t="s">
        <v>139</v>
      </c>
      <c r="E385" s="173" t="s">
        <v>819</v>
      </c>
      <c r="F385" s="174" t="s">
        <v>820</v>
      </c>
      <c r="G385" s="175" t="s">
        <v>261</v>
      </c>
      <c r="H385" s="176">
        <v>9.5</v>
      </c>
      <c r="I385" s="177"/>
      <c r="J385" s="178">
        <f>ROUND(I385*H385,2)</f>
        <v>0</v>
      </c>
      <c r="K385" s="179"/>
      <c r="L385" s="38"/>
      <c r="M385" s="180" t="s">
        <v>1</v>
      </c>
      <c r="N385" s="181" t="s">
        <v>41</v>
      </c>
      <c r="O385" s="76"/>
      <c r="P385" s="182">
        <f>O385*H385</f>
        <v>0</v>
      </c>
      <c r="Q385" s="182">
        <v>0</v>
      </c>
      <c r="R385" s="182">
        <f>Q385*H385</f>
        <v>0</v>
      </c>
      <c r="S385" s="182">
        <v>0</v>
      </c>
      <c r="T385" s="183">
        <f>S385*H385</f>
        <v>0</v>
      </c>
      <c r="U385" s="37"/>
      <c r="V385" s="37"/>
      <c r="W385" s="37"/>
      <c r="X385" s="37"/>
      <c r="Y385" s="37"/>
      <c r="Z385" s="37"/>
      <c r="AA385" s="37"/>
      <c r="AB385" s="37"/>
      <c r="AC385" s="37"/>
      <c r="AD385" s="37"/>
      <c r="AE385" s="37"/>
      <c r="AR385" s="184" t="s">
        <v>305</v>
      </c>
      <c r="AT385" s="184" t="s">
        <v>139</v>
      </c>
      <c r="AU385" s="184" t="s">
        <v>86</v>
      </c>
      <c r="AY385" s="18" t="s">
        <v>136</v>
      </c>
      <c r="BE385" s="185">
        <f>IF(N385="základní",J385,0)</f>
        <v>0</v>
      </c>
      <c r="BF385" s="185">
        <f>IF(N385="snížená",J385,0)</f>
        <v>0</v>
      </c>
      <c r="BG385" s="185">
        <f>IF(N385="zákl. přenesená",J385,0)</f>
        <v>0</v>
      </c>
      <c r="BH385" s="185">
        <f>IF(N385="sníž. přenesená",J385,0)</f>
        <v>0</v>
      </c>
      <c r="BI385" s="185">
        <f>IF(N385="nulová",J385,0)</f>
        <v>0</v>
      </c>
      <c r="BJ385" s="18" t="s">
        <v>84</v>
      </c>
      <c r="BK385" s="185">
        <f>ROUND(I385*H385,2)</f>
        <v>0</v>
      </c>
      <c r="BL385" s="18" t="s">
        <v>305</v>
      </c>
      <c r="BM385" s="184" t="s">
        <v>821</v>
      </c>
    </row>
    <row r="386" s="2" customFormat="1">
      <c r="A386" s="37"/>
      <c r="B386" s="38"/>
      <c r="C386" s="37"/>
      <c r="D386" s="186" t="s">
        <v>145</v>
      </c>
      <c r="E386" s="37"/>
      <c r="F386" s="187" t="s">
        <v>822</v>
      </c>
      <c r="G386" s="37"/>
      <c r="H386" s="37"/>
      <c r="I386" s="188"/>
      <c r="J386" s="37"/>
      <c r="K386" s="37"/>
      <c r="L386" s="38"/>
      <c r="M386" s="189"/>
      <c r="N386" s="190"/>
      <c r="O386" s="76"/>
      <c r="P386" s="76"/>
      <c r="Q386" s="76"/>
      <c r="R386" s="76"/>
      <c r="S386" s="76"/>
      <c r="T386" s="77"/>
      <c r="U386" s="37"/>
      <c r="V386" s="37"/>
      <c r="W386" s="37"/>
      <c r="X386" s="37"/>
      <c r="Y386" s="37"/>
      <c r="Z386" s="37"/>
      <c r="AA386" s="37"/>
      <c r="AB386" s="37"/>
      <c r="AC386" s="37"/>
      <c r="AD386" s="37"/>
      <c r="AE386" s="37"/>
      <c r="AT386" s="18" t="s">
        <v>145</v>
      </c>
      <c r="AU386" s="18" t="s">
        <v>86</v>
      </c>
    </row>
    <row r="387" s="2" customFormat="1">
      <c r="A387" s="37"/>
      <c r="B387" s="38"/>
      <c r="C387" s="37"/>
      <c r="D387" s="206" t="s">
        <v>156</v>
      </c>
      <c r="E387" s="37"/>
      <c r="F387" s="207" t="s">
        <v>823</v>
      </c>
      <c r="G387" s="37"/>
      <c r="H387" s="37"/>
      <c r="I387" s="188"/>
      <c r="J387" s="37"/>
      <c r="K387" s="37"/>
      <c r="L387" s="38"/>
      <c r="M387" s="189"/>
      <c r="N387" s="190"/>
      <c r="O387" s="76"/>
      <c r="P387" s="76"/>
      <c r="Q387" s="76"/>
      <c r="R387" s="76"/>
      <c r="S387" s="76"/>
      <c r="T387" s="77"/>
      <c r="U387" s="37"/>
      <c r="V387" s="37"/>
      <c r="W387" s="37"/>
      <c r="X387" s="37"/>
      <c r="Y387" s="37"/>
      <c r="Z387" s="37"/>
      <c r="AA387" s="37"/>
      <c r="AB387" s="37"/>
      <c r="AC387" s="37"/>
      <c r="AD387" s="37"/>
      <c r="AE387" s="37"/>
      <c r="AT387" s="18" t="s">
        <v>156</v>
      </c>
      <c r="AU387" s="18" t="s">
        <v>86</v>
      </c>
    </row>
    <row r="388" s="12" customFormat="1" ht="22.8" customHeight="1">
      <c r="A388" s="12"/>
      <c r="B388" s="158"/>
      <c r="C388" s="12"/>
      <c r="D388" s="159" t="s">
        <v>75</v>
      </c>
      <c r="E388" s="169" t="s">
        <v>384</v>
      </c>
      <c r="F388" s="169" t="s">
        <v>385</v>
      </c>
      <c r="G388" s="12"/>
      <c r="H388" s="12"/>
      <c r="I388" s="161"/>
      <c r="J388" s="170">
        <f>BK388</f>
        <v>0</v>
      </c>
      <c r="K388" s="12"/>
      <c r="L388" s="158"/>
      <c r="M388" s="163"/>
      <c r="N388" s="164"/>
      <c r="O388" s="164"/>
      <c r="P388" s="165">
        <f>SUM(P389:P450)</f>
        <v>0</v>
      </c>
      <c r="Q388" s="164"/>
      <c r="R388" s="165">
        <f>SUM(R389:R450)</f>
        <v>0.126</v>
      </c>
      <c r="S388" s="164"/>
      <c r="T388" s="166">
        <f>SUM(T389:T450)</f>
        <v>0</v>
      </c>
      <c r="U388" s="12"/>
      <c r="V388" s="12"/>
      <c r="W388" s="12"/>
      <c r="X388" s="12"/>
      <c r="Y388" s="12"/>
      <c r="Z388" s="12"/>
      <c r="AA388" s="12"/>
      <c r="AB388" s="12"/>
      <c r="AC388" s="12"/>
      <c r="AD388" s="12"/>
      <c r="AE388" s="12"/>
      <c r="AR388" s="159" t="s">
        <v>86</v>
      </c>
      <c r="AT388" s="167" t="s">
        <v>75</v>
      </c>
      <c r="AU388" s="167" t="s">
        <v>84</v>
      </c>
      <c r="AY388" s="159" t="s">
        <v>136</v>
      </c>
      <c r="BK388" s="168">
        <f>SUM(BK389:BK450)</f>
        <v>0</v>
      </c>
    </row>
    <row r="389" s="2" customFormat="1" ht="24.15" customHeight="1">
      <c r="A389" s="37"/>
      <c r="B389" s="171"/>
      <c r="C389" s="172" t="s">
        <v>824</v>
      </c>
      <c r="D389" s="172" t="s">
        <v>139</v>
      </c>
      <c r="E389" s="173" t="s">
        <v>825</v>
      </c>
      <c r="F389" s="174" t="s">
        <v>826</v>
      </c>
      <c r="G389" s="175" t="s">
        <v>210</v>
      </c>
      <c r="H389" s="176">
        <v>22.5</v>
      </c>
      <c r="I389" s="177"/>
      <c r="J389" s="178">
        <f>ROUND(I389*H389,2)</f>
        <v>0</v>
      </c>
      <c r="K389" s="179"/>
      <c r="L389" s="38"/>
      <c r="M389" s="180" t="s">
        <v>1</v>
      </c>
      <c r="N389" s="181" t="s">
        <v>41</v>
      </c>
      <c r="O389" s="76"/>
      <c r="P389" s="182">
        <f>O389*H389</f>
        <v>0</v>
      </c>
      <c r="Q389" s="182">
        <v>0</v>
      </c>
      <c r="R389" s="182">
        <f>Q389*H389</f>
        <v>0</v>
      </c>
      <c r="S389" s="182">
        <v>0</v>
      </c>
      <c r="T389" s="183">
        <f>S389*H389</f>
        <v>0</v>
      </c>
      <c r="U389" s="37"/>
      <c r="V389" s="37"/>
      <c r="W389" s="37"/>
      <c r="X389" s="37"/>
      <c r="Y389" s="37"/>
      <c r="Z389" s="37"/>
      <c r="AA389" s="37"/>
      <c r="AB389" s="37"/>
      <c r="AC389" s="37"/>
      <c r="AD389" s="37"/>
      <c r="AE389" s="37"/>
      <c r="AR389" s="184" t="s">
        <v>305</v>
      </c>
      <c r="AT389" s="184" t="s">
        <v>139</v>
      </c>
      <c r="AU389" s="184" t="s">
        <v>86</v>
      </c>
      <c r="AY389" s="18" t="s">
        <v>136</v>
      </c>
      <c r="BE389" s="185">
        <f>IF(N389="základní",J389,0)</f>
        <v>0</v>
      </c>
      <c r="BF389" s="185">
        <f>IF(N389="snížená",J389,0)</f>
        <v>0</v>
      </c>
      <c r="BG389" s="185">
        <f>IF(N389="zákl. přenesená",J389,0)</f>
        <v>0</v>
      </c>
      <c r="BH389" s="185">
        <f>IF(N389="sníž. přenesená",J389,0)</f>
        <v>0</v>
      </c>
      <c r="BI389" s="185">
        <f>IF(N389="nulová",J389,0)</f>
        <v>0</v>
      </c>
      <c r="BJ389" s="18" t="s">
        <v>84</v>
      </c>
      <c r="BK389" s="185">
        <f>ROUND(I389*H389,2)</f>
        <v>0</v>
      </c>
      <c r="BL389" s="18" t="s">
        <v>305</v>
      </c>
      <c r="BM389" s="184" t="s">
        <v>827</v>
      </c>
    </row>
    <row r="390" s="2" customFormat="1">
      <c r="A390" s="37"/>
      <c r="B390" s="38"/>
      <c r="C390" s="37"/>
      <c r="D390" s="186" t="s">
        <v>145</v>
      </c>
      <c r="E390" s="37"/>
      <c r="F390" s="187" t="s">
        <v>826</v>
      </c>
      <c r="G390" s="37"/>
      <c r="H390" s="37"/>
      <c r="I390" s="188"/>
      <c r="J390" s="37"/>
      <c r="K390" s="37"/>
      <c r="L390" s="38"/>
      <c r="M390" s="189"/>
      <c r="N390" s="190"/>
      <c r="O390" s="76"/>
      <c r="P390" s="76"/>
      <c r="Q390" s="76"/>
      <c r="R390" s="76"/>
      <c r="S390" s="76"/>
      <c r="T390" s="77"/>
      <c r="U390" s="37"/>
      <c r="V390" s="37"/>
      <c r="W390" s="37"/>
      <c r="X390" s="37"/>
      <c r="Y390" s="37"/>
      <c r="Z390" s="37"/>
      <c r="AA390" s="37"/>
      <c r="AB390" s="37"/>
      <c r="AC390" s="37"/>
      <c r="AD390" s="37"/>
      <c r="AE390" s="37"/>
      <c r="AT390" s="18" t="s">
        <v>145</v>
      </c>
      <c r="AU390" s="18" t="s">
        <v>86</v>
      </c>
    </row>
    <row r="391" s="14" customFormat="1">
      <c r="A391" s="14"/>
      <c r="B391" s="198"/>
      <c r="C391" s="14"/>
      <c r="D391" s="186" t="s">
        <v>147</v>
      </c>
      <c r="E391" s="199" t="s">
        <v>1</v>
      </c>
      <c r="F391" s="200" t="s">
        <v>828</v>
      </c>
      <c r="G391" s="14"/>
      <c r="H391" s="201">
        <v>22.5</v>
      </c>
      <c r="I391" s="202"/>
      <c r="J391" s="14"/>
      <c r="K391" s="14"/>
      <c r="L391" s="198"/>
      <c r="M391" s="203"/>
      <c r="N391" s="204"/>
      <c r="O391" s="204"/>
      <c r="P391" s="204"/>
      <c r="Q391" s="204"/>
      <c r="R391" s="204"/>
      <c r="S391" s="204"/>
      <c r="T391" s="205"/>
      <c r="U391" s="14"/>
      <c r="V391" s="14"/>
      <c r="W391" s="14"/>
      <c r="X391" s="14"/>
      <c r="Y391" s="14"/>
      <c r="Z391" s="14"/>
      <c r="AA391" s="14"/>
      <c r="AB391" s="14"/>
      <c r="AC391" s="14"/>
      <c r="AD391" s="14"/>
      <c r="AE391" s="14"/>
      <c r="AT391" s="199" t="s">
        <v>147</v>
      </c>
      <c r="AU391" s="199" t="s">
        <v>86</v>
      </c>
      <c r="AV391" s="14" t="s">
        <v>86</v>
      </c>
      <c r="AW391" s="14" t="s">
        <v>32</v>
      </c>
      <c r="AX391" s="14" t="s">
        <v>84</v>
      </c>
      <c r="AY391" s="199" t="s">
        <v>136</v>
      </c>
    </row>
    <row r="392" s="2" customFormat="1" ht="24.15" customHeight="1">
      <c r="A392" s="37"/>
      <c r="B392" s="171"/>
      <c r="C392" s="220" t="s">
        <v>829</v>
      </c>
      <c r="D392" s="220" t="s">
        <v>590</v>
      </c>
      <c r="E392" s="221" t="s">
        <v>830</v>
      </c>
      <c r="F392" s="222" t="s">
        <v>831</v>
      </c>
      <c r="G392" s="223" t="s">
        <v>210</v>
      </c>
      <c r="H392" s="224">
        <v>31.5</v>
      </c>
      <c r="I392" s="225"/>
      <c r="J392" s="226">
        <f>ROUND(I392*H392,2)</f>
        <v>0</v>
      </c>
      <c r="K392" s="227"/>
      <c r="L392" s="228"/>
      <c r="M392" s="229" t="s">
        <v>1</v>
      </c>
      <c r="N392" s="230" t="s">
        <v>41</v>
      </c>
      <c r="O392" s="76"/>
      <c r="P392" s="182">
        <f>O392*H392</f>
        <v>0</v>
      </c>
      <c r="Q392" s="182">
        <v>0.0040000000000000001</v>
      </c>
      <c r="R392" s="182">
        <f>Q392*H392</f>
        <v>0.126</v>
      </c>
      <c r="S392" s="182">
        <v>0</v>
      </c>
      <c r="T392" s="183">
        <f>S392*H392</f>
        <v>0</v>
      </c>
      <c r="U392" s="37"/>
      <c r="V392" s="37"/>
      <c r="W392" s="37"/>
      <c r="X392" s="37"/>
      <c r="Y392" s="37"/>
      <c r="Z392" s="37"/>
      <c r="AA392" s="37"/>
      <c r="AB392" s="37"/>
      <c r="AC392" s="37"/>
      <c r="AD392" s="37"/>
      <c r="AE392" s="37"/>
      <c r="AR392" s="184" t="s">
        <v>410</v>
      </c>
      <c r="AT392" s="184" t="s">
        <v>590</v>
      </c>
      <c r="AU392" s="184" t="s">
        <v>86</v>
      </c>
      <c r="AY392" s="18" t="s">
        <v>136</v>
      </c>
      <c r="BE392" s="185">
        <f>IF(N392="základní",J392,0)</f>
        <v>0</v>
      </c>
      <c r="BF392" s="185">
        <f>IF(N392="snížená",J392,0)</f>
        <v>0</v>
      </c>
      <c r="BG392" s="185">
        <f>IF(N392="zákl. přenesená",J392,0)</f>
        <v>0</v>
      </c>
      <c r="BH392" s="185">
        <f>IF(N392="sníž. přenesená",J392,0)</f>
        <v>0</v>
      </c>
      <c r="BI392" s="185">
        <f>IF(N392="nulová",J392,0)</f>
        <v>0</v>
      </c>
      <c r="BJ392" s="18" t="s">
        <v>84</v>
      </c>
      <c r="BK392" s="185">
        <f>ROUND(I392*H392,2)</f>
        <v>0</v>
      </c>
      <c r="BL392" s="18" t="s">
        <v>305</v>
      </c>
      <c r="BM392" s="184" t="s">
        <v>832</v>
      </c>
    </row>
    <row r="393" s="2" customFormat="1">
      <c r="A393" s="37"/>
      <c r="B393" s="38"/>
      <c r="C393" s="37"/>
      <c r="D393" s="186" t="s">
        <v>145</v>
      </c>
      <c r="E393" s="37"/>
      <c r="F393" s="187" t="s">
        <v>831</v>
      </c>
      <c r="G393" s="37"/>
      <c r="H393" s="37"/>
      <c r="I393" s="188"/>
      <c r="J393" s="37"/>
      <c r="K393" s="37"/>
      <c r="L393" s="38"/>
      <c r="M393" s="189"/>
      <c r="N393" s="190"/>
      <c r="O393" s="76"/>
      <c r="P393" s="76"/>
      <c r="Q393" s="76"/>
      <c r="R393" s="76"/>
      <c r="S393" s="76"/>
      <c r="T393" s="77"/>
      <c r="U393" s="37"/>
      <c r="V393" s="37"/>
      <c r="W393" s="37"/>
      <c r="X393" s="37"/>
      <c r="Y393" s="37"/>
      <c r="Z393" s="37"/>
      <c r="AA393" s="37"/>
      <c r="AB393" s="37"/>
      <c r="AC393" s="37"/>
      <c r="AD393" s="37"/>
      <c r="AE393" s="37"/>
      <c r="AT393" s="18" t="s">
        <v>145</v>
      </c>
      <c r="AU393" s="18" t="s">
        <v>86</v>
      </c>
    </row>
    <row r="394" s="2" customFormat="1" ht="16.5" customHeight="1">
      <c r="A394" s="37"/>
      <c r="B394" s="171"/>
      <c r="C394" s="172" t="s">
        <v>833</v>
      </c>
      <c r="D394" s="172" t="s">
        <v>139</v>
      </c>
      <c r="E394" s="173" t="s">
        <v>834</v>
      </c>
      <c r="F394" s="174" t="s">
        <v>835</v>
      </c>
      <c r="G394" s="175" t="s">
        <v>836</v>
      </c>
      <c r="H394" s="176">
        <v>1</v>
      </c>
      <c r="I394" s="177"/>
      <c r="J394" s="178">
        <f>ROUND(I394*H394,2)</f>
        <v>0</v>
      </c>
      <c r="K394" s="179"/>
      <c r="L394" s="38"/>
      <c r="M394" s="180" t="s">
        <v>1</v>
      </c>
      <c r="N394" s="181" t="s">
        <v>41</v>
      </c>
      <c r="O394" s="76"/>
      <c r="P394" s="182">
        <f>O394*H394</f>
        <v>0</v>
      </c>
      <c r="Q394" s="182">
        <v>0</v>
      </c>
      <c r="R394" s="182">
        <f>Q394*H394</f>
        <v>0</v>
      </c>
      <c r="S394" s="182">
        <v>0</v>
      </c>
      <c r="T394" s="183">
        <f>S394*H394</f>
        <v>0</v>
      </c>
      <c r="U394" s="37"/>
      <c r="V394" s="37"/>
      <c r="W394" s="37"/>
      <c r="X394" s="37"/>
      <c r="Y394" s="37"/>
      <c r="Z394" s="37"/>
      <c r="AA394" s="37"/>
      <c r="AB394" s="37"/>
      <c r="AC394" s="37"/>
      <c r="AD394" s="37"/>
      <c r="AE394" s="37"/>
      <c r="AR394" s="184" t="s">
        <v>305</v>
      </c>
      <c r="AT394" s="184" t="s">
        <v>139</v>
      </c>
      <c r="AU394" s="184" t="s">
        <v>86</v>
      </c>
      <c r="AY394" s="18" t="s">
        <v>136</v>
      </c>
      <c r="BE394" s="185">
        <f>IF(N394="základní",J394,0)</f>
        <v>0</v>
      </c>
      <c r="BF394" s="185">
        <f>IF(N394="snížená",J394,0)</f>
        <v>0</v>
      </c>
      <c r="BG394" s="185">
        <f>IF(N394="zákl. přenesená",J394,0)</f>
        <v>0</v>
      </c>
      <c r="BH394" s="185">
        <f>IF(N394="sníž. přenesená",J394,0)</f>
        <v>0</v>
      </c>
      <c r="BI394" s="185">
        <f>IF(N394="nulová",J394,0)</f>
        <v>0</v>
      </c>
      <c r="BJ394" s="18" t="s">
        <v>84</v>
      </c>
      <c r="BK394" s="185">
        <f>ROUND(I394*H394,2)</f>
        <v>0</v>
      </c>
      <c r="BL394" s="18" t="s">
        <v>305</v>
      </c>
      <c r="BM394" s="184" t="s">
        <v>837</v>
      </c>
    </row>
    <row r="395" s="2" customFormat="1">
      <c r="A395" s="37"/>
      <c r="B395" s="38"/>
      <c r="C395" s="37"/>
      <c r="D395" s="186" t="s">
        <v>145</v>
      </c>
      <c r="E395" s="37"/>
      <c r="F395" s="187" t="s">
        <v>838</v>
      </c>
      <c r="G395" s="37"/>
      <c r="H395" s="37"/>
      <c r="I395" s="188"/>
      <c r="J395" s="37"/>
      <c r="K395" s="37"/>
      <c r="L395" s="38"/>
      <c r="M395" s="189"/>
      <c r="N395" s="190"/>
      <c r="O395" s="76"/>
      <c r="P395" s="76"/>
      <c r="Q395" s="76"/>
      <c r="R395" s="76"/>
      <c r="S395" s="76"/>
      <c r="T395" s="77"/>
      <c r="U395" s="37"/>
      <c r="V395" s="37"/>
      <c r="W395" s="37"/>
      <c r="X395" s="37"/>
      <c r="Y395" s="37"/>
      <c r="Z395" s="37"/>
      <c r="AA395" s="37"/>
      <c r="AB395" s="37"/>
      <c r="AC395" s="37"/>
      <c r="AD395" s="37"/>
      <c r="AE395" s="37"/>
      <c r="AT395" s="18" t="s">
        <v>145</v>
      </c>
      <c r="AU395" s="18" t="s">
        <v>86</v>
      </c>
    </row>
    <row r="396" s="2" customFormat="1" ht="16.5" customHeight="1">
      <c r="A396" s="37"/>
      <c r="B396" s="171"/>
      <c r="C396" s="172" t="s">
        <v>839</v>
      </c>
      <c r="D396" s="172" t="s">
        <v>139</v>
      </c>
      <c r="E396" s="173" t="s">
        <v>840</v>
      </c>
      <c r="F396" s="174" t="s">
        <v>841</v>
      </c>
      <c r="G396" s="175" t="s">
        <v>836</v>
      </c>
      <c r="H396" s="176">
        <v>1</v>
      </c>
      <c r="I396" s="177"/>
      <c r="J396" s="178">
        <f>ROUND(I396*H396,2)</f>
        <v>0</v>
      </c>
      <c r="K396" s="179"/>
      <c r="L396" s="38"/>
      <c r="M396" s="180" t="s">
        <v>1</v>
      </c>
      <c r="N396" s="181" t="s">
        <v>41</v>
      </c>
      <c r="O396" s="76"/>
      <c r="P396" s="182">
        <f>O396*H396</f>
        <v>0</v>
      </c>
      <c r="Q396" s="182">
        <v>0</v>
      </c>
      <c r="R396" s="182">
        <f>Q396*H396</f>
        <v>0</v>
      </c>
      <c r="S396" s="182">
        <v>0</v>
      </c>
      <c r="T396" s="183">
        <f>S396*H396</f>
        <v>0</v>
      </c>
      <c r="U396" s="37"/>
      <c r="V396" s="37"/>
      <c r="W396" s="37"/>
      <c r="X396" s="37"/>
      <c r="Y396" s="37"/>
      <c r="Z396" s="37"/>
      <c r="AA396" s="37"/>
      <c r="AB396" s="37"/>
      <c r="AC396" s="37"/>
      <c r="AD396" s="37"/>
      <c r="AE396" s="37"/>
      <c r="AR396" s="184" t="s">
        <v>305</v>
      </c>
      <c r="AT396" s="184" t="s">
        <v>139</v>
      </c>
      <c r="AU396" s="184" t="s">
        <v>86</v>
      </c>
      <c r="AY396" s="18" t="s">
        <v>136</v>
      </c>
      <c r="BE396" s="185">
        <f>IF(N396="základní",J396,0)</f>
        <v>0</v>
      </c>
      <c r="BF396" s="185">
        <f>IF(N396="snížená",J396,0)</f>
        <v>0</v>
      </c>
      <c r="BG396" s="185">
        <f>IF(N396="zákl. přenesená",J396,0)</f>
        <v>0</v>
      </c>
      <c r="BH396" s="185">
        <f>IF(N396="sníž. přenesená",J396,0)</f>
        <v>0</v>
      </c>
      <c r="BI396" s="185">
        <f>IF(N396="nulová",J396,0)</f>
        <v>0</v>
      </c>
      <c r="BJ396" s="18" t="s">
        <v>84</v>
      </c>
      <c r="BK396" s="185">
        <f>ROUND(I396*H396,2)</f>
        <v>0</v>
      </c>
      <c r="BL396" s="18" t="s">
        <v>305</v>
      </c>
      <c r="BM396" s="184" t="s">
        <v>842</v>
      </c>
    </row>
    <row r="397" s="2" customFormat="1">
      <c r="A397" s="37"/>
      <c r="B397" s="38"/>
      <c r="C397" s="37"/>
      <c r="D397" s="186" t="s">
        <v>145</v>
      </c>
      <c r="E397" s="37"/>
      <c r="F397" s="187" t="s">
        <v>843</v>
      </c>
      <c r="G397" s="37"/>
      <c r="H397" s="37"/>
      <c r="I397" s="188"/>
      <c r="J397" s="37"/>
      <c r="K397" s="37"/>
      <c r="L397" s="38"/>
      <c r="M397" s="189"/>
      <c r="N397" s="190"/>
      <c r="O397" s="76"/>
      <c r="P397" s="76"/>
      <c r="Q397" s="76"/>
      <c r="R397" s="76"/>
      <c r="S397" s="76"/>
      <c r="T397" s="77"/>
      <c r="U397" s="37"/>
      <c r="V397" s="37"/>
      <c r="W397" s="37"/>
      <c r="X397" s="37"/>
      <c r="Y397" s="37"/>
      <c r="Z397" s="37"/>
      <c r="AA397" s="37"/>
      <c r="AB397" s="37"/>
      <c r="AC397" s="37"/>
      <c r="AD397" s="37"/>
      <c r="AE397" s="37"/>
      <c r="AT397" s="18" t="s">
        <v>145</v>
      </c>
      <c r="AU397" s="18" t="s">
        <v>86</v>
      </c>
    </row>
    <row r="398" s="2" customFormat="1" ht="16.5" customHeight="1">
      <c r="A398" s="37"/>
      <c r="B398" s="171"/>
      <c r="C398" s="172" t="s">
        <v>844</v>
      </c>
      <c r="D398" s="172" t="s">
        <v>139</v>
      </c>
      <c r="E398" s="173" t="s">
        <v>845</v>
      </c>
      <c r="F398" s="174" t="s">
        <v>846</v>
      </c>
      <c r="G398" s="175" t="s">
        <v>836</v>
      </c>
      <c r="H398" s="176">
        <v>1</v>
      </c>
      <c r="I398" s="177"/>
      <c r="J398" s="178">
        <f>ROUND(I398*H398,2)</f>
        <v>0</v>
      </c>
      <c r="K398" s="179"/>
      <c r="L398" s="38"/>
      <c r="M398" s="180" t="s">
        <v>1</v>
      </c>
      <c r="N398" s="181" t="s">
        <v>41</v>
      </c>
      <c r="O398" s="76"/>
      <c r="P398" s="182">
        <f>O398*H398</f>
        <v>0</v>
      </c>
      <c r="Q398" s="182">
        <v>0</v>
      </c>
      <c r="R398" s="182">
        <f>Q398*H398</f>
        <v>0</v>
      </c>
      <c r="S398" s="182">
        <v>0</v>
      </c>
      <c r="T398" s="183">
        <f>S398*H398</f>
        <v>0</v>
      </c>
      <c r="U398" s="37"/>
      <c r="V398" s="37"/>
      <c r="W398" s="37"/>
      <c r="X398" s="37"/>
      <c r="Y398" s="37"/>
      <c r="Z398" s="37"/>
      <c r="AA398" s="37"/>
      <c r="AB398" s="37"/>
      <c r="AC398" s="37"/>
      <c r="AD398" s="37"/>
      <c r="AE398" s="37"/>
      <c r="AR398" s="184" t="s">
        <v>305</v>
      </c>
      <c r="AT398" s="184" t="s">
        <v>139</v>
      </c>
      <c r="AU398" s="184" t="s">
        <v>86</v>
      </c>
      <c r="AY398" s="18" t="s">
        <v>136</v>
      </c>
      <c r="BE398" s="185">
        <f>IF(N398="základní",J398,0)</f>
        <v>0</v>
      </c>
      <c r="BF398" s="185">
        <f>IF(N398="snížená",J398,0)</f>
        <v>0</v>
      </c>
      <c r="BG398" s="185">
        <f>IF(N398="zákl. přenesená",J398,0)</f>
        <v>0</v>
      </c>
      <c r="BH398" s="185">
        <f>IF(N398="sníž. přenesená",J398,0)</f>
        <v>0</v>
      </c>
      <c r="BI398" s="185">
        <f>IF(N398="nulová",J398,0)</f>
        <v>0</v>
      </c>
      <c r="BJ398" s="18" t="s">
        <v>84</v>
      </c>
      <c r="BK398" s="185">
        <f>ROUND(I398*H398,2)</f>
        <v>0</v>
      </c>
      <c r="BL398" s="18" t="s">
        <v>305</v>
      </c>
      <c r="BM398" s="184" t="s">
        <v>847</v>
      </c>
    </row>
    <row r="399" s="2" customFormat="1">
      <c r="A399" s="37"/>
      <c r="B399" s="38"/>
      <c r="C399" s="37"/>
      <c r="D399" s="186" t="s">
        <v>145</v>
      </c>
      <c r="E399" s="37"/>
      <c r="F399" s="187" t="s">
        <v>843</v>
      </c>
      <c r="G399" s="37"/>
      <c r="H399" s="37"/>
      <c r="I399" s="188"/>
      <c r="J399" s="37"/>
      <c r="K399" s="37"/>
      <c r="L399" s="38"/>
      <c r="M399" s="189"/>
      <c r="N399" s="190"/>
      <c r="O399" s="76"/>
      <c r="P399" s="76"/>
      <c r="Q399" s="76"/>
      <c r="R399" s="76"/>
      <c r="S399" s="76"/>
      <c r="T399" s="77"/>
      <c r="U399" s="37"/>
      <c r="V399" s="37"/>
      <c r="W399" s="37"/>
      <c r="X399" s="37"/>
      <c r="Y399" s="37"/>
      <c r="Z399" s="37"/>
      <c r="AA399" s="37"/>
      <c r="AB399" s="37"/>
      <c r="AC399" s="37"/>
      <c r="AD399" s="37"/>
      <c r="AE399" s="37"/>
      <c r="AT399" s="18" t="s">
        <v>145</v>
      </c>
      <c r="AU399" s="18" t="s">
        <v>86</v>
      </c>
    </row>
    <row r="400" s="2" customFormat="1" ht="24.15" customHeight="1">
      <c r="A400" s="37"/>
      <c r="B400" s="171"/>
      <c r="C400" s="172" t="s">
        <v>848</v>
      </c>
      <c r="D400" s="172" t="s">
        <v>139</v>
      </c>
      <c r="E400" s="173" t="s">
        <v>849</v>
      </c>
      <c r="F400" s="174" t="s">
        <v>850</v>
      </c>
      <c r="G400" s="175" t="s">
        <v>205</v>
      </c>
      <c r="H400" s="176">
        <v>1</v>
      </c>
      <c r="I400" s="177"/>
      <c r="J400" s="178">
        <f>ROUND(I400*H400,2)</f>
        <v>0</v>
      </c>
      <c r="K400" s="179"/>
      <c r="L400" s="38"/>
      <c r="M400" s="180" t="s">
        <v>1</v>
      </c>
      <c r="N400" s="181" t="s">
        <v>41</v>
      </c>
      <c r="O400" s="76"/>
      <c r="P400" s="182">
        <f>O400*H400</f>
        <v>0</v>
      </c>
      <c r="Q400" s="182">
        <v>0</v>
      </c>
      <c r="R400" s="182">
        <f>Q400*H400</f>
        <v>0</v>
      </c>
      <c r="S400" s="182">
        <v>0</v>
      </c>
      <c r="T400" s="183">
        <f>S400*H400</f>
        <v>0</v>
      </c>
      <c r="U400" s="37"/>
      <c r="V400" s="37"/>
      <c r="W400" s="37"/>
      <c r="X400" s="37"/>
      <c r="Y400" s="37"/>
      <c r="Z400" s="37"/>
      <c r="AA400" s="37"/>
      <c r="AB400" s="37"/>
      <c r="AC400" s="37"/>
      <c r="AD400" s="37"/>
      <c r="AE400" s="37"/>
      <c r="AR400" s="184" t="s">
        <v>305</v>
      </c>
      <c r="AT400" s="184" t="s">
        <v>139</v>
      </c>
      <c r="AU400" s="184" t="s">
        <v>86</v>
      </c>
      <c r="AY400" s="18" t="s">
        <v>136</v>
      </c>
      <c r="BE400" s="185">
        <f>IF(N400="základní",J400,0)</f>
        <v>0</v>
      </c>
      <c r="BF400" s="185">
        <f>IF(N400="snížená",J400,0)</f>
        <v>0</v>
      </c>
      <c r="BG400" s="185">
        <f>IF(N400="zákl. přenesená",J400,0)</f>
        <v>0</v>
      </c>
      <c r="BH400" s="185">
        <f>IF(N400="sníž. přenesená",J400,0)</f>
        <v>0</v>
      </c>
      <c r="BI400" s="185">
        <f>IF(N400="nulová",J400,0)</f>
        <v>0</v>
      </c>
      <c r="BJ400" s="18" t="s">
        <v>84</v>
      </c>
      <c r="BK400" s="185">
        <f>ROUND(I400*H400,2)</f>
        <v>0</v>
      </c>
      <c r="BL400" s="18" t="s">
        <v>305</v>
      </c>
      <c r="BM400" s="184" t="s">
        <v>851</v>
      </c>
    </row>
    <row r="401" s="2" customFormat="1">
      <c r="A401" s="37"/>
      <c r="B401" s="38"/>
      <c r="C401" s="37"/>
      <c r="D401" s="186" t="s">
        <v>145</v>
      </c>
      <c r="E401" s="37"/>
      <c r="F401" s="187" t="s">
        <v>852</v>
      </c>
      <c r="G401" s="37"/>
      <c r="H401" s="37"/>
      <c r="I401" s="188"/>
      <c r="J401" s="37"/>
      <c r="K401" s="37"/>
      <c r="L401" s="38"/>
      <c r="M401" s="189"/>
      <c r="N401" s="190"/>
      <c r="O401" s="76"/>
      <c r="P401" s="76"/>
      <c r="Q401" s="76"/>
      <c r="R401" s="76"/>
      <c r="S401" s="76"/>
      <c r="T401" s="77"/>
      <c r="U401" s="37"/>
      <c r="V401" s="37"/>
      <c r="W401" s="37"/>
      <c r="X401" s="37"/>
      <c r="Y401" s="37"/>
      <c r="Z401" s="37"/>
      <c r="AA401" s="37"/>
      <c r="AB401" s="37"/>
      <c r="AC401" s="37"/>
      <c r="AD401" s="37"/>
      <c r="AE401" s="37"/>
      <c r="AT401" s="18" t="s">
        <v>145</v>
      </c>
      <c r="AU401" s="18" t="s">
        <v>86</v>
      </c>
    </row>
    <row r="402" s="2" customFormat="1" ht="24.15" customHeight="1">
      <c r="A402" s="37"/>
      <c r="B402" s="171"/>
      <c r="C402" s="172" t="s">
        <v>853</v>
      </c>
      <c r="D402" s="172" t="s">
        <v>139</v>
      </c>
      <c r="E402" s="173" t="s">
        <v>854</v>
      </c>
      <c r="F402" s="174" t="s">
        <v>855</v>
      </c>
      <c r="G402" s="175" t="s">
        <v>205</v>
      </c>
      <c r="H402" s="176">
        <v>4</v>
      </c>
      <c r="I402" s="177"/>
      <c r="J402" s="178">
        <f>ROUND(I402*H402,2)</f>
        <v>0</v>
      </c>
      <c r="K402" s="179"/>
      <c r="L402" s="38"/>
      <c r="M402" s="180" t="s">
        <v>1</v>
      </c>
      <c r="N402" s="181" t="s">
        <v>41</v>
      </c>
      <c r="O402" s="76"/>
      <c r="P402" s="182">
        <f>O402*H402</f>
        <v>0</v>
      </c>
      <c r="Q402" s="182">
        <v>0</v>
      </c>
      <c r="R402" s="182">
        <f>Q402*H402</f>
        <v>0</v>
      </c>
      <c r="S402" s="182">
        <v>0</v>
      </c>
      <c r="T402" s="183">
        <f>S402*H402</f>
        <v>0</v>
      </c>
      <c r="U402" s="37"/>
      <c r="V402" s="37"/>
      <c r="W402" s="37"/>
      <c r="X402" s="37"/>
      <c r="Y402" s="37"/>
      <c r="Z402" s="37"/>
      <c r="AA402" s="37"/>
      <c r="AB402" s="37"/>
      <c r="AC402" s="37"/>
      <c r="AD402" s="37"/>
      <c r="AE402" s="37"/>
      <c r="AR402" s="184" t="s">
        <v>305</v>
      </c>
      <c r="AT402" s="184" t="s">
        <v>139</v>
      </c>
      <c r="AU402" s="184" t="s">
        <v>86</v>
      </c>
      <c r="AY402" s="18" t="s">
        <v>136</v>
      </c>
      <c r="BE402" s="185">
        <f>IF(N402="základní",J402,0)</f>
        <v>0</v>
      </c>
      <c r="BF402" s="185">
        <f>IF(N402="snížená",J402,0)</f>
        <v>0</v>
      </c>
      <c r="BG402" s="185">
        <f>IF(N402="zákl. přenesená",J402,0)</f>
        <v>0</v>
      </c>
      <c r="BH402" s="185">
        <f>IF(N402="sníž. přenesená",J402,0)</f>
        <v>0</v>
      </c>
      <c r="BI402" s="185">
        <f>IF(N402="nulová",J402,0)</f>
        <v>0</v>
      </c>
      <c r="BJ402" s="18" t="s">
        <v>84</v>
      </c>
      <c r="BK402" s="185">
        <f>ROUND(I402*H402,2)</f>
        <v>0</v>
      </c>
      <c r="BL402" s="18" t="s">
        <v>305</v>
      </c>
      <c r="BM402" s="184" t="s">
        <v>856</v>
      </c>
    </row>
    <row r="403" s="2" customFormat="1">
      <c r="A403" s="37"/>
      <c r="B403" s="38"/>
      <c r="C403" s="37"/>
      <c r="D403" s="186" t="s">
        <v>145</v>
      </c>
      <c r="E403" s="37"/>
      <c r="F403" s="187" t="s">
        <v>857</v>
      </c>
      <c r="G403" s="37"/>
      <c r="H403" s="37"/>
      <c r="I403" s="188"/>
      <c r="J403" s="37"/>
      <c r="K403" s="37"/>
      <c r="L403" s="38"/>
      <c r="M403" s="189"/>
      <c r="N403" s="190"/>
      <c r="O403" s="76"/>
      <c r="P403" s="76"/>
      <c r="Q403" s="76"/>
      <c r="R403" s="76"/>
      <c r="S403" s="76"/>
      <c r="T403" s="77"/>
      <c r="U403" s="37"/>
      <c r="V403" s="37"/>
      <c r="W403" s="37"/>
      <c r="X403" s="37"/>
      <c r="Y403" s="37"/>
      <c r="Z403" s="37"/>
      <c r="AA403" s="37"/>
      <c r="AB403" s="37"/>
      <c r="AC403" s="37"/>
      <c r="AD403" s="37"/>
      <c r="AE403" s="37"/>
      <c r="AT403" s="18" t="s">
        <v>145</v>
      </c>
      <c r="AU403" s="18" t="s">
        <v>86</v>
      </c>
    </row>
    <row r="404" s="2" customFormat="1" ht="24.15" customHeight="1">
      <c r="A404" s="37"/>
      <c r="B404" s="171"/>
      <c r="C404" s="172" t="s">
        <v>858</v>
      </c>
      <c r="D404" s="172" t="s">
        <v>139</v>
      </c>
      <c r="E404" s="173" t="s">
        <v>859</v>
      </c>
      <c r="F404" s="174" t="s">
        <v>860</v>
      </c>
      <c r="G404" s="175" t="s">
        <v>205</v>
      </c>
      <c r="H404" s="176">
        <v>2</v>
      </c>
      <c r="I404" s="177"/>
      <c r="J404" s="178">
        <f>ROUND(I404*H404,2)</f>
        <v>0</v>
      </c>
      <c r="K404" s="179"/>
      <c r="L404" s="38"/>
      <c r="M404" s="180" t="s">
        <v>1</v>
      </c>
      <c r="N404" s="181" t="s">
        <v>41</v>
      </c>
      <c r="O404" s="76"/>
      <c r="P404" s="182">
        <f>O404*H404</f>
        <v>0</v>
      </c>
      <c r="Q404" s="182">
        <v>0</v>
      </c>
      <c r="R404" s="182">
        <f>Q404*H404</f>
        <v>0</v>
      </c>
      <c r="S404" s="182">
        <v>0</v>
      </c>
      <c r="T404" s="183">
        <f>S404*H404</f>
        <v>0</v>
      </c>
      <c r="U404" s="37"/>
      <c r="V404" s="37"/>
      <c r="W404" s="37"/>
      <c r="X404" s="37"/>
      <c r="Y404" s="37"/>
      <c r="Z404" s="37"/>
      <c r="AA404" s="37"/>
      <c r="AB404" s="37"/>
      <c r="AC404" s="37"/>
      <c r="AD404" s="37"/>
      <c r="AE404" s="37"/>
      <c r="AR404" s="184" t="s">
        <v>305</v>
      </c>
      <c r="AT404" s="184" t="s">
        <v>139</v>
      </c>
      <c r="AU404" s="184" t="s">
        <v>86</v>
      </c>
      <c r="AY404" s="18" t="s">
        <v>136</v>
      </c>
      <c r="BE404" s="185">
        <f>IF(N404="základní",J404,0)</f>
        <v>0</v>
      </c>
      <c r="BF404" s="185">
        <f>IF(N404="snížená",J404,0)</f>
        <v>0</v>
      </c>
      <c r="BG404" s="185">
        <f>IF(N404="zákl. přenesená",J404,0)</f>
        <v>0</v>
      </c>
      <c r="BH404" s="185">
        <f>IF(N404="sníž. přenesená",J404,0)</f>
        <v>0</v>
      </c>
      <c r="BI404" s="185">
        <f>IF(N404="nulová",J404,0)</f>
        <v>0</v>
      </c>
      <c r="BJ404" s="18" t="s">
        <v>84</v>
      </c>
      <c r="BK404" s="185">
        <f>ROUND(I404*H404,2)</f>
        <v>0</v>
      </c>
      <c r="BL404" s="18" t="s">
        <v>305</v>
      </c>
      <c r="BM404" s="184" t="s">
        <v>861</v>
      </c>
    </row>
    <row r="405" s="2" customFormat="1">
      <c r="A405" s="37"/>
      <c r="B405" s="38"/>
      <c r="C405" s="37"/>
      <c r="D405" s="186" t="s">
        <v>145</v>
      </c>
      <c r="E405" s="37"/>
      <c r="F405" s="187" t="s">
        <v>862</v>
      </c>
      <c r="G405" s="37"/>
      <c r="H405" s="37"/>
      <c r="I405" s="188"/>
      <c r="J405" s="37"/>
      <c r="K405" s="37"/>
      <c r="L405" s="38"/>
      <c r="M405" s="189"/>
      <c r="N405" s="190"/>
      <c r="O405" s="76"/>
      <c r="P405" s="76"/>
      <c r="Q405" s="76"/>
      <c r="R405" s="76"/>
      <c r="S405" s="76"/>
      <c r="T405" s="77"/>
      <c r="U405" s="37"/>
      <c r="V405" s="37"/>
      <c r="W405" s="37"/>
      <c r="X405" s="37"/>
      <c r="Y405" s="37"/>
      <c r="Z405" s="37"/>
      <c r="AA405" s="37"/>
      <c r="AB405" s="37"/>
      <c r="AC405" s="37"/>
      <c r="AD405" s="37"/>
      <c r="AE405" s="37"/>
      <c r="AT405" s="18" t="s">
        <v>145</v>
      </c>
      <c r="AU405" s="18" t="s">
        <v>86</v>
      </c>
    </row>
    <row r="406" s="2" customFormat="1" ht="24.15" customHeight="1">
      <c r="A406" s="37"/>
      <c r="B406" s="171"/>
      <c r="C406" s="172" t="s">
        <v>863</v>
      </c>
      <c r="D406" s="172" t="s">
        <v>139</v>
      </c>
      <c r="E406" s="173" t="s">
        <v>864</v>
      </c>
      <c r="F406" s="174" t="s">
        <v>865</v>
      </c>
      <c r="G406" s="175" t="s">
        <v>205</v>
      </c>
      <c r="H406" s="176">
        <v>1</v>
      </c>
      <c r="I406" s="177"/>
      <c r="J406" s="178">
        <f>ROUND(I406*H406,2)</f>
        <v>0</v>
      </c>
      <c r="K406" s="179"/>
      <c r="L406" s="38"/>
      <c r="M406" s="180" t="s">
        <v>1</v>
      </c>
      <c r="N406" s="181" t="s">
        <v>41</v>
      </c>
      <c r="O406" s="76"/>
      <c r="P406" s="182">
        <f>O406*H406</f>
        <v>0</v>
      </c>
      <c r="Q406" s="182">
        <v>0</v>
      </c>
      <c r="R406" s="182">
        <f>Q406*H406</f>
        <v>0</v>
      </c>
      <c r="S406" s="182">
        <v>0</v>
      </c>
      <c r="T406" s="183">
        <f>S406*H406</f>
        <v>0</v>
      </c>
      <c r="U406" s="37"/>
      <c r="V406" s="37"/>
      <c r="W406" s="37"/>
      <c r="X406" s="37"/>
      <c r="Y406" s="37"/>
      <c r="Z406" s="37"/>
      <c r="AA406" s="37"/>
      <c r="AB406" s="37"/>
      <c r="AC406" s="37"/>
      <c r="AD406" s="37"/>
      <c r="AE406" s="37"/>
      <c r="AR406" s="184" t="s">
        <v>305</v>
      </c>
      <c r="AT406" s="184" t="s">
        <v>139</v>
      </c>
      <c r="AU406" s="184" t="s">
        <v>86</v>
      </c>
      <c r="AY406" s="18" t="s">
        <v>136</v>
      </c>
      <c r="BE406" s="185">
        <f>IF(N406="základní",J406,0)</f>
        <v>0</v>
      </c>
      <c r="BF406" s="185">
        <f>IF(N406="snížená",J406,0)</f>
        <v>0</v>
      </c>
      <c r="BG406" s="185">
        <f>IF(N406="zákl. přenesená",J406,0)</f>
        <v>0</v>
      </c>
      <c r="BH406" s="185">
        <f>IF(N406="sníž. přenesená",J406,0)</f>
        <v>0</v>
      </c>
      <c r="BI406" s="185">
        <f>IF(N406="nulová",J406,0)</f>
        <v>0</v>
      </c>
      <c r="BJ406" s="18" t="s">
        <v>84</v>
      </c>
      <c r="BK406" s="185">
        <f>ROUND(I406*H406,2)</f>
        <v>0</v>
      </c>
      <c r="BL406" s="18" t="s">
        <v>305</v>
      </c>
      <c r="BM406" s="184" t="s">
        <v>866</v>
      </c>
    </row>
    <row r="407" s="2" customFormat="1">
      <c r="A407" s="37"/>
      <c r="B407" s="38"/>
      <c r="C407" s="37"/>
      <c r="D407" s="186" t="s">
        <v>145</v>
      </c>
      <c r="E407" s="37"/>
      <c r="F407" s="187" t="s">
        <v>867</v>
      </c>
      <c r="G407" s="37"/>
      <c r="H407" s="37"/>
      <c r="I407" s="188"/>
      <c r="J407" s="37"/>
      <c r="K407" s="37"/>
      <c r="L407" s="38"/>
      <c r="M407" s="189"/>
      <c r="N407" s="190"/>
      <c r="O407" s="76"/>
      <c r="P407" s="76"/>
      <c r="Q407" s="76"/>
      <c r="R407" s="76"/>
      <c r="S407" s="76"/>
      <c r="T407" s="77"/>
      <c r="U407" s="37"/>
      <c r="V407" s="37"/>
      <c r="W407" s="37"/>
      <c r="X407" s="37"/>
      <c r="Y407" s="37"/>
      <c r="Z407" s="37"/>
      <c r="AA407" s="37"/>
      <c r="AB407" s="37"/>
      <c r="AC407" s="37"/>
      <c r="AD407" s="37"/>
      <c r="AE407" s="37"/>
      <c r="AT407" s="18" t="s">
        <v>145</v>
      </c>
      <c r="AU407" s="18" t="s">
        <v>86</v>
      </c>
    </row>
    <row r="408" s="2" customFormat="1" ht="24.15" customHeight="1">
      <c r="A408" s="37"/>
      <c r="B408" s="171"/>
      <c r="C408" s="172" t="s">
        <v>868</v>
      </c>
      <c r="D408" s="172" t="s">
        <v>139</v>
      </c>
      <c r="E408" s="173" t="s">
        <v>869</v>
      </c>
      <c r="F408" s="174" t="s">
        <v>870</v>
      </c>
      <c r="G408" s="175" t="s">
        <v>205</v>
      </c>
      <c r="H408" s="176">
        <v>5</v>
      </c>
      <c r="I408" s="177"/>
      <c r="J408" s="178">
        <f>ROUND(I408*H408,2)</f>
        <v>0</v>
      </c>
      <c r="K408" s="179"/>
      <c r="L408" s="38"/>
      <c r="M408" s="180" t="s">
        <v>1</v>
      </c>
      <c r="N408" s="181" t="s">
        <v>41</v>
      </c>
      <c r="O408" s="76"/>
      <c r="P408" s="182">
        <f>O408*H408</f>
        <v>0</v>
      </c>
      <c r="Q408" s="182">
        <v>0</v>
      </c>
      <c r="R408" s="182">
        <f>Q408*H408</f>
        <v>0</v>
      </c>
      <c r="S408" s="182">
        <v>0</v>
      </c>
      <c r="T408" s="183">
        <f>S408*H408</f>
        <v>0</v>
      </c>
      <c r="U408" s="37"/>
      <c r="V408" s="37"/>
      <c r="W408" s="37"/>
      <c r="X408" s="37"/>
      <c r="Y408" s="37"/>
      <c r="Z408" s="37"/>
      <c r="AA408" s="37"/>
      <c r="AB408" s="37"/>
      <c r="AC408" s="37"/>
      <c r="AD408" s="37"/>
      <c r="AE408" s="37"/>
      <c r="AR408" s="184" t="s">
        <v>305</v>
      </c>
      <c r="AT408" s="184" t="s">
        <v>139</v>
      </c>
      <c r="AU408" s="184" t="s">
        <v>86</v>
      </c>
      <c r="AY408" s="18" t="s">
        <v>136</v>
      </c>
      <c r="BE408" s="185">
        <f>IF(N408="základní",J408,0)</f>
        <v>0</v>
      </c>
      <c r="BF408" s="185">
        <f>IF(N408="snížená",J408,0)</f>
        <v>0</v>
      </c>
      <c r="BG408" s="185">
        <f>IF(N408="zákl. přenesená",J408,0)</f>
        <v>0</v>
      </c>
      <c r="BH408" s="185">
        <f>IF(N408="sníž. přenesená",J408,0)</f>
        <v>0</v>
      </c>
      <c r="BI408" s="185">
        <f>IF(N408="nulová",J408,0)</f>
        <v>0</v>
      </c>
      <c r="BJ408" s="18" t="s">
        <v>84</v>
      </c>
      <c r="BK408" s="185">
        <f>ROUND(I408*H408,2)</f>
        <v>0</v>
      </c>
      <c r="BL408" s="18" t="s">
        <v>305</v>
      </c>
      <c r="BM408" s="184" t="s">
        <v>871</v>
      </c>
    </row>
    <row r="409" s="2" customFormat="1">
      <c r="A409" s="37"/>
      <c r="B409" s="38"/>
      <c r="C409" s="37"/>
      <c r="D409" s="186" t="s">
        <v>145</v>
      </c>
      <c r="E409" s="37"/>
      <c r="F409" s="187" t="s">
        <v>872</v>
      </c>
      <c r="G409" s="37"/>
      <c r="H409" s="37"/>
      <c r="I409" s="188"/>
      <c r="J409" s="37"/>
      <c r="K409" s="37"/>
      <c r="L409" s="38"/>
      <c r="M409" s="189"/>
      <c r="N409" s="190"/>
      <c r="O409" s="76"/>
      <c r="P409" s="76"/>
      <c r="Q409" s="76"/>
      <c r="R409" s="76"/>
      <c r="S409" s="76"/>
      <c r="T409" s="77"/>
      <c r="U409" s="37"/>
      <c r="V409" s="37"/>
      <c r="W409" s="37"/>
      <c r="X409" s="37"/>
      <c r="Y409" s="37"/>
      <c r="Z409" s="37"/>
      <c r="AA409" s="37"/>
      <c r="AB409" s="37"/>
      <c r="AC409" s="37"/>
      <c r="AD409" s="37"/>
      <c r="AE409" s="37"/>
      <c r="AT409" s="18" t="s">
        <v>145</v>
      </c>
      <c r="AU409" s="18" t="s">
        <v>86</v>
      </c>
    </row>
    <row r="410" s="2" customFormat="1" ht="24.15" customHeight="1">
      <c r="A410" s="37"/>
      <c r="B410" s="171"/>
      <c r="C410" s="172" t="s">
        <v>873</v>
      </c>
      <c r="D410" s="172" t="s">
        <v>139</v>
      </c>
      <c r="E410" s="173" t="s">
        <v>874</v>
      </c>
      <c r="F410" s="174" t="s">
        <v>875</v>
      </c>
      <c r="G410" s="175" t="s">
        <v>205</v>
      </c>
      <c r="H410" s="176">
        <v>3</v>
      </c>
      <c r="I410" s="177"/>
      <c r="J410" s="178">
        <f>ROUND(I410*H410,2)</f>
        <v>0</v>
      </c>
      <c r="K410" s="179"/>
      <c r="L410" s="38"/>
      <c r="M410" s="180" t="s">
        <v>1</v>
      </c>
      <c r="N410" s="181" t="s">
        <v>41</v>
      </c>
      <c r="O410" s="76"/>
      <c r="P410" s="182">
        <f>O410*H410</f>
        <v>0</v>
      </c>
      <c r="Q410" s="182">
        <v>0</v>
      </c>
      <c r="R410" s="182">
        <f>Q410*H410</f>
        <v>0</v>
      </c>
      <c r="S410" s="182">
        <v>0</v>
      </c>
      <c r="T410" s="183">
        <f>S410*H410</f>
        <v>0</v>
      </c>
      <c r="U410" s="37"/>
      <c r="V410" s="37"/>
      <c r="W410" s="37"/>
      <c r="X410" s="37"/>
      <c r="Y410" s="37"/>
      <c r="Z410" s="37"/>
      <c r="AA410" s="37"/>
      <c r="AB410" s="37"/>
      <c r="AC410" s="37"/>
      <c r="AD410" s="37"/>
      <c r="AE410" s="37"/>
      <c r="AR410" s="184" t="s">
        <v>305</v>
      </c>
      <c r="AT410" s="184" t="s">
        <v>139</v>
      </c>
      <c r="AU410" s="184" t="s">
        <v>86</v>
      </c>
      <c r="AY410" s="18" t="s">
        <v>136</v>
      </c>
      <c r="BE410" s="185">
        <f>IF(N410="základní",J410,0)</f>
        <v>0</v>
      </c>
      <c r="BF410" s="185">
        <f>IF(N410="snížená",J410,0)</f>
        <v>0</v>
      </c>
      <c r="BG410" s="185">
        <f>IF(N410="zákl. přenesená",J410,0)</f>
        <v>0</v>
      </c>
      <c r="BH410" s="185">
        <f>IF(N410="sníž. přenesená",J410,0)</f>
        <v>0</v>
      </c>
      <c r="BI410" s="185">
        <f>IF(N410="nulová",J410,0)</f>
        <v>0</v>
      </c>
      <c r="BJ410" s="18" t="s">
        <v>84</v>
      </c>
      <c r="BK410" s="185">
        <f>ROUND(I410*H410,2)</f>
        <v>0</v>
      </c>
      <c r="BL410" s="18" t="s">
        <v>305</v>
      </c>
      <c r="BM410" s="184" t="s">
        <v>876</v>
      </c>
    </row>
    <row r="411" s="2" customFormat="1">
      <c r="A411" s="37"/>
      <c r="B411" s="38"/>
      <c r="C411" s="37"/>
      <c r="D411" s="186" t="s">
        <v>145</v>
      </c>
      <c r="E411" s="37"/>
      <c r="F411" s="187" t="s">
        <v>877</v>
      </c>
      <c r="G411" s="37"/>
      <c r="H411" s="37"/>
      <c r="I411" s="188"/>
      <c r="J411" s="37"/>
      <c r="K411" s="37"/>
      <c r="L411" s="38"/>
      <c r="M411" s="189"/>
      <c r="N411" s="190"/>
      <c r="O411" s="76"/>
      <c r="P411" s="76"/>
      <c r="Q411" s="76"/>
      <c r="R411" s="76"/>
      <c r="S411" s="76"/>
      <c r="T411" s="77"/>
      <c r="U411" s="37"/>
      <c r="V411" s="37"/>
      <c r="W411" s="37"/>
      <c r="X411" s="37"/>
      <c r="Y411" s="37"/>
      <c r="Z411" s="37"/>
      <c r="AA411" s="37"/>
      <c r="AB411" s="37"/>
      <c r="AC411" s="37"/>
      <c r="AD411" s="37"/>
      <c r="AE411" s="37"/>
      <c r="AT411" s="18" t="s">
        <v>145</v>
      </c>
      <c r="AU411" s="18" t="s">
        <v>86</v>
      </c>
    </row>
    <row r="412" s="2" customFormat="1" ht="24.15" customHeight="1">
      <c r="A412" s="37"/>
      <c r="B412" s="171"/>
      <c r="C412" s="172" t="s">
        <v>878</v>
      </c>
      <c r="D412" s="172" t="s">
        <v>139</v>
      </c>
      <c r="E412" s="173" t="s">
        <v>879</v>
      </c>
      <c r="F412" s="174" t="s">
        <v>880</v>
      </c>
      <c r="G412" s="175" t="s">
        <v>205</v>
      </c>
      <c r="H412" s="176">
        <v>1</v>
      </c>
      <c r="I412" s="177"/>
      <c r="J412" s="178">
        <f>ROUND(I412*H412,2)</f>
        <v>0</v>
      </c>
      <c r="K412" s="179"/>
      <c r="L412" s="38"/>
      <c r="M412" s="180" t="s">
        <v>1</v>
      </c>
      <c r="N412" s="181" t="s">
        <v>41</v>
      </c>
      <c r="O412" s="76"/>
      <c r="P412" s="182">
        <f>O412*H412</f>
        <v>0</v>
      </c>
      <c r="Q412" s="182">
        <v>0</v>
      </c>
      <c r="R412" s="182">
        <f>Q412*H412</f>
        <v>0</v>
      </c>
      <c r="S412" s="182">
        <v>0</v>
      </c>
      <c r="T412" s="183">
        <f>S412*H412</f>
        <v>0</v>
      </c>
      <c r="U412" s="37"/>
      <c r="V412" s="37"/>
      <c r="W412" s="37"/>
      <c r="X412" s="37"/>
      <c r="Y412" s="37"/>
      <c r="Z412" s="37"/>
      <c r="AA412" s="37"/>
      <c r="AB412" s="37"/>
      <c r="AC412" s="37"/>
      <c r="AD412" s="37"/>
      <c r="AE412" s="37"/>
      <c r="AR412" s="184" t="s">
        <v>305</v>
      </c>
      <c r="AT412" s="184" t="s">
        <v>139</v>
      </c>
      <c r="AU412" s="184" t="s">
        <v>86</v>
      </c>
      <c r="AY412" s="18" t="s">
        <v>136</v>
      </c>
      <c r="BE412" s="185">
        <f>IF(N412="základní",J412,0)</f>
        <v>0</v>
      </c>
      <c r="BF412" s="185">
        <f>IF(N412="snížená",J412,0)</f>
        <v>0</v>
      </c>
      <c r="BG412" s="185">
        <f>IF(N412="zákl. přenesená",J412,0)</f>
        <v>0</v>
      </c>
      <c r="BH412" s="185">
        <f>IF(N412="sníž. přenesená",J412,0)</f>
        <v>0</v>
      </c>
      <c r="BI412" s="185">
        <f>IF(N412="nulová",J412,0)</f>
        <v>0</v>
      </c>
      <c r="BJ412" s="18" t="s">
        <v>84</v>
      </c>
      <c r="BK412" s="185">
        <f>ROUND(I412*H412,2)</f>
        <v>0</v>
      </c>
      <c r="BL412" s="18" t="s">
        <v>305</v>
      </c>
      <c r="BM412" s="184" t="s">
        <v>881</v>
      </c>
    </row>
    <row r="413" s="2" customFormat="1">
      <c r="A413" s="37"/>
      <c r="B413" s="38"/>
      <c r="C413" s="37"/>
      <c r="D413" s="186" t="s">
        <v>145</v>
      </c>
      <c r="E413" s="37"/>
      <c r="F413" s="187" t="s">
        <v>882</v>
      </c>
      <c r="G413" s="37"/>
      <c r="H413" s="37"/>
      <c r="I413" s="188"/>
      <c r="J413" s="37"/>
      <c r="K413" s="37"/>
      <c r="L413" s="38"/>
      <c r="M413" s="189"/>
      <c r="N413" s="190"/>
      <c r="O413" s="76"/>
      <c r="P413" s="76"/>
      <c r="Q413" s="76"/>
      <c r="R413" s="76"/>
      <c r="S413" s="76"/>
      <c r="T413" s="77"/>
      <c r="U413" s="37"/>
      <c r="V413" s="37"/>
      <c r="W413" s="37"/>
      <c r="X413" s="37"/>
      <c r="Y413" s="37"/>
      <c r="Z413" s="37"/>
      <c r="AA413" s="37"/>
      <c r="AB413" s="37"/>
      <c r="AC413" s="37"/>
      <c r="AD413" s="37"/>
      <c r="AE413" s="37"/>
      <c r="AT413" s="18" t="s">
        <v>145</v>
      </c>
      <c r="AU413" s="18" t="s">
        <v>86</v>
      </c>
    </row>
    <row r="414" s="2" customFormat="1" ht="24.15" customHeight="1">
      <c r="A414" s="37"/>
      <c r="B414" s="171"/>
      <c r="C414" s="172" t="s">
        <v>883</v>
      </c>
      <c r="D414" s="172" t="s">
        <v>139</v>
      </c>
      <c r="E414" s="173" t="s">
        <v>884</v>
      </c>
      <c r="F414" s="174" t="s">
        <v>885</v>
      </c>
      <c r="G414" s="175" t="s">
        <v>205</v>
      </c>
      <c r="H414" s="176">
        <v>2</v>
      </c>
      <c r="I414" s="177"/>
      <c r="J414" s="178">
        <f>ROUND(I414*H414,2)</f>
        <v>0</v>
      </c>
      <c r="K414" s="179"/>
      <c r="L414" s="38"/>
      <c r="M414" s="180" t="s">
        <v>1</v>
      </c>
      <c r="N414" s="181" t="s">
        <v>41</v>
      </c>
      <c r="O414" s="76"/>
      <c r="P414" s="182">
        <f>O414*H414</f>
        <v>0</v>
      </c>
      <c r="Q414" s="182">
        <v>0</v>
      </c>
      <c r="R414" s="182">
        <f>Q414*H414</f>
        <v>0</v>
      </c>
      <c r="S414" s="182">
        <v>0</v>
      </c>
      <c r="T414" s="183">
        <f>S414*H414</f>
        <v>0</v>
      </c>
      <c r="U414" s="37"/>
      <c r="V414" s="37"/>
      <c r="W414" s="37"/>
      <c r="X414" s="37"/>
      <c r="Y414" s="37"/>
      <c r="Z414" s="37"/>
      <c r="AA414" s="37"/>
      <c r="AB414" s="37"/>
      <c r="AC414" s="37"/>
      <c r="AD414" s="37"/>
      <c r="AE414" s="37"/>
      <c r="AR414" s="184" t="s">
        <v>305</v>
      </c>
      <c r="AT414" s="184" t="s">
        <v>139</v>
      </c>
      <c r="AU414" s="184" t="s">
        <v>86</v>
      </c>
      <c r="AY414" s="18" t="s">
        <v>136</v>
      </c>
      <c r="BE414" s="185">
        <f>IF(N414="základní",J414,0)</f>
        <v>0</v>
      </c>
      <c r="BF414" s="185">
        <f>IF(N414="snížená",J414,0)</f>
        <v>0</v>
      </c>
      <c r="BG414" s="185">
        <f>IF(N414="zákl. přenesená",J414,0)</f>
        <v>0</v>
      </c>
      <c r="BH414" s="185">
        <f>IF(N414="sníž. přenesená",J414,0)</f>
        <v>0</v>
      </c>
      <c r="BI414" s="185">
        <f>IF(N414="nulová",J414,0)</f>
        <v>0</v>
      </c>
      <c r="BJ414" s="18" t="s">
        <v>84</v>
      </c>
      <c r="BK414" s="185">
        <f>ROUND(I414*H414,2)</f>
        <v>0</v>
      </c>
      <c r="BL414" s="18" t="s">
        <v>305</v>
      </c>
      <c r="BM414" s="184" t="s">
        <v>886</v>
      </c>
    </row>
    <row r="415" s="2" customFormat="1">
      <c r="A415" s="37"/>
      <c r="B415" s="38"/>
      <c r="C415" s="37"/>
      <c r="D415" s="186" t="s">
        <v>145</v>
      </c>
      <c r="E415" s="37"/>
      <c r="F415" s="187" t="s">
        <v>887</v>
      </c>
      <c r="G415" s="37"/>
      <c r="H415" s="37"/>
      <c r="I415" s="188"/>
      <c r="J415" s="37"/>
      <c r="K415" s="37"/>
      <c r="L415" s="38"/>
      <c r="M415" s="189"/>
      <c r="N415" s="190"/>
      <c r="O415" s="76"/>
      <c r="P415" s="76"/>
      <c r="Q415" s="76"/>
      <c r="R415" s="76"/>
      <c r="S415" s="76"/>
      <c r="T415" s="77"/>
      <c r="U415" s="37"/>
      <c r="V415" s="37"/>
      <c r="W415" s="37"/>
      <c r="X415" s="37"/>
      <c r="Y415" s="37"/>
      <c r="Z415" s="37"/>
      <c r="AA415" s="37"/>
      <c r="AB415" s="37"/>
      <c r="AC415" s="37"/>
      <c r="AD415" s="37"/>
      <c r="AE415" s="37"/>
      <c r="AT415" s="18" t="s">
        <v>145</v>
      </c>
      <c r="AU415" s="18" t="s">
        <v>86</v>
      </c>
    </row>
    <row r="416" s="2" customFormat="1" ht="24.15" customHeight="1">
      <c r="A416" s="37"/>
      <c r="B416" s="171"/>
      <c r="C416" s="172" t="s">
        <v>888</v>
      </c>
      <c r="D416" s="172" t="s">
        <v>139</v>
      </c>
      <c r="E416" s="173" t="s">
        <v>889</v>
      </c>
      <c r="F416" s="174" t="s">
        <v>890</v>
      </c>
      <c r="G416" s="175" t="s">
        <v>205</v>
      </c>
      <c r="H416" s="176">
        <v>1</v>
      </c>
      <c r="I416" s="177"/>
      <c r="J416" s="178">
        <f>ROUND(I416*H416,2)</f>
        <v>0</v>
      </c>
      <c r="K416" s="179"/>
      <c r="L416" s="38"/>
      <c r="M416" s="180" t="s">
        <v>1</v>
      </c>
      <c r="N416" s="181" t="s">
        <v>41</v>
      </c>
      <c r="O416" s="76"/>
      <c r="P416" s="182">
        <f>O416*H416</f>
        <v>0</v>
      </c>
      <c r="Q416" s="182">
        <v>0</v>
      </c>
      <c r="R416" s="182">
        <f>Q416*H416</f>
        <v>0</v>
      </c>
      <c r="S416" s="182">
        <v>0</v>
      </c>
      <c r="T416" s="183">
        <f>S416*H416</f>
        <v>0</v>
      </c>
      <c r="U416" s="37"/>
      <c r="V416" s="37"/>
      <c r="W416" s="37"/>
      <c r="X416" s="37"/>
      <c r="Y416" s="37"/>
      <c r="Z416" s="37"/>
      <c r="AA416" s="37"/>
      <c r="AB416" s="37"/>
      <c r="AC416" s="37"/>
      <c r="AD416" s="37"/>
      <c r="AE416" s="37"/>
      <c r="AR416" s="184" t="s">
        <v>305</v>
      </c>
      <c r="AT416" s="184" t="s">
        <v>139</v>
      </c>
      <c r="AU416" s="184" t="s">
        <v>86</v>
      </c>
      <c r="AY416" s="18" t="s">
        <v>136</v>
      </c>
      <c r="BE416" s="185">
        <f>IF(N416="základní",J416,0)</f>
        <v>0</v>
      </c>
      <c r="BF416" s="185">
        <f>IF(N416="snížená",J416,0)</f>
        <v>0</v>
      </c>
      <c r="BG416" s="185">
        <f>IF(N416="zákl. přenesená",J416,0)</f>
        <v>0</v>
      </c>
      <c r="BH416" s="185">
        <f>IF(N416="sníž. přenesená",J416,0)</f>
        <v>0</v>
      </c>
      <c r="BI416" s="185">
        <f>IF(N416="nulová",J416,0)</f>
        <v>0</v>
      </c>
      <c r="BJ416" s="18" t="s">
        <v>84</v>
      </c>
      <c r="BK416" s="185">
        <f>ROUND(I416*H416,2)</f>
        <v>0</v>
      </c>
      <c r="BL416" s="18" t="s">
        <v>305</v>
      </c>
      <c r="BM416" s="184" t="s">
        <v>891</v>
      </c>
    </row>
    <row r="417" s="2" customFormat="1">
      <c r="A417" s="37"/>
      <c r="B417" s="38"/>
      <c r="C417" s="37"/>
      <c r="D417" s="186" t="s">
        <v>145</v>
      </c>
      <c r="E417" s="37"/>
      <c r="F417" s="187" t="s">
        <v>892</v>
      </c>
      <c r="G417" s="37"/>
      <c r="H417" s="37"/>
      <c r="I417" s="188"/>
      <c r="J417" s="37"/>
      <c r="K417" s="37"/>
      <c r="L417" s="38"/>
      <c r="M417" s="189"/>
      <c r="N417" s="190"/>
      <c r="O417" s="76"/>
      <c r="P417" s="76"/>
      <c r="Q417" s="76"/>
      <c r="R417" s="76"/>
      <c r="S417" s="76"/>
      <c r="T417" s="77"/>
      <c r="U417" s="37"/>
      <c r="V417" s="37"/>
      <c r="W417" s="37"/>
      <c r="X417" s="37"/>
      <c r="Y417" s="37"/>
      <c r="Z417" s="37"/>
      <c r="AA417" s="37"/>
      <c r="AB417" s="37"/>
      <c r="AC417" s="37"/>
      <c r="AD417" s="37"/>
      <c r="AE417" s="37"/>
      <c r="AT417" s="18" t="s">
        <v>145</v>
      </c>
      <c r="AU417" s="18" t="s">
        <v>86</v>
      </c>
    </row>
    <row r="418" s="2" customFormat="1" ht="24.15" customHeight="1">
      <c r="A418" s="37"/>
      <c r="B418" s="171"/>
      <c r="C418" s="172" t="s">
        <v>893</v>
      </c>
      <c r="D418" s="172" t="s">
        <v>139</v>
      </c>
      <c r="E418" s="173" t="s">
        <v>894</v>
      </c>
      <c r="F418" s="174" t="s">
        <v>895</v>
      </c>
      <c r="G418" s="175" t="s">
        <v>205</v>
      </c>
      <c r="H418" s="176">
        <v>1</v>
      </c>
      <c r="I418" s="177"/>
      <c r="J418" s="178">
        <f>ROUND(I418*H418,2)</f>
        <v>0</v>
      </c>
      <c r="K418" s="179"/>
      <c r="L418" s="38"/>
      <c r="M418" s="180" t="s">
        <v>1</v>
      </c>
      <c r="N418" s="181" t="s">
        <v>41</v>
      </c>
      <c r="O418" s="76"/>
      <c r="P418" s="182">
        <f>O418*H418</f>
        <v>0</v>
      </c>
      <c r="Q418" s="182">
        <v>0</v>
      </c>
      <c r="R418" s="182">
        <f>Q418*H418</f>
        <v>0</v>
      </c>
      <c r="S418" s="182">
        <v>0</v>
      </c>
      <c r="T418" s="183">
        <f>S418*H418</f>
        <v>0</v>
      </c>
      <c r="U418" s="37"/>
      <c r="V418" s="37"/>
      <c r="W418" s="37"/>
      <c r="X418" s="37"/>
      <c r="Y418" s="37"/>
      <c r="Z418" s="37"/>
      <c r="AA418" s="37"/>
      <c r="AB418" s="37"/>
      <c r="AC418" s="37"/>
      <c r="AD418" s="37"/>
      <c r="AE418" s="37"/>
      <c r="AR418" s="184" t="s">
        <v>305</v>
      </c>
      <c r="AT418" s="184" t="s">
        <v>139</v>
      </c>
      <c r="AU418" s="184" t="s">
        <v>86</v>
      </c>
      <c r="AY418" s="18" t="s">
        <v>136</v>
      </c>
      <c r="BE418" s="185">
        <f>IF(N418="základní",J418,0)</f>
        <v>0</v>
      </c>
      <c r="BF418" s="185">
        <f>IF(N418="snížená",J418,0)</f>
        <v>0</v>
      </c>
      <c r="BG418" s="185">
        <f>IF(N418="zákl. přenesená",J418,0)</f>
        <v>0</v>
      </c>
      <c r="BH418" s="185">
        <f>IF(N418="sníž. přenesená",J418,0)</f>
        <v>0</v>
      </c>
      <c r="BI418" s="185">
        <f>IF(N418="nulová",J418,0)</f>
        <v>0</v>
      </c>
      <c r="BJ418" s="18" t="s">
        <v>84</v>
      </c>
      <c r="BK418" s="185">
        <f>ROUND(I418*H418,2)</f>
        <v>0</v>
      </c>
      <c r="BL418" s="18" t="s">
        <v>305</v>
      </c>
      <c r="BM418" s="184" t="s">
        <v>896</v>
      </c>
    </row>
    <row r="419" s="2" customFormat="1">
      <c r="A419" s="37"/>
      <c r="B419" s="38"/>
      <c r="C419" s="37"/>
      <c r="D419" s="186" t="s">
        <v>145</v>
      </c>
      <c r="E419" s="37"/>
      <c r="F419" s="187" t="s">
        <v>897</v>
      </c>
      <c r="G419" s="37"/>
      <c r="H419" s="37"/>
      <c r="I419" s="188"/>
      <c r="J419" s="37"/>
      <c r="K419" s="37"/>
      <c r="L419" s="38"/>
      <c r="M419" s="189"/>
      <c r="N419" s="190"/>
      <c r="O419" s="76"/>
      <c r="P419" s="76"/>
      <c r="Q419" s="76"/>
      <c r="R419" s="76"/>
      <c r="S419" s="76"/>
      <c r="T419" s="77"/>
      <c r="U419" s="37"/>
      <c r="V419" s="37"/>
      <c r="W419" s="37"/>
      <c r="X419" s="37"/>
      <c r="Y419" s="37"/>
      <c r="Z419" s="37"/>
      <c r="AA419" s="37"/>
      <c r="AB419" s="37"/>
      <c r="AC419" s="37"/>
      <c r="AD419" s="37"/>
      <c r="AE419" s="37"/>
      <c r="AT419" s="18" t="s">
        <v>145</v>
      </c>
      <c r="AU419" s="18" t="s">
        <v>86</v>
      </c>
    </row>
    <row r="420" s="2" customFormat="1" ht="24.15" customHeight="1">
      <c r="A420" s="37"/>
      <c r="B420" s="171"/>
      <c r="C420" s="172" t="s">
        <v>898</v>
      </c>
      <c r="D420" s="172" t="s">
        <v>139</v>
      </c>
      <c r="E420" s="173" t="s">
        <v>899</v>
      </c>
      <c r="F420" s="174" t="s">
        <v>900</v>
      </c>
      <c r="G420" s="175" t="s">
        <v>205</v>
      </c>
      <c r="H420" s="176">
        <v>1</v>
      </c>
      <c r="I420" s="177"/>
      <c r="J420" s="178">
        <f>ROUND(I420*H420,2)</f>
        <v>0</v>
      </c>
      <c r="K420" s="179"/>
      <c r="L420" s="38"/>
      <c r="M420" s="180" t="s">
        <v>1</v>
      </c>
      <c r="N420" s="181" t="s">
        <v>41</v>
      </c>
      <c r="O420" s="76"/>
      <c r="P420" s="182">
        <f>O420*H420</f>
        <v>0</v>
      </c>
      <c r="Q420" s="182">
        <v>0</v>
      </c>
      <c r="R420" s="182">
        <f>Q420*H420</f>
        <v>0</v>
      </c>
      <c r="S420" s="182">
        <v>0</v>
      </c>
      <c r="T420" s="183">
        <f>S420*H420</f>
        <v>0</v>
      </c>
      <c r="U420" s="37"/>
      <c r="V420" s="37"/>
      <c r="W420" s="37"/>
      <c r="X420" s="37"/>
      <c r="Y420" s="37"/>
      <c r="Z420" s="37"/>
      <c r="AA420" s="37"/>
      <c r="AB420" s="37"/>
      <c r="AC420" s="37"/>
      <c r="AD420" s="37"/>
      <c r="AE420" s="37"/>
      <c r="AR420" s="184" t="s">
        <v>305</v>
      </c>
      <c r="AT420" s="184" t="s">
        <v>139</v>
      </c>
      <c r="AU420" s="184" t="s">
        <v>86</v>
      </c>
      <c r="AY420" s="18" t="s">
        <v>136</v>
      </c>
      <c r="BE420" s="185">
        <f>IF(N420="základní",J420,0)</f>
        <v>0</v>
      </c>
      <c r="BF420" s="185">
        <f>IF(N420="snížená",J420,0)</f>
        <v>0</v>
      </c>
      <c r="BG420" s="185">
        <f>IF(N420="zákl. přenesená",J420,0)</f>
        <v>0</v>
      </c>
      <c r="BH420" s="185">
        <f>IF(N420="sníž. přenesená",J420,0)</f>
        <v>0</v>
      </c>
      <c r="BI420" s="185">
        <f>IF(N420="nulová",J420,0)</f>
        <v>0</v>
      </c>
      <c r="BJ420" s="18" t="s">
        <v>84</v>
      </c>
      <c r="BK420" s="185">
        <f>ROUND(I420*H420,2)</f>
        <v>0</v>
      </c>
      <c r="BL420" s="18" t="s">
        <v>305</v>
      </c>
      <c r="BM420" s="184" t="s">
        <v>901</v>
      </c>
    </row>
    <row r="421" s="2" customFormat="1">
      <c r="A421" s="37"/>
      <c r="B421" s="38"/>
      <c r="C421" s="37"/>
      <c r="D421" s="186" t="s">
        <v>145</v>
      </c>
      <c r="E421" s="37"/>
      <c r="F421" s="187" t="s">
        <v>902</v>
      </c>
      <c r="G421" s="37"/>
      <c r="H421" s="37"/>
      <c r="I421" s="188"/>
      <c r="J421" s="37"/>
      <c r="K421" s="37"/>
      <c r="L421" s="38"/>
      <c r="M421" s="189"/>
      <c r="N421" s="190"/>
      <c r="O421" s="76"/>
      <c r="P421" s="76"/>
      <c r="Q421" s="76"/>
      <c r="R421" s="76"/>
      <c r="S421" s="76"/>
      <c r="T421" s="77"/>
      <c r="U421" s="37"/>
      <c r="V421" s="37"/>
      <c r="W421" s="37"/>
      <c r="X421" s="37"/>
      <c r="Y421" s="37"/>
      <c r="Z421" s="37"/>
      <c r="AA421" s="37"/>
      <c r="AB421" s="37"/>
      <c r="AC421" s="37"/>
      <c r="AD421" s="37"/>
      <c r="AE421" s="37"/>
      <c r="AT421" s="18" t="s">
        <v>145</v>
      </c>
      <c r="AU421" s="18" t="s">
        <v>86</v>
      </c>
    </row>
    <row r="422" s="2" customFormat="1" ht="24.15" customHeight="1">
      <c r="A422" s="37"/>
      <c r="B422" s="171"/>
      <c r="C422" s="172" t="s">
        <v>903</v>
      </c>
      <c r="D422" s="172" t="s">
        <v>139</v>
      </c>
      <c r="E422" s="173" t="s">
        <v>904</v>
      </c>
      <c r="F422" s="174" t="s">
        <v>905</v>
      </c>
      <c r="G422" s="175" t="s">
        <v>205</v>
      </c>
      <c r="H422" s="176">
        <v>9</v>
      </c>
      <c r="I422" s="177"/>
      <c r="J422" s="178">
        <f>ROUND(I422*H422,2)</f>
        <v>0</v>
      </c>
      <c r="K422" s="179"/>
      <c r="L422" s="38"/>
      <c r="M422" s="180" t="s">
        <v>1</v>
      </c>
      <c r="N422" s="181" t="s">
        <v>41</v>
      </c>
      <c r="O422" s="76"/>
      <c r="P422" s="182">
        <f>O422*H422</f>
        <v>0</v>
      </c>
      <c r="Q422" s="182">
        <v>0</v>
      </c>
      <c r="R422" s="182">
        <f>Q422*H422</f>
        <v>0</v>
      </c>
      <c r="S422" s="182">
        <v>0</v>
      </c>
      <c r="T422" s="183">
        <f>S422*H422</f>
        <v>0</v>
      </c>
      <c r="U422" s="37"/>
      <c r="V422" s="37"/>
      <c r="W422" s="37"/>
      <c r="X422" s="37"/>
      <c r="Y422" s="37"/>
      <c r="Z422" s="37"/>
      <c r="AA422" s="37"/>
      <c r="AB422" s="37"/>
      <c r="AC422" s="37"/>
      <c r="AD422" s="37"/>
      <c r="AE422" s="37"/>
      <c r="AR422" s="184" t="s">
        <v>305</v>
      </c>
      <c r="AT422" s="184" t="s">
        <v>139</v>
      </c>
      <c r="AU422" s="184" t="s">
        <v>86</v>
      </c>
      <c r="AY422" s="18" t="s">
        <v>136</v>
      </c>
      <c r="BE422" s="185">
        <f>IF(N422="základní",J422,0)</f>
        <v>0</v>
      </c>
      <c r="BF422" s="185">
        <f>IF(N422="snížená",J422,0)</f>
        <v>0</v>
      </c>
      <c r="BG422" s="185">
        <f>IF(N422="zákl. přenesená",J422,0)</f>
        <v>0</v>
      </c>
      <c r="BH422" s="185">
        <f>IF(N422="sníž. přenesená",J422,0)</f>
        <v>0</v>
      </c>
      <c r="BI422" s="185">
        <f>IF(N422="nulová",J422,0)</f>
        <v>0</v>
      </c>
      <c r="BJ422" s="18" t="s">
        <v>84</v>
      </c>
      <c r="BK422" s="185">
        <f>ROUND(I422*H422,2)</f>
        <v>0</v>
      </c>
      <c r="BL422" s="18" t="s">
        <v>305</v>
      </c>
      <c r="BM422" s="184" t="s">
        <v>906</v>
      </c>
    </row>
    <row r="423" s="2" customFormat="1">
      <c r="A423" s="37"/>
      <c r="B423" s="38"/>
      <c r="C423" s="37"/>
      <c r="D423" s="186" t="s">
        <v>145</v>
      </c>
      <c r="E423" s="37"/>
      <c r="F423" s="187" t="s">
        <v>907</v>
      </c>
      <c r="G423" s="37"/>
      <c r="H423" s="37"/>
      <c r="I423" s="188"/>
      <c r="J423" s="37"/>
      <c r="K423" s="37"/>
      <c r="L423" s="38"/>
      <c r="M423" s="189"/>
      <c r="N423" s="190"/>
      <c r="O423" s="76"/>
      <c r="P423" s="76"/>
      <c r="Q423" s="76"/>
      <c r="R423" s="76"/>
      <c r="S423" s="76"/>
      <c r="T423" s="77"/>
      <c r="U423" s="37"/>
      <c r="V423" s="37"/>
      <c r="W423" s="37"/>
      <c r="X423" s="37"/>
      <c r="Y423" s="37"/>
      <c r="Z423" s="37"/>
      <c r="AA423" s="37"/>
      <c r="AB423" s="37"/>
      <c r="AC423" s="37"/>
      <c r="AD423" s="37"/>
      <c r="AE423" s="37"/>
      <c r="AT423" s="18" t="s">
        <v>145</v>
      </c>
      <c r="AU423" s="18" t="s">
        <v>86</v>
      </c>
    </row>
    <row r="424" s="2" customFormat="1" ht="24.15" customHeight="1">
      <c r="A424" s="37"/>
      <c r="B424" s="171"/>
      <c r="C424" s="172" t="s">
        <v>908</v>
      </c>
      <c r="D424" s="172" t="s">
        <v>139</v>
      </c>
      <c r="E424" s="173" t="s">
        <v>909</v>
      </c>
      <c r="F424" s="174" t="s">
        <v>910</v>
      </c>
      <c r="G424" s="175" t="s">
        <v>205</v>
      </c>
      <c r="H424" s="176">
        <v>1</v>
      </c>
      <c r="I424" s="177"/>
      <c r="J424" s="178">
        <f>ROUND(I424*H424,2)</f>
        <v>0</v>
      </c>
      <c r="K424" s="179"/>
      <c r="L424" s="38"/>
      <c r="M424" s="180" t="s">
        <v>1</v>
      </c>
      <c r="N424" s="181" t="s">
        <v>41</v>
      </c>
      <c r="O424" s="76"/>
      <c r="P424" s="182">
        <f>O424*H424</f>
        <v>0</v>
      </c>
      <c r="Q424" s="182">
        <v>0</v>
      </c>
      <c r="R424" s="182">
        <f>Q424*H424</f>
        <v>0</v>
      </c>
      <c r="S424" s="182">
        <v>0</v>
      </c>
      <c r="T424" s="183">
        <f>S424*H424</f>
        <v>0</v>
      </c>
      <c r="U424" s="37"/>
      <c r="V424" s="37"/>
      <c r="W424" s="37"/>
      <c r="X424" s="37"/>
      <c r="Y424" s="37"/>
      <c r="Z424" s="37"/>
      <c r="AA424" s="37"/>
      <c r="AB424" s="37"/>
      <c r="AC424" s="37"/>
      <c r="AD424" s="37"/>
      <c r="AE424" s="37"/>
      <c r="AR424" s="184" t="s">
        <v>305</v>
      </c>
      <c r="AT424" s="184" t="s">
        <v>139</v>
      </c>
      <c r="AU424" s="184" t="s">
        <v>86</v>
      </c>
      <c r="AY424" s="18" t="s">
        <v>136</v>
      </c>
      <c r="BE424" s="185">
        <f>IF(N424="základní",J424,0)</f>
        <v>0</v>
      </c>
      <c r="BF424" s="185">
        <f>IF(N424="snížená",J424,0)</f>
        <v>0</v>
      </c>
      <c r="BG424" s="185">
        <f>IF(N424="zákl. přenesená",J424,0)</f>
        <v>0</v>
      </c>
      <c r="BH424" s="185">
        <f>IF(N424="sníž. přenesená",J424,0)</f>
        <v>0</v>
      </c>
      <c r="BI424" s="185">
        <f>IF(N424="nulová",J424,0)</f>
        <v>0</v>
      </c>
      <c r="BJ424" s="18" t="s">
        <v>84</v>
      </c>
      <c r="BK424" s="185">
        <f>ROUND(I424*H424,2)</f>
        <v>0</v>
      </c>
      <c r="BL424" s="18" t="s">
        <v>305</v>
      </c>
      <c r="BM424" s="184" t="s">
        <v>911</v>
      </c>
    </row>
    <row r="425" s="2" customFormat="1">
      <c r="A425" s="37"/>
      <c r="B425" s="38"/>
      <c r="C425" s="37"/>
      <c r="D425" s="186" t="s">
        <v>145</v>
      </c>
      <c r="E425" s="37"/>
      <c r="F425" s="187" t="s">
        <v>912</v>
      </c>
      <c r="G425" s="37"/>
      <c r="H425" s="37"/>
      <c r="I425" s="188"/>
      <c r="J425" s="37"/>
      <c r="K425" s="37"/>
      <c r="L425" s="38"/>
      <c r="M425" s="189"/>
      <c r="N425" s="190"/>
      <c r="O425" s="76"/>
      <c r="P425" s="76"/>
      <c r="Q425" s="76"/>
      <c r="R425" s="76"/>
      <c r="S425" s="76"/>
      <c r="T425" s="77"/>
      <c r="U425" s="37"/>
      <c r="V425" s="37"/>
      <c r="W425" s="37"/>
      <c r="X425" s="37"/>
      <c r="Y425" s="37"/>
      <c r="Z425" s="37"/>
      <c r="AA425" s="37"/>
      <c r="AB425" s="37"/>
      <c r="AC425" s="37"/>
      <c r="AD425" s="37"/>
      <c r="AE425" s="37"/>
      <c r="AT425" s="18" t="s">
        <v>145</v>
      </c>
      <c r="AU425" s="18" t="s">
        <v>86</v>
      </c>
    </row>
    <row r="426" s="2" customFormat="1" ht="24.15" customHeight="1">
      <c r="A426" s="37"/>
      <c r="B426" s="171"/>
      <c r="C426" s="172" t="s">
        <v>913</v>
      </c>
      <c r="D426" s="172" t="s">
        <v>139</v>
      </c>
      <c r="E426" s="173" t="s">
        <v>914</v>
      </c>
      <c r="F426" s="174" t="s">
        <v>915</v>
      </c>
      <c r="G426" s="175" t="s">
        <v>205</v>
      </c>
      <c r="H426" s="176">
        <v>1</v>
      </c>
      <c r="I426" s="177"/>
      <c r="J426" s="178">
        <f>ROUND(I426*H426,2)</f>
        <v>0</v>
      </c>
      <c r="K426" s="179"/>
      <c r="L426" s="38"/>
      <c r="M426" s="180" t="s">
        <v>1</v>
      </c>
      <c r="N426" s="181" t="s">
        <v>41</v>
      </c>
      <c r="O426" s="76"/>
      <c r="P426" s="182">
        <f>O426*H426</f>
        <v>0</v>
      </c>
      <c r="Q426" s="182">
        <v>0</v>
      </c>
      <c r="R426" s="182">
        <f>Q426*H426</f>
        <v>0</v>
      </c>
      <c r="S426" s="182">
        <v>0</v>
      </c>
      <c r="T426" s="183">
        <f>S426*H426</f>
        <v>0</v>
      </c>
      <c r="U426" s="37"/>
      <c r="V426" s="37"/>
      <c r="W426" s="37"/>
      <c r="X426" s="37"/>
      <c r="Y426" s="37"/>
      <c r="Z426" s="37"/>
      <c r="AA426" s="37"/>
      <c r="AB426" s="37"/>
      <c r="AC426" s="37"/>
      <c r="AD426" s="37"/>
      <c r="AE426" s="37"/>
      <c r="AR426" s="184" t="s">
        <v>305</v>
      </c>
      <c r="AT426" s="184" t="s">
        <v>139</v>
      </c>
      <c r="AU426" s="184" t="s">
        <v>86</v>
      </c>
      <c r="AY426" s="18" t="s">
        <v>136</v>
      </c>
      <c r="BE426" s="185">
        <f>IF(N426="základní",J426,0)</f>
        <v>0</v>
      </c>
      <c r="BF426" s="185">
        <f>IF(N426="snížená",J426,0)</f>
        <v>0</v>
      </c>
      <c r="BG426" s="185">
        <f>IF(N426="zákl. přenesená",J426,0)</f>
        <v>0</v>
      </c>
      <c r="BH426" s="185">
        <f>IF(N426="sníž. přenesená",J426,0)</f>
        <v>0</v>
      </c>
      <c r="BI426" s="185">
        <f>IF(N426="nulová",J426,0)</f>
        <v>0</v>
      </c>
      <c r="BJ426" s="18" t="s">
        <v>84</v>
      </c>
      <c r="BK426" s="185">
        <f>ROUND(I426*H426,2)</f>
        <v>0</v>
      </c>
      <c r="BL426" s="18" t="s">
        <v>305</v>
      </c>
      <c r="BM426" s="184" t="s">
        <v>916</v>
      </c>
    </row>
    <row r="427" s="2" customFormat="1">
      <c r="A427" s="37"/>
      <c r="B427" s="38"/>
      <c r="C427" s="37"/>
      <c r="D427" s="186" t="s">
        <v>145</v>
      </c>
      <c r="E427" s="37"/>
      <c r="F427" s="187" t="s">
        <v>917</v>
      </c>
      <c r="G427" s="37"/>
      <c r="H427" s="37"/>
      <c r="I427" s="188"/>
      <c r="J427" s="37"/>
      <c r="K427" s="37"/>
      <c r="L427" s="38"/>
      <c r="M427" s="189"/>
      <c r="N427" s="190"/>
      <c r="O427" s="76"/>
      <c r="P427" s="76"/>
      <c r="Q427" s="76"/>
      <c r="R427" s="76"/>
      <c r="S427" s="76"/>
      <c r="T427" s="77"/>
      <c r="U427" s="37"/>
      <c r="V427" s="37"/>
      <c r="W427" s="37"/>
      <c r="X427" s="37"/>
      <c r="Y427" s="37"/>
      <c r="Z427" s="37"/>
      <c r="AA427" s="37"/>
      <c r="AB427" s="37"/>
      <c r="AC427" s="37"/>
      <c r="AD427" s="37"/>
      <c r="AE427" s="37"/>
      <c r="AT427" s="18" t="s">
        <v>145</v>
      </c>
      <c r="AU427" s="18" t="s">
        <v>86</v>
      </c>
    </row>
    <row r="428" s="2" customFormat="1" ht="24.15" customHeight="1">
      <c r="A428" s="37"/>
      <c r="B428" s="171"/>
      <c r="C428" s="172" t="s">
        <v>918</v>
      </c>
      <c r="D428" s="172" t="s">
        <v>139</v>
      </c>
      <c r="E428" s="173" t="s">
        <v>919</v>
      </c>
      <c r="F428" s="174" t="s">
        <v>920</v>
      </c>
      <c r="G428" s="175" t="s">
        <v>205</v>
      </c>
      <c r="H428" s="176">
        <v>1</v>
      </c>
      <c r="I428" s="177"/>
      <c r="J428" s="178">
        <f>ROUND(I428*H428,2)</f>
        <v>0</v>
      </c>
      <c r="K428" s="179"/>
      <c r="L428" s="38"/>
      <c r="M428" s="180" t="s">
        <v>1</v>
      </c>
      <c r="N428" s="181" t="s">
        <v>41</v>
      </c>
      <c r="O428" s="76"/>
      <c r="P428" s="182">
        <f>O428*H428</f>
        <v>0</v>
      </c>
      <c r="Q428" s="182">
        <v>0</v>
      </c>
      <c r="R428" s="182">
        <f>Q428*H428</f>
        <v>0</v>
      </c>
      <c r="S428" s="182">
        <v>0</v>
      </c>
      <c r="T428" s="183">
        <f>S428*H428</f>
        <v>0</v>
      </c>
      <c r="U428" s="37"/>
      <c r="V428" s="37"/>
      <c r="W428" s="37"/>
      <c r="X428" s="37"/>
      <c r="Y428" s="37"/>
      <c r="Z428" s="37"/>
      <c r="AA428" s="37"/>
      <c r="AB428" s="37"/>
      <c r="AC428" s="37"/>
      <c r="AD428" s="37"/>
      <c r="AE428" s="37"/>
      <c r="AR428" s="184" t="s">
        <v>305</v>
      </c>
      <c r="AT428" s="184" t="s">
        <v>139</v>
      </c>
      <c r="AU428" s="184" t="s">
        <v>86</v>
      </c>
      <c r="AY428" s="18" t="s">
        <v>136</v>
      </c>
      <c r="BE428" s="185">
        <f>IF(N428="základní",J428,0)</f>
        <v>0</v>
      </c>
      <c r="BF428" s="185">
        <f>IF(N428="snížená",J428,0)</f>
        <v>0</v>
      </c>
      <c r="BG428" s="185">
        <f>IF(N428="zákl. přenesená",J428,0)</f>
        <v>0</v>
      </c>
      <c r="BH428" s="185">
        <f>IF(N428="sníž. přenesená",J428,0)</f>
        <v>0</v>
      </c>
      <c r="BI428" s="185">
        <f>IF(N428="nulová",J428,0)</f>
        <v>0</v>
      </c>
      <c r="BJ428" s="18" t="s">
        <v>84</v>
      </c>
      <c r="BK428" s="185">
        <f>ROUND(I428*H428,2)</f>
        <v>0</v>
      </c>
      <c r="BL428" s="18" t="s">
        <v>305</v>
      </c>
      <c r="BM428" s="184" t="s">
        <v>921</v>
      </c>
    </row>
    <row r="429" s="2" customFormat="1">
      <c r="A429" s="37"/>
      <c r="B429" s="38"/>
      <c r="C429" s="37"/>
      <c r="D429" s="186" t="s">
        <v>145</v>
      </c>
      <c r="E429" s="37"/>
      <c r="F429" s="187" t="s">
        <v>922</v>
      </c>
      <c r="G429" s="37"/>
      <c r="H429" s="37"/>
      <c r="I429" s="188"/>
      <c r="J429" s="37"/>
      <c r="K429" s="37"/>
      <c r="L429" s="38"/>
      <c r="M429" s="189"/>
      <c r="N429" s="190"/>
      <c r="O429" s="76"/>
      <c r="P429" s="76"/>
      <c r="Q429" s="76"/>
      <c r="R429" s="76"/>
      <c r="S429" s="76"/>
      <c r="T429" s="77"/>
      <c r="U429" s="37"/>
      <c r="V429" s="37"/>
      <c r="W429" s="37"/>
      <c r="X429" s="37"/>
      <c r="Y429" s="37"/>
      <c r="Z429" s="37"/>
      <c r="AA429" s="37"/>
      <c r="AB429" s="37"/>
      <c r="AC429" s="37"/>
      <c r="AD429" s="37"/>
      <c r="AE429" s="37"/>
      <c r="AT429" s="18" t="s">
        <v>145</v>
      </c>
      <c r="AU429" s="18" t="s">
        <v>86</v>
      </c>
    </row>
    <row r="430" s="2" customFormat="1" ht="24.15" customHeight="1">
      <c r="A430" s="37"/>
      <c r="B430" s="171"/>
      <c r="C430" s="172" t="s">
        <v>923</v>
      </c>
      <c r="D430" s="172" t="s">
        <v>139</v>
      </c>
      <c r="E430" s="173" t="s">
        <v>924</v>
      </c>
      <c r="F430" s="174" t="s">
        <v>925</v>
      </c>
      <c r="G430" s="175" t="s">
        <v>205</v>
      </c>
      <c r="H430" s="176">
        <v>1</v>
      </c>
      <c r="I430" s="177"/>
      <c r="J430" s="178">
        <f>ROUND(I430*H430,2)</f>
        <v>0</v>
      </c>
      <c r="K430" s="179"/>
      <c r="L430" s="38"/>
      <c r="M430" s="180" t="s">
        <v>1</v>
      </c>
      <c r="N430" s="181" t="s">
        <v>41</v>
      </c>
      <c r="O430" s="76"/>
      <c r="P430" s="182">
        <f>O430*H430</f>
        <v>0</v>
      </c>
      <c r="Q430" s="182">
        <v>0</v>
      </c>
      <c r="R430" s="182">
        <f>Q430*H430</f>
        <v>0</v>
      </c>
      <c r="S430" s="182">
        <v>0</v>
      </c>
      <c r="T430" s="183">
        <f>S430*H430</f>
        <v>0</v>
      </c>
      <c r="U430" s="37"/>
      <c r="V430" s="37"/>
      <c r="W430" s="37"/>
      <c r="X430" s="37"/>
      <c r="Y430" s="37"/>
      <c r="Z430" s="37"/>
      <c r="AA430" s="37"/>
      <c r="AB430" s="37"/>
      <c r="AC430" s="37"/>
      <c r="AD430" s="37"/>
      <c r="AE430" s="37"/>
      <c r="AR430" s="184" t="s">
        <v>305</v>
      </c>
      <c r="AT430" s="184" t="s">
        <v>139</v>
      </c>
      <c r="AU430" s="184" t="s">
        <v>86</v>
      </c>
      <c r="AY430" s="18" t="s">
        <v>136</v>
      </c>
      <c r="BE430" s="185">
        <f>IF(N430="základní",J430,0)</f>
        <v>0</v>
      </c>
      <c r="BF430" s="185">
        <f>IF(N430="snížená",J430,0)</f>
        <v>0</v>
      </c>
      <c r="BG430" s="185">
        <f>IF(N430="zákl. přenesená",J430,0)</f>
        <v>0</v>
      </c>
      <c r="BH430" s="185">
        <f>IF(N430="sníž. přenesená",J430,0)</f>
        <v>0</v>
      </c>
      <c r="BI430" s="185">
        <f>IF(N430="nulová",J430,0)</f>
        <v>0</v>
      </c>
      <c r="BJ430" s="18" t="s">
        <v>84</v>
      </c>
      <c r="BK430" s="185">
        <f>ROUND(I430*H430,2)</f>
        <v>0</v>
      </c>
      <c r="BL430" s="18" t="s">
        <v>305</v>
      </c>
      <c r="BM430" s="184" t="s">
        <v>926</v>
      </c>
    </row>
    <row r="431" s="2" customFormat="1">
      <c r="A431" s="37"/>
      <c r="B431" s="38"/>
      <c r="C431" s="37"/>
      <c r="D431" s="186" t="s">
        <v>145</v>
      </c>
      <c r="E431" s="37"/>
      <c r="F431" s="187" t="s">
        <v>927</v>
      </c>
      <c r="G431" s="37"/>
      <c r="H431" s="37"/>
      <c r="I431" s="188"/>
      <c r="J431" s="37"/>
      <c r="K431" s="37"/>
      <c r="L431" s="38"/>
      <c r="M431" s="189"/>
      <c r="N431" s="190"/>
      <c r="O431" s="76"/>
      <c r="P431" s="76"/>
      <c r="Q431" s="76"/>
      <c r="R431" s="76"/>
      <c r="S431" s="76"/>
      <c r="T431" s="77"/>
      <c r="U431" s="37"/>
      <c r="V431" s="37"/>
      <c r="W431" s="37"/>
      <c r="X431" s="37"/>
      <c r="Y431" s="37"/>
      <c r="Z431" s="37"/>
      <c r="AA431" s="37"/>
      <c r="AB431" s="37"/>
      <c r="AC431" s="37"/>
      <c r="AD431" s="37"/>
      <c r="AE431" s="37"/>
      <c r="AT431" s="18" t="s">
        <v>145</v>
      </c>
      <c r="AU431" s="18" t="s">
        <v>86</v>
      </c>
    </row>
    <row r="432" s="2" customFormat="1" ht="24.15" customHeight="1">
      <c r="A432" s="37"/>
      <c r="B432" s="171"/>
      <c r="C432" s="172" t="s">
        <v>928</v>
      </c>
      <c r="D432" s="172" t="s">
        <v>139</v>
      </c>
      <c r="E432" s="173" t="s">
        <v>929</v>
      </c>
      <c r="F432" s="174" t="s">
        <v>930</v>
      </c>
      <c r="G432" s="175" t="s">
        <v>205</v>
      </c>
      <c r="H432" s="176">
        <v>1</v>
      </c>
      <c r="I432" s="177"/>
      <c r="J432" s="178">
        <f>ROUND(I432*H432,2)</f>
        <v>0</v>
      </c>
      <c r="K432" s="179"/>
      <c r="L432" s="38"/>
      <c r="M432" s="180" t="s">
        <v>1</v>
      </c>
      <c r="N432" s="181" t="s">
        <v>41</v>
      </c>
      <c r="O432" s="76"/>
      <c r="P432" s="182">
        <f>O432*H432</f>
        <v>0</v>
      </c>
      <c r="Q432" s="182">
        <v>0</v>
      </c>
      <c r="R432" s="182">
        <f>Q432*H432</f>
        <v>0</v>
      </c>
      <c r="S432" s="182">
        <v>0</v>
      </c>
      <c r="T432" s="183">
        <f>S432*H432</f>
        <v>0</v>
      </c>
      <c r="U432" s="37"/>
      <c r="V432" s="37"/>
      <c r="W432" s="37"/>
      <c r="X432" s="37"/>
      <c r="Y432" s="37"/>
      <c r="Z432" s="37"/>
      <c r="AA432" s="37"/>
      <c r="AB432" s="37"/>
      <c r="AC432" s="37"/>
      <c r="AD432" s="37"/>
      <c r="AE432" s="37"/>
      <c r="AR432" s="184" t="s">
        <v>305</v>
      </c>
      <c r="AT432" s="184" t="s">
        <v>139</v>
      </c>
      <c r="AU432" s="184" t="s">
        <v>86</v>
      </c>
      <c r="AY432" s="18" t="s">
        <v>136</v>
      </c>
      <c r="BE432" s="185">
        <f>IF(N432="základní",J432,0)</f>
        <v>0</v>
      </c>
      <c r="BF432" s="185">
        <f>IF(N432="snížená",J432,0)</f>
        <v>0</v>
      </c>
      <c r="BG432" s="185">
        <f>IF(N432="zákl. přenesená",J432,0)</f>
        <v>0</v>
      </c>
      <c r="BH432" s="185">
        <f>IF(N432="sníž. přenesená",J432,0)</f>
        <v>0</v>
      </c>
      <c r="BI432" s="185">
        <f>IF(N432="nulová",J432,0)</f>
        <v>0</v>
      </c>
      <c r="BJ432" s="18" t="s">
        <v>84</v>
      </c>
      <c r="BK432" s="185">
        <f>ROUND(I432*H432,2)</f>
        <v>0</v>
      </c>
      <c r="BL432" s="18" t="s">
        <v>305</v>
      </c>
      <c r="BM432" s="184" t="s">
        <v>931</v>
      </c>
    </row>
    <row r="433" s="2" customFormat="1">
      <c r="A433" s="37"/>
      <c r="B433" s="38"/>
      <c r="C433" s="37"/>
      <c r="D433" s="186" t="s">
        <v>145</v>
      </c>
      <c r="E433" s="37"/>
      <c r="F433" s="187" t="s">
        <v>932</v>
      </c>
      <c r="G433" s="37"/>
      <c r="H433" s="37"/>
      <c r="I433" s="188"/>
      <c r="J433" s="37"/>
      <c r="K433" s="37"/>
      <c r="L433" s="38"/>
      <c r="M433" s="189"/>
      <c r="N433" s="190"/>
      <c r="O433" s="76"/>
      <c r="P433" s="76"/>
      <c r="Q433" s="76"/>
      <c r="R433" s="76"/>
      <c r="S433" s="76"/>
      <c r="T433" s="77"/>
      <c r="U433" s="37"/>
      <c r="V433" s="37"/>
      <c r="W433" s="37"/>
      <c r="X433" s="37"/>
      <c r="Y433" s="37"/>
      <c r="Z433" s="37"/>
      <c r="AA433" s="37"/>
      <c r="AB433" s="37"/>
      <c r="AC433" s="37"/>
      <c r="AD433" s="37"/>
      <c r="AE433" s="37"/>
      <c r="AT433" s="18" t="s">
        <v>145</v>
      </c>
      <c r="AU433" s="18" t="s">
        <v>86</v>
      </c>
    </row>
    <row r="434" s="2" customFormat="1" ht="24.15" customHeight="1">
      <c r="A434" s="37"/>
      <c r="B434" s="171"/>
      <c r="C434" s="172" t="s">
        <v>933</v>
      </c>
      <c r="D434" s="172" t="s">
        <v>139</v>
      </c>
      <c r="E434" s="173" t="s">
        <v>934</v>
      </c>
      <c r="F434" s="174" t="s">
        <v>935</v>
      </c>
      <c r="G434" s="175" t="s">
        <v>205</v>
      </c>
      <c r="H434" s="176">
        <v>4</v>
      </c>
      <c r="I434" s="177"/>
      <c r="J434" s="178">
        <f>ROUND(I434*H434,2)</f>
        <v>0</v>
      </c>
      <c r="K434" s="179"/>
      <c r="L434" s="38"/>
      <c r="M434" s="180" t="s">
        <v>1</v>
      </c>
      <c r="N434" s="181" t="s">
        <v>41</v>
      </c>
      <c r="O434" s="76"/>
      <c r="P434" s="182">
        <f>O434*H434</f>
        <v>0</v>
      </c>
      <c r="Q434" s="182">
        <v>0</v>
      </c>
      <c r="R434" s="182">
        <f>Q434*H434</f>
        <v>0</v>
      </c>
      <c r="S434" s="182">
        <v>0</v>
      </c>
      <c r="T434" s="183">
        <f>S434*H434</f>
        <v>0</v>
      </c>
      <c r="U434" s="37"/>
      <c r="V434" s="37"/>
      <c r="W434" s="37"/>
      <c r="X434" s="37"/>
      <c r="Y434" s="37"/>
      <c r="Z434" s="37"/>
      <c r="AA434" s="37"/>
      <c r="AB434" s="37"/>
      <c r="AC434" s="37"/>
      <c r="AD434" s="37"/>
      <c r="AE434" s="37"/>
      <c r="AR434" s="184" t="s">
        <v>305</v>
      </c>
      <c r="AT434" s="184" t="s">
        <v>139</v>
      </c>
      <c r="AU434" s="184" t="s">
        <v>86</v>
      </c>
      <c r="AY434" s="18" t="s">
        <v>136</v>
      </c>
      <c r="BE434" s="185">
        <f>IF(N434="základní",J434,0)</f>
        <v>0</v>
      </c>
      <c r="BF434" s="185">
        <f>IF(N434="snížená",J434,0)</f>
        <v>0</v>
      </c>
      <c r="BG434" s="185">
        <f>IF(N434="zákl. přenesená",J434,0)</f>
        <v>0</v>
      </c>
      <c r="BH434" s="185">
        <f>IF(N434="sníž. přenesená",J434,0)</f>
        <v>0</v>
      </c>
      <c r="BI434" s="185">
        <f>IF(N434="nulová",J434,0)</f>
        <v>0</v>
      </c>
      <c r="BJ434" s="18" t="s">
        <v>84</v>
      </c>
      <c r="BK434" s="185">
        <f>ROUND(I434*H434,2)</f>
        <v>0</v>
      </c>
      <c r="BL434" s="18" t="s">
        <v>305</v>
      </c>
      <c r="BM434" s="184" t="s">
        <v>936</v>
      </c>
    </row>
    <row r="435" s="2" customFormat="1">
      <c r="A435" s="37"/>
      <c r="B435" s="38"/>
      <c r="C435" s="37"/>
      <c r="D435" s="186" t="s">
        <v>145</v>
      </c>
      <c r="E435" s="37"/>
      <c r="F435" s="187" t="s">
        <v>937</v>
      </c>
      <c r="G435" s="37"/>
      <c r="H435" s="37"/>
      <c r="I435" s="188"/>
      <c r="J435" s="37"/>
      <c r="K435" s="37"/>
      <c r="L435" s="38"/>
      <c r="M435" s="189"/>
      <c r="N435" s="190"/>
      <c r="O435" s="76"/>
      <c r="P435" s="76"/>
      <c r="Q435" s="76"/>
      <c r="R435" s="76"/>
      <c r="S435" s="76"/>
      <c r="T435" s="77"/>
      <c r="U435" s="37"/>
      <c r="V435" s="37"/>
      <c r="W435" s="37"/>
      <c r="X435" s="37"/>
      <c r="Y435" s="37"/>
      <c r="Z435" s="37"/>
      <c r="AA435" s="37"/>
      <c r="AB435" s="37"/>
      <c r="AC435" s="37"/>
      <c r="AD435" s="37"/>
      <c r="AE435" s="37"/>
      <c r="AT435" s="18" t="s">
        <v>145</v>
      </c>
      <c r="AU435" s="18" t="s">
        <v>86</v>
      </c>
    </row>
    <row r="436" s="2" customFormat="1" ht="24.15" customHeight="1">
      <c r="A436" s="37"/>
      <c r="B436" s="171"/>
      <c r="C436" s="172" t="s">
        <v>938</v>
      </c>
      <c r="D436" s="172" t="s">
        <v>139</v>
      </c>
      <c r="E436" s="173" t="s">
        <v>939</v>
      </c>
      <c r="F436" s="174" t="s">
        <v>940</v>
      </c>
      <c r="G436" s="175" t="s">
        <v>205</v>
      </c>
      <c r="H436" s="176">
        <v>8</v>
      </c>
      <c r="I436" s="177"/>
      <c r="J436" s="178">
        <f>ROUND(I436*H436,2)</f>
        <v>0</v>
      </c>
      <c r="K436" s="179"/>
      <c r="L436" s="38"/>
      <c r="M436" s="180" t="s">
        <v>1</v>
      </c>
      <c r="N436" s="181" t="s">
        <v>41</v>
      </c>
      <c r="O436" s="76"/>
      <c r="P436" s="182">
        <f>O436*H436</f>
        <v>0</v>
      </c>
      <c r="Q436" s="182">
        <v>0</v>
      </c>
      <c r="R436" s="182">
        <f>Q436*H436</f>
        <v>0</v>
      </c>
      <c r="S436" s="182">
        <v>0</v>
      </c>
      <c r="T436" s="183">
        <f>S436*H436</f>
        <v>0</v>
      </c>
      <c r="U436" s="37"/>
      <c r="V436" s="37"/>
      <c r="W436" s="37"/>
      <c r="X436" s="37"/>
      <c r="Y436" s="37"/>
      <c r="Z436" s="37"/>
      <c r="AA436" s="37"/>
      <c r="AB436" s="37"/>
      <c r="AC436" s="37"/>
      <c r="AD436" s="37"/>
      <c r="AE436" s="37"/>
      <c r="AR436" s="184" t="s">
        <v>305</v>
      </c>
      <c r="AT436" s="184" t="s">
        <v>139</v>
      </c>
      <c r="AU436" s="184" t="s">
        <v>86</v>
      </c>
      <c r="AY436" s="18" t="s">
        <v>136</v>
      </c>
      <c r="BE436" s="185">
        <f>IF(N436="základní",J436,0)</f>
        <v>0</v>
      </c>
      <c r="BF436" s="185">
        <f>IF(N436="snížená",J436,0)</f>
        <v>0</v>
      </c>
      <c r="BG436" s="185">
        <f>IF(N436="zákl. přenesená",J436,0)</f>
        <v>0</v>
      </c>
      <c r="BH436" s="185">
        <f>IF(N436="sníž. přenesená",J436,0)</f>
        <v>0</v>
      </c>
      <c r="BI436" s="185">
        <f>IF(N436="nulová",J436,0)</f>
        <v>0</v>
      </c>
      <c r="BJ436" s="18" t="s">
        <v>84</v>
      </c>
      <c r="BK436" s="185">
        <f>ROUND(I436*H436,2)</f>
        <v>0</v>
      </c>
      <c r="BL436" s="18" t="s">
        <v>305</v>
      </c>
      <c r="BM436" s="184" t="s">
        <v>941</v>
      </c>
    </row>
    <row r="437" s="2" customFormat="1">
      <c r="A437" s="37"/>
      <c r="B437" s="38"/>
      <c r="C437" s="37"/>
      <c r="D437" s="186" t="s">
        <v>145</v>
      </c>
      <c r="E437" s="37"/>
      <c r="F437" s="187" t="s">
        <v>942</v>
      </c>
      <c r="G437" s="37"/>
      <c r="H437" s="37"/>
      <c r="I437" s="188"/>
      <c r="J437" s="37"/>
      <c r="K437" s="37"/>
      <c r="L437" s="38"/>
      <c r="M437" s="189"/>
      <c r="N437" s="190"/>
      <c r="O437" s="76"/>
      <c r="P437" s="76"/>
      <c r="Q437" s="76"/>
      <c r="R437" s="76"/>
      <c r="S437" s="76"/>
      <c r="T437" s="77"/>
      <c r="U437" s="37"/>
      <c r="V437" s="37"/>
      <c r="W437" s="37"/>
      <c r="X437" s="37"/>
      <c r="Y437" s="37"/>
      <c r="Z437" s="37"/>
      <c r="AA437" s="37"/>
      <c r="AB437" s="37"/>
      <c r="AC437" s="37"/>
      <c r="AD437" s="37"/>
      <c r="AE437" s="37"/>
      <c r="AT437" s="18" t="s">
        <v>145</v>
      </c>
      <c r="AU437" s="18" t="s">
        <v>86</v>
      </c>
    </row>
    <row r="438" s="2" customFormat="1" ht="24.15" customHeight="1">
      <c r="A438" s="37"/>
      <c r="B438" s="171"/>
      <c r="C438" s="172" t="s">
        <v>943</v>
      </c>
      <c r="D438" s="172" t="s">
        <v>139</v>
      </c>
      <c r="E438" s="173" t="s">
        <v>944</v>
      </c>
      <c r="F438" s="174" t="s">
        <v>945</v>
      </c>
      <c r="G438" s="175" t="s">
        <v>205</v>
      </c>
      <c r="H438" s="176">
        <v>1</v>
      </c>
      <c r="I438" s="177"/>
      <c r="J438" s="178">
        <f>ROUND(I438*H438,2)</f>
        <v>0</v>
      </c>
      <c r="K438" s="179"/>
      <c r="L438" s="38"/>
      <c r="M438" s="180" t="s">
        <v>1</v>
      </c>
      <c r="N438" s="181" t="s">
        <v>41</v>
      </c>
      <c r="O438" s="76"/>
      <c r="P438" s="182">
        <f>O438*H438</f>
        <v>0</v>
      </c>
      <c r="Q438" s="182">
        <v>0</v>
      </c>
      <c r="R438" s="182">
        <f>Q438*H438</f>
        <v>0</v>
      </c>
      <c r="S438" s="182">
        <v>0</v>
      </c>
      <c r="T438" s="183">
        <f>S438*H438</f>
        <v>0</v>
      </c>
      <c r="U438" s="37"/>
      <c r="V438" s="37"/>
      <c r="W438" s="37"/>
      <c r="X438" s="37"/>
      <c r="Y438" s="37"/>
      <c r="Z438" s="37"/>
      <c r="AA438" s="37"/>
      <c r="AB438" s="37"/>
      <c r="AC438" s="37"/>
      <c r="AD438" s="37"/>
      <c r="AE438" s="37"/>
      <c r="AR438" s="184" t="s">
        <v>305</v>
      </c>
      <c r="AT438" s="184" t="s">
        <v>139</v>
      </c>
      <c r="AU438" s="184" t="s">
        <v>86</v>
      </c>
      <c r="AY438" s="18" t="s">
        <v>136</v>
      </c>
      <c r="BE438" s="185">
        <f>IF(N438="základní",J438,0)</f>
        <v>0</v>
      </c>
      <c r="BF438" s="185">
        <f>IF(N438="snížená",J438,0)</f>
        <v>0</v>
      </c>
      <c r="BG438" s="185">
        <f>IF(N438="zákl. přenesená",J438,0)</f>
        <v>0</v>
      </c>
      <c r="BH438" s="185">
        <f>IF(N438="sníž. přenesená",J438,0)</f>
        <v>0</v>
      </c>
      <c r="BI438" s="185">
        <f>IF(N438="nulová",J438,0)</f>
        <v>0</v>
      </c>
      <c r="BJ438" s="18" t="s">
        <v>84</v>
      </c>
      <c r="BK438" s="185">
        <f>ROUND(I438*H438,2)</f>
        <v>0</v>
      </c>
      <c r="BL438" s="18" t="s">
        <v>305</v>
      </c>
      <c r="BM438" s="184" t="s">
        <v>946</v>
      </c>
    </row>
    <row r="439" s="2" customFormat="1">
      <c r="A439" s="37"/>
      <c r="B439" s="38"/>
      <c r="C439" s="37"/>
      <c r="D439" s="186" t="s">
        <v>145</v>
      </c>
      <c r="E439" s="37"/>
      <c r="F439" s="187" t="s">
        <v>947</v>
      </c>
      <c r="G439" s="37"/>
      <c r="H439" s="37"/>
      <c r="I439" s="188"/>
      <c r="J439" s="37"/>
      <c r="K439" s="37"/>
      <c r="L439" s="38"/>
      <c r="M439" s="189"/>
      <c r="N439" s="190"/>
      <c r="O439" s="76"/>
      <c r="P439" s="76"/>
      <c r="Q439" s="76"/>
      <c r="R439" s="76"/>
      <c r="S439" s="76"/>
      <c r="T439" s="77"/>
      <c r="U439" s="37"/>
      <c r="V439" s="37"/>
      <c r="W439" s="37"/>
      <c r="X439" s="37"/>
      <c r="Y439" s="37"/>
      <c r="Z439" s="37"/>
      <c r="AA439" s="37"/>
      <c r="AB439" s="37"/>
      <c r="AC439" s="37"/>
      <c r="AD439" s="37"/>
      <c r="AE439" s="37"/>
      <c r="AT439" s="18" t="s">
        <v>145</v>
      </c>
      <c r="AU439" s="18" t="s">
        <v>86</v>
      </c>
    </row>
    <row r="440" s="2" customFormat="1" ht="24.15" customHeight="1">
      <c r="A440" s="37"/>
      <c r="B440" s="171"/>
      <c r="C440" s="172" t="s">
        <v>948</v>
      </c>
      <c r="D440" s="172" t="s">
        <v>139</v>
      </c>
      <c r="E440" s="173" t="s">
        <v>949</v>
      </c>
      <c r="F440" s="174" t="s">
        <v>950</v>
      </c>
      <c r="G440" s="175" t="s">
        <v>205</v>
      </c>
      <c r="H440" s="176">
        <v>4</v>
      </c>
      <c r="I440" s="177"/>
      <c r="J440" s="178">
        <f>ROUND(I440*H440,2)</f>
        <v>0</v>
      </c>
      <c r="K440" s="179"/>
      <c r="L440" s="38"/>
      <c r="M440" s="180" t="s">
        <v>1</v>
      </c>
      <c r="N440" s="181" t="s">
        <v>41</v>
      </c>
      <c r="O440" s="76"/>
      <c r="P440" s="182">
        <f>O440*H440</f>
        <v>0</v>
      </c>
      <c r="Q440" s="182">
        <v>0</v>
      </c>
      <c r="R440" s="182">
        <f>Q440*H440</f>
        <v>0</v>
      </c>
      <c r="S440" s="182">
        <v>0</v>
      </c>
      <c r="T440" s="183">
        <f>S440*H440</f>
        <v>0</v>
      </c>
      <c r="U440" s="37"/>
      <c r="V440" s="37"/>
      <c r="W440" s="37"/>
      <c r="X440" s="37"/>
      <c r="Y440" s="37"/>
      <c r="Z440" s="37"/>
      <c r="AA440" s="37"/>
      <c r="AB440" s="37"/>
      <c r="AC440" s="37"/>
      <c r="AD440" s="37"/>
      <c r="AE440" s="37"/>
      <c r="AR440" s="184" t="s">
        <v>305</v>
      </c>
      <c r="AT440" s="184" t="s">
        <v>139</v>
      </c>
      <c r="AU440" s="184" t="s">
        <v>86</v>
      </c>
      <c r="AY440" s="18" t="s">
        <v>136</v>
      </c>
      <c r="BE440" s="185">
        <f>IF(N440="základní",J440,0)</f>
        <v>0</v>
      </c>
      <c r="BF440" s="185">
        <f>IF(N440="snížená",J440,0)</f>
        <v>0</v>
      </c>
      <c r="BG440" s="185">
        <f>IF(N440="zákl. přenesená",J440,0)</f>
        <v>0</v>
      </c>
      <c r="BH440" s="185">
        <f>IF(N440="sníž. přenesená",J440,0)</f>
        <v>0</v>
      </c>
      <c r="BI440" s="185">
        <f>IF(N440="nulová",J440,0)</f>
        <v>0</v>
      </c>
      <c r="BJ440" s="18" t="s">
        <v>84</v>
      </c>
      <c r="BK440" s="185">
        <f>ROUND(I440*H440,2)</f>
        <v>0</v>
      </c>
      <c r="BL440" s="18" t="s">
        <v>305</v>
      </c>
      <c r="BM440" s="184" t="s">
        <v>951</v>
      </c>
    </row>
    <row r="441" s="2" customFormat="1">
      <c r="A441" s="37"/>
      <c r="B441" s="38"/>
      <c r="C441" s="37"/>
      <c r="D441" s="186" t="s">
        <v>145</v>
      </c>
      <c r="E441" s="37"/>
      <c r="F441" s="187" t="s">
        <v>952</v>
      </c>
      <c r="G441" s="37"/>
      <c r="H441" s="37"/>
      <c r="I441" s="188"/>
      <c r="J441" s="37"/>
      <c r="K441" s="37"/>
      <c r="L441" s="38"/>
      <c r="M441" s="189"/>
      <c r="N441" s="190"/>
      <c r="O441" s="76"/>
      <c r="P441" s="76"/>
      <c r="Q441" s="76"/>
      <c r="R441" s="76"/>
      <c r="S441" s="76"/>
      <c r="T441" s="77"/>
      <c r="U441" s="37"/>
      <c r="V441" s="37"/>
      <c r="W441" s="37"/>
      <c r="X441" s="37"/>
      <c r="Y441" s="37"/>
      <c r="Z441" s="37"/>
      <c r="AA441" s="37"/>
      <c r="AB441" s="37"/>
      <c r="AC441" s="37"/>
      <c r="AD441" s="37"/>
      <c r="AE441" s="37"/>
      <c r="AT441" s="18" t="s">
        <v>145</v>
      </c>
      <c r="AU441" s="18" t="s">
        <v>86</v>
      </c>
    </row>
    <row r="442" s="2" customFormat="1" ht="24.15" customHeight="1">
      <c r="A442" s="37"/>
      <c r="B442" s="171"/>
      <c r="C442" s="172" t="s">
        <v>953</v>
      </c>
      <c r="D442" s="172" t="s">
        <v>139</v>
      </c>
      <c r="E442" s="173" t="s">
        <v>954</v>
      </c>
      <c r="F442" s="174" t="s">
        <v>955</v>
      </c>
      <c r="G442" s="175" t="s">
        <v>205</v>
      </c>
      <c r="H442" s="176">
        <v>1</v>
      </c>
      <c r="I442" s="177"/>
      <c r="J442" s="178">
        <f>ROUND(I442*H442,2)</f>
        <v>0</v>
      </c>
      <c r="K442" s="179"/>
      <c r="L442" s="38"/>
      <c r="M442" s="180" t="s">
        <v>1</v>
      </c>
      <c r="N442" s="181" t="s">
        <v>41</v>
      </c>
      <c r="O442" s="76"/>
      <c r="P442" s="182">
        <f>O442*H442</f>
        <v>0</v>
      </c>
      <c r="Q442" s="182">
        <v>0</v>
      </c>
      <c r="R442" s="182">
        <f>Q442*H442</f>
        <v>0</v>
      </c>
      <c r="S442" s="182">
        <v>0</v>
      </c>
      <c r="T442" s="183">
        <f>S442*H442</f>
        <v>0</v>
      </c>
      <c r="U442" s="37"/>
      <c r="V442" s="37"/>
      <c r="W442" s="37"/>
      <c r="X442" s="37"/>
      <c r="Y442" s="37"/>
      <c r="Z442" s="37"/>
      <c r="AA442" s="37"/>
      <c r="AB442" s="37"/>
      <c r="AC442" s="37"/>
      <c r="AD442" s="37"/>
      <c r="AE442" s="37"/>
      <c r="AR442" s="184" t="s">
        <v>305</v>
      </c>
      <c r="AT442" s="184" t="s">
        <v>139</v>
      </c>
      <c r="AU442" s="184" t="s">
        <v>86</v>
      </c>
      <c r="AY442" s="18" t="s">
        <v>136</v>
      </c>
      <c r="BE442" s="185">
        <f>IF(N442="základní",J442,0)</f>
        <v>0</v>
      </c>
      <c r="BF442" s="185">
        <f>IF(N442="snížená",J442,0)</f>
        <v>0</v>
      </c>
      <c r="BG442" s="185">
        <f>IF(N442="zákl. přenesená",J442,0)</f>
        <v>0</v>
      </c>
      <c r="BH442" s="185">
        <f>IF(N442="sníž. přenesená",J442,0)</f>
        <v>0</v>
      </c>
      <c r="BI442" s="185">
        <f>IF(N442="nulová",J442,0)</f>
        <v>0</v>
      </c>
      <c r="BJ442" s="18" t="s">
        <v>84</v>
      </c>
      <c r="BK442" s="185">
        <f>ROUND(I442*H442,2)</f>
        <v>0</v>
      </c>
      <c r="BL442" s="18" t="s">
        <v>305</v>
      </c>
      <c r="BM442" s="184" t="s">
        <v>956</v>
      </c>
    </row>
    <row r="443" s="2" customFormat="1">
      <c r="A443" s="37"/>
      <c r="B443" s="38"/>
      <c r="C443" s="37"/>
      <c r="D443" s="186" t="s">
        <v>145</v>
      </c>
      <c r="E443" s="37"/>
      <c r="F443" s="187" t="s">
        <v>957</v>
      </c>
      <c r="G443" s="37"/>
      <c r="H443" s="37"/>
      <c r="I443" s="188"/>
      <c r="J443" s="37"/>
      <c r="K443" s="37"/>
      <c r="L443" s="38"/>
      <c r="M443" s="189"/>
      <c r="N443" s="190"/>
      <c r="O443" s="76"/>
      <c r="P443" s="76"/>
      <c r="Q443" s="76"/>
      <c r="R443" s="76"/>
      <c r="S443" s="76"/>
      <c r="T443" s="77"/>
      <c r="U443" s="37"/>
      <c r="V443" s="37"/>
      <c r="W443" s="37"/>
      <c r="X443" s="37"/>
      <c r="Y443" s="37"/>
      <c r="Z443" s="37"/>
      <c r="AA443" s="37"/>
      <c r="AB443" s="37"/>
      <c r="AC443" s="37"/>
      <c r="AD443" s="37"/>
      <c r="AE443" s="37"/>
      <c r="AT443" s="18" t="s">
        <v>145</v>
      </c>
      <c r="AU443" s="18" t="s">
        <v>86</v>
      </c>
    </row>
    <row r="444" s="2" customFormat="1" ht="24.15" customHeight="1">
      <c r="A444" s="37"/>
      <c r="B444" s="171"/>
      <c r="C444" s="172" t="s">
        <v>958</v>
      </c>
      <c r="D444" s="172" t="s">
        <v>139</v>
      </c>
      <c r="E444" s="173" t="s">
        <v>959</v>
      </c>
      <c r="F444" s="174" t="s">
        <v>960</v>
      </c>
      <c r="G444" s="175" t="s">
        <v>205</v>
      </c>
      <c r="H444" s="176">
        <v>1</v>
      </c>
      <c r="I444" s="177"/>
      <c r="J444" s="178">
        <f>ROUND(I444*H444,2)</f>
        <v>0</v>
      </c>
      <c r="K444" s="179"/>
      <c r="L444" s="38"/>
      <c r="M444" s="180" t="s">
        <v>1</v>
      </c>
      <c r="N444" s="181" t="s">
        <v>41</v>
      </c>
      <c r="O444" s="76"/>
      <c r="P444" s="182">
        <f>O444*H444</f>
        <v>0</v>
      </c>
      <c r="Q444" s="182">
        <v>0</v>
      </c>
      <c r="R444" s="182">
        <f>Q444*H444</f>
        <v>0</v>
      </c>
      <c r="S444" s="182">
        <v>0</v>
      </c>
      <c r="T444" s="183">
        <f>S444*H444</f>
        <v>0</v>
      </c>
      <c r="U444" s="37"/>
      <c r="V444" s="37"/>
      <c r="W444" s="37"/>
      <c r="X444" s="37"/>
      <c r="Y444" s="37"/>
      <c r="Z444" s="37"/>
      <c r="AA444" s="37"/>
      <c r="AB444" s="37"/>
      <c r="AC444" s="37"/>
      <c r="AD444" s="37"/>
      <c r="AE444" s="37"/>
      <c r="AR444" s="184" t="s">
        <v>305</v>
      </c>
      <c r="AT444" s="184" t="s">
        <v>139</v>
      </c>
      <c r="AU444" s="184" t="s">
        <v>86</v>
      </c>
      <c r="AY444" s="18" t="s">
        <v>136</v>
      </c>
      <c r="BE444" s="185">
        <f>IF(N444="základní",J444,0)</f>
        <v>0</v>
      </c>
      <c r="BF444" s="185">
        <f>IF(N444="snížená",J444,0)</f>
        <v>0</v>
      </c>
      <c r="BG444" s="185">
        <f>IF(N444="zákl. přenesená",J444,0)</f>
        <v>0</v>
      </c>
      <c r="BH444" s="185">
        <f>IF(N444="sníž. přenesená",J444,0)</f>
        <v>0</v>
      </c>
      <c r="BI444" s="185">
        <f>IF(N444="nulová",J444,0)</f>
        <v>0</v>
      </c>
      <c r="BJ444" s="18" t="s">
        <v>84</v>
      </c>
      <c r="BK444" s="185">
        <f>ROUND(I444*H444,2)</f>
        <v>0</v>
      </c>
      <c r="BL444" s="18" t="s">
        <v>305</v>
      </c>
      <c r="BM444" s="184" t="s">
        <v>961</v>
      </c>
    </row>
    <row r="445" s="2" customFormat="1">
      <c r="A445" s="37"/>
      <c r="B445" s="38"/>
      <c r="C445" s="37"/>
      <c r="D445" s="186" t="s">
        <v>145</v>
      </c>
      <c r="E445" s="37"/>
      <c r="F445" s="187" t="s">
        <v>962</v>
      </c>
      <c r="G445" s="37"/>
      <c r="H445" s="37"/>
      <c r="I445" s="188"/>
      <c r="J445" s="37"/>
      <c r="K445" s="37"/>
      <c r="L445" s="38"/>
      <c r="M445" s="189"/>
      <c r="N445" s="190"/>
      <c r="O445" s="76"/>
      <c r="P445" s="76"/>
      <c r="Q445" s="76"/>
      <c r="R445" s="76"/>
      <c r="S445" s="76"/>
      <c r="T445" s="77"/>
      <c r="U445" s="37"/>
      <c r="V445" s="37"/>
      <c r="W445" s="37"/>
      <c r="X445" s="37"/>
      <c r="Y445" s="37"/>
      <c r="Z445" s="37"/>
      <c r="AA445" s="37"/>
      <c r="AB445" s="37"/>
      <c r="AC445" s="37"/>
      <c r="AD445" s="37"/>
      <c r="AE445" s="37"/>
      <c r="AT445" s="18" t="s">
        <v>145</v>
      </c>
      <c r="AU445" s="18" t="s">
        <v>86</v>
      </c>
    </row>
    <row r="446" s="2" customFormat="1" ht="24.15" customHeight="1">
      <c r="A446" s="37"/>
      <c r="B446" s="171"/>
      <c r="C446" s="172" t="s">
        <v>963</v>
      </c>
      <c r="D446" s="172" t="s">
        <v>139</v>
      </c>
      <c r="E446" s="173" t="s">
        <v>964</v>
      </c>
      <c r="F446" s="174" t="s">
        <v>965</v>
      </c>
      <c r="G446" s="175" t="s">
        <v>205</v>
      </c>
      <c r="H446" s="176">
        <v>2</v>
      </c>
      <c r="I446" s="177"/>
      <c r="J446" s="178">
        <f>ROUND(I446*H446,2)</f>
        <v>0</v>
      </c>
      <c r="K446" s="179"/>
      <c r="L446" s="38"/>
      <c r="M446" s="180" t="s">
        <v>1</v>
      </c>
      <c r="N446" s="181" t="s">
        <v>41</v>
      </c>
      <c r="O446" s="76"/>
      <c r="P446" s="182">
        <f>O446*H446</f>
        <v>0</v>
      </c>
      <c r="Q446" s="182">
        <v>0</v>
      </c>
      <c r="R446" s="182">
        <f>Q446*H446</f>
        <v>0</v>
      </c>
      <c r="S446" s="182">
        <v>0</v>
      </c>
      <c r="T446" s="183">
        <f>S446*H446</f>
        <v>0</v>
      </c>
      <c r="U446" s="37"/>
      <c r="V446" s="37"/>
      <c r="W446" s="37"/>
      <c r="X446" s="37"/>
      <c r="Y446" s="37"/>
      <c r="Z446" s="37"/>
      <c r="AA446" s="37"/>
      <c r="AB446" s="37"/>
      <c r="AC446" s="37"/>
      <c r="AD446" s="37"/>
      <c r="AE446" s="37"/>
      <c r="AR446" s="184" t="s">
        <v>305</v>
      </c>
      <c r="AT446" s="184" t="s">
        <v>139</v>
      </c>
      <c r="AU446" s="184" t="s">
        <v>86</v>
      </c>
      <c r="AY446" s="18" t="s">
        <v>136</v>
      </c>
      <c r="BE446" s="185">
        <f>IF(N446="základní",J446,0)</f>
        <v>0</v>
      </c>
      <c r="BF446" s="185">
        <f>IF(N446="snížená",J446,0)</f>
        <v>0</v>
      </c>
      <c r="BG446" s="185">
        <f>IF(N446="zákl. přenesená",J446,0)</f>
        <v>0</v>
      </c>
      <c r="BH446" s="185">
        <f>IF(N446="sníž. přenesená",J446,0)</f>
        <v>0</v>
      </c>
      <c r="BI446" s="185">
        <f>IF(N446="nulová",J446,0)</f>
        <v>0</v>
      </c>
      <c r="BJ446" s="18" t="s">
        <v>84</v>
      </c>
      <c r="BK446" s="185">
        <f>ROUND(I446*H446,2)</f>
        <v>0</v>
      </c>
      <c r="BL446" s="18" t="s">
        <v>305</v>
      </c>
      <c r="BM446" s="184" t="s">
        <v>966</v>
      </c>
    </row>
    <row r="447" s="2" customFormat="1">
      <c r="A447" s="37"/>
      <c r="B447" s="38"/>
      <c r="C447" s="37"/>
      <c r="D447" s="186" t="s">
        <v>145</v>
      </c>
      <c r="E447" s="37"/>
      <c r="F447" s="187" t="s">
        <v>967</v>
      </c>
      <c r="G447" s="37"/>
      <c r="H447" s="37"/>
      <c r="I447" s="188"/>
      <c r="J447" s="37"/>
      <c r="K447" s="37"/>
      <c r="L447" s="38"/>
      <c r="M447" s="189"/>
      <c r="N447" s="190"/>
      <c r="O447" s="76"/>
      <c r="P447" s="76"/>
      <c r="Q447" s="76"/>
      <c r="R447" s="76"/>
      <c r="S447" s="76"/>
      <c r="T447" s="77"/>
      <c r="U447" s="37"/>
      <c r="V447" s="37"/>
      <c r="W447" s="37"/>
      <c r="X447" s="37"/>
      <c r="Y447" s="37"/>
      <c r="Z447" s="37"/>
      <c r="AA447" s="37"/>
      <c r="AB447" s="37"/>
      <c r="AC447" s="37"/>
      <c r="AD447" s="37"/>
      <c r="AE447" s="37"/>
      <c r="AT447" s="18" t="s">
        <v>145</v>
      </c>
      <c r="AU447" s="18" t="s">
        <v>86</v>
      </c>
    </row>
    <row r="448" s="2" customFormat="1" ht="24.15" customHeight="1">
      <c r="A448" s="37"/>
      <c r="B448" s="171"/>
      <c r="C448" s="172" t="s">
        <v>968</v>
      </c>
      <c r="D448" s="172" t="s">
        <v>139</v>
      </c>
      <c r="E448" s="173" t="s">
        <v>969</v>
      </c>
      <c r="F448" s="174" t="s">
        <v>970</v>
      </c>
      <c r="G448" s="175" t="s">
        <v>261</v>
      </c>
      <c r="H448" s="176">
        <v>1.8260000000000001</v>
      </c>
      <c r="I448" s="177"/>
      <c r="J448" s="178">
        <f>ROUND(I448*H448,2)</f>
        <v>0</v>
      </c>
      <c r="K448" s="179"/>
      <c r="L448" s="38"/>
      <c r="M448" s="180" t="s">
        <v>1</v>
      </c>
      <c r="N448" s="181" t="s">
        <v>41</v>
      </c>
      <c r="O448" s="76"/>
      <c r="P448" s="182">
        <f>O448*H448</f>
        <v>0</v>
      </c>
      <c r="Q448" s="182">
        <v>0</v>
      </c>
      <c r="R448" s="182">
        <f>Q448*H448</f>
        <v>0</v>
      </c>
      <c r="S448" s="182">
        <v>0</v>
      </c>
      <c r="T448" s="183">
        <f>S448*H448</f>
        <v>0</v>
      </c>
      <c r="U448" s="37"/>
      <c r="V448" s="37"/>
      <c r="W448" s="37"/>
      <c r="X448" s="37"/>
      <c r="Y448" s="37"/>
      <c r="Z448" s="37"/>
      <c r="AA448" s="37"/>
      <c r="AB448" s="37"/>
      <c r="AC448" s="37"/>
      <c r="AD448" s="37"/>
      <c r="AE448" s="37"/>
      <c r="AR448" s="184" t="s">
        <v>305</v>
      </c>
      <c r="AT448" s="184" t="s">
        <v>139</v>
      </c>
      <c r="AU448" s="184" t="s">
        <v>86</v>
      </c>
      <c r="AY448" s="18" t="s">
        <v>136</v>
      </c>
      <c r="BE448" s="185">
        <f>IF(N448="základní",J448,0)</f>
        <v>0</v>
      </c>
      <c r="BF448" s="185">
        <f>IF(N448="snížená",J448,0)</f>
        <v>0</v>
      </c>
      <c r="BG448" s="185">
        <f>IF(N448="zákl. přenesená",J448,0)</f>
        <v>0</v>
      </c>
      <c r="BH448" s="185">
        <f>IF(N448="sníž. přenesená",J448,0)</f>
        <v>0</v>
      </c>
      <c r="BI448" s="185">
        <f>IF(N448="nulová",J448,0)</f>
        <v>0</v>
      </c>
      <c r="BJ448" s="18" t="s">
        <v>84</v>
      </c>
      <c r="BK448" s="185">
        <f>ROUND(I448*H448,2)</f>
        <v>0</v>
      </c>
      <c r="BL448" s="18" t="s">
        <v>305</v>
      </c>
      <c r="BM448" s="184" t="s">
        <v>971</v>
      </c>
    </row>
    <row r="449" s="2" customFormat="1">
      <c r="A449" s="37"/>
      <c r="B449" s="38"/>
      <c r="C449" s="37"/>
      <c r="D449" s="186" t="s">
        <v>145</v>
      </c>
      <c r="E449" s="37"/>
      <c r="F449" s="187" t="s">
        <v>972</v>
      </c>
      <c r="G449" s="37"/>
      <c r="H449" s="37"/>
      <c r="I449" s="188"/>
      <c r="J449" s="37"/>
      <c r="K449" s="37"/>
      <c r="L449" s="38"/>
      <c r="M449" s="189"/>
      <c r="N449" s="190"/>
      <c r="O449" s="76"/>
      <c r="P449" s="76"/>
      <c r="Q449" s="76"/>
      <c r="R449" s="76"/>
      <c r="S449" s="76"/>
      <c r="T449" s="77"/>
      <c r="U449" s="37"/>
      <c r="V449" s="37"/>
      <c r="W449" s="37"/>
      <c r="X449" s="37"/>
      <c r="Y449" s="37"/>
      <c r="Z449" s="37"/>
      <c r="AA449" s="37"/>
      <c r="AB449" s="37"/>
      <c r="AC449" s="37"/>
      <c r="AD449" s="37"/>
      <c r="AE449" s="37"/>
      <c r="AT449" s="18" t="s">
        <v>145</v>
      </c>
      <c r="AU449" s="18" t="s">
        <v>86</v>
      </c>
    </row>
    <row r="450" s="2" customFormat="1">
      <c r="A450" s="37"/>
      <c r="B450" s="38"/>
      <c r="C450" s="37"/>
      <c r="D450" s="206" t="s">
        <v>156</v>
      </c>
      <c r="E450" s="37"/>
      <c r="F450" s="207" t="s">
        <v>973</v>
      </c>
      <c r="G450" s="37"/>
      <c r="H450" s="37"/>
      <c r="I450" s="188"/>
      <c r="J450" s="37"/>
      <c r="K450" s="37"/>
      <c r="L450" s="38"/>
      <c r="M450" s="189"/>
      <c r="N450" s="190"/>
      <c r="O450" s="76"/>
      <c r="P450" s="76"/>
      <c r="Q450" s="76"/>
      <c r="R450" s="76"/>
      <c r="S450" s="76"/>
      <c r="T450" s="77"/>
      <c r="U450" s="37"/>
      <c r="V450" s="37"/>
      <c r="W450" s="37"/>
      <c r="X450" s="37"/>
      <c r="Y450" s="37"/>
      <c r="Z450" s="37"/>
      <c r="AA450" s="37"/>
      <c r="AB450" s="37"/>
      <c r="AC450" s="37"/>
      <c r="AD450" s="37"/>
      <c r="AE450" s="37"/>
      <c r="AT450" s="18" t="s">
        <v>156</v>
      </c>
      <c r="AU450" s="18" t="s">
        <v>86</v>
      </c>
    </row>
    <row r="451" s="12" customFormat="1" ht="22.8" customHeight="1">
      <c r="A451" s="12"/>
      <c r="B451" s="158"/>
      <c r="C451" s="12"/>
      <c r="D451" s="159" t="s">
        <v>75</v>
      </c>
      <c r="E451" s="169" t="s">
        <v>974</v>
      </c>
      <c r="F451" s="169" t="s">
        <v>975</v>
      </c>
      <c r="G451" s="12"/>
      <c r="H451" s="12"/>
      <c r="I451" s="161"/>
      <c r="J451" s="170">
        <f>BK451</f>
        <v>0</v>
      </c>
      <c r="K451" s="12"/>
      <c r="L451" s="158"/>
      <c r="M451" s="163"/>
      <c r="N451" s="164"/>
      <c r="O451" s="164"/>
      <c r="P451" s="165">
        <f>SUM(P452:P473)</f>
        <v>0</v>
      </c>
      <c r="Q451" s="164"/>
      <c r="R451" s="165">
        <f>SUM(R452:R473)</f>
        <v>0.022110000000000001</v>
      </c>
      <c r="S451" s="164"/>
      <c r="T451" s="166">
        <f>SUM(T452:T473)</f>
        <v>0</v>
      </c>
      <c r="U451" s="12"/>
      <c r="V451" s="12"/>
      <c r="W451" s="12"/>
      <c r="X451" s="12"/>
      <c r="Y451" s="12"/>
      <c r="Z451" s="12"/>
      <c r="AA451" s="12"/>
      <c r="AB451" s="12"/>
      <c r="AC451" s="12"/>
      <c r="AD451" s="12"/>
      <c r="AE451" s="12"/>
      <c r="AR451" s="159" t="s">
        <v>86</v>
      </c>
      <c r="AT451" s="167" t="s">
        <v>75</v>
      </c>
      <c r="AU451" s="167" t="s">
        <v>84</v>
      </c>
      <c r="AY451" s="159" t="s">
        <v>136</v>
      </c>
      <c r="BK451" s="168">
        <f>SUM(BK452:BK473)</f>
        <v>0</v>
      </c>
    </row>
    <row r="452" s="2" customFormat="1" ht="24.15" customHeight="1">
      <c r="A452" s="37"/>
      <c r="B452" s="171"/>
      <c r="C452" s="172" t="s">
        <v>976</v>
      </c>
      <c r="D452" s="172" t="s">
        <v>139</v>
      </c>
      <c r="E452" s="173" t="s">
        <v>977</v>
      </c>
      <c r="F452" s="174" t="s">
        <v>978</v>
      </c>
      <c r="G452" s="175" t="s">
        <v>205</v>
      </c>
      <c r="H452" s="176">
        <v>1</v>
      </c>
      <c r="I452" s="177"/>
      <c r="J452" s="178">
        <f>ROUND(I452*H452,2)</f>
        <v>0</v>
      </c>
      <c r="K452" s="179"/>
      <c r="L452" s="38"/>
      <c r="M452" s="180" t="s">
        <v>1</v>
      </c>
      <c r="N452" s="181" t="s">
        <v>41</v>
      </c>
      <c r="O452" s="76"/>
      <c r="P452" s="182">
        <f>O452*H452</f>
        <v>0</v>
      </c>
      <c r="Q452" s="182">
        <v>0.00067000000000000002</v>
      </c>
      <c r="R452" s="182">
        <f>Q452*H452</f>
        <v>0.00067000000000000002</v>
      </c>
      <c r="S452" s="182">
        <v>0</v>
      </c>
      <c r="T452" s="183">
        <f>S452*H452</f>
        <v>0</v>
      </c>
      <c r="U452" s="37"/>
      <c r="V452" s="37"/>
      <c r="W452" s="37"/>
      <c r="X452" s="37"/>
      <c r="Y452" s="37"/>
      <c r="Z452" s="37"/>
      <c r="AA452" s="37"/>
      <c r="AB452" s="37"/>
      <c r="AC452" s="37"/>
      <c r="AD452" s="37"/>
      <c r="AE452" s="37"/>
      <c r="AR452" s="184" t="s">
        <v>305</v>
      </c>
      <c r="AT452" s="184" t="s">
        <v>139</v>
      </c>
      <c r="AU452" s="184" t="s">
        <v>86</v>
      </c>
      <c r="AY452" s="18" t="s">
        <v>136</v>
      </c>
      <c r="BE452" s="185">
        <f>IF(N452="základní",J452,0)</f>
        <v>0</v>
      </c>
      <c r="BF452" s="185">
        <f>IF(N452="snížená",J452,0)</f>
        <v>0</v>
      </c>
      <c r="BG452" s="185">
        <f>IF(N452="zákl. přenesená",J452,0)</f>
        <v>0</v>
      </c>
      <c r="BH452" s="185">
        <f>IF(N452="sníž. přenesená",J452,0)</f>
        <v>0</v>
      </c>
      <c r="BI452" s="185">
        <f>IF(N452="nulová",J452,0)</f>
        <v>0</v>
      </c>
      <c r="BJ452" s="18" t="s">
        <v>84</v>
      </c>
      <c r="BK452" s="185">
        <f>ROUND(I452*H452,2)</f>
        <v>0</v>
      </c>
      <c r="BL452" s="18" t="s">
        <v>305</v>
      </c>
      <c r="BM452" s="184" t="s">
        <v>979</v>
      </c>
    </row>
    <row r="453" s="2" customFormat="1">
      <c r="A453" s="37"/>
      <c r="B453" s="38"/>
      <c r="C453" s="37"/>
      <c r="D453" s="186" t="s">
        <v>145</v>
      </c>
      <c r="E453" s="37"/>
      <c r="F453" s="187" t="s">
        <v>978</v>
      </c>
      <c r="G453" s="37"/>
      <c r="H453" s="37"/>
      <c r="I453" s="188"/>
      <c r="J453" s="37"/>
      <c r="K453" s="37"/>
      <c r="L453" s="38"/>
      <c r="M453" s="189"/>
      <c r="N453" s="190"/>
      <c r="O453" s="76"/>
      <c r="P453" s="76"/>
      <c r="Q453" s="76"/>
      <c r="R453" s="76"/>
      <c r="S453" s="76"/>
      <c r="T453" s="77"/>
      <c r="U453" s="37"/>
      <c r="V453" s="37"/>
      <c r="W453" s="37"/>
      <c r="X453" s="37"/>
      <c r="Y453" s="37"/>
      <c r="Z453" s="37"/>
      <c r="AA453" s="37"/>
      <c r="AB453" s="37"/>
      <c r="AC453" s="37"/>
      <c r="AD453" s="37"/>
      <c r="AE453" s="37"/>
      <c r="AT453" s="18" t="s">
        <v>145</v>
      </c>
      <c r="AU453" s="18" t="s">
        <v>86</v>
      </c>
    </row>
    <row r="454" s="2" customFormat="1" ht="24.15" customHeight="1">
      <c r="A454" s="37"/>
      <c r="B454" s="171"/>
      <c r="C454" s="172" t="s">
        <v>980</v>
      </c>
      <c r="D454" s="172" t="s">
        <v>139</v>
      </c>
      <c r="E454" s="173" t="s">
        <v>981</v>
      </c>
      <c r="F454" s="174" t="s">
        <v>982</v>
      </c>
      <c r="G454" s="175" t="s">
        <v>205</v>
      </c>
      <c r="H454" s="176">
        <v>6</v>
      </c>
      <c r="I454" s="177"/>
      <c r="J454" s="178">
        <f>ROUND(I454*H454,2)</f>
        <v>0</v>
      </c>
      <c r="K454" s="179"/>
      <c r="L454" s="38"/>
      <c r="M454" s="180" t="s">
        <v>1</v>
      </c>
      <c r="N454" s="181" t="s">
        <v>41</v>
      </c>
      <c r="O454" s="76"/>
      <c r="P454" s="182">
        <f>O454*H454</f>
        <v>0</v>
      </c>
      <c r="Q454" s="182">
        <v>0.00067000000000000002</v>
      </c>
      <c r="R454" s="182">
        <f>Q454*H454</f>
        <v>0.0040200000000000001</v>
      </c>
      <c r="S454" s="182">
        <v>0</v>
      </c>
      <c r="T454" s="183">
        <f>S454*H454</f>
        <v>0</v>
      </c>
      <c r="U454" s="37"/>
      <c r="V454" s="37"/>
      <c r="W454" s="37"/>
      <c r="X454" s="37"/>
      <c r="Y454" s="37"/>
      <c r="Z454" s="37"/>
      <c r="AA454" s="37"/>
      <c r="AB454" s="37"/>
      <c r="AC454" s="37"/>
      <c r="AD454" s="37"/>
      <c r="AE454" s="37"/>
      <c r="AR454" s="184" t="s">
        <v>305</v>
      </c>
      <c r="AT454" s="184" t="s">
        <v>139</v>
      </c>
      <c r="AU454" s="184" t="s">
        <v>86</v>
      </c>
      <c r="AY454" s="18" t="s">
        <v>136</v>
      </c>
      <c r="BE454" s="185">
        <f>IF(N454="základní",J454,0)</f>
        <v>0</v>
      </c>
      <c r="BF454" s="185">
        <f>IF(N454="snížená",J454,0)</f>
        <v>0</v>
      </c>
      <c r="BG454" s="185">
        <f>IF(N454="zákl. přenesená",J454,0)</f>
        <v>0</v>
      </c>
      <c r="BH454" s="185">
        <f>IF(N454="sníž. přenesená",J454,0)</f>
        <v>0</v>
      </c>
      <c r="BI454" s="185">
        <f>IF(N454="nulová",J454,0)</f>
        <v>0</v>
      </c>
      <c r="BJ454" s="18" t="s">
        <v>84</v>
      </c>
      <c r="BK454" s="185">
        <f>ROUND(I454*H454,2)</f>
        <v>0</v>
      </c>
      <c r="BL454" s="18" t="s">
        <v>305</v>
      </c>
      <c r="BM454" s="184" t="s">
        <v>983</v>
      </c>
    </row>
    <row r="455" s="2" customFormat="1">
      <c r="A455" s="37"/>
      <c r="B455" s="38"/>
      <c r="C455" s="37"/>
      <c r="D455" s="186" t="s">
        <v>145</v>
      </c>
      <c r="E455" s="37"/>
      <c r="F455" s="187" t="s">
        <v>982</v>
      </c>
      <c r="G455" s="37"/>
      <c r="H455" s="37"/>
      <c r="I455" s="188"/>
      <c r="J455" s="37"/>
      <c r="K455" s="37"/>
      <c r="L455" s="38"/>
      <c r="M455" s="189"/>
      <c r="N455" s="190"/>
      <c r="O455" s="76"/>
      <c r="P455" s="76"/>
      <c r="Q455" s="76"/>
      <c r="R455" s="76"/>
      <c r="S455" s="76"/>
      <c r="T455" s="77"/>
      <c r="U455" s="37"/>
      <c r="V455" s="37"/>
      <c r="W455" s="37"/>
      <c r="X455" s="37"/>
      <c r="Y455" s="37"/>
      <c r="Z455" s="37"/>
      <c r="AA455" s="37"/>
      <c r="AB455" s="37"/>
      <c r="AC455" s="37"/>
      <c r="AD455" s="37"/>
      <c r="AE455" s="37"/>
      <c r="AT455" s="18" t="s">
        <v>145</v>
      </c>
      <c r="AU455" s="18" t="s">
        <v>86</v>
      </c>
    </row>
    <row r="456" s="2" customFormat="1" ht="24.15" customHeight="1">
      <c r="A456" s="37"/>
      <c r="B456" s="171"/>
      <c r="C456" s="172" t="s">
        <v>984</v>
      </c>
      <c r="D456" s="172" t="s">
        <v>139</v>
      </c>
      <c r="E456" s="173" t="s">
        <v>985</v>
      </c>
      <c r="F456" s="174" t="s">
        <v>986</v>
      </c>
      <c r="G456" s="175" t="s">
        <v>205</v>
      </c>
      <c r="H456" s="176">
        <v>8</v>
      </c>
      <c r="I456" s="177"/>
      <c r="J456" s="178">
        <f>ROUND(I456*H456,2)</f>
        <v>0</v>
      </c>
      <c r="K456" s="179"/>
      <c r="L456" s="38"/>
      <c r="M456" s="180" t="s">
        <v>1</v>
      </c>
      <c r="N456" s="181" t="s">
        <v>41</v>
      </c>
      <c r="O456" s="76"/>
      <c r="P456" s="182">
        <f>O456*H456</f>
        <v>0</v>
      </c>
      <c r="Q456" s="182">
        <v>0.00067000000000000002</v>
      </c>
      <c r="R456" s="182">
        <f>Q456*H456</f>
        <v>0.0053600000000000002</v>
      </c>
      <c r="S456" s="182">
        <v>0</v>
      </c>
      <c r="T456" s="183">
        <f>S456*H456</f>
        <v>0</v>
      </c>
      <c r="U456" s="37"/>
      <c r="V456" s="37"/>
      <c r="W456" s="37"/>
      <c r="X456" s="37"/>
      <c r="Y456" s="37"/>
      <c r="Z456" s="37"/>
      <c r="AA456" s="37"/>
      <c r="AB456" s="37"/>
      <c r="AC456" s="37"/>
      <c r="AD456" s="37"/>
      <c r="AE456" s="37"/>
      <c r="AR456" s="184" t="s">
        <v>305</v>
      </c>
      <c r="AT456" s="184" t="s">
        <v>139</v>
      </c>
      <c r="AU456" s="184" t="s">
        <v>86</v>
      </c>
      <c r="AY456" s="18" t="s">
        <v>136</v>
      </c>
      <c r="BE456" s="185">
        <f>IF(N456="základní",J456,0)</f>
        <v>0</v>
      </c>
      <c r="BF456" s="185">
        <f>IF(N456="snížená",J456,0)</f>
        <v>0</v>
      </c>
      <c r="BG456" s="185">
        <f>IF(N456="zákl. přenesená",J456,0)</f>
        <v>0</v>
      </c>
      <c r="BH456" s="185">
        <f>IF(N456="sníž. přenesená",J456,0)</f>
        <v>0</v>
      </c>
      <c r="BI456" s="185">
        <f>IF(N456="nulová",J456,0)</f>
        <v>0</v>
      </c>
      <c r="BJ456" s="18" t="s">
        <v>84</v>
      </c>
      <c r="BK456" s="185">
        <f>ROUND(I456*H456,2)</f>
        <v>0</v>
      </c>
      <c r="BL456" s="18" t="s">
        <v>305</v>
      </c>
      <c r="BM456" s="184" t="s">
        <v>987</v>
      </c>
    </row>
    <row r="457" s="2" customFormat="1">
      <c r="A457" s="37"/>
      <c r="B457" s="38"/>
      <c r="C457" s="37"/>
      <c r="D457" s="186" t="s">
        <v>145</v>
      </c>
      <c r="E457" s="37"/>
      <c r="F457" s="187" t="s">
        <v>986</v>
      </c>
      <c r="G457" s="37"/>
      <c r="H457" s="37"/>
      <c r="I457" s="188"/>
      <c r="J457" s="37"/>
      <c r="K457" s="37"/>
      <c r="L457" s="38"/>
      <c r="M457" s="189"/>
      <c r="N457" s="190"/>
      <c r="O457" s="76"/>
      <c r="P457" s="76"/>
      <c r="Q457" s="76"/>
      <c r="R457" s="76"/>
      <c r="S457" s="76"/>
      <c r="T457" s="77"/>
      <c r="U457" s="37"/>
      <c r="V457" s="37"/>
      <c r="W457" s="37"/>
      <c r="X457" s="37"/>
      <c r="Y457" s="37"/>
      <c r="Z457" s="37"/>
      <c r="AA457" s="37"/>
      <c r="AB457" s="37"/>
      <c r="AC457" s="37"/>
      <c r="AD457" s="37"/>
      <c r="AE457" s="37"/>
      <c r="AT457" s="18" t="s">
        <v>145</v>
      </c>
      <c r="AU457" s="18" t="s">
        <v>86</v>
      </c>
    </row>
    <row r="458" s="2" customFormat="1" ht="24.15" customHeight="1">
      <c r="A458" s="37"/>
      <c r="B458" s="171"/>
      <c r="C458" s="172" t="s">
        <v>988</v>
      </c>
      <c r="D458" s="172" t="s">
        <v>139</v>
      </c>
      <c r="E458" s="173" t="s">
        <v>989</v>
      </c>
      <c r="F458" s="174" t="s">
        <v>990</v>
      </c>
      <c r="G458" s="175" t="s">
        <v>205</v>
      </c>
      <c r="H458" s="176">
        <v>1</v>
      </c>
      <c r="I458" s="177"/>
      <c r="J458" s="178">
        <f>ROUND(I458*H458,2)</f>
        <v>0</v>
      </c>
      <c r="K458" s="179"/>
      <c r="L458" s="38"/>
      <c r="M458" s="180" t="s">
        <v>1</v>
      </c>
      <c r="N458" s="181" t="s">
        <v>41</v>
      </c>
      <c r="O458" s="76"/>
      <c r="P458" s="182">
        <f>O458*H458</f>
        <v>0</v>
      </c>
      <c r="Q458" s="182">
        <v>0.00067000000000000002</v>
      </c>
      <c r="R458" s="182">
        <f>Q458*H458</f>
        <v>0.00067000000000000002</v>
      </c>
      <c r="S458" s="182">
        <v>0</v>
      </c>
      <c r="T458" s="183">
        <f>S458*H458</f>
        <v>0</v>
      </c>
      <c r="U458" s="37"/>
      <c r="V458" s="37"/>
      <c r="W458" s="37"/>
      <c r="X458" s="37"/>
      <c r="Y458" s="37"/>
      <c r="Z458" s="37"/>
      <c r="AA458" s="37"/>
      <c r="AB458" s="37"/>
      <c r="AC458" s="37"/>
      <c r="AD458" s="37"/>
      <c r="AE458" s="37"/>
      <c r="AR458" s="184" t="s">
        <v>305</v>
      </c>
      <c r="AT458" s="184" t="s">
        <v>139</v>
      </c>
      <c r="AU458" s="184" t="s">
        <v>86</v>
      </c>
      <c r="AY458" s="18" t="s">
        <v>136</v>
      </c>
      <c r="BE458" s="185">
        <f>IF(N458="základní",J458,0)</f>
        <v>0</v>
      </c>
      <c r="BF458" s="185">
        <f>IF(N458="snížená",J458,0)</f>
        <v>0</v>
      </c>
      <c r="BG458" s="185">
        <f>IF(N458="zákl. přenesená",J458,0)</f>
        <v>0</v>
      </c>
      <c r="BH458" s="185">
        <f>IF(N458="sníž. přenesená",J458,0)</f>
        <v>0</v>
      </c>
      <c r="BI458" s="185">
        <f>IF(N458="nulová",J458,0)</f>
        <v>0</v>
      </c>
      <c r="BJ458" s="18" t="s">
        <v>84</v>
      </c>
      <c r="BK458" s="185">
        <f>ROUND(I458*H458,2)</f>
        <v>0</v>
      </c>
      <c r="BL458" s="18" t="s">
        <v>305</v>
      </c>
      <c r="BM458" s="184" t="s">
        <v>991</v>
      </c>
    </row>
    <row r="459" s="2" customFormat="1">
      <c r="A459" s="37"/>
      <c r="B459" s="38"/>
      <c r="C459" s="37"/>
      <c r="D459" s="186" t="s">
        <v>145</v>
      </c>
      <c r="E459" s="37"/>
      <c r="F459" s="187" t="s">
        <v>990</v>
      </c>
      <c r="G459" s="37"/>
      <c r="H459" s="37"/>
      <c r="I459" s="188"/>
      <c r="J459" s="37"/>
      <c r="K459" s="37"/>
      <c r="L459" s="38"/>
      <c r="M459" s="189"/>
      <c r="N459" s="190"/>
      <c r="O459" s="76"/>
      <c r="P459" s="76"/>
      <c r="Q459" s="76"/>
      <c r="R459" s="76"/>
      <c r="S459" s="76"/>
      <c r="T459" s="77"/>
      <c r="U459" s="37"/>
      <c r="V459" s="37"/>
      <c r="W459" s="37"/>
      <c r="X459" s="37"/>
      <c r="Y459" s="37"/>
      <c r="Z459" s="37"/>
      <c r="AA459" s="37"/>
      <c r="AB459" s="37"/>
      <c r="AC459" s="37"/>
      <c r="AD459" s="37"/>
      <c r="AE459" s="37"/>
      <c r="AT459" s="18" t="s">
        <v>145</v>
      </c>
      <c r="AU459" s="18" t="s">
        <v>86</v>
      </c>
    </row>
    <row r="460" s="2" customFormat="1" ht="24.15" customHeight="1">
      <c r="A460" s="37"/>
      <c r="B460" s="171"/>
      <c r="C460" s="172" t="s">
        <v>992</v>
      </c>
      <c r="D460" s="172" t="s">
        <v>139</v>
      </c>
      <c r="E460" s="173" t="s">
        <v>993</v>
      </c>
      <c r="F460" s="174" t="s">
        <v>994</v>
      </c>
      <c r="G460" s="175" t="s">
        <v>205</v>
      </c>
      <c r="H460" s="176">
        <v>1</v>
      </c>
      <c r="I460" s="177"/>
      <c r="J460" s="178">
        <f>ROUND(I460*H460,2)</f>
        <v>0</v>
      </c>
      <c r="K460" s="179"/>
      <c r="L460" s="38"/>
      <c r="M460" s="180" t="s">
        <v>1</v>
      </c>
      <c r="N460" s="181" t="s">
        <v>41</v>
      </c>
      <c r="O460" s="76"/>
      <c r="P460" s="182">
        <f>O460*H460</f>
        <v>0</v>
      </c>
      <c r="Q460" s="182">
        <v>0.00067000000000000002</v>
      </c>
      <c r="R460" s="182">
        <f>Q460*H460</f>
        <v>0.00067000000000000002</v>
      </c>
      <c r="S460" s="182">
        <v>0</v>
      </c>
      <c r="T460" s="183">
        <f>S460*H460</f>
        <v>0</v>
      </c>
      <c r="U460" s="37"/>
      <c r="V460" s="37"/>
      <c r="W460" s="37"/>
      <c r="X460" s="37"/>
      <c r="Y460" s="37"/>
      <c r="Z460" s="37"/>
      <c r="AA460" s="37"/>
      <c r="AB460" s="37"/>
      <c r="AC460" s="37"/>
      <c r="AD460" s="37"/>
      <c r="AE460" s="37"/>
      <c r="AR460" s="184" t="s">
        <v>305</v>
      </c>
      <c r="AT460" s="184" t="s">
        <v>139</v>
      </c>
      <c r="AU460" s="184" t="s">
        <v>86</v>
      </c>
      <c r="AY460" s="18" t="s">
        <v>136</v>
      </c>
      <c r="BE460" s="185">
        <f>IF(N460="základní",J460,0)</f>
        <v>0</v>
      </c>
      <c r="BF460" s="185">
        <f>IF(N460="snížená",J460,0)</f>
        <v>0</v>
      </c>
      <c r="BG460" s="185">
        <f>IF(N460="zákl. přenesená",J460,0)</f>
        <v>0</v>
      </c>
      <c r="BH460" s="185">
        <f>IF(N460="sníž. přenesená",J460,0)</f>
        <v>0</v>
      </c>
      <c r="BI460" s="185">
        <f>IF(N460="nulová",J460,0)</f>
        <v>0</v>
      </c>
      <c r="BJ460" s="18" t="s">
        <v>84</v>
      </c>
      <c r="BK460" s="185">
        <f>ROUND(I460*H460,2)</f>
        <v>0</v>
      </c>
      <c r="BL460" s="18" t="s">
        <v>305</v>
      </c>
      <c r="BM460" s="184" t="s">
        <v>995</v>
      </c>
    </row>
    <row r="461" s="2" customFormat="1">
      <c r="A461" s="37"/>
      <c r="B461" s="38"/>
      <c r="C461" s="37"/>
      <c r="D461" s="186" t="s">
        <v>145</v>
      </c>
      <c r="E461" s="37"/>
      <c r="F461" s="187" t="s">
        <v>994</v>
      </c>
      <c r="G461" s="37"/>
      <c r="H461" s="37"/>
      <c r="I461" s="188"/>
      <c r="J461" s="37"/>
      <c r="K461" s="37"/>
      <c r="L461" s="38"/>
      <c r="M461" s="189"/>
      <c r="N461" s="190"/>
      <c r="O461" s="76"/>
      <c r="P461" s="76"/>
      <c r="Q461" s="76"/>
      <c r="R461" s="76"/>
      <c r="S461" s="76"/>
      <c r="T461" s="77"/>
      <c r="U461" s="37"/>
      <c r="V461" s="37"/>
      <c r="W461" s="37"/>
      <c r="X461" s="37"/>
      <c r="Y461" s="37"/>
      <c r="Z461" s="37"/>
      <c r="AA461" s="37"/>
      <c r="AB461" s="37"/>
      <c r="AC461" s="37"/>
      <c r="AD461" s="37"/>
      <c r="AE461" s="37"/>
      <c r="AT461" s="18" t="s">
        <v>145</v>
      </c>
      <c r="AU461" s="18" t="s">
        <v>86</v>
      </c>
    </row>
    <row r="462" s="2" customFormat="1" ht="24.15" customHeight="1">
      <c r="A462" s="37"/>
      <c r="B462" s="171"/>
      <c r="C462" s="172" t="s">
        <v>996</v>
      </c>
      <c r="D462" s="172" t="s">
        <v>139</v>
      </c>
      <c r="E462" s="173" t="s">
        <v>997</v>
      </c>
      <c r="F462" s="174" t="s">
        <v>998</v>
      </c>
      <c r="G462" s="175" t="s">
        <v>205</v>
      </c>
      <c r="H462" s="176">
        <v>1</v>
      </c>
      <c r="I462" s="177"/>
      <c r="J462" s="178">
        <f>ROUND(I462*H462,2)</f>
        <v>0</v>
      </c>
      <c r="K462" s="179"/>
      <c r="L462" s="38"/>
      <c r="M462" s="180" t="s">
        <v>1</v>
      </c>
      <c r="N462" s="181" t="s">
        <v>41</v>
      </c>
      <c r="O462" s="76"/>
      <c r="P462" s="182">
        <f>O462*H462</f>
        <v>0</v>
      </c>
      <c r="Q462" s="182">
        <v>0.00067000000000000002</v>
      </c>
      <c r="R462" s="182">
        <f>Q462*H462</f>
        <v>0.00067000000000000002</v>
      </c>
      <c r="S462" s="182">
        <v>0</v>
      </c>
      <c r="T462" s="183">
        <f>S462*H462</f>
        <v>0</v>
      </c>
      <c r="U462" s="37"/>
      <c r="V462" s="37"/>
      <c r="W462" s="37"/>
      <c r="X462" s="37"/>
      <c r="Y462" s="37"/>
      <c r="Z462" s="37"/>
      <c r="AA462" s="37"/>
      <c r="AB462" s="37"/>
      <c r="AC462" s="37"/>
      <c r="AD462" s="37"/>
      <c r="AE462" s="37"/>
      <c r="AR462" s="184" t="s">
        <v>305</v>
      </c>
      <c r="AT462" s="184" t="s">
        <v>139</v>
      </c>
      <c r="AU462" s="184" t="s">
        <v>86</v>
      </c>
      <c r="AY462" s="18" t="s">
        <v>136</v>
      </c>
      <c r="BE462" s="185">
        <f>IF(N462="základní",J462,0)</f>
        <v>0</v>
      </c>
      <c r="BF462" s="185">
        <f>IF(N462="snížená",J462,0)</f>
        <v>0</v>
      </c>
      <c r="BG462" s="185">
        <f>IF(N462="zákl. přenesená",J462,0)</f>
        <v>0</v>
      </c>
      <c r="BH462" s="185">
        <f>IF(N462="sníž. přenesená",J462,0)</f>
        <v>0</v>
      </c>
      <c r="BI462" s="185">
        <f>IF(N462="nulová",J462,0)</f>
        <v>0</v>
      </c>
      <c r="BJ462" s="18" t="s">
        <v>84</v>
      </c>
      <c r="BK462" s="185">
        <f>ROUND(I462*H462,2)</f>
        <v>0</v>
      </c>
      <c r="BL462" s="18" t="s">
        <v>305</v>
      </c>
      <c r="BM462" s="184" t="s">
        <v>999</v>
      </c>
    </row>
    <row r="463" s="2" customFormat="1">
      <c r="A463" s="37"/>
      <c r="B463" s="38"/>
      <c r="C463" s="37"/>
      <c r="D463" s="186" t="s">
        <v>145</v>
      </c>
      <c r="E463" s="37"/>
      <c r="F463" s="187" t="s">
        <v>998</v>
      </c>
      <c r="G463" s="37"/>
      <c r="H463" s="37"/>
      <c r="I463" s="188"/>
      <c r="J463" s="37"/>
      <c r="K463" s="37"/>
      <c r="L463" s="38"/>
      <c r="M463" s="189"/>
      <c r="N463" s="190"/>
      <c r="O463" s="76"/>
      <c r="P463" s="76"/>
      <c r="Q463" s="76"/>
      <c r="R463" s="76"/>
      <c r="S463" s="76"/>
      <c r="T463" s="77"/>
      <c r="U463" s="37"/>
      <c r="V463" s="37"/>
      <c r="W463" s="37"/>
      <c r="X463" s="37"/>
      <c r="Y463" s="37"/>
      <c r="Z463" s="37"/>
      <c r="AA463" s="37"/>
      <c r="AB463" s="37"/>
      <c r="AC463" s="37"/>
      <c r="AD463" s="37"/>
      <c r="AE463" s="37"/>
      <c r="AT463" s="18" t="s">
        <v>145</v>
      </c>
      <c r="AU463" s="18" t="s">
        <v>86</v>
      </c>
    </row>
    <row r="464" s="2" customFormat="1" ht="24.15" customHeight="1">
      <c r="A464" s="37"/>
      <c r="B464" s="171"/>
      <c r="C464" s="172" t="s">
        <v>1000</v>
      </c>
      <c r="D464" s="172" t="s">
        <v>139</v>
      </c>
      <c r="E464" s="173" t="s">
        <v>1001</v>
      </c>
      <c r="F464" s="174" t="s">
        <v>1002</v>
      </c>
      <c r="G464" s="175" t="s">
        <v>205</v>
      </c>
      <c r="H464" s="176">
        <v>3</v>
      </c>
      <c r="I464" s="177"/>
      <c r="J464" s="178">
        <f>ROUND(I464*H464,2)</f>
        <v>0</v>
      </c>
      <c r="K464" s="179"/>
      <c r="L464" s="38"/>
      <c r="M464" s="180" t="s">
        <v>1</v>
      </c>
      <c r="N464" s="181" t="s">
        <v>41</v>
      </c>
      <c r="O464" s="76"/>
      <c r="P464" s="182">
        <f>O464*H464</f>
        <v>0</v>
      </c>
      <c r="Q464" s="182">
        <v>0.00067000000000000002</v>
      </c>
      <c r="R464" s="182">
        <f>Q464*H464</f>
        <v>0.0020100000000000001</v>
      </c>
      <c r="S464" s="182">
        <v>0</v>
      </c>
      <c r="T464" s="183">
        <f>S464*H464</f>
        <v>0</v>
      </c>
      <c r="U464" s="37"/>
      <c r="V464" s="37"/>
      <c r="W464" s="37"/>
      <c r="X464" s="37"/>
      <c r="Y464" s="37"/>
      <c r="Z464" s="37"/>
      <c r="AA464" s="37"/>
      <c r="AB464" s="37"/>
      <c r="AC464" s="37"/>
      <c r="AD464" s="37"/>
      <c r="AE464" s="37"/>
      <c r="AR464" s="184" t="s">
        <v>305</v>
      </c>
      <c r="AT464" s="184" t="s">
        <v>139</v>
      </c>
      <c r="AU464" s="184" t="s">
        <v>86</v>
      </c>
      <c r="AY464" s="18" t="s">
        <v>136</v>
      </c>
      <c r="BE464" s="185">
        <f>IF(N464="základní",J464,0)</f>
        <v>0</v>
      </c>
      <c r="BF464" s="185">
        <f>IF(N464="snížená",J464,0)</f>
        <v>0</v>
      </c>
      <c r="BG464" s="185">
        <f>IF(N464="zákl. přenesená",J464,0)</f>
        <v>0</v>
      </c>
      <c r="BH464" s="185">
        <f>IF(N464="sníž. přenesená",J464,0)</f>
        <v>0</v>
      </c>
      <c r="BI464" s="185">
        <f>IF(N464="nulová",J464,0)</f>
        <v>0</v>
      </c>
      <c r="BJ464" s="18" t="s">
        <v>84</v>
      </c>
      <c r="BK464" s="185">
        <f>ROUND(I464*H464,2)</f>
        <v>0</v>
      </c>
      <c r="BL464" s="18" t="s">
        <v>305</v>
      </c>
      <c r="BM464" s="184" t="s">
        <v>1003</v>
      </c>
    </row>
    <row r="465" s="2" customFormat="1">
      <c r="A465" s="37"/>
      <c r="B465" s="38"/>
      <c r="C465" s="37"/>
      <c r="D465" s="186" t="s">
        <v>145</v>
      </c>
      <c r="E465" s="37"/>
      <c r="F465" s="187" t="s">
        <v>1002</v>
      </c>
      <c r="G465" s="37"/>
      <c r="H465" s="37"/>
      <c r="I465" s="188"/>
      <c r="J465" s="37"/>
      <c r="K465" s="37"/>
      <c r="L465" s="38"/>
      <c r="M465" s="189"/>
      <c r="N465" s="190"/>
      <c r="O465" s="76"/>
      <c r="P465" s="76"/>
      <c r="Q465" s="76"/>
      <c r="R465" s="76"/>
      <c r="S465" s="76"/>
      <c r="T465" s="77"/>
      <c r="U465" s="37"/>
      <c r="V465" s="37"/>
      <c r="W465" s="37"/>
      <c r="X465" s="37"/>
      <c r="Y465" s="37"/>
      <c r="Z465" s="37"/>
      <c r="AA465" s="37"/>
      <c r="AB465" s="37"/>
      <c r="AC465" s="37"/>
      <c r="AD465" s="37"/>
      <c r="AE465" s="37"/>
      <c r="AT465" s="18" t="s">
        <v>145</v>
      </c>
      <c r="AU465" s="18" t="s">
        <v>86</v>
      </c>
    </row>
    <row r="466" s="2" customFormat="1" ht="24.15" customHeight="1">
      <c r="A466" s="37"/>
      <c r="B466" s="171"/>
      <c r="C466" s="172" t="s">
        <v>1004</v>
      </c>
      <c r="D466" s="172" t="s">
        <v>139</v>
      </c>
      <c r="E466" s="173" t="s">
        <v>1005</v>
      </c>
      <c r="F466" s="174" t="s">
        <v>1006</v>
      </c>
      <c r="G466" s="175" t="s">
        <v>205</v>
      </c>
      <c r="H466" s="176">
        <v>3</v>
      </c>
      <c r="I466" s="177"/>
      <c r="J466" s="178">
        <f>ROUND(I466*H466,2)</f>
        <v>0</v>
      </c>
      <c r="K466" s="179"/>
      <c r="L466" s="38"/>
      <c r="M466" s="180" t="s">
        <v>1</v>
      </c>
      <c r="N466" s="181" t="s">
        <v>41</v>
      </c>
      <c r="O466" s="76"/>
      <c r="P466" s="182">
        <f>O466*H466</f>
        <v>0</v>
      </c>
      <c r="Q466" s="182">
        <v>0.00067000000000000002</v>
      </c>
      <c r="R466" s="182">
        <f>Q466*H466</f>
        <v>0.0020100000000000001</v>
      </c>
      <c r="S466" s="182">
        <v>0</v>
      </c>
      <c r="T466" s="183">
        <f>S466*H466</f>
        <v>0</v>
      </c>
      <c r="U466" s="37"/>
      <c r="V466" s="37"/>
      <c r="W466" s="37"/>
      <c r="X466" s="37"/>
      <c r="Y466" s="37"/>
      <c r="Z466" s="37"/>
      <c r="AA466" s="37"/>
      <c r="AB466" s="37"/>
      <c r="AC466" s="37"/>
      <c r="AD466" s="37"/>
      <c r="AE466" s="37"/>
      <c r="AR466" s="184" t="s">
        <v>305</v>
      </c>
      <c r="AT466" s="184" t="s">
        <v>139</v>
      </c>
      <c r="AU466" s="184" t="s">
        <v>86</v>
      </c>
      <c r="AY466" s="18" t="s">
        <v>136</v>
      </c>
      <c r="BE466" s="185">
        <f>IF(N466="základní",J466,0)</f>
        <v>0</v>
      </c>
      <c r="BF466" s="185">
        <f>IF(N466="snížená",J466,0)</f>
        <v>0</v>
      </c>
      <c r="BG466" s="185">
        <f>IF(N466="zákl. přenesená",J466,0)</f>
        <v>0</v>
      </c>
      <c r="BH466" s="185">
        <f>IF(N466="sníž. přenesená",J466,0)</f>
        <v>0</v>
      </c>
      <c r="BI466" s="185">
        <f>IF(N466="nulová",J466,0)</f>
        <v>0</v>
      </c>
      <c r="BJ466" s="18" t="s">
        <v>84</v>
      </c>
      <c r="BK466" s="185">
        <f>ROUND(I466*H466,2)</f>
        <v>0</v>
      </c>
      <c r="BL466" s="18" t="s">
        <v>305</v>
      </c>
      <c r="BM466" s="184" t="s">
        <v>1007</v>
      </c>
    </row>
    <row r="467" s="2" customFormat="1">
      <c r="A467" s="37"/>
      <c r="B467" s="38"/>
      <c r="C467" s="37"/>
      <c r="D467" s="186" t="s">
        <v>145</v>
      </c>
      <c r="E467" s="37"/>
      <c r="F467" s="187" t="s">
        <v>1006</v>
      </c>
      <c r="G467" s="37"/>
      <c r="H467" s="37"/>
      <c r="I467" s="188"/>
      <c r="J467" s="37"/>
      <c r="K467" s="37"/>
      <c r="L467" s="38"/>
      <c r="M467" s="189"/>
      <c r="N467" s="190"/>
      <c r="O467" s="76"/>
      <c r="P467" s="76"/>
      <c r="Q467" s="76"/>
      <c r="R467" s="76"/>
      <c r="S467" s="76"/>
      <c r="T467" s="77"/>
      <c r="U467" s="37"/>
      <c r="V467" s="37"/>
      <c r="W467" s="37"/>
      <c r="X467" s="37"/>
      <c r="Y467" s="37"/>
      <c r="Z467" s="37"/>
      <c r="AA467" s="37"/>
      <c r="AB467" s="37"/>
      <c r="AC467" s="37"/>
      <c r="AD467" s="37"/>
      <c r="AE467" s="37"/>
      <c r="AT467" s="18" t="s">
        <v>145</v>
      </c>
      <c r="AU467" s="18" t="s">
        <v>86</v>
      </c>
    </row>
    <row r="468" s="2" customFormat="1" ht="24.15" customHeight="1">
      <c r="A468" s="37"/>
      <c r="B468" s="171"/>
      <c r="C468" s="172" t="s">
        <v>1008</v>
      </c>
      <c r="D468" s="172" t="s">
        <v>139</v>
      </c>
      <c r="E468" s="173" t="s">
        <v>1009</v>
      </c>
      <c r="F468" s="174" t="s">
        <v>1010</v>
      </c>
      <c r="G468" s="175" t="s">
        <v>205</v>
      </c>
      <c r="H468" s="176">
        <v>3</v>
      </c>
      <c r="I468" s="177"/>
      <c r="J468" s="178">
        <f>ROUND(I468*H468,2)</f>
        <v>0</v>
      </c>
      <c r="K468" s="179"/>
      <c r="L468" s="38"/>
      <c r="M468" s="180" t="s">
        <v>1</v>
      </c>
      <c r="N468" s="181" t="s">
        <v>41</v>
      </c>
      <c r="O468" s="76"/>
      <c r="P468" s="182">
        <f>O468*H468</f>
        <v>0</v>
      </c>
      <c r="Q468" s="182">
        <v>0.00067000000000000002</v>
      </c>
      <c r="R468" s="182">
        <f>Q468*H468</f>
        <v>0.0020100000000000001</v>
      </c>
      <c r="S468" s="182">
        <v>0</v>
      </c>
      <c r="T468" s="183">
        <f>S468*H468</f>
        <v>0</v>
      </c>
      <c r="U468" s="37"/>
      <c r="V468" s="37"/>
      <c r="W468" s="37"/>
      <c r="X468" s="37"/>
      <c r="Y468" s="37"/>
      <c r="Z468" s="37"/>
      <c r="AA468" s="37"/>
      <c r="AB468" s="37"/>
      <c r="AC468" s="37"/>
      <c r="AD468" s="37"/>
      <c r="AE468" s="37"/>
      <c r="AR468" s="184" t="s">
        <v>305</v>
      </c>
      <c r="AT468" s="184" t="s">
        <v>139</v>
      </c>
      <c r="AU468" s="184" t="s">
        <v>86</v>
      </c>
      <c r="AY468" s="18" t="s">
        <v>136</v>
      </c>
      <c r="BE468" s="185">
        <f>IF(N468="základní",J468,0)</f>
        <v>0</v>
      </c>
      <c r="BF468" s="185">
        <f>IF(N468="snížená",J468,0)</f>
        <v>0</v>
      </c>
      <c r="BG468" s="185">
        <f>IF(N468="zákl. přenesená",J468,0)</f>
        <v>0</v>
      </c>
      <c r="BH468" s="185">
        <f>IF(N468="sníž. přenesená",J468,0)</f>
        <v>0</v>
      </c>
      <c r="BI468" s="185">
        <f>IF(N468="nulová",J468,0)</f>
        <v>0</v>
      </c>
      <c r="BJ468" s="18" t="s">
        <v>84</v>
      </c>
      <c r="BK468" s="185">
        <f>ROUND(I468*H468,2)</f>
        <v>0</v>
      </c>
      <c r="BL468" s="18" t="s">
        <v>305</v>
      </c>
      <c r="BM468" s="184" t="s">
        <v>1011</v>
      </c>
    </row>
    <row r="469" s="2" customFormat="1">
      <c r="A469" s="37"/>
      <c r="B469" s="38"/>
      <c r="C469" s="37"/>
      <c r="D469" s="186" t="s">
        <v>145</v>
      </c>
      <c r="E469" s="37"/>
      <c r="F469" s="187" t="s">
        <v>1010</v>
      </c>
      <c r="G469" s="37"/>
      <c r="H469" s="37"/>
      <c r="I469" s="188"/>
      <c r="J469" s="37"/>
      <c r="K469" s="37"/>
      <c r="L469" s="38"/>
      <c r="M469" s="189"/>
      <c r="N469" s="190"/>
      <c r="O469" s="76"/>
      <c r="P469" s="76"/>
      <c r="Q469" s="76"/>
      <c r="R469" s="76"/>
      <c r="S469" s="76"/>
      <c r="T469" s="77"/>
      <c r="U469" s="37"/>
      <c r="V469" s="37"/>
      <c r="W469" s="37"/>
      <c r="X469" s="37"/>
      <c r="Y469" s="37"/>
      <c r="Z469" s="37"/>
      <c r="AA469" s="37"/>
      <c r="AB469" s="37"/>
      <c r="AC469" s="37"/>
      <c r="AD469" s="37"/>
      <c r="AE469" s="37"/>
      <c r="AT469" s="18" t="s">
        <v>145</v>
      </c>
      <c r="AU469" s="18" t="s">
        <v>86</v>
      </c>
    </row>
    <row r="470" s="2" customFormat="1" ht="24.15" customHeight="1">
      <c r="A470" s="37"/>
      <c r="B470" s="171"/>
      <c r="C470" s="172" t="s">
        <v>1012</v>
      </c>
      <c r="D470" s="172" t="s">
        <v>139</v>
      </c>
      <c r="E470" s="173" t="s">
        <v>1013</v>
      </c>
      <c r="F470" s="174" t="s">
        <v>1014</v>
      </c>
      <c r="G470" s="175" t="s">
        <v>205</v>
      </c>
      <c r="H470" s="176">
        <v>3</v>
      </c>
      <c r="I470" s="177"/>
      <c r="J470" s="178">
        <f>ROUND(I470*H470,2)</f>
        <v>0</v>
      </c>
      <c r="K470" s="179"/>
      <c r="L470" s="38"/>
      <c r="M470" s="180" t="s">
        <v>1</v>
      </c>
      <c r="N470" s="181" t="s">
        <v>41</v>
      </c>
      <c r="O470" s="76"/>
      <c r="P470" s="182">
        <f>O470*H470</f>
        <v>0</v>
      </c>
      <c r="Q470" s="182">
        <v>0.00067000000000000002</v>
      </c>
      <c r="R470" s="182">
        <f>Q470*H470</f>
        <v>0.0020100000000000001</v>
      </c>
      <c r="S470" s="182">
        <v>0</v>
      </c>
      <c r="T470" s="183">
        <f>S470*H470</f>
        <v>0</v>
      </c>
      <c r="U470" s="37"/>
      <c r="V470" s="37"/>
      <c r="W470" s="37"/>
      <c r="X470" s="37"/>
      <c r="Y470" s="37"/>
      <c r="Z470" s="37"/>
      <c r="AA470" s="37"/>
      <c r="AB470" s="37"/>
      <c r="AC470" s="37"/>
      <c r="AD470" s="37"/>
      <c r="AE470" s="37"/>
      <c r="AR470" s="184" t="s">
        <v>305</v>
      </c>
      <c r="AT470" s="184" t="s">
        <v>139</v>
      </c>
      <c r="AU470" s="184" t="s">
        <v>86</v>
      </c>
      <c r="AY470" s="18" t="s">
        <v>136</v>
      </c>
      <c r="BE470" s="185">
        <f>IF(N470="základní",J470,0)</f>
        <v>0</v>
      </c>
      <c r="BF470" s="185">
        <f>IF(N470="snížená",J470,0)</f>
        <v>0</v>
      </c>
      <c r="BG470" s="185">
        <f>IF(N470="zákl. přenesená",J470,0)</f>
        <v>0</v>
      </c>
      <c r="BH470" s="185">
        <f>IF(N470="sníž. přenesená",J470,0)</f>
        <v>0</v>
      </c>
      <c r="BI470" s="185">
        <f>IF(N470="nulová",J470,0)</f>
        <v>0</v>
      </c>
      <c r="BJ470" s="18" t="s">
        <v>84</v>
      </c>
      <c r="BK470" s="185">
        <f>ROUND(I470*H470,2)</f>
        <v>0</v>
      </c>
      <c r="BL470" s="18" t="s">
        <v>305</v>
      </c>
      <c r="BM470" s="184" t="s">
        <v>1015</v>
      </c>
    </row>
    <row r="471" s="2" customFormat="1">
      <c r="A471" s="37"/>
      <c r="B471" s="38"/>
      <c r="C471" s="37"/>
      <c r="D471" s="186" t="s">
        <v>145</v>
      </c>
      <c r="E471" s="37"/>
      <c r="F471" s="187" t="s">
        <v>1014</v>
      </c>
      <c r="G471" s="37"/>
      <c r="H471" s="37"/>
      <c r="I471" s="188"/>
      <c r="J471" s="37"/>
      <c r="K471" s="37"/>
      <c r="L471" s="38"/>
      <c r="M471" s="189"/>
      <c r="N471" s="190"/>
      <c r="O471" s="76"/>
      <c r="P471" s="76"/>
      <c r="Q471" s="76"/>
      <c r="R471" s="76"/>
      <c r="S471" s="76"/>
      <c r="T471" s="77"/>
      <c r="U471" s="37"/>
      <c r="V471" s="37"/>
      <c r="W471" s="37"/>
      <c r="X471" s="37"/>
      <c r="Y471" s="37"/>
      <c r="Z471" s="37"/>
      <c r="AA471" s="37"/>
      <c r="AB471" s="37"/>
      <c r="AC471" s="37"/>
      <c r="AD471" s="37"/>
      <c r="AE471" s="37"/>
      <c r="AT471" s="18" t="s">
        <v>145</v>
      </c>
      <c r="AU471" s="18" t="s">
        <v>86</v>
      </c>
    </row>
    <row r="472" s="2" customFormat="1" ht="24.15" customHeight="1">
      <c r="A472" s="37"/>
      <c r="B472" s="171"/>
      <c r="C472" s="172" t="s">
        <v>1016</v>
      </c>
      <c r="D472" s="172" t="s">
        <v>139</v>
      </c>
      <c r="E472" s="173" t="s">
        <v>1017</v>
      </c>
      <c r="F472" s="174" t="s">
        <v>1018</v>
      </c>
      <c r="G472" s="175" t="s">
        <v>205</v>
      </c>
      <c r="H472" s="176">
        <v>3</v>
      </c>
      <c r="I472" s="177"/>
      <c r="J472" s="178">
        <f>ROUND(I472*H472,2)</f>
        <v>0</v>
      </c>
      <c r="K472" s="179"/>
      <c r="L472" s="38"/>
      <c r="M472" s="180" t="s">
        <v>1</v>
      </c>
      <c r="N472" s="181" t="s">
        <v>41</v>
      </c>
      <c r="O472" s="76"/>
      <c r="P472" s="182">
        <f>O472*H472</f>
        <v>0</v>
      </c>
      <c r="Q472" s="182">
        <v>0.00067000000000000002</v>
      </c>
      <c r="R472" s="182">
        <f>Q472*H472</f>
        <v>0.0020100000000000001</v>
      </c>
      <c r="S472" s="182">
        <v>0</v>
      </c>
      <c r="T472" s="183">
        <f>S472*H472</f>
        <v>0</v>
      </c>
      <c r="U472" s="37"/>
      <c r="V472" s="37"/>
      <c r="W472" s="37"/>
      <c r="X472" s="37"/>
      <c r="Y472" s="37"/>
      <c r="Z472" s="37"/>
      <c r="AA472" s="37"/>
      <c r="AB472" s="37"/>
      <c r="AC472" s="37"/>
      <c r="AD472" s="37"/>
      <c r="AE472" s="37"/>
      <c r="AR472" s="184" t="s">
        <v>305</v>
      </c>
      <c r="AT472" s="184" t="s">
        <v>139</v>
      </c>
      <c r="AU472" s="184" t="s">
        <v>86</v>
      </c>
      <c r="AY472" s="18" t="s">
        <v>136</v>
      </c>
      <c r="BE472" s="185">
        <f>IF(N472="základní",J472,0)</f>
        <v>0</v>
      </c>
      <c r="BF472" s="185">
        <f>IF(N472="snížená",J472,0)</f>
        <v>0</v>
      </c>
      <c r="BG472" s="185">
        <f>IF(N472="zákl. přenesená",J472,0)</f>
        <v>0</v>
      </c>
      <c r="BH472" s="185">
        <f>IF(N472="sníž. přenesená",J472,0)</f>
        <v>0</v>
      </c>
      <c r="BI472" s="185">
        <f>IF(N472="nulová",J472,0)</f>
        <v>0</v>
      </c>
      <c r="BJ472" s="18" t="s">
        <v>84</v>
      </c>
      <c r="BK472" s="185">
        <f>ROUND(I472*H472,2)</f>
        <v>0</v>
      </c>
      <c r="BL472" s="18" t="s">
        <v>305</v>
      </c>
      <c r="BM472" s="184" t="s">
        <v>1019</v>
      </c>
    </row>
    <row r="473" s="2" customFormat="1">
      <c r="A473" s="37"/>
      <c r="B473" s="38"/>
      <c r="C473" s="37"/>
      <c r="D473" s="186" t="s">
        <v>145</v>
      </c>
      <c r="E473" s="37"/>
      <c r="F473" s="187" t="s">
        <v>1018</v>
      </c>
      <c r="G473" s="37"/>
      <c r="H473" s="37"/>
      <c r="I473" s="188"/>
      <c r="J473" s="37"/>
      <c r="K473" s="37"/>
      <c r="L473" s="38"/>
      <c r="M473" s="189"/>
      <c r="N473" s="190"/>
      <c r="O473" s="76"/>
      <c r="P473" s="76"/>
      <c r="Q473" s="76"/>
      <c r="R473" s="76"/>
      <c r="S473" s="76"/>
      <c r="T473" s="77"/>
      <c r="U473" s="37"/>
      <c r="V473" s="37"/>
      <c r="W473" s="37"/>
      <c r="X473" s="37"/>
      <c r="Y473" s="37"/>
      <c r="Z473" s="37"/>
      <c r="AA473" s="37"/>
      <c r="AB473" s="37"/>
      <c r="AC473" s="37"/>
      <c r="AD473" s="37"/>
      <c r="AE473" s="37"/>
      <c r="AT473" s="18" t="s">
        <v>145</v>
      </c>
      <c r="AU473" s="18" t="s">
        <v>86</v>
      </c>
    </row>
    <row r="474" s="12" customFormat="1" ht="22.8" customHeight="1">
      <c r="A474" s="12"/>
      <c r="B474" s="158"/>
      <c r="C474" s="12"/>
      <c r="D474" s="159" t="s">
        <v>75</v>
      </c>
      <c r="E474" s="169" t="s">
        <v>416</v>
      </c>
      <c r="F474" s="169" t="s">
        <v>417</v>
      </c>
      <c r="G474" s="12"/>
      <c r="H474" s="12"/>
      <c r="I474" s="161"/>
      <c r="J474" s="170">
        <f>BK474</f>
        <v>0</v>
      </c>
      <c r="K474" s="12"/>
      <c r="L474" s="158"/>
      <c r="M474" s="163"/>
      <c r="N474" s="164"/>
      <c r="O474" s="164"/>
      <c r="P474" s="165">
        <f>SUM(P475:P531)</f>
        <v>0</v>
      </c>
      <c r="Q474" s="164"/>
      <c r="R474" s="165">
        <f>SUM(R475:R531)</f>
        <v>16.250856589999998</v>
      </c>
      <c r="S474" s="164"/>
      <c r="T474" s="166">
        <f>SUM(T475:T531)</f>
        <v>0</v>
      </c>
      <c r="U474" s="12"/>
      <c r="V474" s="12"/>
      <c r="W474" s="12"/>
      <c r="X474" s="12"/>
      <c r="Y474" s="12"/>
      <c r="Z474" s="12"/>
      <c r="AA474" s="12"/>
      <c r="AB474" s="12"/>
      <c r="AC474" s="12"/>
      <c r="AD474" s="12"/>
      <c r="AE474" s="12"/>
      <c r="AR474" s="159" t="s">
        <v>86</v>
      </c>
      <c r="AT474" s="167" t="s">
        <v>75</v>
      </c>
      <c r="AU474" s="167" t="s">
        <v>84</v>
      </c>
      <c r="AY474" s="159" t="s">
        <v>136</v>
      </c>
      <c r="BK474" s="168">
        <f>SUM(BK475:BK531)</f>
        <v>0</v>
      </c>
    </row>
    <row r="475" s="2" customFormat="1" ht="16.5" customHeight="1">
      <c r="A475" s="37"/>
      <c r="B475" s="171"/>
      <c r="C475" s="172" t="s">
        <v>1020</v>
      </c>
      <c r="D475" s="172" t="s">
        <v>139</v>
      </c>
      <c r="E475" s="173" t="s">
        <v>1021</v>
      </c>
      <c r="F475" s="174" t="s">
        <v>1022</v>
      </c>
      <c r="G475" s="175" t="s">
        <v>142</v>
      </c>
      <c r="H475" s="176">
        <v>404.55000000000001</v>
      </c>
      <c r="I475" s="177"/>
      <c r="J475" s="178">
        <f>ROUND(I475*H475,2)</f>
        <v>0</v>
      </c>
      <c r="K475" s="179"/>
      <c r="L475" s="38"/>
      <c r="M475" s="180" t="s">
        <v>1</v>
      </c>
      <c r="N475" s="181" t="s">
        <v>41</v>
      </c>
      <c r="O475" s="76"/>
      <c r="P475" s="182">
        <f>O475*H475</f>
        <v>0</v>
      </c>
      <c r="Q475" s="182">
        <v>0</v>
      </c>
      <c r="R475" s="182">
        <f>Q475*H475</f>
        <v>0</v>
      </c>
      <c r="S475" s="182">
        <v>0</v>
      </c>
      <c r="T475" s="183">
        <f>S475*H475</f>
        <v>0</v>
      </c>
      <c r="U475" s="37"/>
      <c r="V475" s="37"/>
      <c r="W475" s="37"/>
      <c r="X475" s="37"/>
      <c r="Y475" s="37"/>
      <c r="Z475" s="37"/>
      <c r="AA475" s="37"/>
      <c r="AB475" s="37"/>
      <c r="AC475" s="37"/>
      <c r="AD475" s="37"/>
      <c r="AE475" s="37"/>
      <c r="AR475" s="184" t="s">
        <v>305</v>
      </c>
      <c r="AT475" s="184" t="s">
        <v>139</v>
      </c>
      <c r="AU475" s="184" t="s">
        <v>86</v>
      </c>
      <c r="AY475" s="18" t="s">
        <v>136</v>
      </c>
      <c r="BE475" s="185">
        <f>IF(N475="základní",J475,0)</f>
        <v>0</v>
      </c>
      <c r="BF475" s="185">
        <f>IF(N475="snížená",J475,0)</f>
        <v>0</v>
      </c>
      <c r="BG475" s="185">
        <f>IF(N475="zákl. přenesená",J475,0)</f>
        <v>0</v>
      </c>
      <c r="BH475" s="185">
        <f>IF(N475="sníž. přenesená",J475,0)</f>
        <v>0</v>
      </c>
      <c r="BI475" s="185">
        <f>IF(N475="nulová",J475,0)</f>
        <v>0</v>
      </c>
      <c r="BJ475" s="18" t="s">
        <v>84</v>
      </c>
      <c r="BK475" s="185">
        <f>ROUND(I475*H475,2)</f>
        <v>0</v>
      </c>
      <c r="BL475" s="18" t="s">
        <v>305</v>
      </c>
      <c r="BM475" s="184" t="s">
        <v>1023</v>
      </c>
    </row>
    <row r="476" s="2" customFormat="1">
      <c r="A476" s="37"/>
      <c r="B476" s="38"/>
      <c r="C476" s="37"/>
      <c r="D476" s="186" t="s">
        <v>145</v>
      </c>
      <c r="E476" s="37"/>
      <c r="F476" s="187" t="s">
        <v>1024</v>
      </c>
      <c r="G476" s="37"/>
      <c r="H476" s="37"/>
      <c r="I476" s="188"/>
      <c r="J476" s="37"/>
      <c r="K476" s="37"/>
      <c r="L476" s="38"/>
      <c r="M476" s="189"/>
      <c r="N476" s="190"/>
      <c r="O476" s="76"/>
      <c r="P476" s="76"/>
      <c r="Q476" s="76"/>
      <c r="R476" s="76"/>
      <c r="S476" s="76"/>
      <c r="T476" s="77"/>
      <c r="U476" s="37"/>
      <c r="V476" s="37"/>
      <c r="W476" s="37"/>
      <c r="X476" s="37"/>
      <c r="Y476" s="37"/>
      <c r="Z476" s="37"/>
      <c r="AA476" s="37"/>
      <c r="AB476" s="37"/>
      <c r="AC476" s="37"/>
      <c r="AD476" s="37"/>
      <c r="AE476" s="37"/>
      <c r="AT476" s="18" t="s">
        <v>145</v>
      </c>
      <c r="AU476" s="18" t="s">
        <v>86</v>
      </c>
    </row>
    <row r="477" s="2" customFormat="1">
      <c r="A477" s="37"/>
      <c r="B477" s="38"/>
      <c r="C477" s="37"/>
      <c r="D477" s="206" t="s">
        <v>156</v>
      </c>
      <c r="E477" s="37"/>
      <c r="F477" s="207" t="s">
        <v>1025</v>
      </c>
      <c r="G477" s="37"/>
      <c r="H477" s="37"/>
      <c r="I477" s="188"/>
      <c r="J477" s="37"/>
      <c r="K477" s="37"/>
      <c r="L477" s="38"/>
      <c r="M477" s="189"/>
      <c r="N477" s="190"/>
      <c r="O477" s="76"/>
      <c r="P477" s="76"/>
      <c r="Q477" s="76"/>
      <c r="R477" s="76"/>
      <c r="S477" s="76"/>
      <c r="T477" s="77"/>
      <c r="U477" s="37"/>
      <c r="V477" s="37"/>
      <c r="W477" s="37"/>
      <c r="X477" s="37"/>
      <c r="Y477" s="37"/>
      <c r="Z477" s="37"/>
      <c r="AA477" s="37"/>
      <c r="AB477" s="37"/>
      <c r="AC477" s="37"/>
      <c r="AD477" s="37"/>
      <c r="AE477" s="37"/>
      <c r="AT477" s="18" t="s">
        <v>156</v>
      </c>
      <c r="AU477" s="18" t="s">
        <v>86</v>
      </c>
    </row>
    <row r="478" s="13" customFormat="1">
      <c r="A478" s="13"/>
      <c r="B478" s="191"/>
      <c r="C478" s="13"/>
      <c r="D478" s="186" t="s">
        <v>147</v>
      </c>
      <c r="E478" s="192" t="s">
        <v>1</v>
      </c>
      <c r="F478" s="193" t="s">
        <v>1026</v>
      </c>
      <c r="G478" s="13"/>
      <c r="H478" s="192" t="s">
        <v>1</v>
      </c>
      <c r="I478" s="194"/>
      <c r="J478" s="13"/>
      <c r="K478" s="13"/>
      <c r="L478" s="191"/>
      <c r="M478" s="195"/>
      <c r="N478" s="196"/>
      <c r="O478" s="196"/>
      <c r="P478" s="196"/>
      <c r="Q478" s="196"/>
      <c r="R478" s="196"/>
      <c r="S478" s="196"/>
      <c r="T478" s="197"/>
      <c r="U478" s="13"/>
      <c r="V478" s="13"/>
      <c r="W478" s="13"/>
      <c r="X478" s="13"/>
      <c r="Y478" s="13"/>
      <c r="Z478" s="13"/>
      <c r="AA478" s="13"/>
      <c r="AB478" s="13"/>
      <c r="AC478" s="13"/>
      <c r="AD478" s="13"/>
      <c r="AE478" s="13"/>
      <c r="AT478" s="192" t="s">
        <v>147</v>
      </c>
      <c r="AU478" s="192" t="s">
        <v>86</v>
      </c>
      <c r="AV478" s="13" t="s">
        <v>84</v>
      </c>
      <c r="AW478" s="13" t="s">
        <v>32</v>
      </c>
      <c r="AX478" s="13" t="s">
        <v>76</v>
      </c>
      <c r="AY478" s="192" t="s">
        <v>136</v>
      </c>
    </row>
    <row r="479" s="14" customFormat="1">
      <c r="A479" s="14"/>
      <c r="B479" s="198"/>
      <c r="C479" s="14"/>
      <c r="D479" s="186" t="s">
        <v>147</v>
      </c>
      <c r="E479" s="199" t="s">
        <v>1</v>
      </c>
      <c r="F479" s="200" t="s">
        <v>1027</v>
      </c>
      <c r="G479" s="14"/>
      <c r="H479" s="201">
        <v>400.18000000000001</v>
      </c>
      <c r="I479" s="202"/>
      <c r="J479" s="14"/>
      <c r="K479" s="14"/>
      <c r="L479" s="198"/>
      <c r="M479" s="203"/>
      <c r="N479" s="204"/>
      <c r="O479" s="204"/>
      <c r="P479" s="204"/>
      <c r="Q479" s="204"/>
      <c r="R479" s="204"/>
      <c r="S479" s="204"/>
      <c r="T479" s="205"/>
      <c r="U479" s="14"/>
      <c r="V479" s="14"/>
      <c r="W479" s="14"/>
      <c r="X479" s="14"/>
      <c r="Y479" s="14"/>
      <c r="Z479" s="14"/>
      <c r="AA479" s="14"/>
      <c r="AB479" s="14"/>
      <c r="AC479" s="14"/>
      <c r="AD479" s="14"/>
      <c r="AE479" s="14"/>
      <c r="AT479" s="199" t="s">
        <v>147</v>
      </c>
      <c r="AU479" s="199" t="s">
        <v>86</v>
      </c>
      <c r="AV479" s="14" t="s">
        <v>86</v>
      </c>
      <c r="AW479" s="14" t="s">
        <v>32</v>
      </c>
      <c r="AX479" s="14" t="s">
        <v>76</v>
      </c>
      <c r="AY479" s="199" t="s">
        <v>136</v>
      </c>
    </row>
    <row r="480" s="14" customFormat="1">
      <c r="A480" s="14"/>
      <c r="B480" s="198"/>
      <c r="C480" s="14"/>
      <c r="D480" s="186" t="s">
        <v>147</v>
      </c>
      <c r="E480" s="199" t="s">
        <v>1</v>
      </c>
      <c r="F480" s="200" t="s">
        <v>1028</v>
      </c>
      <c r="G480" s="14"/>
      <c r="H480" s="201">
        <v>4.3700000000000001</v>
      </c>
      <c r="I480" s="202"/>
      <c r="J480" s="14"/>
      <c r="K480" s="14"/>
      <c r="L480" s="198"/>
      <c r="M480" s="203"/>
      <c r="N480" s="204"/>
      <c r="O480" s="204"/>
      <c r="P480" s="204"/>
      <c r="Q480" s="204"/>
      <c r="R480" s="204"/>
      <c r="S480" s="204"/>
      <c r="T480" s="205"/>
      <c r="U480" s="14"/>
      <c r="V480" s="14"/>
      <c r="W480" s="14"/>
      <c r="X480" s="14"/>
      <c r="Y480" s="14"/>
      <c r="Z480" s="14"/>
      <c r="AA480" s="14"/>
      <c r="AB480" s="14"/>
      <c r="AC480" s="14"/>
      <c r="AD480" s="14"/>
      <c r="AE480" s="14"/>
      <c r="AT480" s="199" t="s">
        <v>147</v>
      </c>
      <c r="AU480" s="199" t="s">
        <v>86</v>
      </c>
      <c r="AV480" s="14" t="s">
        <v>86</v>
      </c>
      <c r="AW480" s="14" t="s">
        <v>32</v>
      </c>
      <c r="AX480" s="14" t="s">
        <v>76</v>
      </c>
      <c r="AY480" s="199" t="s">
        <v>136</v>
      </c>
    </row>
    <row r="481" s="15" customFormat="1">
      <c r="A481" s="15"/>
      <c r="B481" s="208"/>
      <c r="C481" s="15"/>
      <c r="D481" s="186" t="s">
        <v>147</v>
      </c>
      <c r="E481" s="209" t="s">
        <v>1</v>
      </c>
      <c r="F481" s="210" t="s">
        <v>192</v>
      </c>
      <c r="G481" s="15"/>
      <c r="H481" s="211">
        <v>404.55000000000001</v>
      </c>
      <c r="I481" s="212"/>
      <c r="J481" s="15"/>
      <c r="K481" s="15"/>
      <c r="L481" s="208"/>
      <c r="M481" s="213"/>
      <c r="N481" s="214"/>
      <c r="O481" s="214"/>
      <c r="P481" s="214"/>
      <c r="Q481" s="214"/>
      <c r="R481" s="214"/>
      <c r="S481" s="214"/>
      <c r="T481" s="215"/>
      <c r="U481" s="15"/>
      <c r="V481" s="15"/>
      <c r="W481" s="15"/>
      <c r="X481" s="15"/>
      <c r="Y481" s="15"/>
      <c r="Z481" s="15"/>
      <c r="AA481" s="15"/>
      <c r="AB481" s="15"/>
      <c r="AC481" s="15"/>
      <c r="AD481" s="15"/>
      <c r="AE481" s="15"/>
      <c r="AT481" s="209" t="s">
        <v>147</v>
      </c>
      <c r="AU481" s="209" t="s">
        <v>86</v>
      </c>
      <c r="AV481" s="15" t="s">
        <v>143</v>
      </c>
      <c r="AW481" s="15" t="s">
        <v>32</v>
      </c>
      <c r="AX481" s="15" t="s">
        <v>84</v>
      </c>
      <c r="AY481" s="209" t="s">
        <v>136</v>
      </c>
    </row>
    <row r="482" s="2" customFormat="1" ht="16.5" customHeight="1">
      <c r="A482" s="37"/>
      <c r="B482" s="171"/>
      <c r="C482" s="172" t="s">
        <v>1029</v>
      </c>
      <c r="D482" s="172" t="s">
        <v>139</v>
      </c>
      <c r="E482" s="173" t="s">
        <v>1030</v>
      </c>
      <c r="F482" s="174" t="s">
        <v>1031</v>
      </c>
      <c r="G482" s="175" t="s">
        <v>142</v>
      </c>
      <c r="H482" s="176">
        <v>404.55000000000001</v>
      </c>
      <c r="I482" s="177"/>
      <c r="J482" s="178">
        <f>ROUND(I482*H482,2)</f>
        <v>0</v>
      </c>
      <c r="K482" s="179"/>
      <c r="L482" s="38"/>
      <c r="M482" s="180" t="s">
        <v>1</v>
      </c>
      <c r="N482" s="181" t="s">
        <v>41</v>
      </c>
      <c r="O482" s="76"/>
      <c r="P482" s="182">
        <f>O482*H482</f>
        <v>0</v>
      </c>
      <c r="Q482" s="182">
        <v>0.00029999999999999997</v>
      </c>
      <c r="R482" s="182">
        <f>Q482*H482</f>
        <v>0.12136499999999999</v>
      </c>
      <c r="S482" s="182">
        <v>0</v>
      </c>
      <c r="T482" s="183">
        <f>S482*H482</f>
        <v>0</v>
      </c>
      <c r="U482" s="37"/>
      <c r="V482" s="37"/>
      <c r="W482" s="37"/>
      <c r="X482" s="37"/>
      <c r="Y482" s="37"/>
      <c r="Z482" s="37"/>
      <c r="AA482" s="37"/>
      <c r="AB482" s="37"/>
      <c r="AC482" s="37"/>
      <c r="AD482" s="37"/>
      <c r="AE482" s="37"/>
      <c r="AR482" s="184" t="s">
        <v>305</v>
      </c>
      <c r="AT482" s="184" t="s">
        <v>139</v>
      </c>
      <c r="AU482" s="184" t="s">
        <v>86</v>
      </c>
      <c r="AY482" s="18" t="s">
        <v>136</v>
      </c>
      <c r="BE482" s="185">
        <f>IF(N482="základní",J482,0)</f>
        <v>0</v>
      </c>
      <c r="BF482" s="185">
        <f>IF(N482="snížená",J482,0)</f>
        <v>0</v>
      </c>
      <c r="BG482" s="185">
        <f>IF(N482="zákl. přenesená",J482,0)</f>
        <v>0</v>
      </c>
      <c r="BH482" s="185">
        <f>IF(N482="sníž. přenesená",J482,0)</f>
        <v>0</v>
      </c>
      <c r="BI482" s="185">
        <f>IF(N482="nulová",J482,0)</f>
        <v>0</v>
      </c>
      <c r="BJ482" s="18" t="s">
        <v>84</v>
      </c>
      <c r="BK482" s="185">
        <f>ROUND(I482*H482,2)</f>
        <v>0</v>
      </c>
      <c r="BL482" s="18" t="s">
        <v>305</v>
      </c>
      <c r="BM482" s="184" t="s">
        <v>1032</v>
      </c>
    </row>
    <row r="483" s="2" customFormat="1">
      <c r="A483" s="37"/>
      <c r="B483" s="38"/>
      <c r="C483" s="37"/>
      <c r="D483" s="186" t="s">
        <v>145</v>
      </c>
      <c r="E483" s="37"/>
      <c r="F483" s="187" t="s">
        <v>1033</v>
      </c>
      <c r="G483" s="37"/>
      <c r="H483" s="37"/>
      <c r="I483" s="188"/>
      <c r="J483" s="37"/>
      <c r="K483" s="37"/>
      <c r="L483" s="38"/>
      <c r="M483" s="189"/>
      <c r="N483" s="190"/>
      <c r="O483" s="76"/>
      <c r="P483" s="76"/>
      <c r="Q483" s="76"/>
      <c r="R483" s="76"/>
      <c r="S483" s="76"/>
      <c r="T483" s="77"/>
      <c r="U483" s="37"/>
      <c r="V483" s="37"/>
      <c r="W483" s="37"/>
      <c r="X483" s="37"/>
      <c r="Y483" s="37"/>
      <c r="Z483" s="37"/>
      <c r="AA483" s="37"/>
      <c r="AB483" s="37"/>
      <c r="AC483" s="37"/>
      <c r="AD483" s="37"/>
      <c r="AE483" s="37"/>
      <c r="AT483" s="18" t="s">
        <v>145</v>
      </c>
      <c r="AU483" s="18" t="s">
        <v>86</v>
      </c>
    </row>
    <row r="484" s="2" customFormat="1">
      <c r="A484" s="37"/>
      <c r="B484" s="38"/>
      <c r="C484" s="37"/>
      <c r="D484" s="206" t="s">
        <v>156</v>
      </c>
      <c r="E484" s="37"/>
      <c r="F484" s="207" t="s">
        <v>1034</v>
      </c>
      <c r="G484" s="37"/>
      <c r="H484" s="37"/>
      <c r="I484" s="188"/>
      <c r="J484" s="37"/>
      <c r="K484" s="37"/>
      <c r="L484" s="38"/>
      <c r="M484" s="189"/>
      <c r="N484" s="190"/>
      <c r="O484" s="76"/>
      <c r="P484" s="76"/>
      <c r="Q484" s="76"/>
      <c r="R484" s="76"/>
      <c r="S484" s="76"/>
      <c r="T484" s="77"/>
      <c r="U484" s="37"/>
      <c r="V484" s="37"/>
      <c r="W484" s="37"/>
      <c r="X484" s="37"/>
      <c r="Y484" s="37"/>
      <c r="Z484" s="37"/>
      <c r="AA484" s="37"/>
      <c r="AB484" s="37"/>
      <c r="AC484" s="37"/>
      <c r="AD484" s="37"/>
      <c r="AE484" s="37"/>
      <c r="AT484" s="18" t="s">
        <v>156</v>
      </c>
      <c r="AU484" s="18" t="s">
        <v>86</v>
      </c>
    </row>
    <row r="485" s="2" customFormat="1" ht="24.15" customHeight="1">
      <c r="A485" s="37"/>
      <c r="B485" s="171"/>
      <c r="C485" s="172" t="s">
        <v>1035</v>
      </c>
      <c r="D485" s="172" t="s">
        <v>139</v>
      </c>
      <c r="E485" s="173" t="s">
        <v>1036</v>
      </c>
      <c r="F485" s="174" t="s">
        <v>1037</v>
      </c>
      <c r="G485" s="175" t="s">
        <v>142</v>
      </c>
      <c r="H485" s="176">
        <v>202.27500000000001</v>
      </c>
      <c r="I485" s="177"/>
      <c r="J485" s="178">
        <f>ROUND(I485*H485,2)</f>
        <v>0</v>
      </c>
      <c r="K485" s="179"/>
      <c r="L485" s="38"/>
      <c r="M485" s="180" t="s">
        <v>1</v>
      </c>
      <c r="N485" s="181" t="s">
        <v>41</v>
      </c>
      <c r="O485" s="76"/>
      <c r="P485" s="182">
        <f>O485*H485</f>
        <v>0</v>
      </c>
      <c r="Q485" s="182">
        <v>0.0075799999999999999</v>
      </c>
      <c r="R485" s="182">
        <f>Q485*H485</f>
        <v>1.5332445000000001</v>
      </c>
      <c r="S485" s="182">
        <v>0</v>
      </c>
      <c r="T485" s="183">
        <f>S485*H485</f>
        <v>0</v>
      </c>
      <c r="U485" s="37"/>
      <c r="V485" s="37"/>
      <c r="W485" s="37"/>
      <c r="X485" s="37"/>
      <c r="Y485" s="37"/>
      <c r="Z485" s="37"/>
      <c r="AA485" s="37"/>
      <c r="AB485" s="37"/>
      <c r="AC485" s="37"/>
      <c r="AD485" s="37"/>
      <c r="AE485" s="37"/>
      <c r="AR485" s="184" t="s">
        <v>305</v>
      </c>
      <c r="AT485" s="184" t="s">
        <v>139</v>
      </c>
      <c r="AU485" s="184" t="s">
        <v>86</v>
      </c>
      <c r="AY485" s="18" t="s">
        <v>136</v>
      </c>
      <c r="BE485" s="185">
        <f>IF(N485="základní",J485,0)</f>
        <v>0</v>
      </c>
      <c r="BF485" s="185">
        <f>IF(N485="snížená",J485,0)</f>
        <v>0</v>
      </c>
      <c r="BG485" s="185">
        <f>IF(N485="zákl. přenesená",J485,0)</f>
        <v>0</v>
      </c>
      <c r="BH485" s="185">
        <f>IF(N485="sníž. přenesená",J485,0)</f>
        <v>0</v>
      </c>
      <c r="BI485" s="185">
        <f>IF(N485="nulová",J485,0)</f>
        <v>0</v>
      </c>
      <c r="BJ485" s="18" t="s">
        <v>84</v>
      </c>
      <c r="BK485" s="185">
        <f>ROUND(I485*H485,2)</f>
        <v>0</v>
      </c>
      <c r="BL485" s="18" t="s">
        <v>305</v>
      </c>
      <c r="BM485" s="184" t="s">
        <v>1038</v>
      </c>
    </row>
    <row r="486" s="2" customFormat="1">
      <c r="A486" s="37"/>
      <c r="B486" s="38"/>
      <c r="C486" s="37"/>
      <c r="D486" s="186" t="s">
        <v>145</v>
      </c>
      <c r="E486" s="37"/>
      <c r="F486" s="187" t="s">
        <v>1039</v>
      </c>
      <c r="G486" s="37"/>
      <c r="H486" s="37"/>
      <c r="I486" s="188"/>
      <c r="J486" s="37"/>
      <c r="K486" s="37"/>
      <c r="L486" s="38"/>
      <c r="M486" s="189"/>
      <c r="N486" s="190"/>
      <c r="O486" s="76"/>
      <c r="P486" s="76"/>
      <c r="Q486" s="76"/>
      <c r="R486" s="76"/>
      <c r="S486" s="76"/>
      <c r="T486" s="77"/>
      <c r="U486" s="37"/>
      <c r="V486" s="37"/>
      <c r="W486" s="37"/>
      <c r="X486" s="37"/>
      <c r="Y486" s="37"/>
      <c r="Z486" s="37"/>
      <c r="AA486" s="37"/>
      <c r="AB486" s="37"/>
      <c r="AC486" s="37"/>
      <c r="AD486" s="37"/>
      <c r="AE486" s="37"/>
      <c r="AT486" s="18" t="s">
        <v>145</v>
      </c>
      <c r="AU486" s="18" t="s">
        <v>86</v>
      </c>
    </row>
    <row r="487" s="2" customFormat="1">
      <c r="A487" s="37"/>
      <c r="B487" s="38"/>
      <c r="C487" s="37"/>
      <c r="D487" s="206" t="s">
        <v>156</v>
      </c>
      <c r="E487" s="37"/>
      <c r="F487" s="207" t="s">
        <v>1040</v>
      </c>
      <c r="G487" s="37"/>
      <c r="H487" s="37"/>
      <c r="I487" s="188"/>
      <c r="J487" s="37"/>
      <c r="K487" s="37"/>
      <c r="L487" s="38"/>
      <c r="M487" s="189"/>
      <c r="N487" s="190"/>
      <c r="O487" s="76"/>
      <c r="P487" s="76"/>
      <c r="Q487" s="76"/>
      <c r="R487" s="76"/>
      <c r="S487" s="76"/>
      <c r="T487" s="77"/>
      <c r="U487" s="37"/>
      <c r="V487" s="37"/>
      <c r="W487" s="37"/>
      <c r="X487" s="37"/>
      <c r="Y487" s="37"/>
      <c r="Z487" s="37"/>
      <c r="AA487" s="37"/>
      <c r="AB487" s="37"/>
      <c r="AC487" s="37"/>
      <c r="AD487" s="37"/>
      <c r="AE487" s="37"/>
      <c r="AT487" s="18" t="s">
        <v>156</v>
      </c>
      <c r="AU487" s="18" t="s">
        <v>86</v>
      </c>
    </row>
    <row r="488" s="13" customFormat="1">
      <c r="A488" s="13"/>
      <c r="B488" s="191"/>
      <c r="C488" s="13"/>
      <c r="D488" s="186" t="s">
        <v>147</v>
      </c>
      <c r="E488" s="192" t="s">
        <v>1</v>
      </c>
      <c r="F488" s="193" t="s">
        <v>1041</v>
      </c>
      <c r="G488" s="13"/>
      <c r="H488" s="192" t="s">
        <v>1</v>
      </c>
      <c r="I488" s="194"/>
      <c r="J488" s="13"/>
      <c r="K488" s="13"/>
      <c r="L488" s="191"/>
      <c r="M488" s="195"/>
      <c r="N488" s="196"/>
      <c r="O488" s="196"/>
      <c r="P488" s="196"/>
      <c r="Q488" s="196"/>
      <c r="R488" s="196"/>
      <c r="S488" s="196"/>
      <c r="T488" s="197"/>
      <c r="U488" s="13"/>
      <c r="V488" s="13"/>
      <c r="W488" s="13"/>
      <c r="X488" s="13"/>
      <c r="Y488" s="13"/>
      <c r="Z488" s="13"/>
      <c r="AA488" s="13"/>
      <c r="AB488" s="13"/>
      <c r="AC488" s="13"/>
      <c r="AD488" s="13"/>
      <c r="AE488" s="13"/>
      <c r="AT488" s="192" t="s">
        <v>147</v>
      </c>
      <c r="AU488" s="192" t="s">
        <v>86</v>
      </c>
      <c r="AV488" s="13" t="s">
        <v>84</v>
      </c>
      <c r="AW488" s="13" t="s">
        <v>32</v>
      </c>
      <c r="AX488" s="13" t="s">
        <v>76</v>
      </c>
      <c r="AY488" s="192" t="s">
        <v>136</v>
      </c>
    </row>
    <row r="489" s="13" customFormat="1">
      <c r="A489" s="13"/>
      <c r="B489" s="191"/>
      <c r="C489" s="13"/>
      <c r="D489" s="186" t="s">
        <v>147</v>
      </c>
      <c r="E489" s="192" t="s">
        <v>1</v>
      </c>
      <c r="F489" s="193" t="s">
        <v>1026</v>
      </c>
      <c r="G489" s="13"/>
      <c r="H489" s="192" t="s">
        <v>1</v>
      </c>
      <c r="I489" s="194"/>
      <c r="J489" s="13"/>
      <c r="K489" s="13"/>
      <c r="L489" s="191"/>
      <c r="M489" s="195"/>
      <c r="N489" s="196"/>
      <c r="O489" s="196"/>
      <c r="P489" s="196"/>
      <c r="Q489" s="196"/>
      <c r="R489" s="196"/>
      <c r="S489" s="196"/>
      <c r="T489" s="197"/>
      <c r="U489" s="13"/>
      <c r="V489" s="13"/>
      <c r="W489" s="13"/>
      <c r="X489" s="13"/>
      <c r="Y489" s="13"/>
      <c r="Z489" s="13"/>
      <c r="AA489" s="13"/>
      <c r="AB489" s="13"/>
      <c r="AC489" s="13"/>
      <c r="AD489" s="13"/>
      <c r="AE489" s="13"/>
      <c r="AT489" s="192" t="s">
        <v>147</v>
      </c>
      <c r="AU489" s="192" t="s">
        <v>86</v>
      </c>
      <c r="AV489" s="13" t="s">
        <v>84</v>
      </c>
      <c r="AW489" s="13" t="s">
        <v>32</v>
      </c>
      <c r="AX489" s="13" t="s">
        <v>76</v>
      </c>
      <c r="AY489" s="192" t="s">
        <v>136</v>
      </c>
    </row>
    <row r="490" s="14" customFormat="1">
      <c r="A490" s="14"/>
      <c r="B490" s="198"/>
      <c r="C490" s="14"/>
      <c r="D490" s="186" t="s">
        <v>147</v>
      </c>
      <c r="E490" s="199" t="s">
        <v>1</v>
      </c>
      <c r="F490" s="200" t="s">
        <v>1027</v>
      </c>
      <c r="G490" s="14"/>
      <c r="H490" s="201">
        <v>400.18000000000001</v>
      </c>
      <c r="I490" s="202"/>
      <c r="J490" s="14"/>
      <c r="K490" s="14"/>
      <c r="L490" s="198"/>
      <c r="M490" s="203"/>
      <c r="N490" s="204"/>
      <c r="O490" s="204"/>
      <c r="P490" s="204"/>
      <c r="Q490" s="204"/>
      <c r="R490" s="204"/>
      <c r="S490" s="204"/>
      <c r="T490" s="205"/>
      <c r="U490" s="14"/>
      <c r="V490" s="14"/>
      <c r="W490" s="14"/>
      <c r="X490" s="14"/>
      <c r="Y490" s="14"/>
      <c r="Z490" s="14"/>
      <c r="AA490" s="14"/>
      <c r="AB490" s="14"/>
      <c r="AC490" s="14"/>
      <c r="AD490" s="14"/>
      <c r="AE490" s="14"/>
      <c r="AT490" s="199" t="s">
        <v>147</v>
      </c>
      <c r="AU490" s="199" t="s">
        <v>86</v>
      </c>
      <c r="AV490" s="14" t="s">
        <v>86</v>
      </c>
      <c r="AW490" s="14" t="s">
        <v>32</v>
      </c>
      <c r="AX490" s="14" t="s">
        <v>76</v>
      </c>
      <c r="AY490" s="199" t="s">
        <v>136</v>
      </c>
    </row>
    <row r="491" s="14" customFormat="1">
      <c r="A491" s="14"/>
      <c r="B491" s="198"/>
      <c r="C491" s="14"/>
      <c r="D491" s="186" t="s">
        <v>147</v>
      </c>
      <c r="E491" s="199" t="s">
        <v>1</v>
      </c>
      <c r="F491" s="200" t="s">
        <v>1028</v>
      </c>
      <c r="G491" s="14"/>
      <c r="H491" s="201">
        <v>4.3700000000000001</v>
      </c>
      <c r="I491" s="202"/>
      <c r="J491" s="14"/>
      <c r="K491" s="14"/>
      <c r="L491" s="198"/>
      <c r="M491" s="203"/>
      <c r="N491" s="204"/>
      <c r="O491" s="204"/>
      <c r="P491" s="204"/>
      <c r="Q491" s="204"/>
      <c r="R491" s="204"/>
      <c r="S491" s="204"/>
      <c r="T491" s="205"/>
      <c r="U491" s="14"/>
      <c r="V491" s="14"/>
      <c r="W491" s="14"/>
      <c r="X491" s="14"/>
      <c r="Y491" s="14"/>
      <c r="Z491" s="14"/>
      <c r="AA491" s="14"/>
      <c r="AB491" s="14"/>
      <c r="AC491" s="14"/>
      <c r="AD491" s="14"/>
      <c r="AE491" s="14"/>
      <c r="AT491" s="199" t="s">
        <v>147</v>
      </c>
      <c r="AU491" s="199" t="s">
        <v>86</v>
      </c>
      <c r="AV491" s="14" t="s">
        <v>86</v>
      </c>
      <c r="AW491" s="14" t="s">
        <v>32</v>
      </c>
      <c r="AX491" s="14" t="s">
        <v>76</v>
      </c>
      <c r="AY491" s="199" t="s">
        <v>136</v>
      </c>
    </row>
    <row r="492" s="15" customFormat="1">
      <c r="A492" s="15"/>
      <c r="B492" s="208"/>
      <c r="C492" s="15"/>
      <c r="D492" s="186" t="s">
        <v>147</v>
      </c>
      <c r="E492" s="209" t="s">
        <v>1</v>
      </c>
      <c r="F492" s="210" t="s">
        <v>192</v>
      </c>
      <c r="G492" s="15"/>
      <c r="H492" s="211">
        <v>404.55000000000001</v>
      </c>
      <c r="I492" s="212"/>
      <c r="J492" s="15"/>
      <c r="K492" s="15"/>
      <c r="L492" s="208"/>
      <c r="M492" s="213"/>
      <c r="N492" s="214"/>
      <c r="O492" s="214"/>
      <c r="P492" s="214"/>
      <c r="Q492" s="214"/>
      <c r="R492" s="214"/>
      <c r="S492" s="214"/>
      <c r="T492" s="215"/>
      <c r="U492" s="15"/>
      <c r="V492" s="15"/>
      <c r="W492" s="15"/>
      <c r="X492" s="15"/>
      <c r="Y492" s="15"/>
      <c r="Z492" s="15"/>
      <c r="AA492" s="15"/>
      <c r="AB492" s="15"/>
      <c r="AC492" s="15"/>
      <c r="AD492" s="15"/>
      <c r="AE492" s="15"/>
      <c r="AT492" s="209" t="s">
        <v>147</v>
      </c>
      <c r="AU492" s="209" t="s">
        <v>86</v>
      </c>
      <c r="AV492" s="15" t="s">
        <v>143</v>
      </c>
      <c r="AW492" s="15" t="s">
        <v>32</v>
      </c>
      <c r="AX492" s="15" t="s">
        <v>84</v>
      </c>
      <c r="AY492" s="209" t="s">
        <v>136</v>
      </c>
    </row>
    <row r="493" s="14" customFormat="1">
      <c r="A493" s="14"/>
      <c r="B493" s="198"/>
      <c r="C493" s="14"/>
      <c r="D493" s="186" t="s">
        <v>147</v>
      </c>
      <c r="E493" s="14"/>
      <c r="F493" s="200" t="s">
        <v>1042</v>
      </c>
      <c r="G493" s="14"/>
      <c r="H493" s="201">
        <v>202.27500000000001</v>
      </c>
      <c r="I493" s="202"/>
      <c r="J493" s="14"/>
      <c r="K493" s="14"/>
      <c r="L493" s="198"/>
      <c r="M493" s="203"/>
      <c r="N493" s="204"/>
      <c r="O493" s="204"/>
      <c r="P493" s="204"/>
      <c r="Q493" s="204"/>
      <c r="R493" s="204"/>
      <c r="S493" s="204"/>
      <c r="T493" s="205"/>
      <c r="U493" s="14"/>
      <c r="V493" s="14"/>
      <c r="W493" s="14"/>
      <c r="X493" s="14"/>
      <c r="Y493" s="14"/>
      <c r="Z493" s="14"/>
      <c r="AA493" s="14"/>
      <c r="AB493" s="14"/>
      <c r="AC493" s="14"/>
      <c r="AD493" s="14"/>
      <c r="AE493" s="14"/>
      <c r="AT493" s="199" t="s">
        <v>147</v>
      </c>
      <c r="AU493" s="199" t="s">
        <v>86</v>
      </c>
      <c r="AV493" s="14" t="s">
        <v>86</v>
      </c>
      <c r="AW493" s="14" t="s">
        <v>3</v>
      </c>
      <c r="AX493" s="14" t="s">
        <v>84</v>
      </c>
      <c r="AY493" s="199" t="s">
        <v>136</v>
      </c>
    </row>
    <row r="494" s="2" customFormat="1" ht="33" customHeight="1">
      <c r="A494" s="37"/>
      <c r="B494" s="171"/>
      <c r="C494" s="172" t="s">
        <v>1043</v>
      </c>
      <c r="D494" s="172" t="s">
        <v>139</v>
      </c>
      <c r="E494" s="173" t="s">
        <v>1044</v>
      </c>
      <c r="F494" s="174" t="s">
        <v>1045</v>
      </c>
      <c r="G494" s="175" t="s">
        <v>210</v>
      </c>
      <c r="H494" s="176">
        <v>88.760000000000005</v>
      </c>
      <c r="I494" s="177"/>
      <c r="J494" s="178">
        <f>ROUND(I494*H494,2)</f>
        <v>0</v>
      </c>
      <c r="K494" s="179"/>
      <c r="L494" s="38"/>
      <c r="M494" s="180" t="s">
        <v>1</v>
      </c>
      <c r="N494" s="181" t="s">
        <v>41</v>
      </c>
      <c r="O494" s="76"/>
      <c r="P494" s="182">
        <f>O494*H494</f>
        <v>0</v>
      </c>
      <c r="Q494" s="182">
        <v>0.00058399999999999999</v>
      </c>
      <c r="R494" s="182">
        <f>Q494*H494</f>
        <v>0.051835840000000001</v>
      </c>
      <c r="S494" s="182">
        <v>0</v>
      </c>
      <c r="T494" s="183">
        <f>S494*H494</f>
        <v>0</v>
      </c>
      <c r="U494" s="37"/>
      <c r="V494" s="37"/>
      <c r="W494" s="37"/>
      <c r="X494" s="37"/>
      <c r="Y494" s="37"/>
      <c r="Z494" s="37"/>
      <c r="AA494" s="37"/>
      <c r="AB494" s="37"/>
      <c r="AC494" s="37"/>
      <c r="AD494" s="37"/>
      <c r="AE494" s="37"/>
      <c r="AR494" s="184" t="s">
        <v>305</v>
      </c>
      <c r="AT494" s="184" t="s">
        <v>139</v>
      </c>
      <c r="AU494" s="184" t="s">
        <v>86</v>
      </c>
      <c r="AY494" s="18" t="s">
        <v>136</v>
      </c>
      <c r="BE494" s="185">
        <f>IF(N494="základní",J494,0)</f>
        <v>0</v>
      </c>
      <c r="BF494" s="185">
        <f>IF(N494="snížená",J494,0)</f>
        <v>0</v>
      </c>
      <c r="BG494" s="185">
        <f>IF(N494="zákl. přenesená",J494,0)</f>
        <v>0</v>
      </c>
      <c r="BH494" s="185">
        <f>IF(N494="sníž. přenesená",J494,0)</f>
        <v>0</v>
      </c>
      <c r="BI494" s="185">
        <f>IF(N494="nulová",J494,0)</f>
        <v>0</v>
      </c>
      <c r="BJ494" s="18" t="s">
        <v>84</v>
      </c>
      <c r="BK494" s="185">
        <f>ROUND(I494*H494,2)</f>
        <v>0</v>
      </c>
      <c r="BL494" s="18" t="s">
        <v>305</v>
      </c>
      <c r="BM494" s="184" t="s">
        <v>1046</v>
      </c>
    </row>
    <row r="495" s="2" customFormat="1">
      <c r="A495" s="37"/>
      <c r="B495" s="38"/>
      <c r="C495" s="37"/>
      <c r="D495" s="186" t="s">
        <v>145</v>
      </c>
      <c r="E495" s="37"/>
      <c r="F495" s="187" t="s">
        <v>1045</v>
      </c>
      <c r="G495" s="37"/>
      <c r="H495" s="37"/>
      <c r="I495" s="188"/>
      <c r="J495" s="37"/>
      <c r="K495" s="37"/>
      <c r="L495" s="38"/>
      <c r="M495" s="189"/>
      <c r="N495" s="190"/>
      <c r="O495" s="76"/>
      <c r="P495" s="76"/>
      <c r="Q495" s="76"/>
      <c r="R495" s="76"/>
      <c r="S495" s="76"/>
      <c r="T495" s="77"/>
      <c r="U495" s="37"/>
      <c r="V495" s="37"/>
      <c r="W495" s="37"/>
      <c r="X495" s="37"/>
      <c r="Y495" s="37"/>
      <c r="Z495" s="37"/>
      <c r="AA495" s="37"/>
      <c r="AB495" s="37"/>
      <c r="AC495" s="37"/>
      <c r="AD495" s="37"/>
      <c r="AE495" s="37"/>
      <c r="AT495" s="18" t="s">
        <v>145</v>
      </c>
      <c r="AU495" s="18" t="s">
        <v>86</v>
      </c>
    </row>
    <row r="496" s="2" customFormat="1" ht="33" customHeight="1">
      <c r="A496" s="37"/>
      <c r="B496" s="171"/>
      <c r="C496" s="172" t="s">
        <v>1047</v>
      </c>
      <c r="D496" s="172" t="s">
        <v>139</v>
      </c>
      <c r="E496" s="173" t="s">
        <v>1048</v>
      </c>
      <c r="F496" s="174" t="s">
        <v>1049</v>
      </c>
      <c r="G496" s="175" t="s">
        <v>142</v>
      </c>
      <c r="H496" s="176">
        <v>404.55000000000001</v>
      </c>
      <c r="I496" s="177"/>
      <c r="J496" s="178">
        <f>ROUND(I496*H496,2)</f>
        <v>0</v>
      </c>
      <c r="K496" s="179"/>
      <c r="L496" s="38"/>
      <c r="M496" s="180" t="s">
        <v>1</v>
      </c>
      <c r="N496" s="181" t="s">
        <v>41</v>
      </c>
      <c r="O496" s="76"/>
      <c r="P496" s="182">
        <f>O496*H496</f>
        <v>0</v>
      </c>
      <c r="Q496" s="182">
        <v>0.0090900000000000009</v>
      </c>
      <c r="R496" s="182">
        <f>Q496*H496</f>
        <v>3.6773595000000006</v>
      </c>
      <c r="S496" s="182">
        <v>0</v>
      </c>
      <c r="T496" s="183">
        <f>S496*H496</f>
        <v>0</v>
      </c>
      <c r="U496" s="37"/>
      <c r="V496" s="37"/>
      <c r="W496" s="37"/>
      <c r="X496" s="37"/>
      <c r="Y496" s="37"/>
      <c r="Z496" s="37"/>
      <c r="AA496" s="37"/>
      <c r="AB496" s="37"/>
      <c r="AC496" s="37"/>
      <c r="AD496" s="37"/>
      <c r="AE496" s="37"/>
      <c r="AR496" s="184" t="s">
        <v>305</v>
      </c>
      <c r="AT496" s="184" t="s">
        <v>139</v>
      </c>
      <c r="AU496" s="184" t="s">
        <v>86</v>
      </c>
      <c r="AY496" s="18" t="s">
        <v>136</v>
      </c>
      <c r="BE496" s="185">
        <f>IF(N496="základní",J496,0)</f>
        <v>0</v>
      </c>
      <c r="BF496" s="185">
        <f>IF(N496="snížená",J496,0)</f>
        <v>0</v>
      </c>
      <c r="BG496" s="185">
        <f>IF(N496="zákl. přenesená",J496,0)</f>
        <v>0</v>
      </c>
      <c r="BH496" s="185">
        <f>IF(N496="sníž. přenesená",J496,0)</f>
        <v>0</v>
      </c>
      <c r="BI496" s="185">
        <f>IF(N496="nulová",J496,0)</f>
        <v>0</v>
      </c>
      <c r="BJ496" s="18" t="s">
        <v>84</v>
      </c>
      <c r="BK496" s="185">
        <f>ROUND(I496*H496,2)</f>
        <v>0</v>
      </c>
      <c r="BL496" s="18" t="s">
        <v>305</v>
      </c>
      <c r="BM496" s="184" t="s">
        <v>1050</v>
      </c>
    </row>
    <row r="497" s="2" customFormat="1">
      <c r="A497" s="37"/>
      <c r="B497" s="38"/>
      <c r="C497" s="37"/>
      <c r="D497" s="186" t="s">
        <v>145</v>
      </c>
      <c r="E497" s="37"/>
      <c r="F497" s="187" t="s">
        <v>1051</v>
      </c>
      <c r="G497" s="37"/>
      <c r="H497" s="37"/>
      <c r="I497" s="188"/>
      <c r="J497" s="37"/>
      <c r="K497" s="37"/>
      <c r="L497" s="38"/>
      <c r="M497" s="189"/>
      <c r="N497" s="190"/>
      <c r="O497" s="76"/>
      <c r="P497" s="76"/>
      <c r="Q497" s="76"/>
      <c r="R497" s="76"/>
      <c r="S497" s="76"/>
      <c r="T497" s="77"/>
      <c r="U497" s="37"/>
      <c r="V497" s="37"/>
      <c r="W497" s="37"/>
      <c r="X497" s="37"/>
      <c r="Y497" s="37"/>
      <c r="Z497" s="37"/>
      <c r="AA497" s="37"/>
      <c r="AB497" s="37"/>
      <c r="AC497" s="37"/>
      <c r="AD497" s="37"/>
      <c r="AE497" s="37"/>
      <c r="AT497" s="18" t="s">
        <v>145</v>
      </c>
      <c r="AU497" s="18" t="s">
        <v>86</v>
      </c>
    </row>
    <row r="498" s="2" customFormat="1">
      <c r="A498" s="37"/>
      <c r="B498" s="38"/>
      <c r="C498" s="37"/>
      <c r="D498" s="206" t="s">
        <v>156</v>
      </c>
      <c r="E498" s="37"/>
      <c r="F498" s="207" t="s">
        <v>1052</v>
      </c>
      <c r="G498" s="37"/>
      <c r="H498" s="37"/>
      <c r="I498" s="188"/>
      <c r="J498" s="37"/>
      <c r="K498" s="37"/>
      <c r="L498" s="38"/>
      <c r="M498" s="189"/>
      <c r="N498" s="190"/>
      <c r="O498" s="76"/>
      <c r="P498" s="76"/>
      <c r="Q498" s="76"/>
      <c r="R498" s="76"/>
      <c r="S498" s="76"/>
      <c r="T498" s="77"/>
      <c r="U498" s="37"/>
      <c r="V498" s="37"/>
      <c r="W498" s="37"/>
      <c r="X498" s="37"/>
      <c r="Y498" s="37"/>
      <c r="Z498" s="37"/>
      <c r="AA498" s="37"/>
      <c r="AB498" s="37"/>
      <c r="AC498" s="37"/>
      <c r="AD498" s="37"/>
      <c r="AE498" s="37"/>
      <c r="AT498" s="18" t="s">
        <v>156</v>
      </c>
      <c r="AU498" s="18" t="s">
        <v>86</v>
      </c>
    </row>
    <row r="499" s="13" customFormat="1">
      <c r="A499" s="13"/>
      <c r="B499" s="191"/>
      <c r="C499" s="13"/>
      <c r="D499" s="186" t="s">
        <v>147</v>
      </c>
      <c r="E499" s="192" t="s">
        <v>1</v>
      </c>
      <c r="F499" s="193" t="s">
        <v>1026</v>
      </c>
      <c r="G499" s="13"/>
      <c r="H499" s="192" t="s">
        <v>1</v>
      </c>
      <c r="I499" s="194"/>
      <c r="J499" s="13"/>
      <c r="K499" s="13"/>
      <c r="L499" s="191"/>
      <c r="M499" s="195"/>
      <c r="N499" s="196"/>
      <c r="O499" s="196"/>
      <c r="P499" s="196"/>
      <c r="Q499" s="196"/>
      <c r="R499" s="196"/>
      <c r="S499" s="196"/>
      <c r="T499" s="197"/>
      <c r="U499" s="13"/>
      <c r="V499" s="13"/>
      <c r="W499" s="13"/>
      <c r="X499" s="13"/>
      <c r="Y499" s="13"/>
      <c r="Z499" s="13"/>
      <c r="AA499" s="13"/>
      <c r="AB499" s="13"/>
      <c r="AC499" s="13"/>
      <c r="AD499" s="13"/>
      <c r="AE499" s="13"/>
      <c r="AT499" s="192" t="s">
        <v>147</v>
      </c>
      <c r="AU499" s="192" t="s">
        <v>86</v>
      </c>
      <c r="AV499" s="13" t="s">
        <v>84</v>
      </c>
      <c r="AW499" s="13" t="s">
        <v>32</v>
      </c>
      <c r="AX499" s="13" t="s">
        <v>76</v>
      </c>
      <c r="AY499" s="192" t="s">
        <v>136</v>
      </c>
    </row>
    <row r="500" s="14" customFormat="1">
      <c r="A500" s="14"/>
      <c r="B500" s="198"/>
      <c r="C500" s="14"/>
      <c r="D500" s="186" t="s">
        <v>147</v>
      </c>
      <c r="E500" s="199" t="s">
        <v>1</v>
      </c>
      <c r="F500" s="200" t="s">
        <v>1027</v>
      </c>
      <c r="G500" s="14"/>
      <c r="H500" s="201">
        <v>400.18000000000001</v>
      </c>
      <c r="I500" s="202"/>
      <c r="J500" s="14"/>
      <c r="K500" s="14"/>
      <c r="L500" s="198"/>
      <c r="M500" s="203"/>
      <c r="N500" s="204"/>
      <c r="O500" s="204"/>
      <c r="P500" s="204"/>
      <c r="Q500" s="204"/>
      <c r="R500" s="204"/>
      <c r="S500" s="204"/>
      <c r="T500" s="205"/>
      <c r="U500" s="14"/>
      <c r="V500" s="14"/>
      <c r="W500" s="14"/>
      <c r="X500" s="14"/>
      <c r="Y500" s="14"/>
      <c r="Z500" s="14"/>
      <c r="AA500" s="14"/>
      <c r="AB500" s="14"/>
      <c r="AC500" s="14"/>
      <c r="AD500" s="14"/>
      <c r="AE500" s="14"/>
      <c r="AT500" s="199" t="s">
        <v>147</v>
      </c>
      <c r="AU500" s="199" t="s">
        <v>86</v>
      </c>
      <c r="AV500" s="14" t="s">
        <v>86</v>
      </c>
      <c r="AW500" s="14" t="s">
        <v>32</v>
      </c>
      <c r="AX500" s="14" t="s">
        <v>76</v>
      </c>
      <c r="AY500" s="199" t="s">
        <v>136</v>
      </c>
    </row>
    <row r="501" s="14" customFormat="1">
      <c r="A501" s="14"/>
      <c r="B501" s="198"/>
      <c r="C501" s="14"/>
      <c r="D501" s="186" t="s">
        <v>147</v>
      </c>
      <c r="E501" s="199" t="s">
        <v>1</v>
      </c>
      <c r="F501" s="200" t="s">
        <v>1028</v>
      </c>
      <c r="G501" s="14"/>
      <c r="H501" s="201">
        <v>4.3700000000000001</v>
      </c>
      <c r="I501" s="202"/>
      <c r="J501" s="14"/>
      <c r="K501" s="14"/>
      <c r="L501" s="198"/>
      <c r="M501" s="203"/>
      <c r="N501" s="204"/>
      <c r="O501" s="204"/>
      <c r="P501" s="204"/>
      <c r="Q501" s="204"/>
      <c r="R501" s="204"/>
      <c r="S501" s="204"/>
      <c r="T501" s="205"/>
      <c r="U501" s="14"/>
      <c r="V501" s="14"/>
      <c r="W501" s="14"/>
      <c r="X501" s="14"/>
      <c r="Y501" s="14"/>
      <c r="Z501" s="14"/>
      <c r="AA501" s="14"/>
      <c r="AB501" s="14"/>
      <c r="AC501" s="14"/>
      <c r="AD501" s="14"/>
      <c r="AE501" s="14"/>
      <c r="AT501" s="199" t="s">
        <v>147</v>
      </c>
      <c r="AU501" s="199" t="s">
        <v>86</v>
      </c>
      <c r="AV501" s="14" t="s">
        <v>86</v>
      </c>
      <c r="AW501" s="14" t="s">
        <v>32</v>
      </c>
      <c r="AX501" s="14" t="s">
        <v>76</v>
      </c>
      <c r="AY501" s="199" t="s">
        <v>136</v>
      </c>
    </row>
    <row r="502" s="15" customFormat="1">
      <c r="A502" s="15"/>
      <c r="B502" s="208"/>
      <c r="C502" s="15"/>
      <c r="D502" s="186" t="s">
        <v>147</v>
      </c>
      <c r="E502" s="209" t="s">
        <v>1</v>
      </c>
      <c r="F502" s="210" t="s">
        <v>192</v>
      </c>
      <c r="G502" s="15"/>
      <c r="H502" s="211">
        <v>404.55000000000001</v>
      </c>
      <c r="I502" s="212"/>
      <c r="J502" s="15"/>
      <c r="K502" s="15"/>
      <c r="L502" s="208"/>
      <c r="M502" s="213"/>
      <c r="N502" s="214"/>
      <c r="O502" s="214"/>
      <c r="P502" s="214"/>
      <c r="Q502" s="214"/>
      <c r="R502" s="214"/>
      <c r="S502" s="214"/>
      <c r="T502" s="215"/>
      <c r="U502" s="15"/>
      <c r="V502" s="15"/>
      <c r="W502" s="15"/>
      <c r="X502" s="15"/>
      <c r="Y502" s="15"/>
      <c r="Z502" s="15"/>
      <c r="AA502" s="15"/>
      <c r="AB502" s="15"/>
      <c r="AC502" s="15"/>
      <c r="AD502" s="15"/>
      <c r="AE502" s="15"/>
      <c r="AT502" s="209" t="s">
        <v>147</v>
      </c>
      <c r="AU502" s="209" t="s">
        <v>86</v>
      </c>
      <c r="AV502" s="15" t="s">
        <v>143</v>
      </c>
      <c r="AW502" s="15" t="s">
        <v>32</v>
      </c>
      <c r="AX502" s="15" t="s">
        <v>84</v>
      </c>
      <c r="AY502" s="209" t="s">
        <v>136</v>
      </c>
    </row>
    <row r="503" s="2" customFormat="1" ht="24.15" customHeight="1">
      <c r="A503" s="37"/>
      <c r="B503" s="171"/>
      <c r="C503" s="220" t="s">
        <v>1053</v>
      </c>
      <c r="D503" s="220" t="s">
        <v>590</v>
      </c>
      <c r="E503" s="221" t="s">
        <v>1054</v>
      </c>
      <c r="F503" s="222" t="s">
        <v>1055</v>
      </c>
      <c r="G503" s="223" t="s">
        <v>142</v>
      </c>
      <c r="H503" s="224">
        <v>477.48099999999999</v>
      </c>
      <c r="I503" s="225"/>
      <c r="J503" s="226">
        <f>ROUND(I503*H503,2)</f>
        <v>0</v>
      </c>
      <c r="K503" s="227"/>
      <c r="L503" s="228"/>
      <c r="M503" s="229" t="s">
        <v>1</v>
      </c>
      <c r="N503" s="230" t="s">
        <v>41</v>
      </c>
      <c r="O503" s="76"/>
      <c r="P503" s="182">
        <f>O503*H503</f>
        <v>0</v>
      </c>
      <c r="Q503" s="182">
        <v>0.021999999999999999</v>
      </c>
      <c r="R503" s="182">
        <f>Q503*H503</f>
        <v>10.504581999999999</v>
      </c>
      <c r="S503" s="182">
        <v>0</v>
      </c>
      <c r="T503" s="183">
        <f>S503*H503</f>
        <v>0</v>
      </c>
      <c r="U503" s="37"/>
      <c r="V503" s="37"/>
      <c r="W503" s="37"/>
      <c r="X503" s="37"/>
      <c r="Y503" s="37"/>
      <c r="Z503" s="37"/>
      <c r="AA503" s="37"/>
      <c r="AB503" s="37"/>
      <c r="AC503" s="37"/>
      <c r="AD503" s="37"/>
      <c r="AE503" s="37"/>
      <c r="AR503" s="184" t="s">
        <v>410</v>
      </c>
      <c r="AT503" s="184" t="s">
        <v>590</v>
      </c>
      <c r="AU503" s="184" t="s">
        <v>86</v>
      </c>
      <c r="AY503" s="18" t="s">
        <v>136</v>
      </c>
      <c r="BE503" s="185">
        <f>IF(N503="základní",J503,0)</f>
        <v>0</v>
      </c>
      <c r="BF503" s="185">
        <f>IF(N503="snížená",J503,0)</f>
        <v>0</v>
      </c>
      <c r="BG503" s="185">
        <f>IF(N503="zákl. přenesená",J503,0)</f>
        <v>0</v>
      </c>
      <c r="BH503" s="185">
        <f>IF(N503="sníž. přenesená",J503,0)</f>
        <v>0</v>
      </c>
      <c r="BI503" s="185">
        <f>IF(N503="nulová",J503,0)</f>
        <v>0</v>
      </c>
      <c r="BJ503" s="18" t="s">
        <v>84</v>
      </c>
      <c r="BK503" s="185">
        <f>ROUND(I503*H503,2)</f>
        <v>0</v>
      </c>
      <c r="BL503" s="18" t="s">
        <v>305</v>
      </c>
      <c r="BM503" s="184" t="s">
        <v>1056</v>
      </c>
    </row>
    <row r="504" s="2" customFormat="1">
      <c r="A504" s="37"/>
      <c r="B504" s="38"/>
      <c r="C504" s="37"/>
      <c r="D504" s="186" t="s">
        <v>145</v>
      </c>
      <c r="E504" s="37"/>
      <c r="F504" s="187" t="s">
        <v>1057</v>
      </c>
      <c r="G504" s="37"/>
      <c r="H504" s="37"/>
      <c r="I504" s="188"/>
      <c r="J504" s="37"/>
      <c r="K504" s="37"/>
      <c r="L504" s="38"/>
      <c r="M504" s="189"/>
      <c r="N504" s="190"/>
      <c r="O504" s="76"/>
      <c r="P504" s="76"/>
      <c r="Q504" s="76"/>
      <c r="R504" s="76"/>
      <c r="S504" s="76"/>
      <c r="T504" s="77"/>
      <c r="U504" s="37"/>
      <c r="V504" s="37"/>
      <c r="W504" s="37"/>
      <c r="X504" s="37"/>
      <c r="Y504" s="37"/>
      <c r="Z504" s="37"/>
      <c r="AA504" s="37"/>
      <c r="AB504" s="37"/>
      <c r="AC504" s="37"/>
      <c r="AD504" s="37"/>
      <c r="AE504" s="37"/>
      <c r="AT504" s="18" t="s">
        <v>145</v>
      </c>
      <c r="AU504" s="18" t="s">
        <v>86</v>
      </c>
    </row>
    <row r="505" s="13" customFormat="1">
      <c r="A505" s="13"/>
      <c r="B505" s="191"/>
      <c r="C505" s="13"/>
      <c r="D505" s="186" t="s">
        <v>147</v>
      </c>
      <c r="E505" s="192" t="s">
        <v>1</v>
      </c>
      <c r="F505" s="193" t="s">
        <v>1026</v>
      </c>
      <c r="G505" s="13"/>
      <c r="H505" s="192" t="s">
        <v>1</v>
      </c>
      <c r="I505" s="194"/>
      <c r="J505" s="13"/>
      <c r="K505" s="13"/>
      <c r="L505" s="191"/>
      <c r="M505" s="195"/>
      <c r="N505" s="196"/>
      <c r="O505" s="196"/>
      <c r="P505" s="196"/>
      <c r="Q505" s="196"/>
      <c r="R505" s="196"/>
      <c r="S505" s="196"/>
      <c r="T505" s="197"/>
      <c r="U505" s="13"/>
      <c r="V505" s="13"/>
      <c r="W505" s="13"/>
      <c r="X505" s="13"/>
      <c r="Y505" s="13"/>
      <c r="Z505" s="13"/>
      <c r="AA505" s="13"/>
      <c r="AB505" s="13"/>
      <c r="AC505" s="13"/>
      <c r="AD505" s="13"/>
      <c r="AE505" s="13"/>
      <c r="AT505" s="192" t="s">
        <v>147</v>
      </c>
      <c r="AU505" s="192" t="s">
        <v>86</v>
      </c>
      <c r="AV505" s="13" t="s">
        <v>84</v>
      </c>
      <c r="AW505" s="13" t="s">
        <v>32</v>
      </c>
      <c r="AX505" s="13" t="s">
        <v>76</v>
      </c>
      <c r="AY505" s="192" t="s">
        <v>136</v>
      </c>
    </row>
    <row r="506" s="14" customFormat="1">
      <c r="A506" s="14"/>
      <c r="B506" s="198"/>
      <c r="C506" s="14"/>
      <c r="D506" s="186" t="s">
        <v>147</v>
      </c>
      <c r="E506" s="199" t="s">
        <v>1</v>
      </c>
      <c r="F506" s="200" t="s">
        <v>1027</v>
      </c>
      <c r="G506" s="14"/>
      <c r="H506" s="201">
        <v>400.18000000000001</v>
      </c>
      <c r="I506" s="202"/>
      <c r="J506" s="14"/>
      <c r="K506" s="14"/>
      <c r="L506" s="198"/>
      <c r="M506" s="203"/>
      <c r="N506" s="204"/>
      <c r="O506" s="204"/>
      <c r="P506" s="204"/>
      <c r="Q506" s="204"/>
      <c r="R506" s="204"/>
      <c r="S506" s="204"/>
      <c r="T506" s="205"/>
      <c r="U506" s="14"/>
      <c r="V506" s="14"/>
      <c r="W506" s="14"/>
      <c r="X506" s="14"/>
      <c r="Y506" s="14"/>
      <c r="Z506" s="14"/>
      <c r="AA506" s="14"/>
      <c r="AB506" s="14"/>
      <c r="AC506" s="14"/>
      <c r="AD506" s="14"/>
      <c r="AE506" s="14"/>
      <c r="AT506" s="199" t="s">
        <v>147</v>
      </c>
      <c r="AU506" s="199" t="s">
        <v>86</v>
      </c>
      <c r="AV506" s="14" t="s">
        <v>86</v>
      </c>
      <c r="AW506" s="14" t="s">
        <v>32</v>
      </c>
      <c r="AX506" s="14" t="s">
        <v>76</v>
      </c>
      <c r="AY506" s="199" t="s">
        <v>136</v>
      </c>
    </row>
    <row r="507" s="14" customFormat="1">
      <c r="A507" s="14"/>
      <c r="B507" s="198"/>
      <c r="C507" s="14"/>
      <c r="D507" s="186" t="s">
        <v>147</v>
      </c>
      <c r="E507" s="199" t="s">
        <v>1</v>
      </c>
      <c r="F507" s="200" t="s">
        <v>1028</v>
      </c>
      <c r="G507" s="14"/>
      <c r="H507" s="201">
        <v>4.3700000000000001</v>
      </c>
      <c r="I507" s="202"/>
      <c r="J507" s="14"/>
      <c r="K507" s="14"/>
      <c r="L507" s="198"/>
      <c r="M507" s="203"/>
      <c r="N507" s="204"/>
      <c r="O507" s="204"/>
      <c r="P507" s="204"/>
      <c r="Q507" s="204"/>
      <c r="R507" s="204"/>
      <c r="S507" s="204"/>
      <c r="T507" s="205"/>
      <c r="U507" s="14"/>
      <c r="V507" s="14"/>
      <c r="W507" s="14"/>
      <c r="X507" s="14"/>
      <c r="Y507" s="14"/>
      <c r="Z507" s="14"/>
      <c r="AA507" s="14"/>
      <c r="AB507" s="14"/>
      <c r="AC507" s="14"/>
      <c r="AD507" s="14"/>
      <c r="AE507" s="14"/>
      <c r="AT507" s="199" t="s">
        <v>147</v>
      </c>
      <c r="AU507" s="199" t="s">
        <v>86</v>
      </c>
      <c r="AV507" s="14" t="s">
        <v>86</v>
      </c>
      <c r="AW507" s="14" t="s">
        <v>32</v>
      </c>
      <c r="AX507" s="14" t="s">
        <v>76</v>
      </c>
      <c r="AY507" s="199" t="s">
        <v>136</v>
      </c>
    </row>
    <row r="508" s="13" customFormat="1">
      <c r="A508" s="13"/>
      <c r="B508" s="191"/>
      <c r="C508" s="13"/>
      <c r="D508" s="186" t="s">
        <v>147</v>
      </c>
      <c r="E508" s="192" t="s">
        <v>1</v>
      </c>
      <c r="F508" s="193" t="s">
        <v>1058</v>
      </c>
      <c r="G508" s="13"/>
      <c r="H508" s="192" t="s">
        <v>1</v>
      </c>
      <c r="I508" s="194"/>
      <c r="J508" s="13"/>
      <c r="K508" s="13"/>
      <c r="L508" s="191"/>
      <c r="M508" s="195"/>
      <c r="N508" s="196"/>
      <c r="O508" s="196"/>
      <c r="P508" s="196"/>
      <c r="Q508" s="196"/>
      <c r="R508" s="196"/>
      <c r="S508" s="196"/>
      <c r="T508" s="197"/>
      <c r="U508" s="13"/>
      <c r="V508" s="13"/>
      <c r="W508" s="13"/>
      <c r="X508" s="13"/>
      <c r="Y508" s="13"/>
      <c r="Z508" s="13"/>
      <c r="AA508" s="13"/>
      <c r="AB508" s="13"/>
      <c r="AC508" s="13"/>
      <c r="AD508" s="13"/>
      <c r="AE508" s="13"/>
      <c r="AT508" s="192" t="s">
        <v>147</v>
      </c>
      <c r="AU508" s="192" t="s">
        <v>86</v>
      </c>
      <c r="AV508" s="13" t="s">
        <v>84</v>
      </c>
      <c r="AW508" s="13" t="s">
        <v>32</v>
      </c>
      <c r="AX508" s="13" t="s">
        <v>76</v>
      </c>
      <c r="AY508" s="192" t="s">
        <v>136</v>
      </c>
    </row>
    <row r="509" s="14" customFormat="1">
      <c r="A509" s="14"/>
      <c r="B509" s="198"/>
      <c r="C509" s="14"/>
      <c r="D509" s="186" t="s">
        <v>147</v>
      </c>
      <c r="E509" s="199" t="s">
        <v>1</v>
      </c>
      <c r="F509" s="200" t="s">
        <v>1059</v>
      </c>
      <c r="G509" s="14"/>
      <c r="H509" s="201">
        <v>10.651</v>
      </c>
      <c r="I509" s="202"/>
      <c r="J509" s="14"/>
      <c r="K509" s="14"/>
      <c r="L509" s="198"/>
      <c r="M509" s="203"/>
      <c r="N509" s="204"/>
      <c r="O509" s="204"/>
      <c r="P509" s="204"/>
      <c r="Q509" s="204"/>
      <c r="R509" s="204"/>
      <c r="S509" s="204"/>
      <c r="T509" s="205"/>
      <c r="U509" s="14"/>
      <c r="V509" s="14"/>
      <c r="W509" s="14"/>
      <c r="X509" s="14"/>
      <c r="Y509" s="14"/>
      <c r="Z509" s="14"/>
      <c r="AA509" s="14"/>
      <c r="AB509" s="14"/>
      <c r="AC509" s="14"/>
      <c r="AD509" s="14"/>
      <c r="AE509" s="14"/>
      <c r="AT509" s="199" t="s">
        <v>147</v>
      </c>
      <c r="AU509" s="199" t="s">
        <v>86</v>
      </c>
      <c r="AV509" s="14" t="s">
        <v>86</v>
      </c>
      <c r="AW509" s="14" t="s">
        <v>32</v>
      </c>
      <c r="AX509" s="14" t="s">
        <v>76</v>
      </c>
      <c r="AY509" s="199" t="s">
        <v>136</v>
      </c>
    </row>
    <row r="510" s="15" customFormat="1">
      <c r="A510" s="15"/>
      <c r="B510" s="208"/>
      <c r="C510" s="15"/>
      <c r="D510" s="186" t="s">
        <v>147</v>
      </c>
      <c r="E510" s="209" t="s">
        <v>1</v>
      </c>
      <c r="F510" s="210" t="s">
        <v>192</v>
      </c>
      <c r="G510" s="15"/>
      <c r="H510" s="211">
        <v>415.20100000000002</v>
      </c>
      <c r="I510" s="212"/>
      <c r="J510" s="15"/>
      <c r="K510" s="15"/>
      <c r="L510" s="208"/>
      <c r="M510" s="213"/>
      <c r="N510" s="214"/>
      <c r="O510" s="214"/>
      <c r="P510" s="214"/>
      <c r="Q510" s="214"/>
      <c r="R510" s="214"/>
      <c r="S510" s="214"/>
      <c r="T510" s="215"/>
      <c r="U510" s="15"/>
      <c r="V510" s="15"/>
      <c r="W510" s="15"/>
      <c r="X510" s="15"/>
      <c r="Y510" s="15"/>
      <c r="Z510" s="15"/>
      <c r="AA510" s="15"/>
      <c r="AB510" s="15"/>
      <c r="AC510" s="15"/>
      <c r="AD510" s="15"/>
      <c r="AE510" s="15"/>
      <c r="AT510" s="209" t="s">
        <v>147</v>
      </c>
      <c r="AU510" s="209" t="s">
        <v>86</v>
      </c>
      <c r="AV510" s="15" t="s">
        <v>143</v>
      </c>
      <c r="AW510" s="15" t="s">
        <v>32</v>
      </c>
      <c r="AX510" s="15" t="s">
        <v>84</v>
      </c>
      <c r="AY510" s="209" t="s">
        <v>136</v>
      </c>
    </row>
    <row r="511" s="14" customFormat="1">
      <c r="A511" s="14"/>
      <c r="B511" s="198"/>
      <c r="C511" s="14"/>
      <c r="D511" s="186" t="s">
        <v>147</v>
      </c>
      <c r="E511" s="14"/>
      <c r="F511" s="200" t="s">
        <v>1060</v>
      </c>
      <c r="G511" s="14"/>
      <c r="H511" s="201">
        <v>477.48099999999999</v>
      </c>
      <c r="I511" s="202"/>
      <c r="J511" s="14"/>
      <c r="K511" s="14"/>
      <c r="L511" s="198"/>
      <c r="M511" s="203"/>
      <c r="N511" s="204"/>
      <c r="O511" s="204"/>
      <c r="P511" s="204"/>
      <c r="Q511" s="204"/>
      <c r="R511" s="204"/>
      <c r="S511" s="204"/>
      <c r="T511" s="205"/>
      <c r="U511" s="14"/>
      <c r="V511" s="14"/>
      <c r="W511" s="14"/>
      <c r="X511" s="14"/>
      <c r="Y511" s="14"/>
      <c r="Z511" s="14"/>
      <c r="AA511" s="14"/>
      <c r="AB511" s="14"/>
      <c r="AC511" s="14"/>
      <c r="AD511" s="14"/>
      <c r="AE511" s="14"/>
      <c r="AT511" s="199" t="s">
        <v>147</v>
      </c>
      <c r="AU511" s="199" t="s">
        <v>86</v>
      </c>
      <c r="AV511" s="14" t="s">
        <v>86</v>
      </c>
      <c r="AW511" s="14" t="s">
        <v>3</v>
      </c>
      <c r="AX511" s="14" t="s">
        <v>84</v>
      </c>
      <c r="AY511" s="199" t="s">
        <v>136</v>
      </c>
    </row>
    <row r="512" s="2" customFormat="1" ht="24.15" customHeight="1">
      <c r="A512" s="37"/>
      <c r="B512" s="171"/>
      <c r="C512" s="172" t="s">
        <v>1061</v>
      </c>
      <c r="D512" s="172" t="s">
        <v>139</v>
      </c>
      <c r="E512" s="173" t="s">
        <v>1062</v>
      </c>
      <c r="F512" s="174" t="s">
        <v>1063</v>
      </c>
      <c r="G512" s="175" t="s">
        <v>142</v>
      </c>
      <c r="H512" s="176">
        <v>196.13</v>
      </c>
      <c r="I512" s="177"/>
      <c r="J512" s="178">
        <f>ROUND(I512*H512,2)</f>
        <v>0</v>
      </c>
      <c r="K512" s="179"/>
      <c r="L512" s="38"/>
      <c r="M512" s="180" t="s">
        <v>1</v>
      </c>
      <c r="N512" s="181" t="s">
        <v>41</v>
      </c>
      <c r="O512" s="76"/>
      <c r="P512" s="182">
        <f>O512*H512</f>
        <v>0</v>
      </c>
      <c r="Q512" s="182">
        <v>0.0015</v>
      </c>
      <c r="R512" s="182">
        <f>Q512*H512</f>
        <v>0.29419499999999998</v>
      </c>
      <c r="S512" s="182">
        <v>0</v>
      </c>
      <c r="T512" s="183">
        <f>S512*H512</f>
        <v>0</v>
      </c>
      <c r="U512" s="37"/>
      <c r="V512" s="37"/>
      <c r="W512" s="37"/>
      <c r="X512" s="37"/>
      <c r="Y512" s="37"/>
      <c r="Z512" s="37"/>
      <c r="AA512" s="37"/>
      <c r="AB512" s="37"/>
      <c r="AC512" s="37"/>
      <c r="AD512" s="37"/>
      <c r="AE512" s="37"/>
      <c r="AR512" s="184" t="s">
        <v>305</v>
      </c>
      <c r="AT512" s="184" t="s">
        <v>139</v>
      </c>
      <c r="AU512" s="184" t="s">
        <v>86</v>
      </c>
      <c r="AY512" s="18" t="s">
        <v>136</v>
      </c>
      <c r="BE512" s="185">
        <f>IF(N512="základní",J512,0)</f>
        <v>0</v>
      </c>
      <c r="BF512" s="185">
        <f>IF(N512="snížená",J512,0)</f>
        <v>0</v>
      </c>
      <c r="BG512" s="185">
        <f>IF(N512="zákl. přenesená",J512,0)</f>
        <v>0</v>
      </c>
      <c r="BH512" s="185">
        <f>IF(N512="sníž. přenesená",J512,0)</f>
        <v>0</v>
      </c>
      <c r="BI512" s="185">
        <f>IF(N512="nulová",J512,0)</f>
        <v>0</v>
      </c>
      <c r="BJ512" s="18" t="s">
        <v>84</v>
      </c>
      <c r="BK512" s="185">
        <f>ROUND(I512*H512,2)</f>
        <v>0</v>
      </c>
      <c r="BL512" s="18" t="s">
        <v>305</v>
      </c>
      <c r="BM512" s="184" t="s">
        <v>1064</v>
      </c>
    </row>
    <row r="513" s="2" customFormat="1">
      <c r="A513" s="37"/>
      <c r="B513" s="38"/>
      <c r="C513" s="37"/>
      <c r="D513" s="186" t="s">
        <v>145</v>
      </c>
      <c r="E513" s="37"/>
      <c r="F513" s="187" t="s">
        <v>1065</v>
      </c>
      <c r="G513" s="37"/>
      <c r="H513" s="37"/>
      <c r="I513" s="188"/>
      <c r="J513" s="37"/>
      <c r="K513" s="37"/>
      <c r="L513" s="38"/>
      <c r="M513" s="189"/>
      <c r="N513" s="190"/>
      <c r="O513" s="76"/>
      <c r="P513" s="76"/>
      <c r="Q513" s="76"/>
      <c r="R513" s="76"/>
      <c r="S513" s="76"/>
      <c r="T513" s="77"/>
      <c r="U513" s="37"/>
      <c r="V513" s="37"/>
      <c r="W513" s="37"/>
      <c r="X513" s="37"/>
      <c r="Y513" s="37"/>
      <c r="Z513" s="37"/>
      <c r="AA513" s="37"/>
      <c r="AB513" s="37"/>
      <c r="AC513" s="37"/>
      <c r="AD513" s="37"/>
      <c r="AE513" s="37"/>
      <c r="AT513" s="18" t="s">
        <v>145</v>
      </c>
      <c r="AU513" s="18" t="s">
        <v>86</v>
      </c>
    </row>
    <row r="514" s="2" customFormat="1">
      <c r="A514" s="37"/>
      <c r="B514" s="38"/>
      <c r="C514" s="37"/>
      <c r="D514" s="206" t="s">
        <v>156</v>
      </c>
      <c r="E514" s="37"/>
      <c r="F514" s="207" t="s">
        <v>1066</v>
      </c>
      <c r="G514" s="37"/>
      <c r="H514" s="37"/>
      <c r="I514" s="188"/>
      <c r="J514" s="37"/>
      <c r="K514" s="37"/>
      <c r="L514" s="38"/>
      <c r="M514" s="189"/>
      <c r="N514" s="190"/>
      <c r="O514" s="76"/>
      <c r="P514" s="76"/>
      <c r="Q514" s="76"/>
      <c r="R514" s="76"/>
      <c r="S514" s="76"/>
      <c r="T514" s="77"/>
      <c r="U514" s="37"/>
      <c r="V514" s="37"/>
      <c r="W514" s="37"/>
      <c r="X514" s="37"/>
      <c r="Y514" s="37"/>
      <c r="Z514" s="37"/>
      <c r="AA514" s="37"/>
      <c r="AB514" s="37"/>
      <c r="AC514" s="37"/>
      <c r="AD514" s="37"/>
      <c r="AE514" s="37"/>
      <c r="AT514" s="18" t="s">
        <v>156</v>
      </c>
      <c r="AU514" s="18" t="s">
        <v>86</v>
      </c>
    </row>
    <row r="515" s="13" customFormat="1">
      <c r="A515" s="13"/>
      <c r="B515" s="191"/>
      <c r="C515" s="13"/>
      <c r="D515" s="186" t="s">
        <v>147</v>
      </c>
      <c r="E515" s="192" t="s">
        <v>1</v>
      </c>
      <c r="F515" s="193" t="s">
        <v>1067</v>
      </c>
      <c r="G515" s="13"/>
      <c r="H515" s="192" t="s">
        <v>1</v>
      </c>
      <c r="I515" s="194"/>
      <c r="J515" s="13"/>
      <c r="K515" s="13"/>
      <c r="L515" s="191"/>
      <c r="M515" s="195"/>
      <c r="N515" s="196"/>
      <c r="O515" s="196"/>
      <c r="P515" s="196"/>
      <c r="Q515" s="196"/>
      <c r="R515" s="196"/>
      <c r="S515" s="196"/>
      <c r="T515" s="197"/>
      <c r="U515" s="13"/>
      <c r="V515" s="13"/>
      <c r="W515" s="13"/>
      <c r="X515" s="13"/>
      <c r="Y515" s="13"/>
      <c r="Z515" s="13"/>
      <c r="AA515" s="13"/>
      <c r="AB515" s="13"/>
      <c r="AC515" s="13"/>
      <c r="AD515" s="13"/>
      <c r="AE515" s="13"/>
      <c r="AT515" s="192" t="s">
        <v>147</v>
      </c>
      <c r="AU515" s="192" t="s">
        <v>86</v>
      </c>
      <c r="AV515" s="13" t="s">
        <v>84</v>
      </c>
      <c r="AW515" s="13" t="s">
        <v>32</v>
      </c>
      <c r="AX515" s="13" t="s">
        <v>76</v>
      </c>
      <c r="AY515" s="192" t="s">
        <v>136</v>
      </c>
    </row>
    <row r="516" s="14" customFormat="1">
      <c r="A516" s="14"/>
      <c r="B516" s="198"/>
      <c r="C516" s="14"/>
      <c r="D516" s="186" t="s">
        <v>147</v>
      </c>
      <c r="E516" s="199" t="s">
        <v>1</v>
      </c>
      <c r="F516" s="200" t="s">
        <v>1068</v>
      </c>
      <c r="G516" s="14"/>
      <c r="H516" s="201">
        <v>196.13</v>
      </c>
      <c r="I516" s="202"/>
      <c r="J516" s="14"/>
      <c r="K516" s="14"/>
      <c r="L516" s="198"/>
      <c r="M516" s="203"/>
      <c r="N516" s="204"/>
      <c r="O516" s="204"/>
      <c r="P516" s="204"/>
      <c r="Q516" s="204"/>
      <c r="R516" s="204"/>
      <c r="S516" s="204"/>
      <c r="T516" s="205"/>
      <c r="U516" s="14"/>
      <c r="V516" s="14"/>
      <c r="W516" s="14"/>
      <c r="X516" s="14"/>
      <c r="Y516" s="14"/>
      <c r="Z516" s="14"/>
      <c r="AA516" s="14"/>
      <c r="AB516" s="14"/>
      <c r="AC516" s="14"/>
      <c r="AD516" s="14"/>
      <c r="AE516" s="14"/>
      <c r="AT516" s="199" t="s">
        <v>147</v>
      </c>
      <c r="AU516" s="199" t="s">
        <v>86</v>
      </c>
      <c r="AV516" s="14" t="s">
        <v>86</v>
      </c>
      <c r="AW516" s="14" t="s">
        <v>32</v>
      </c>
      <c r="AX516" s="14" t="s">
        <v>76</v>
      </c>
      <c r="AY516" s="199" t="s">
        <v>136</v>
      </c>
    </row>
    <row r="517" s="15" customFormat="1">
      <c r="A517" s="15"/>
      <c r="B517" s="208"/>
      <c r="C517" s="15"/>
      <c r="D517" s="186" t="s">
        <v>147</v>
      </c>
      <c r="E517" s="209" t="s">
        <v>1</v>
      </c>
      <c r="F517" s="210" t="s">
        <v>192</v>
      </c>
      <c r="G517" s="15"/>
      <c r="H517" s="211">
        <v>196.13</v>
      </c>
      <c r="I517" s="212"/>
      <c r="J517" s="15"/>
      <c r="K517" s="15"/>
      <c r="L517" s="208"/>
      <c r="M517" s="213"/>
      <c r="N517" s="214"/>
      <c r="O517" s="214"/>
      <c r="P517" s="214"/>
      <c r="Q517" s="214"/>
      <c r="R517" s="214"/>
      <c r="S517" s="214"/>
      <c r="T517" s="215"/>
      <c r="U517" s="15"/>
      <c r="V517" s="15"/>
      <c r="W517" s="15"/>
      <c r="X517" s="15"/>
      <c r="Y517" s="15"/>
      <c r="Z517" s="15"/>
      <c r="AA517" s="15"/>
      <c r="AB517" s="15"/>
      <c r="AC517" s="15"/>
      <c r="AD517" s="15"/>
      <c r="AE517" s="15"/>
      <c r="AT517" s="209" t="s">
        <v>147</v>
      </c>
      <c r="AU517" s="209" t="s">
        <v>86</v>
      </c>
      <c r="AV517" s="15" t="s">
        <v>143</v>
      </c>
      <c r="AW517" s="15" t="s">
        <v>32</v>
      </c>
      <c r="AX517" s="15" t="s">
        <v>84</v>
      </c>
      <c r="AY517" s="209" t="s">
        <v>136</v>
      </c>
    </row>
    <row r="518" s="2" customFormat="1" ht="16.5" customHeight="1">
      <c r="A518" s="37"/>
      <c r="B518" s="171"/>
      <c r="C518" s="172" t="s">
        <v>1069</v>
      </c>
      <c r="D518" s="172" t="s">
        <v>139</v>
      </c>
      <c r="E518" s="173" t="s">
        <v>1070</v>
      </c>
      <c r="F518" s="174" t="s">
        <v>1071</v>
      </c>
      <c r="G518" s="175" t="s">
        <v>356</v>
      </c>
      <c r="H518" s="176">
        <v>71</v>
      </c>
      <c r="I518" s="177"/>
      <c r="J518" s="178">
        <f>ROUND(I518*H518,2)</f>
        <v>0</v>
      </c>
      <c r="K518" s="179"/>
      <c r="L518" s="38"/>
      <c r="M518" s="180" t="s">
        <v>1</v>
      </c>
      <c r="N518" s="181" t="s">
        <v>41</v>
      </c>
      <c r="O518" s="76"/>
      <c r="P518" s="182">
        <f>O518*H518</f>
        <v>0</v>
      </c>
      <c r="Q518" s="182">
        <v>0.00021000000000000001</v>
      </c>
      <c r="R518" s="182">
        <f>Q518*H518</f>
        <v>0.014910000000000001</v>
      </c>
      <c r="S518" s="182">
        <v>0</v>
      </c>
      <c r="T518" s="183">
        <f>S518*H518</f>
        <v>0</v>
      </c>
      <c r="U518" s="37"/>
      <c r="V518" s="37"/>
      <c r="W518" s="37"/>
      <c r="X518" s="37"/>
      <c r="Y518" s="37"/>
      <c r="Z518" s="37"/>
      <c r="AA518" s="37"/>
      <c r="AB518" s="37"/>
      <c r="AC518" s="37"/>
      <c r="AD518" s="37"/>
      <c r="AE518" s="37"/>
      <c r="AR518" s="184" t="s">
        <v>305</v>
      </c>
      <c r="AT518" s="184" t="s">
        <v>139</v>
      </c>
      <c r="AU518" s="184" t="s">
        <v>86</v>
      </c>
      <c r="AY518" s="18" t="s">
        <v>136</v>
      </c>
      <c r="BE518" s="185">
        <f>IF(N518="základní",J518,0)</f>
        <v>0</v>
      </c>
      <c r="BF518" s="185">
        <f>IF(N518="snížená",J518,0)</f>
        <v>0</v>
      </c>
      <c r="BG518" s="185">
        <f>IF(N518="zákl. přenesená",J518,0)</f>
        <v>0</v>
      </c>
      <c r="BH518" s="185">
        <f>IF(N518="sníž. přenesená",J518,0)</f>
        <v>0</v>
      </c>
      <c r="BI518" s="185">
        <f>IF(N518="nulová",J518,0)</f>
        <v>0</v>
      </c>
      <c r="BJ518" s="18" t="s">
        <v>84</v>
      </c>
      <c r="BK518" s="185">
        <f>ROUND(I518*H518,2)</f>
        <v>0</v>
      </c>
      <c r="BL518" s="18" t="s">
        <v>305</v>
      </c>
      <c r="BM518" s="184" t="s">
        <v>1072</v>
      </c>
    </row>
    <row r="519" s="2" customFormat="1">
      <c r="A519" s="37"/>
      <c r="B519" s="38"/>
      <c r="C519" s="37"/>
      <c r="D519" s="186" t="s">
        <v>145</v>
      </c>
      <c r="E519" s="37"/>
      <c r="F519" s="187" t="s">
        <v>1073</v>
      </c>
      <c r="G519" s="37"/>
      <c r="H519" s="37"/>
      <c r="I519" s="188"/>
      <c r="J519" s="37"/>
      <c r="K519" s="37"/>
      <c r="L519" s="38"/>
      <c r="M519" s="189"/>
      <c r="N519" s="190"/>
      <c r="O519" s="76"/>
      <c r="P519" s="76"/>
      <c r="Q519" s="76"/>
      <c r="R519" s="76"/>
      <c r="S519" s="76"/>
      <c r="T519" s="77"/>
      <c r="U519" s="37"/>
      <c r="V519" s="37"/>
      <c r="W519" s="37"/>
      <c r="X519" s="37"/>
      <c r="Y519" s="37"/>
      <c r="Z519" s="37"/>
      <c r="AA519" s="37"/>
      <c r="AB519" s="37"/>
      <c r="AC519" s="37"/>
      <c r="AD519" s="37"/>
      <c r="AE519" s="37"/>
      <c r="AT519" s="18" t="s">
        <v>145</v>
      </c>
      <c r="AU519" s="18" t="s">
        <v>86</v>
      </c>
    </row>
    <row r="520" s="2" customFormat="1">
      <c r="A520" s="37"/>
      <c r="B520" s="38"/>
      <c r="C520" s="37"/>
      <c r="D520" s="206" t="s">
        <v>156</v>
      </c>
      <c r="E520" s="37"/>
      <c r="F520" s="207" t="s">
        <v>1074</v>
      </c>
      <c r="G520" s="37"/>
      <c r="H520" s="37"/>
      <c r="I520" s="188"/>
      <c r="J520" s="37"/>
      <c r="K520" s="37"/>
      <c r="L520" s="38"/>
      <c r="M520" s="189"/>
      <c r="N520" s="190"/>
      <c r="O520" s="76"/>
      <c r="P520" s="76"/>
      <c r="Q520" s="76"/>
      <c r="R520" s="76"/>
      <c r="S520" s="76"/>
      <c r="T520" s="77"/>
      <c r="U520" s="37"/>
      <c r="V520" s="37"/>
      <c r="W520" s="37"/>
      <c r="X520" s="37"/>
      <c r="Y520" s="37"/>
      <c r="Z520" s="37"/>
      <c r="AA520" s="37"/>
      <c r="AB520" s="37"/>
      <c r="AC520" s="37"/>
      <c r="AD520" s="37"/>
      <c r="AE520" s="37"/>
      <c r="AT520" s="18" t="s">
        <v>156</v>
      </c>
      <c r="AU520" s="18" t="s">
        <v>86</v>
      </c>
    </row>
    <row r="521" s="2" customFormat="1" ht="16.5" customHeight="1">
      <c r="A521" s="37"/>
      <c r="B521" s="171"/>
      <c r="C521" s="172" t="s">
        <v>1075</v>
      </c>
      <c r="D521" s="172" t="s">
        <v>139</v>
      </c>
      <c r="E521" s="173" t="s">
        <v>1076</v>
      </c>
      <c r="F521" s="174" t="s">
        <v>1077</v>
      </c>
      <c r="G521" s="175" t="s">
        <v>356</v>
      </c>
      <c r="H521" s="176">
        <v>27</v>
      </c>
      <c r="I521" s="177"/>
      <c r="J521" s="178">
        <f>ROUND(I521*H521,2)</f>
        <v>0</v>
      </c>
      <c r="K521" s="179"/>
      <c r="L521" s="38"/>
      <c r="M521" s="180" t="s">
        <v>1</v>
      </c>
      <c r="N521" s="181" t="s">
        <v>41</v>
      </c>
      <c r="O521" s="76"/>
      <c r="P521" s="182">
        <f>O521*H521</f>
        <v>0</v>
      </c>
      <c r="Q521" s="182">
        <v>0.00020000000000000001</v>
      </c>
      <c r="R521" s="182">
        <f>Q521*H521</f>
        <v>0.0054000000000000003</v>
      </c>
      <c r="S521" s="182">
        <v>0</v>
      </c>
      <c r="T521" s="183">
        <f>S521*H521</f>
        <v>0</v>
      </c>
      <c r="U521" s="37"/>
      <c r="V521" s="37"/>
      <c r="W521" s="37"/>
      <c r="X521" s="37"/>
      <c r="Y521" s="37"/>
      <c r="Z521" s="37"/>
      <c r="AA521" s="37"/>
      <c r="AB521" s="37"/>
      <c r="AC521" s="37"/>
      <c r="AD521" s="37"/>
      <c r="AE521" s="37"/>
      <c r="AR521" s="184" t="s">
        <v>305</v>
      </c>
      <c r="AT521" s="184" t="s">
        <v>139</v>
      </c>
      <c r="AU521" s="184" t="s">
        <v>86</v>
      </c>
      <c r="AY521" s="18" t="s">
        <v>136</v>
      </c>
      <c r="BE521" s="185">
        <f>IF(N521="základní",J521,0)</f>
        <v>0</v>
      </c>
      <c r="BF521" s="185">
        <f>IF(N521="snížená",J521,0)</f>
        <v>0</v>
      </c>
      <c r="BG521" s="185">
        <f>IF(N521="zákl. přenesená",J521,0)</f>
        <v>0</v>
      </c>
      <c r="BH521" s="185">
        <f>IF(N521="sníž. přenesená",J521,0)</f>
        <v>0</v>
      </c>
      <c r="BI521" s="185">
        <f>IF(N521="nulová",J521,0)</f>
        <v>0</v>
      </c>
      <c r="BJ521" s="18" t="s">
        <v>84</v>
      </c>
      <c r="BK521" s="185">
        <f>ROUND(I521*H521,2)</f>
        <v>0</v>
      </c>
      <c r="BL521" s="18" t="s">
        <v>305</v>
      </c>
      <c r="BM521" s="184" t="s">
        <v>1078</v>
      </c>
    </row>
    <row r="522" s="2" customFormat="1">
      <c r="A522" s="37"/>
      <c r="B522" s="38"/>
      <c r="C522" s="37"/>
      <c r="D522" s="186" t="s">
        <v>145</v>
      </c>
      <c r="E522" s="37"/>
      <c r="F522" s="187" t="s">
        <v>1079</v>
      </c>
      <c r="G522" s="37"/>
      <c r="H522" s="37"/>
      <c r="I522" s="188"/>
      <c r="J522" s="37"/>
      <c r="K522" s="37"/>
      <c r="L522" s="38"/>
      <c r="M522" s="189"/>
      <c r="N522" s="190"/>
      <c r="O522" s="76"/>
      <c r="P522" s="76"/>
      <c r="Q522" s="76"/>
      <c r="R522" s="76"/>
      <c r="S522" s="76"/>
      <c r="T522" s="77"/>
      <c r="U522" s="37"/>
      <c r="V522" s="37"/>
      <c r="W522" s="37"/>
      <c r="X522" s="37"/>
      <c r="Y522" s="37"/>
      <c r="Z522" s="37"/>
      <c r="AA522" s="37"/>
      <c r="AB522" s="37"/>
      <c r="AC522" s="37"/>
      <c r="AD522" s="37"/>
      <c r="AE522" s="37"/>
      <c r="AT522" s="18" t="s">
        <v>145</v>
      </c>
      <c r="AU522" s="18" t="s">
        <v>86</v>
      </c>
    </row>
    <row r="523" s="2" customFormat="1">
      <c r="A523" s="37"/>
      <c r="B523" s="38"/>
      <c r="C523" s="37"/>
      <c r="D523" s="206" t="s">
        <v>156</v>
      </c>
      <c r="E523" s="37"/>
      <c r="F523" s="207" t="s">
        <v>1080</v>
      </c>
      <c r="G523" s="37"/>
      <c r="H523" s="37"/>
      <c r="I523" s="188"/>
      <c r="J523" s="37"/>
      <c r="K523" s="37"/>
      <c r="L523" s="38"/>
      <c r="M523" s="189"/>
      <c r="N523" s="190"/>
      <c r="O523" s="76"/>
      <c r="P523" s="76"/>
      <c r="Q523" s="76"/>
      <c r="R523" s="76"/>
      <c r="S523" s="76"/>
      <c r="T523" s="77"/>
      <c r="U523" s="37"/>
      <c r="V523" s="37"/>
      <c r="W523" s="37"/>
      <c r="X523" s="37"/>
      <c r="Y523" s="37"/>
      <c r="Z523" s="37"/>
      <c r="AA523" s="37"/>
      <c r="AB523" s="37"/>
      <c r="AC523" s="37"/>
      <c r="AD523" s="37"/>
      <c r="AE523" s="37"/>
      <c r="AT523" s="18" t="s">
        <v>156</v>
      </c>
      <c r="AU523" s="18" t="s">
        <v>86</v>
      </c>
    </row>
    <row r="524" s="2" customFormat="1" ht="16.5" customHeight="1">
      <c r="A524" s="37"/>
      <c r="B524" s="171"/>
      <c r="C524" s="172" t="s">
        <v>1081</v>
      </c>
      <c r="D524" s="172" t="s">
        <v>139</v>
      </c>
      <c r="E524" s="173" t="s">
        <v>1082</v>
      </c>
      <c r="F524" s="174" t="s">
        <v>1083</v>
      </c>
      <c r="G524" s="175" t="s">
        <v>210</v>
      </c>
      <c r="H524" s="176">
        <v>93</v>
      </c>
      <c r="I524" s="177"/>
      <c r="J524" s="178">
        <f>ROUND(I524*H524,2)</f>
        <v>0</v>
      </c>
      <c r="K524" s="179"/>
      <c r="L524" s="38"/>
      <c r="M524" s="180" t="s">
        <v>1</v>
      </c>
      <c r="N524" s="181" t="s">
        <v>41</v>
      </c>
      <c r="O524" s="76"/>
      <c r="P524" s="182">
        <f>O524*H524</f>
        <v>0</v>
      </c>
      <c r="Q524" s="182">
        <v>0.00032000000000000003</v>
      </c>
      <c r="R524" s="182">
        <f>Q524*H524</f>
        <v>0.029760000000000002</v>
      </c>
      <c r="S524" s="182">
        <v>0</v>
      </c>
      <c r="T524" s="183">
        <f>S524*H524</f>
        <v>0</v>
      </c>
      <c r="U524" s="37"/>
      <c r="V524" s="37"/>
      <c r="W524" s="37"/>
      <c r="X524" s="37"/>
      <c r="Y524" s="37"/>
      <c r="Z524" s="37"/>
      <c r="AA524" s="37"/>
      <c r="AB524" s="37"/>
      <c r="AC524" s="37"/>
      <c r="AD524" s="37"/>
      <c r="AE524" s="37"/>
      <c r="AR524" s="184" t="s">
        <v>305</v>
      </c>
      <c r="AT524" s="184" t="s">
        <v>139</v>
      </c>
      <c r="AU524" s="184" t="s">
        <v>86</v>
      </c>
      <c r="AY524" s="18" t="s">
        <v>136</v>
      </c>
      <c r="BE524" s="185">
        <f>IF(N524="základní",J524,0)</f>
        <v>0</v>
      </c>
      <c r="BF524" s="185">
        <f>IF(N524="snížená",J524,0)</f>
        <v>0</v>
      </c>
      <c r="BG524" s="185">
        <f>IF(N524="zákl. přenesená",J524,0)</f>
        <v>0</v>
      </c>
      <c r="BH524" s="185">
        <f>IF(N524="sníž. přenesená",J524,0)</f>
        <v>0</v>
      </c>
      <c r="BI524" s="185">
        <f>IF(N524="nulová",J524,0)</f>
        <v>0</v>
      </c>
      <c r="BJ524" s="18" t="s">
        <v>84</v>
      </c>
      <c r="BK524" s="185">
        <f>ROUND(I524*H524,2)</f>
        <v>0</v>
      </c>
      <c r="BL524" s="18" t="s">
        <v>305</v>
      </c>
      <c r="BM524" s="184" t="s">
        <v>1084</v>
      </c>
    </row>
    <row r="525" s="2" customFormat="1">
      <c r="A525" s="37"/>
      <c r="B525" s="38"/>
      <c r="C525" s="37"/>
      <c r="D525" s="186" t="s">
        <v>145</v>
      </c>
      <c r="E525" s="37"/>
      <c r="F525" s="187" t="s">
        <v>1085</v>
      </c>
      <c r="G525" s="37"/>
      <c r="H525" s="37"/>
      <c r="I525" s="188"/>
      <c r="J525" s="37"/>
      <c r="K525" s="37"/>
      <c r="L525" s="38"/>
      <c r="M525" s="189"/>
      <c r="N525" s="190"/>
      <c r="O525" s="76"/>
      <c r="P525" s="76"/>
      <c r="Q525" s="76"/>
      <c r="R525" s="76"/>
      <c r="S525" s="76"/>
      <c r="T525" s="77"/>
      <c r="U525" s="37"/>
      <c r="V525" s="37"/>
      <c r="W525" s="37"/>
      <c r="X525" s="37"/>
      <c r="Y525" s="37"/>
      <c r="Z525" s="37"/>
      <c r="AA525" s="37"/>
      <c r="AB525" s="37"/>
      <c r="AC525" s="37"/>
      <c r="AD525" s="37"/>
      <c r="AE525" s="37"/>
      <c r="AT525" s="18" t="s">
        <v>145</v>
      </c>
      <c r="AU525" s="18" t="s">
        <v>86</v>
      </c>
    </row>
    <row r="526" s="2" customFormat="1">
      <c r="A526" s="37"/>
      <c r="B526" s="38"/>
      <c r="C526" s="37"/>
      <c r="D526" s="206" t="s">
        <v>156</v>
      </c>
      <c r="E526" s="37"/>
      <c r="F526" s="207" t="s">
        <v>1086</v>
      </c>
      <c r="G526" s="37"/>
      <c r="H526" s="37"/>
      <c r="I526" s="188"/>
      <c r="J526" s="37"/>
      <c r="K526" s="37"/>
      <c r="L526" s="38"/>
      <c r="M526" s="189"/>
      <c r="N526" s="190"/>
      <c r="O526" s="76"/>
      <c r="P526" s="76"/>
      <c r="Q526" s="76"/>
      <c r="R526" s="76"/>
      <c r="S526" s="76"/>
      <c r="T526" s="77"/>
      <c r="U526" s="37"/>
      <c r="V526" s="37"/>
      <c r="W526" s="37"/>
      <c r="X526" s="37"/>
      <c r="Y526" s="37"/>
      <c r="Z526" s="37"/>
      <c r="AA526" s="37"/>
      <c r="AB526" s="37"/>
      <c r="AC526" s="37"/>
      <c r="AD526" s="37"/>
      <c r="AE526" s="37"/>
      <c r="AT526" s="18" t="s">
        <v>156</v>
      </c>
      <c r="AU526" s="18" t="s">
        <v>86</v>
      </c>
    </row>
    <row r="527" s="2" customFormat="1" ht="24.15" customHeight="1">
      <c r="A527" s="37"/>
      <c r="B527" s="171"/>
      <c r="C527" s="172" t="s">
        <v>1087</v>
      </c>
      <c r="D527" s="172" t="s">
        <v>139</v>
      </c>
      <c r="E527" s="173" t="s">
        <v>1088</v>
      </c>
      <c r="F527" s="174" t="s">
        <v>1089</v>
      </c>
      <c r="G527" s="175" t="s">
        <v>142</v>
      </c>
      <c r="H527" s="176">
        <v>404.55000000000001</v>
      </c>
      <c r="I527" s="177"/>
      <c r="J527" s="178">
        <f>ROUND(I527*H527,2)</f>
        <v>0</v>
      </c>
      <c r="K527" s="179"/>
      <c r="L527" s="38"/>
      <c r="M527" s="180" t="s">
        <v>1</v>
      </c>
      <c r="N527" s="181" t="s">
        <v>41</v>
      </c>
      <c r="O527" s="76"/>
      <c r="P527" s="182">
        <f>O527*H527</f>
        <v>0</v>
      </c>
      <c r="Q527" s="182">
        <v>4.5000000000000003E-05</v>
      </c>
      <c r="R527" s="182">
        <f>Q527*H527</f>
        <v>0.018204750000000002</v>
      </c>
      <c r="S527" s="182">
        <v>0</v>
      </c>
      <c r="T527" s="183">
        <f>S527*H527</f>
        <v>0</v>
      </c>
      <c r="U527" s="37"/>
      <c r="V527" s="37"/>
      <c r="W527" s="37"/>
      <c r="X527" s="37"/>
      <c r="Y527" s="37"/>
      <c r="Z527" s="37"/>
      <c r="AA527" s="37"/>
      <c r="AB527" s="37"/>
      <c r="AC527" s="37"/>
      <c r="AD527" s="37"/>
      <c r="AE527" s="37"/>
      <c r="AR527" s="184" t="s">
        <v>305</v>
      </c>
      <c r="AT527" s="184" t="s">
        <v>139</v>
      </c>
      <c r="AU527" s="184" t="s">
        <v>86</v>
      </c>
      <c r="AY527" s="18" t="s">
        <v>136</v>
      </c>
      <c r="BE527" s="185">
        <f>IF(N527="základní",J527,0)</f>
        <v>0</v>
      </c>
      <c r="BF527" s="185">
        <f>IF(N527="snížená",J527,0)</f>
        <v>0</v>
      </c>
      <c r="BG527" s="185">
        <f>IF(N527="zákl. přenesená",J527,0)</f>
        <v>0</v>
      </c>
      <c r="BH527" s="185">
        <f>IF(N527="sníž. přenesená",J527,0)</f>
        <v>0</v>
      </c>
      <c r="BI527" s="185">
        <f>IF(N527="nulová",J527,0)</f>
        <v>0</v>
      </c>
      <c r="BJ527" s="18" t="s">
        <v>84</v>
      </c>
      <c r="BK527" s="185">
        <f>ROUND(I527*H527,2)</f>
        <v>0</v>
      </c>
      <c r="BL527" s="18" t="s">
        <v>305</v>
      </c>
      <c r="BM527" s="184" t="s">
        <v>1090</v>
      </c>
    </row>
    <row r="528" s="2" customFormat="1">
      <c r="A528" s="37"/>
      <c r="B528" s="38"/>
      <c r="C528" s="37"/>
      <c r="D528" s="186" t="s">
        <v>145</v>
      </c>
      <c r="E528" s="37"/>
      <c r="F528" s="187" t="s">
        <v>1089</v>
      </c>
      <c r="G528" s="37"/>
      <c r="H528" s="37"/>
      <c r="I528" s="188"/>
      <c r="J528" s="37"/>
      <c r="K528" s="37"/>
      <c r="L528" s="38"/>
      <c r="M528" s="189"/>
      <c r="N528" s="190"/>
      <c r="O528" s="76"/>
      <c r="P528" s="76"/>
      <c r="Q528" s="76"/>
      <c r="R528" s="76"/>
      <c r="S528" s="76"/>
      <c r="T528" s="77"/>
      <c r="U528" s="37"/>
      <c r="V528" s="37"/>
      <c r="W528" s="37"/>
      <c r="X528" s="37"/>
      <c r="Y528" s="37"/>
      <c r="Z528" s="37"/>
      <c r="AA528" s="37"/>
      <c r="AB528" s="37"/>
      <c r="AC528" s="37"/>
      <c r="AD528" s="37"/>
      <c r="AE528" s="37"/>
      <c r="AT528" s="18" t="s">
        <v>145</v>
      </c>
      <c r="AU528" s="18" t="s">
        <v>86</v>
      </c>
    </row>
    <row r="529" s="2" customFormat="1" ht="24.15" customHeight="1">
      <c r="A529" s="37"/>
      <c r="B529" s="171"/>
      <c r="C529" s="172" t="s">
        <v>1091</v>
      </c>
      <c r="D529" s="172" t="s">
        <v>139</v>
      </c>
      <c r="E529" s="173" t="s">
        <v>1092</v>
      </c>
      <c r="F529" s="174" t="s">
        <v>1093</v>
      </c>
      <c r="G529" s="175" t="s">
        <v>261</v>
      </c>
      <c r="H529" s="176">
        <v>16.251000000000001</v>
      </c>
      <c r="I529" s="177"/>
      <c r="J529" s="178">
        <f>ROUND(I529*H529,2)</f>
        <v>0</v>
      </c>
      <c r="K529" s="179"/>
      <c r="L529" s="38"/>
      <c r="M529" s="180" t="s">
        <v>1</v>
      </c>
      <c r="N529" s="181" t="s">
        <v>41</v>
      </c>
      <c r="O529" s="76"/>
      <c r="P529" s="182">
        <f>O529*H529</f>
        <v>0</v>
      </c>
      <c r="Q529" s="182">
        <v>0</v>
      </c>
      <c r="R529" s="182">
        <f>Q529*H529</f>
        <v>0</v>
      </c>
      <c r="S529" s="182">
        <v>0</v>
      </c>
      <c r="T529" s="183">
        <f>S529*H529</f>
        <v>0</v>
      </c>
      <c r="U529" s="37"/>
      <c r="V529" s="37"/>
      <c r="W529" s="37"/>
      <c r="X529" s="37"/>
      <c r="Y529" s="37"/>
      <c r="Z529" s="37"/>
      <c r="AA529" s="37"/>
      <c r="AB529" s="37"/>
      <c r="AC529" s="37"/>
      <c r="AD529" s="37"/>
      <c r="AE529" s="37"/>
      <c r="AR529" s="184" t="s">
        <v>305</v>
      </c>
      <c r="AT529" s="184" t="s">
        <v>139</v>
      </c>
      <c r="AU529" s="184" t="s">
        <v>86</v>
      </c>
      <c r="AY529" s="18" t="s">
        <v>136</v>
      </c>
      <c r="BE529" s="185">
        <f>IF(N529="základní",J529,0)</f>
        <v>0</v>
      </c>
      <c r="BF529" s="185">
        <f>IF(N529="snížená",J529,0)</f>
        <v>0</v>
      </c>
      <c r="BG529" s="185">
        <f>IF(N529="zákl. přenesená",J529,0)</f>
        <v>0</v>
      </c>
      <c r="BH529" s="185">
        <f>IF(N529="sníž. přenesená",J529,0)</f>
        <v>0</v>
      </c>
      <c r="BI529" s="185">
        <f>IF(N529="nulová",J529,0)</f>
        <v>0</v>
      </c>
      <c r="BJ529" s="18" t="s">
        <v>84</v>
      </c>
      <c r="BK529" s="185">
        <f>ROUND(I529*H529,2)</f>
        <v>0</v>
      </c>
      <c r="BL529" s="18" t="s">
        <v>305</v>
      </c>
      <c r="BM529" s="184" t="s">
        <v>1094</v>
      </c>
    </row>
    <row r="530" s="2" customFormat="1">
      <c r="A530" s="37"/>
      <c r="B530" s="38"/>
      <c r="C530" s="37"/>
      <c r="D530" s="186" t="s">
        <v>145</v>
      </c>
      <c r="E530" s="37"/>
      <c r="F530" s="187" t="s">
        <v>1095</v>
      </c>
      <c r="G530" s="37"/>
      <c r="H530" s="37"/>
      <c r="I530" s="188"/>
      <c r="J530" s="37"/>
      <c r="K530" s="37"/>
      <c r="L530" s="38"/>
      <c r="M530" s="189"/>
      <c r="N530" s="190"/>
      <c r="O530" s="76"/>
      <c r="P530" s="76"/>
      <c r="Q530" s="76"/>
      <c r="R530" s="76"/>
      <c r="S530" s="76"/>
      <c r="T530" s="77"/>
      <c r="U530" s="37"/>
      <c r="V530" s="37"/>
      <c r="W530" s="37"/>
      <c r="X530" s="37"/>
      <c r="Y530" s="37"/>
      <c r="Z530" s="37"/>
      <c r="AA530" s="37"/>
      <c r="AB530" s="37"/>
      <c r="AC530" s="37"/>
      <c r="AD530" s="37"/>
      <c r="AE530" s="37"/>
      <c r="AT530" s="18" t="s">
        <v>145</v>
      </c>
      <c r="AU530" s="18" t="s">
        <v>86</v>
      </c>
    </row>
    <row r="531" s="2" customFormat="1">
      <c r="A531" s="37"/>
      <c r="B531" s="38"/>
      <c r="C531" s="37"/>
      <c r="D531" s="206" t="s">
        <v>156</v>
      </c>
      <c r="E531" s="37"/>
      <c r="F531" s="207" t="s">
        <v>1096</v>
      </c>
      <c r="G531" s="37"/>
      <c r="H531" s="37"/>
      <c r="I531" s="188"/>
      <c r="J531" s="37"/>
      <c r="K531" s="37"/>
      <c r="L531" s="38"/>
      <c r="M531" s="189"/>
      <c r="N531" s="190"/>
      <c r="O531" s="76"/>
      <c r="P531" s="76"/>
      <c r="Q531" s="76"/>
      <c r="R531" s="76"/>
      <c r="S531" s="76"/>
      <c r="T531" s="77"/>
      <c r="U531" s="37"/>
      <c r="V531" s="37"/>
      <c r="W531" s="37"/>
      <c r="X531" s="37"/>
      <c r="Y531" s="37"/>
      <c r="Z531" s="37"/>
      <c r="AA531" s="37"/>
      <c r="AB531" s="37"/>
      <c r="AC531" s="37"/>
      <c r="AD531" s="37"/>
      <c r="AE531" s="37"/>
      <c r="AT531" s="18" t="s">
        <v>156</v>
      </c>
      <c r="AU531" s="18" t="s">
        <v>86</v>
      </c>
    </row>
    <row r="532" s="12" customFormat="1" ht="22.8" customHeight="1">
      <c r="A532" s="12"/>
      <c r="B532" s="158"/>
      <c r="C532" s="12"/>
      <c r="D532" s="159" t="s">
        <v>75</v>
      </c>
      <c r="E532" s="169" t="s">
        <v>432</v>
      </c>
      <c r="F532" s="169" t="s">
        <v>433</v>
      </c>
      <c r="G532" s="12"/>
      <c r="H532" s="12"/>
      <c r="I532" s="161"/>
      <c r="J532" s="170">
        <f>BK532</f>
        <v>0</v>
      </c>
      <c r="K532" s="12"/>
      <c r="L532" s="158"/>
      <c r="M532" s="163"/>
      <c r="N532" s="164"/>
      <c r="O532" s="164"/>
      <c r="P532" s="165">
        <f>SUM(P533:P568)</f>
        <v>0</v>
      </c>
      <c r="Q532" s="164"/>
      <c r="R532" s="165">
        <f>SUM(R533:R568)</f>
        <v>4.3599082999999998</v>
      </c>
      <c r="S532" s="164"/>
      <c r="T532" s="166">
        <f>SUM(T533:T568)</f>
        <v>0</v>
      </c>
      <c r="U532" s="12"/>
      <c r="V532" s="12"/>
      <c r="W532" s="12"/>
      <c r="X532" s="12"/>
      <c r="Y532" s="12"/>
      <c r="Z532" s="12"/>
      <c r="AA532" s="12"/>
      <c r="AB532" s="12"/>
      <c r="AC532" s="12"/>
      <c r="AD532" s="12"/>
      <c r="AE532" s="12"/>
      <c r="AR532" s="159" t="s">
        <v>86</v>
      </c>
      <c r="AT532" s="167" t="s">
        <v>75</v>
      </c>
      <c r="AU532" s="167" t="s">
        <v>84</v>
      </c>
      <c r="AY532" s="159" t="s">
        <v>136</v>
      </c>
      <c r="BK532" s="168">
        <f>SUM(BK533:BK568)</f>
        <v>0</v>
      </c>
    </row>
    <row r="533" s="2" customFormat="1" ht="24.15" customHeight="1">
      <c r="A533" s="37"/>
      <c r="B533" s="171"/>
      <c r="C533" s="172" t="s">
        <v>1097</v>
      </c>
      <c r="D533" s="172" t="s">
        <v>139</v>
      </c>
      <c r="E533" s="173" t="s">
        <v>1098</v>
      </c>
      <c r="F533" s="174" t="s">
        <v>1099</v>
      </c>
      <c r="G533" s="175" t="s">
        <v>142</v>
      </c>
      <c r="H533" s="176">
        <v>950.62</v>
      </c>
      <c r="I533" s="177"/>
      <c r="J533" s="178">
        <f>ROUND(I533*H533,2)</f>
        <v>0</v>
      </c>
      <c r="K533" s="179"/>
      <c r="L533" s="38"/>
      <c r="M533" s="180" t="s">
        <v>1</v>
      </c>
      <c r="N533" s="181" t="s">
        <v>41</v>
      </c>
      <c r="O533" s="76"/>
      <c r="P533" s="182">
        <f>O533*H533</f>
        <v>0</v>
      </c>
      <c r="Q533" s="182">
        <v>0</v>
      </c>
      <c r="R533" s="182">
        <f>Q533*H533</f>
        <v>0</v>
      </c>
      <c r="S533" s="182">
        <v>0</v>
      </c>
      <c r="T533" s="183">
        <f>S533*H533</f>
        <v>0</v>
      </c>
      <c r="U533" s="37"/>
      <c r="V533" s="37"/>
      <c r="W533" s="37"/>
      <c r="X533" s="37"/>
      <c r="Y533" s="37"/>
      <c r="Z533" s="37"/>
      <c r="AA533" s="37"/>
      <c r="AB533" s="37"/>
      <c r="AC533" s="37"/>
      <c r="AD533" s="37"/>
      <c r="AE533" s="37"/>
      <c r="AR533" s="184" t="s">
        <v>305</v>
      </c>
      <c r="AT533" s="184" t="s">
        <v>139</v>
      </c>
      <c r="AU533" s="184" t="s">
        <v>86</v>
      </c>
      <c r="AY533" s="18" t="s">
        <v>136</v>
      </c>
      <c r="BE533" s="185">
        <f>IF(N533="základní",J533,0)</f>
        <v>0</v>
      </c>
      <c r="BF533" s="185">
        <f>IF(N533="snížená",J533,0)</f>
        <v>0</v>
      </c>
      <c r="BG533" s="185">
        <f>IF(N533="zákl. přenesená",J533,0)</f>
        <v>0</v>
      </c>
      <c r="BH533" s="185">
        <f>IF(N533="sníž. přenesená",J533,0)</f>
        <v>0</v>
      </c>
      <c r="BI533" s="185">
        <f>IF(N533="nulová",J533,0)</f>
        <v>0</v>
      </c>
      <c r="BJ533" s="18" t="s">
        <v>84</v>
      </c>
      <c r="BK533" s="185">
        <f>ROUND(I533*H533,2)</f>
        <v>0</v>
      </c>
      <c r="BL533" s="18" t="s">
        <v>305</v>
      </c>
      <c r="BM533" s="184" t="s">
        <v>1100</v>
      </c>
    </row>
    <row r="534" s="2" customFormat="1">
      <c r="A534" s="37"/>
      <c r="B534" s="38"/>
      <c r="C534" s="37"/>
      <c r="D534" s="186" t="s">
        <v>145</v>
      </c>
      <c r="E534" s="37"/>
      <c r="F534" s="187" t="s">
        <v>1101</v>
      </c>
      <c r="G534" s="37"/>
      <c r="H534" s="37"/>
      <c r="I534" s="188"/>
      <c r="J534" s="37"/>
      <c r="K534" s="37"/>
      <c r="L534" s="38"/>
      <c r="M534" s="189"/>
      <c r="N534" s="190"/>
      <c r="O534" s="76"/>
      <c r="P534" s="76"/>
      <c r="Q534" s="76"/>
      <c r="R534" s="76"/>
      <c r="S534" s="76"/>
      <c r="T534" s="77"/>
      <c r="U534" s="37"/>
      <c r="V534" s="37"/>
      <c r="W534" s="37"/>
      <c r="X534" s="37"/>
      <c r="Y534" s="37"/>
      <c r="Z534" s="37"/>
      <c r="AA534" s="37"/>
      <c r="AB534" s="37"/>
      <c r="AC534" s="37"/>
      <c r="AD534" s="37"/>
      <c r="AE534" s="37"/>
      <c r="AT534" s="18" t="s">
        <v>145</v>
      </c>
      <c r="AU534" s="18" t="s">
        <v>86</v>
      </c>
    </row>
    <row r="535" s="2" customFormat="1">
      <c r="A535" s="37"/>
      <c r="B535" s="38"/>
      <c r="C535" s="37"/>
      <c r="D535" s="206" t="s">
        <v>156</v>
      </c>
      <c r="E535" s="37"/>
      <c r="F535" s="207" t="s">
        <v>1102</v>
      </c>
      <c r="G535" s="37"/>
      <c r="H535" s="37"/>
      <c r="I535" s="188"/>
      <c r="J535" s="37"/>
      <c r="K535" s="37"/>
      <c r="L535" s="38"/>
      <c r="M535" s="189"/>
      <c r="N535" s="190"/>
      <c r="O535" s="76"/>
      <c r="P535" s="76"/>
      <c r="Q535" s="76"/>
      <c r="R535" s="76"/>
      <c r="S535" s="76"/>
      <c r="T535" s="77"/>
      <c r="U535" s="37"/>
      <c r="V535" s="37"/>
      <c r="W535" s="37"/>
      <c r="X535" s="37"/>
      <c r="Y535" s="37"/>
      <c r="Z535" s="37"/>
      <c r="AA535" s="37"/>
      <c r="AB535" s="37"/>
      <c r="AC535" s="37"/>
      <c r="AD535" s="37"/>
      <c r="AE535" s="37"/>
      <c r="AT535" s="18" t="s">
        <v>156</v>
      </c>
      <c r="AU535" s="18" t="s">
        <v>86</v>
      </c>
    </row>
    <row r="536" s="13" customFormat="1">
      <c r="A536" s="13"/>
      <c r="B536" s="191"/>
      <c r="C536" s="13"/>
      <c r="D536" s="186" t="s">
        <v>147</v>
      </c>
      <c r="E536" s="192" t="s">
        <v>1</v>
      </c>
      <c r="F536" s="193" t="s">
        <v>1103</v>
      </c>
      <c r="G536" s="13"/>
      <c r="H536" s="192" t="s">
        <v>1</v>
      </c>
      <c r="I536" s="194"/>
      <c r="J536" s="13"/>
      <c r="K536" s="13"/>
      <c r="L536" s="191"/>
      <c r="M536" s="195"/>
      <c r="N536" s="196"/>
      <c r="O536" s="196"/>
      <c r="P536" s="196"/>
      <c r="Q536" s="196"/>
      <c r="R536" s="196"/>
      <c r="S536" s="196"/>
      <c r="T536" s="197"/>
      <c r="U536" s="13"/>
      <c r="V536" s="13"/>
      <c r="W536" s="13"/>
      <c r="X536" s="13"/>
      <c r="Y536" s="13"/>
      <c r="Z536" s="13"/>
      <c r="AA536" s="13"/>
      <c r="AB536" s="13"/>
      <c r="AC536" s="13"/>
      <c r="AD536" s="13"/>
      <c r="AE536" s="13"/>
      <c r="AT536" s="192" t="s">
        <v>147</v>
      </c>
      <c r="AU536" s="192" t="s">
        <v>86</v>
      </c>
      <c r="AV536" s="13" t="s">
        <v>84</v>
      </c>
      <c r="AW536" s="13" t="s">
        <v>32</v>
      </c>
      <c r="AX536" s="13" t="s">
        <v>76</v>
      </c>
      <c r="AY536" s="192" t="s">
        <v>136</v>
      </c>
    </row>
    <row r="537" s="14" customFormat="1">
      <c r="A537" s="14"/>
      <c r="B537" s="198"/>
      <c r="C537" s="14"/>
      <c r="D537" s="186" t="s">
        <v>147</v>
      </c>
      <c r="E537" s="199" t="s">
        <v>1</v>
      </c>
      <c r="F537" s="200" t="s">
        <v>1104</v>
      </c>
      <c r="G537" s="14"/>
      <c r="H537" s="201">
        <v>546.07000000000005</v>
      </c>
      <c r="I537" s="202"/>
      <c r="J537" s="14"/>
      <c r="K537" s="14"/>
      <c r="L537" s="198"/>
      <c r="M537" s="203"/>
      <c r="N537" s="204"/>
      <c r="O537" s="204"/>
      <c r="P537" s="204"/>
      <c r="Q537" s="204"/>
      <c r="R537" s="204"/>
      <c r="S537" s="204"/>
      <c r="T537" s="205"/>
      <c r="U537" s="14"/>
      <c r="V537" s="14"/>
      <c r="W537" s="14"/>
      <c r="X537" s="14"/>
      <c r="Y537" s="14"/>
      <c r="Z537" s="14"/>
      <c r="AA537" s="14"/>
      <c r="AB537" s="14"/>
      <c r="AC537" s="14"/>
      <c r="AD537" s="14"/>
      <c r="AE537" s="14"/>
      <c r="AT537" s="199" t="s">
        <v>147</v>
      </c>
      <c r="AU537" s="199" t="s">
        <v>86</v>
      </c>
      <c r="AV537" s="14" t="s">
        <v>86</v>
      </c>
      <c r="AW537" s="14" t="s">
        <v>32</v>
      </c>
      <c r="AX537" s="14" t="s">
        <v>76</v>
      </c>
      <c r="AY537" s="199" t="s">
        <v>136</v>
      </c>
    </row>
    <row r="538" s="13" customFormat="1">
      <c r="A538" s="13"/>
      <c r="B538" s="191"/>
      <c r="C538" s="13"/>
      <c r="D538" s="186" t="s">
        <v>147</v>
      </c>
      <c r="E538" s="192" t="s">
        <v>1</v>
      </c>
      <c r="F538" s="193" t="s">
        <v>1026</v>
      </c>
      <c r="G538" s="13"/>
      <c r="H538" s="192" t="s">
        <v>1</v>
      </c>
      <c r="I538" s="194"/>
      <c r="J538" s="13"/>
      <c r="K538" s="13"/>
      <c r="L538" s="191"/>
      <c r="M538" s="195"/>
      <c r="N538" s="196"/>
      <c r="O538" s="196"/>
      <c r="P538" s="196"/>
      <c r="Q538" s="196"/>
      <c r="R538" s="196"/>
      <c r="S538" s="196"/>
      <c r="T538" s="197"/>
      <c r="U538" s="13"/>
      <c r="V538" s="13"/>
      <c r="W538" s="13"/>
      <c r="X538" s="13"/>
      <c r="Y538" s="13"/>
      <c r="Z538" s="13"/>
      <c r="AA538" s="13"/>
      <c r="AB538" s="13"/>
      <c r="AC538" s="13"/>
      <c r="AD538" s="13"/>
      <c r="AE538" s="13"/>
      <c r="AT538" s="192" t="s">
        <v>147</v>
      </c>
      <c r="AU538" s="192" t="s">
        <v>86</v>
      </c>
      <c r="AV538" s="13" t="s">
        <v>84</v>
      </c>
      <c r="AW538" s="13" t="s">
        <v>32</v>
      </c>
      <c r="AX538" s="13" t="s">
        <v>76</v>
      </c>
      <c r="AY538" s="192" t="s">
        <v>136</v>
      </c>
    </row>
    <row r="539" s="14" customFormat="1">
      <c r="A539" s="14"/>
      <c r="B539" s="198"/>
      <c r="C539" s="14"/>
      <c r="D539" s="186" t="s">
        <v>147</v>
      </c>
      <c r="E539" s="199" t="s">
        <v>1</v>
      </c>
      <c r="F539" s="200" t="s">
        <v>1027</v>
      </c>
      <c r="G539" s="14"/>
      <c r="H539" s="201">
        <v>400.18000000000001</v>
      </c>
      <c r="I539" s="202"/>
      <c r="J539" s="14"/>
      <c r="K539" s="14"/>
      <c r="L539" s="198"/>
      <c r="M539" s="203"/>
      <c r="N539" s="204"/>
      <c r="O539" s="204"/>
      <c r="P539" s="204"/>
      <c r="Q539" s="204"/>
      <c r="R539" s="204"/>
      <c r="S539" s="204"/>
      <c r="T539" s="205"/>
      <c r="U539" s="14"/>
      <c r="V539" s="14"/>
      <c r="W539" s="14"/>
      <c r="X539" s="14"/>
      <c r="Y539" s="14"/>
      <c r="Z539" s="14"/>
      <c r="AA539" s="14"/>
      <c r="AB539" s="14"/>
      <c r="AC539" s="14"/>
      <c r="AD539" s="14"/>
      <c r="AE539" s="14"/>
      <c r="AT539" s="199" t="s">
        <v>147</v>
      </c>
      <c r="AU539" s="199" t="s">
        <v>86</v>
      </c>
      <c r="AV539" s="14" t="s">
        <v>86</v>
      </c>
      <c r="AW539" s="14" t="s">
        <v>32</v>
      </c>
      <c r="AX539" s="14" t="s">
        <v>76</v>
      </c>
      <c r="AY539" s="199" t="s">
        <v>136</v>
      </c>
    </row>
    <row r="540" s="14" customFormat="1">
      <c r="A540" s="14"/>
      <c r="B540" s="198"/>
      <c r="C540" s="14"/>
      <c r="D540" s="186" t="s">
        <v>147</v>
      </c>
      <c r="E540" s="199" t="s">
        <v>1</v>
      </c>
      <c r="F540" s="200" t="s">
        <v>1028</v>
      </c>
      <c r="G540" s="14"/>
      <c r="H540" s="201">
        <v>4.3700000000000001</v>
      </c>
      <c r="I540" s="202"/>
      <c r="J540" s="14"/>
      <c r="K540" s="14"/>
      <c r="L540" s="198"/>
      <c r="M540" s="203"/>
      <c r="N540" s="204"/>
      <c r="O540" s="204"/>
      <c r="P540" s="204"/>
      <c r="Q540" s="204"/>
      <c r="R540" s="204"/>
      <c r="S540" s="204"/>
      <c r="T540" s="205"/>
      <c r="U540" s="14"/>
      <c r="V540" s="14"/>
      <c r="W540" s="14"/>
      <c r="X540" s="14"/>
      <c r="Y540" s="14"/>
      <c r="Z540" s="14"/>
      <c r="AA540" s="14"/>
      <c r="AB540" s="14"/>
      <c r="AC540" s="14"/>
      <c r="AD540" s="14"/>
      <c r="AE540" s="14"/>
      <c r="AT540" s="199" t="s">
        <v>147</v>
      </c>
      <c r="AU540" s="199" t="s">
        <v>86</v>
      </c>
      <c r="AV540" s="14" t="s">
        <v>86</v>
      </c>
      <c r="AW540" s="14" t="s">
        <v>32</v>
      </c>
      <c r="AX540" s="14" t="s">
        <v>76</v>
      </c>
      <c r="AY540" s="199" t="s">
        <v>136</v>
      </c>
    </row>
    <row r="541" s="15" customFormat="1">
      <c r="A541" s="15"/>
      <c r="B541" s="208"/>
      <c r="C541" s="15"/>
      <c r="D541" s="186" t="s">
        <v>147</v>
      </c>
      <c r="E541" s="209" t="s">
        <v>1</v>
      </c>
      <c r="F541" s="210" t="s">
        <v>192</v>
      </c>
      <c r="G541" s="15"/>
      <c r="H541" s="211">
        <v>950.62</v>
      </c>
      <c r="I541" s="212"/>
      <c r="J541" s="15"/>
      <c r="K541" s="15"/>
      <c r="L541" s="208"/>
      <c r="M541" s="213"/>
      <c r="N541" s="214"/>
      <c r="O541" s="214"/>
      <c r="P541" s="214"/>
      <c r="Q541" s="214"/>
      <c r="R541" s="214"/>
      <c r="S541" s="214"/>
      <c r="T541" s="215"/>
      <c r="U541" s="15"/>
      <c r="V541" s="15"/>
      <c r="W541" s="15"/>
      <c r="X541" s="15"/>
      <c r="Y541" s="15"/>
      <c r="Z541" s="15"/>
      <c r="AA541" s="15"/>
      <c r="AB541" s="15"/>
      <c r="AC541" s="15"/>
      <c r="AD541" s="15"/>
      <c r="AE541" s="15"/>
      <c r="AT541" s="209" t="s">
        <v>147</v>
      </c>
      <c r="AU541" s="209" t="s">
        <v>86</v>
      </c>
      <c r="AV541" s="15" t="s">
        <v>143</v>
      </c>
      <c r="AW541" s="15" t="s">
        <v>32</v>
      </c>
      <c r="AX541" s="15" t="s">
        <v>84</v>
      </c>
      <c r="AY541" s="209" t="s">
        <v>136</v>
      </c>
    </row>
    <row r="542" s="2" customFormat="1" ht="16.5" customHeight="1">
      <c r="A542" s="37"/>
      <c r="B542" s="171"/>
      <c r="C542" s="172" t="s">
        <v>1105</v>
      </c>
      <c r="D542" s="172" t="s">
        <v>139</v>
      </c>
      <c r="E542" s="173" t="s">
        <v>1106</v>
      </c>
      <c r="F542" s="174" t="s">
        <v>1107</v>
      </c>
      <c r="G542" s="175" t="s">
        <v>142</v>
      </c>
      <c r="H542" s="176">
        <v>546.07000000000005</v>
      </c>
      <c r="I542" s="177"/>
      <c r="J542" s="178">
        <f>ROUND(I542*H542,2)</f>
        <v>0</v>
      </c>
      <c r="K542" s="179"/>
      <c r="L542" s="38"/>
      <c r="M542" s="180" t="s">
        <v>1</v>
      </c>
      <c r="N542" s="181" t="s">
        <v>41</v>
      </c>
      <c r="O542" s="76"/>
      <c r="P542" s="182">
        <f>O542*H542</f>
        <v>0</v>
      </c>
      <c r="Q542" s="182">
        <v>0</v>
      </c>
      <c r="R542" s="182">
        <f>Q542*H542</f>
        <v>0</v>
      </c>
      <c r="S542" s="182">
        <v>0</v>
      </c>
      <c r="T542" s="183">
        <f>S542*H542</f>
        <v>0</v>
      </c>
      <c r="U542" s="37"/>
      <c r="V542" s="37"/>
      <c r="W542" s="37"/>
      <c r="X542" s="37"/>
      <c r="Y542" s="37"/>
      <c r="Z542" s="37"/>
      <c r="AA542" s="37"/>
      <c r="AB542" s="37"/>
      <c r="AC542" s="37"/>
      <c r="AD542" s="37"/>
      <c r="AE542" s="37"/>
      <c r="AR542" s="184" t="s">
        <v>305</v>
      </c>
      <c r="AT542" s="184" t="s">
        <v>139</v>
      </c>
      <c r="AU542" s="184" t="s">
        <v>86</v>
      </c>
      <c r="AY542" s="18" t="s">
        <v>136</v>
      </c>
      <c r="BE542" s="185">
        <f>IF(N542="základní",J542,0)</f>
        <v>0</v>
      </c>
      <c r="BF542" s="185">
        <f>IF(N542="snížená",J542,0)</f>
        <v>0</v>
      </c>
      <c r="BG542" s="185">
        <f>IF(N542="zákl. přenesená",J542,0)</f>
        <v>0</v>
      </c>
      <c r="BH542" s="185">
        <f>IF(N542="sníž. přenesená",J542,0)</f>
        <v>0</v>
      </c>
      <c r="BI542" s="185">
        <f>IF(N542="nulová",J542,0)</f>
        <v>0</v>
      </c>
      <c r="BJ542" s="18" t="s">
        <v>84</v>
      </c>
      <c r="BK542" s="185">
        <f>ROUND(I542*H542,2)</f>
        <v>0</v>
      </c>
      <c r="BL542" s="18" t="s">
        <v>305</v>
      </c>
      <c r="BM542" s="184" t="s">
        <v>1108</v>
      </c>
    </row>
    <row r="543" s="2" customFormat="1">
      <c r="A543" s="37"/>
      <c r="B543" s="38"/>
      <c r="C543" s="37"/>
      <c r="D543" s="186" t="s">
        <v>145</v>
      </c>
      <c r="E543" s="37"/>
      <c r="F543" s="187" t="s">
        <v>1109</v>
      </c>
      <c r="G543" s="37"/>
      <c r="H543" s="37"/>
      <c r="I543" s="188"/>
      <c r="J543" s="37"/>
      <c r="K543" s="37"/>
      <c r="L543" s="38"/>
      <c r="M543" s="189"/>
      <c r="N543" s="190"/>
      <c r="O543" s="76"/>
      <c r="P543" s="76"/>
      <c r="Q543" s="76"/>
      <c r="R543" s="76"/>
      <c r="S543" s="76"/>
      <c r="T543" s="77"/>
      <c r="U543" s="37"/>
      <c r="V543" s="37"/>
      <c r="W543" s="37"/>
      <c r="X543" s="37"/>
      <c r="Y543" s="37"/>
      <c r="Z543" s="37"/>
      <c r="AA543" s="37"/>
      <c r="AB543" s="37"/>
      <c r="AC543" s="37"/>
      <c r="AD543" s="37"/>
      <c r="AE543" s="37"/>
      <c r="AT543" s="18" t="s">
        <v>145</v>
      </c>
      <c r="AU543" s="18" t="s">
        <v>86</v>
      </c>
    </row>
    <row r="544" s="2" customFormat="1">
      <c r="A544" s="37"/>
      <c r="B544" s="38"/>
      <c r="C544" s="37"/>
      <c r="D544" s="206" t="s">
        <v>156</v>
      </c>
      <c r="E544" s="37"/>
      <c r="F544" s="207" t="s">
        <v>1110</v>
      </c>
      <c r="G544" s="37"/>
      <c r="H544" s="37"/>
      <c r="I544" s="188"/>
      <c r="J544" s="37"/>
      <c r="K544" s="37"/>
      <c r="L544" s="38"/>
      <c r="M544" s="189"/>
      <c r="N544" s="190"/>
      <c r="O544" s="76"/>
      <c r="P544" s="76"/>
      <c r="Q544" s="76"/>
      <c r="R544" s="76"/>
      <c r="S544" s="76"/>
      <c r="T544" s="77"/>
      <c r="U544" s="37"/>
      <c r="V544" s="37"/>
      <c r="W544" s="37"/>
      <c r="X544" s="37"/>
      <c r="Y544" s="37"/>
      <c r="Z544" s="37"/>
      <c r="AA544" s="37"/>
      <c r="AB544" s="37"/>
      <c r="AC544" s="37"/>
      <c r="AD544" s="37"/>
      <c r="AE544" s="37"/>
      <c r="AT544" s="18" t="s">
        <v>156</v>
      </c>
      <c r="AU544" s="18" t="s">
        <v>86</v>
      </c>
    </row>
    <row r="545" s="2" customFormat="1" ht="24.15" customHeight="1">
      <c r="A545" s="37"/>
      <c r="B545" s="171"/>
      <c r="C545" s="172" t="s">
        <v>1111</v>
      </c>
      <c r="D545" s="172" t="s">
        <v>139</v>
      </c>
      <c r="E545" s="173" t="s">
        <v>1112</v>
      </c>
      <c r="F545" s="174" t="s">
        <v>1113</v>
      </c>
      <c r="G545" s="175" t="s">
        <v>142</v>
      </c>
      <c r="H545" s="176">
        <v>547.07000000000005</v>
      </c>
      <c r="I545" s="177"/>
      <c r="J545" s="178">
        <f>ROUND(I545*H545,2)</f>
        <v>0</v>
      </c>
      <c r="K545" s="179"/>
      <c r="L545" s="38"/>
      <c r="M545" s="180" t="s">
        <v>1</v>
      </c>
      <c r="N545" s="181" t="s">
        <v>41</v>
      </c>
      <c r="O545" s="76"/>
      <c r="P545" s="182">
        <f>O545*H545</f>
        <v>0</v>
      </c>
      <c r="Q545" s="182">
        <v>0.00020000000000000001</v>
      </c>
      <c r="R545" s="182">
        <f>Q545*H545</f>
        <v>0.10941400000000001</v>
      </c>
      <c r="S545" s="182">
        <v>0</v>
      </c>
      <c r="T545" s="183">
        <f>S545*H545</f>
        <v>0</v>
      </c>
      <c r="U545" s="37"/>
      <c r="V545" s="37"/>
      <c r="W545" s="37"/>
      <c r="X545" s="37"/>
      <c r="Y545" s="37"/>
      <c r="Z545" s="37"/>
      <c r="AA545" s="37"/>
      <c r="AB545" s="37"/>
      <c r="AC545" s="37"/>
      <c r="AD545" s="37"/>
      <c r="AE545" s="37"/>
      <c r="AR545" s="184" t="s">
        <v>305</v>
      </c>
      <c r="AT545" s="184" t="s">
        <v>139</v>
      </c>
      <c r="AU545" s="184" t="s">
        <v>86</v>
      </c>
      <c r="AY545" s="18" t="s">
        <v>136</v>
      </c>
      <c r="BE545" s="185">
        <f>IF(N545="základní",J545,0)</f>
        <v>0</v>
      </c>
      <c r="BF545" s="185">
        <f>IF(N545="snížená",J545,0)</f>
        <v>0</v>
      </c>
      <c r="BG545" s="185">
        <f>IF(N545="zákl. přenesená",J545,0)</f>
        <v>0</v>
      </c>
      <c r="BH545" s="185">
        <f>IF(N545="sníž. přenesená",J545,0)</f>
        <v>0</v>
      </c>
      <c r="BI545" s="185">
        <f>IF(N545="nulová",J545,0)</f>
        <v>0</v>
      </c>
      <c r="BJ545" s="18" t="s">
        <v>84</v>
      </c>
      <c r="BK545" s="185">
        <f>ROUND(I545*H545,2)</f>
        <v>0</v>
      </c>
      <c r="BL545" s="18" t="s">
        <v>305</v>
      </c>
      <c r="BM545" s="184" t="s">
        <v>1114</v>
      </c>
    </row>
    <row r="546" s="2" customFormat="1">
      <c r="A546" s="37"/>
      <c r="B546" s="38"/>
      <c r="C546" s="37"/>
      <c r="D546" s="186" t="s">
        <v>145</v>
      </c>
      <c r="E546" s="37"/>
      <c r="F546" s="187" t="s">
        <v>1113</v>
      </c>
      <c r="G546" s="37"/>
      <c r="H546" s="37"/>
      <c r="I546" s="188"/>
      <c r="J546" s="37"/>
      <c r="K546" s="37"/>
      <c r="L546" s="38"/>
      <c r="M546" s="189"/>
      <c r="N546" s="190"/>
      <c r="O546" s="76"/>
      <c r="P546" s="76"/>
      <c r="Q546" s="76"/>
      <c r="R546" s="76"/>
      <c r="S546" s="76"/>
      <c r="T546" s="77"/>
      <c r="U546" s="37"/>
      <c r="V546" s="37"/>
      <c r="W546" s="37"/>
      <c r="X546" s="37"/>
      <c r="Y546" s="37"/>
      <c r="Z546" s="37"/>
      <c r="AA546" s="37"/>
      <c r="AB546" s="37"/>
      <c r="AC546" s="37"/>
      <c r="AD546" s="37"/>
      <c r="AE546" s="37"/>
      <c r="AT546" s="18" t="s">
        <v>145</v>
      </c>
      <c r="AU546" s="18" t="s">
        <v>86</v>
      </c>
    </row>
    <row r="547" s="2" customFormat="1" ht="33" customHeight="1">
      <c r="A547" s="37"/>
      <c r="B547" s="171"/>
      <c r="C547" s="172" t="s">
        <v>1115</v>
      </c>
      <c r="D547" s="172" t="s">
        <v>139</v>
      </c>
      <c r="E547" s="173" t="s">
        <v>1116</v>
      </c>
      <c r="F547" s="174" t="s">
        <v>1117</v>
      </c>
      <c r="G547" s="175" t="s">
        <v>142</v>
      </c>
      <c r="H547" s="176">
        <v>273.03500000000003</v>
      </c>
      <c r="I547" s="177"/>
      <c r="J547" s="178">
        <f>ROUND(I547*H547,2)</f>
        <v>0</v>
      </c>
      <c r="K547" s="179"/>
      <c r="L547" s="38"/>
      <c r="M547" s="180" t="s">
        <v>1</v>
      </c>
      <c r="N547" s="181" t="s">
        <v>41</v>
      </c>
      <c r="O547" s="76"/>
      <c r="P547" s="182">
        <f>O547*H547</f>
        <v>0</v>
      </c>
      <c r="Q547" s="182">
        <v>0.0075799999999999999</v>
      </c>
      <c r="R547" s="182">
        <f>Q547*H547</f>
        <v>2.0696053000000001</v>
      </c>
      <c r="S547" s="182">
        <v>0</v>
      </c>
      <c r="T547" s="183">
        <f>S547*H547</f>
        <v>0</v>
      </c>
      <c r="U547" s="37"/>
      <c r="V547" s="37"/>
      <c r="W547" s="37"/>
      <c r="X547" s="37"/>
      <c r="Y547" s="37"/>
      <c r="Z547" s="37"/>
      <c r="AA547" s="37"/>
      <c r="AB547" s="37"/>
      <c r="AC547" s="37"/>
      <c r="AD547" s="37"/>
      <c r="AE547" s="37"/>
      <c r="AR547" s="184" t="s">
        <v>305</v>
      </c>
      <c r="AT547" s="184" t="s">
        <v>139</v>
      </c>
      <c r="AU547" s="184" t="s">
        <v>86</v>
      </c>
      <c r="AY547" s="18" t="s">
        <v>136</v>
      </c>
      <c r="BE547" s="185">
        <f>IF(N547="základní",J547,0)</f>
        <v>0</v>
      </c>
      <c r="BF547" s="185">
        <f>IF(N547="snížená",J547,0)</f>
        <v>0</v>
      </c>
      <c r="BG547" s="185">
        <f>IF(N547="zákl. přenesená",J547,0)</f>
        <v>0</v>
      </c>
      <c r="BH547" s="185">
        <f>IF(N547="sníž. přenesená",J547,0)</f>
        <v>0</v>
      </c>
      <c r="BI547" s="185">
        <f>IF(N547="nulová",J547,0)</f>
        <v>0</v>
      </c>
      <c r="BJ547" s="18" t="s">
        <v>84</v>
      </c>
      <c r="BK547" s="185">
        <f>ROUND(I547*H547,2)</f>
        <v>0</v>
      </c>
      <c r="BL547" s="18" t="s">
        <v>305</v>
      </c>
      <c r="BM547" s="184" t="s">
        <v>1118</v>
      </c>
    </row>
    <row r="548" s="2" customFormat="1">
      <c r="A548" s="37"/>
      <c r="B548" s="38"/>
      <c r="C548" s="37"/>
      <c r="D548" s="186" t="s">
        <v>145</v>
      </c>
      <c r="E548" s="37"/>
      <c r="F548" s="187" t="s">
        <v>1119</v>
      </c>
      <c r="G548" s="37"/>
      <c r="H548" s="37"/>
      <c r="I548" s="188"/>
      <c r="J548" s="37"/>
      <c r="K548" s="37"/>
      <c r="L548" s="38"/>
      <c r="M548" s="189"/>
      <c r="N548" s="190"/>
      <c r="O548" s="76"/>
      <c r="P548" s="76"/>
      <c r="Q548" s="76"/>
      <c r="R548" s="76"/>
      <c r="S548" s="76"/>
      <c r="T548" s="77"/>
      <c r="U548" s="37"/>
      <c r="V548" s="37"/>
      <c r="W548" s="37"/>
      <c r="X548" s="37"/>
      <c r="Y548" s="37"/>
      <c r="Z548" s="37"/>
      <c r="AA548" s="37"/>
      <c r="AB548" s="37"/>
      <c r="AC548" s="37"/>
      <c r="AD548" s="37"/>
      <c r="AE548" s="37"/>
      <c r="AT548" s="18" t="s">
        <v>145</v>
      </c>
      <c r="AU548" s="18" t="s">
        <v>86</v>
      </c>
    </row>
    <row r="549" s="2" customFormat="1">
      <c r="A549" s="37"/>
      <c r="B549" s="38"/>
      <c r="C549" s="37"/>
      <c r="D549" s="206" t="s">
        <v>156</v>
      </c>
      <c r="E549" s="37"/>
      <c r="F549" s="207" t="s">
        <v>1120</v>
      </c>
      <c r="G549" s="37"/>
      <c r="H549" s="37"/>
      <c r="I549" s="188"/>
      <c r="J549" s="37"/>
      <c r="K549" s="37"/>
      <c r="L549" s="38"/>
      <c r="M549" s="189"/>
      <c r="N549" s="190"/>
      <c r="O549" s="76"/>
      <c r="P549" s="76"/>
      <c r="Q549" s="76"/>
      <c r="R549" s="76"/>
      <c r="S549" s="76"/>
      <c r="T549" s="77"/>
      <c r="U549" s="37"/>
      <c r="V549" s="37"/>
      <c r="W549" s="37"/>
      <c r="X549" s="37"/>
      <c r="Y549" s="37"/>
      <c r="Z549" s="37"/>
      <c r="AA549" s="37"/>
      <c r="AB549" s="37"/>
      <c r="AC549" s="37"/>
      <c r="AD549" s="37"/>
      <c r="AE549" s="37"/>
      <c r="AT549" s="18" t="s">
        <v>156</v>
      </c>
      <c r="AU549" s="18" t="s">
        <v>86</v>
      </c>
    </row>
    <row r="550" s="13" customFormat="1">
      <c r="A550" s="13"/>
      <c r="B550" s="191"/>
      <c r="C550" s="13"/>
      <c r="D550" s="186" t="s">
        <v>147</v>
      </c>
      <c r="E550" s="192" t="s">
        <v>1</v>
      </c>
      <c r="F550" s="193" t="s">
        <v>1041</v>
      </c>
      <c r="G550" s="13"/>
      <c r="H550" s="192" t="s">
        <v>1</v>
      </c>
      <c r="I550" s="194"/>
      <c r="J550" s="13"/>
      <c r="K550" s="13"/>
      <c r="L550" s="191"/>
      <c r="M550" s="195"/>
      <c r="N550" s="196"/>
      <c r="O550" s="196"/>
      <c r="P550" s="196"/>
      <c r="Q550" s="196"/>
      <c r="R550" s="196"/>
      <c r="S550" s="196"/>
      <c r="T550" s="197"/>
      <c r="U550" s="13"/>
      <c r="V550" s="13"/>
      <c r="W550" s="13"/>
      <c r="X550" s="13"/>
      <c r="Y550" s="13"/>
      <c r="Z550" s="13"/>
      <c r="AA550" s="13"/>
      <c r="AB550" s="13"/>
      <c r="AC550" s="13"/>
      <c r="AD550" s="13"/>
      <c r="AE550" s="13"/>
      <c r="AT550" s="192" t="s">
        <v>147</v>
      </c>
      <c r="AU550" s="192" t="s">
        <v>86</v>
      </c>
      <c r="AV550" s="13" t="s">
        <v>84</v>
      </c>
      <c r="AW550" s="13" t="s">
        <v>32</v>
      </c>
      <c r="AX550" s="13" t="s">
        <v>76</v>
      </c>
      <c r="AY550" s="192" t="s">
        <v>136</v>
      </c>
    </row>
    <row r="551" s="13" customFormat="1">
      <c r="A551" s="13"/>
      <c r="B551" s="191"/>
      <c r="C551" s="13"/>
      <c r="D551" s="186" t="s">
        <v>147</v>
      </c>
      <c r="E551" s="192" t="s">
        <v>1</v>
      </c>
      <c r="F551" s="193" t="s">
        <v>1103</v>
      </c>
      <c r="G551" s="13"/>
      <c r="H551" s="192" t="s">
        <v>1</v>
      </c>
      <c r="I551" s="194"/>
      <c r="J551" s="13"/>
      <c r="K551" s="13"/>
      <c r="L551" s="191"/>
      <c r="M551" s="195"/>
      <c r="N551" s="196"/>
      <c r="O551" s="196"/>
      <c r="P551" s="196"/>
      <c r="Q551" s="196"/>
      <c r="R551" s="196"/>
      <c r="S551" s="196"/>
      <c r="T551" s="197"/>
      <c r="U551" s="13"/>
      <c r="V551" s="13"/>
      <c r="W551" s="13"/>
      <c r="X551" s="13"/>
      <c r="Y551" s="13"/>
      <c r="Z551" s="13"/>
      <c r="AA551" s="13"/>
      <c r="AB551" s="13"/>
      <c r="AC551" s="13"/>
      <c r="AD551" s="13"/>
      <c r="AE551" s="13"/>
      <c r="AT551" s="192" t="s">
        <v>147</v>
      </c>
      <c r="AU551" s="192" t="s">
        <v>86</v>
      </c>
      <c r="AV551" s="13" t="s">
        <v>84</v>
      </c>
      <c r="AW551" s="13" t="s">
        <v>32</v>
      </c>
      <c r="AX551" s="13" t="s">
        <v>76</v>
      </c>
      <c r="AY551" s="192" t="s">
        <v>136</v>
      </c>
    </row>
    <row r="552" s="14" customFormat="1">
      <c r="A552" s="14"/>
      <c r="B552" s="198"/>
      <c r="C552" s="14"/>
      <c r="D552" s="186" t="s">
        <v>147</v>
      </c>
      <c r="E552" s="199" t="s">
        <v>1</v>
      </c>
      <c r="F552" s="200" t="s">
        <v>1104</v>
      </c>
      <c r="G552" s="14"/>
      <c r="H552" s="201">
        <v>546.07000000000005</v>
      </c>
      <c r="I552" s="202"/>
      <c r="J552" s="14"/>
      <c r="K552" s="14"/>
      <c r="L552" s="198"/>
      <c r="M552" s="203"/>
      <c r="N552" s="204"/>
      <c r="O552" s="204"/>
      <c r="P552" s="204"/>
      <c r="Q552" s="204"/>
      <c r="R552" s="204"/>
      <c r="S552" s="204"/>
      <c r="T552" s="205"/>
      <c r="U552" s="14"/>
      <c r="V552" s="14"/>
      <c r="W552" s="14"/>
      <c r="X552" s="14"/>
      <c r="Y552" s="14"/>
      <c r="Z552" s="14"/>
      <c r="AA552" s="14"/>
      <c r="AB552" s="14"/>
      <c r="AC552" s="14"/>
      <c r="AD552" s="14"/>
      <c r="AE552" s="14"/>
      <c r="AT552" s="199" t="s">
        <v>147</v>
      </c>
      <c r="AU552" s="199" t="s">
        <v>86</v>
      </c>
      <c r="AV552" s="14" t="s">
        <v>86</v>
      </c>
      <c r="AW552" s="14" t="s">
        <v>32</v>
      </c>
      <c r="AX552" s="14" t="s">
        <v>84</v>
      </c>
      <c r="AY552" s="199" t="s">
        <v>136</v>
      </c>
    </row>
    <row r="553" s="14" customFormat="1">
      <c r="A553" s="14"/>
      <c r="B553" s="198"/>
      <c r="C553" s="14"/>
      <c r="D553" s="186" t="s">
        <v>147</v>
      </c>
      <c r="E553" s="14"/>
      <c r="F553" s="200" t="s">
        <v>1121</v>
      </c>
      <c r="G553" s="14"/>
      <c r="H553" s="201">
        <v>273.03500000000003</v>
      </c>
      <c r="I553" s="202"/>
      <c r="J553" s="14"/>
      <c r="K553" s="14"/>
      <c r="L553" s="198"/>
      <c r="M553" s="203"/>
      <c r="N553" s="204"/>
      <c r="O553" s="204"/>
      <c r="P553" s="204"/>
      <c r="Q553" s="204"/>
      <c r="R553" s="204"/>
      <c r="S553" s="204"/>
      <c r="T553" s="205"/>
      <c r="U553" s="14"/>
      <c r="V553" s="14"/>
      <c r="W553" s="14"/>
      <c r="X553" s="14"/>
      <c r="Y553" s="14"/>
      <c r="Z553" s="14"/>
      <c r="AA553" s="14"/>
      <c r="AB553" s="14"/>
      <c r="AC553" s="14"/>
      <c r="AD553" s="14"/>
      <c r="AE553" s="14"/>
      <c r="AT553" s="199" t="s">
        <v>147</v>
      </c>
      <c r="AU553" s="199" t="s">
        <v>86</v>
      </c>
      <c r="AV553" s="14" t="s">
        <v>86</v>
      </c>
      <c r="AW553" s="14" t="s">
        <v>3</v>
      </c>
      <c r="AX553" s="14" t="s">
        <v>84</v>
      </c>
      <c r="AY553" s="199" t="s">
        <v>136</v>
      </c>
    </row>
    <row r="554" s="2" customFormat="1" ht="24.15" customHeight="1">
      <c r="A554" s="37"/>
      <c r="B554" s="171"/>
      <c r="C554" s="172" t="s">
        <v>1122</v>
      </c>
      <c r="D554" s="172" t="s">
        <v>139</v>
      </c>
      <c r="E554" s="173" t="s">
        <v>1123</v>
      </c>
      <c r="F554" s="174" t="s">
        <v>1124</v>
      </c>
      <c r="G554" s="175" t="s">
        <v>142</v>
      </c>
      <c r="H554" s="176">
        <v>546.07000000000005</v>
      </c>
      <c r="I554" s="177"/>
      <c r="J554" s="178">
        <f>ROUND(I554*H554,2)</f>
        <v>0</v>
      </c>
      <c r="K554" s="179"/>
      <c r="L554" s="38"/>
      <c r="M554" s="180" t="s">
        <v>1</v>
      </c>
      <c r="N554" s="181" t="s">
        <v>41</v>
      </c>
      <c r="O554" s="76"/>
      <c r="P554" s="182">
        <f>O554*H554</f>
        <v>0</v>
      </c>
      <c r="Q554" s="182">
        <v>0.00040000000000000002</v>
      </c>
      <c r="R554" s="182">
        <f>Q554*H554</f>
        <v>0.21842800000000004</v>
      </c>
      <c r="S554" s="182">
        <v>0</v>
      </c>
      <c r="T554" s="183">
        <f>S554*H554</f>
        <v>0</v>
      </c>
      <c r="U554" s="37"/>
      <c r="V554" s="37"/>
      <c r="W554" s="37"/>
      <c r="X554" s="37"/>
      <c r="Y554" s="37"/>
      <c r="Z554" s="37"/>
      <c r="AA554" s="37"/>
      <c r="AB554" s="37"/>
      <c r="AC554" s="37"/>
      <c r="AD554" s="37"/>
      <c r="AE554" s="37"/>
      <c r="AR554" s="184" t="s">
        <v>305</v>
      </c>
      <c r="AT554" s="184" t="s">
        <v>139</v>
      </c>
      <c r="AU554" s="184" t="s">
        <v>86</v>
      </c>
      <c r="AY554" s="18" t="s">
        <v>136</v>
      </c>
      <c r="BE554" s="185">
        <f>IF(N554="základní",J554,0)</f>
        <v>0</v>
      </c>
      <c r="BF554" s="185">
        <f>IF(N554="snížená",J554,0)</f>
        <v>0</v>
      </c>
      <c r="BG554" s="185">
        <f>IF(N554="zákl. přenesená",J554,0)</f>
        <v>0</v>
      </c>
      <c r="BH554" s="185">
        <f>IF(N554="sníž. přenesená",J554,0)</f>
        <v>0</v>
      </c>
      <c r="BI554" s="185">
        <f>IF(N554="nulová",J554,0)</f>
        <v>0</v>
      </c>
      <c r="BJ554" s="18" t="s">
        <v>84</v>
      </c>
      <c r="BK554" s="185">
        <f>ROUND(I554*H554,2)</f>
        <v>0</v>
      </c>
      <c r="BL554" s="18" t="s">
        <v>305</v>
      </c>
      <c r="BM554" s="184" t="s">
        <v>1125</v>
      </c>
    </row>
    <row r="555" s="2" customFormat="1">
      <c r="A555" s="37"/>
      <c r="B555" s="38"/>
      <c r="C555" s="37"/>
      <c r="D555" s="186" t="s">
        <v>145</v>
      </c>
      <c r="E555" s="37"/>
      <c r="F555" s="187" t="s">
        <v>1126</v>
      </c>
      <c r="G555" s="37"/>
      <c r="H555" s="37"/>
      <c r="I555" s="188"/>
      <c r="J555" s="37"/>
      <c r="K555" s="37"/>
      <c r="L555" s="38"/>
      <c r="M555" s="189"/>
      <c r="N555" s="190"/>
      <c r="O555" s="76"/>
      <c r="P555" s="76"/>
      <c r="Q555" s="76"/>
      <c r="R555" s="76"/>
      <c r="S555" s="76"/>
      <c r="T555" s="77"/>
      <c r="U555" s="37"/>
      <c r="V555" s="37"/>
      <c r="W555" s="37"/>
      <c r="X555" s="37"/>
      <c r="Y555" s="37"/>
      <c r="Z555" s="37"/>
      <c r="AA555" s="37"/>
      <c r="AB555" s="37"/>
      <c r="AC555" s="37"/>
      <c r="AD555" s="37"/>
      <c r="AE555" s="37"/>
      <c r="AT555" s="18" t="s">
        <v>145</v>
      </c>
      <c r="AU555" s="18" t="s">
        <v>86</v>
      </c>
    </row>
    <row r="556" s="2" customFormat="1">
      <c r="A556" s="37"/>
      <c r="B556" s="38"/>
      <c r="C556" s="37"/>
      <c r="D556" s="206" t="s">
        <v>156</v>
      </c>
      <c r="E556" s="37"/>
      <c r="F556" s="207" t="s">
        <v>1127</v>
      </c>
      <c r="G556" s="37"/>
      <c r="H556" s="37"/>
      <c r="I556" s="188"/>
      <c r="J556" s="37"/>
      <c r="K556" s="37"/>
      <c r="L556" s="38"/>
      <c r="M556" s="189"/>
      <c r="N556" s="190"/>
      <c r="O556" s="76"/>
      <c r="P556" s="76"/>
      <c r="Q556" s="76"/>
      <c r="R556" s="76"/>
      <c r="S556" s="76"/>
      <c r="T556" s="77"/>
      <c r="U556" s="37"/>
      <c r="V556" s="37"/>
      <c r="W556" s="37"/>
      <c r="X556" s="37"/>
      <c r="Y556" s="37"/>
      <c r="Z556" s="37"/>
      <c r="AA556" s="37"/>
      <c r="AB556" s="37"/>
      <c r="AC556" s="37"/>
      <c r="AD556" s="37"/>
      <c r="AE556" s="37"/>
      <c r="AT556" s="18" t="s">
        <v>156</v>
      </c>
      <c r="AU556" s="18" t="s">
        <v>86</v>
      </c>
    </row>
    <row r="557" s="13" customFormat="1">
      <c r="A557" s="13"/>
      <c r="B557" s="191"/>
      <c r="C557" s="13"/>
      <c r="D557" s="186" t="s">
        <v>147</v>
      </c>
      <c r="E557" s="192" t="s">
        <v>1</v>
      </c>
      <c r="F557" s="193" t="s">
        <v>1103</v>
      </c>
      <c r="G557" s="13"/>
      <c r="H557" s="192" t="s">
        <v>1</v>
      </c>
      <c r="I557" s="194"/>
      <c r="J557" s="13"/>
      <c r="K557" s="13"/>
      <c r="L557" s="191"/>
      <c r="M557" s="195"/>
      <c r="N557" s="196"/>
      <c r="O557" s="196"/>
      <c r="P557" s="196"/>
      <c r="Q557" s="196"/>
      <c r="R557" s="196"/>
      <c r="S557" s="196"/>
      <c r="T557" s="197"/>
      <c r="U557" s="13"/>
      <c r="V557" s="13"/>
      <c r="W557" s="13"/>
      <c r="X557" s="13"/>
      <c r="Y557" s="13"/>
      <c r="Z557" s="13"/>
      <c r="AA557" s="13"/>
      <c r="AB557" s="13"/>
      <c r="AC557" s="13"/>
      <c r="AD557" s="13"/>
      <c r="AE557" s="13"/>
      <c r="AT557" s="192" t="s">
        <v>147</v>
      </c>
      <c r="AU557" s="192" t="s">
        <v>86</v>
      </c>
      <c r="AV557" s="13" t="s">
        <v>84</v>
      </c>
      <c r="AW557" s="13" t="s">
        <v>32</v>
      </c>
      <c r="AX557" s="13" t="s">
        <v>76</v>
      </c>
      <c r="AY557" s="192" t="s">
        <v>136</v>
      </c>
    </row>
    <row r="558" s="14" customFormat="1">
      <c r="A558" s="14"/>
      <c r="B558" s="198"/>
      <c r="C558" s="14"/>
      <c r="D558" s="186" t="s">
        <v>147</v>
      </c>
      <c r="E558" s="199" t="s">
        <v>1</v>
      </c>
      <c r="F558" s="200" t="s">
        <v>1104</v>
      </c>
      <c r="G558" s="14"/>
      <c r="H558" s="201">
        <v>546.07000000000005</v>
      </c>
      <c r="I558" s="202"/>
      <c r="J558" s="14"/>
      <c r="K558" s="14"/>
      <c r="L558" s="198"/>
      <c r="M558" s="203"/>
      <c r="N558" s="204"/>
      <c r="O558" s="204"/>
      <c r="P558" s="204"/>
      <c r="Q558" s="204"/>
      <c r="R558" s="204"/>
      <c r="S558" s="204"/>
      <c r="T558" s="205"/>
      <c r="U558" s="14"/>
      <c r="V558" s="14"/>
      <c r="W558" s="14"/>
      <c r="X558" s="14"/>
      <c r="Y558" s="14"/>
      <c r="Z558" s="14"/>
      <c r="AA558" s="14"/>
      <c r="AB558" s="14"/>
      <c r="AC558" s="14"/>
      <c r="AD558" s="14"/>
      <c r="AE558" s="14"/>
      <c r="AT558" s="199" t="s">
        <v>147</v>
      </c>
      <c r="AU558" s="199" t="s">
        <v>86</v>
      </c>
      <c r="AV558" s="14" t="s">
        <v>86</v>
      </c>
      <c r="AW558" s="14" t="s">
        <v>32</v>
      </c>
      <c r="AX558" s="14" t="s">
        <v>84</v>
      </c>
      <c r="AY558" s="199" t="s">
        <v>136</v>
      </c>
    </row>
    <row r="559" s="2" customFormat="1" ht="16.5" customHeight="1">
      <c r="A559" s="37"/>
      <c r="B559" s="171"/>
      <c r="C559" s="220" t="s">
        <v>1128</v>
      </c>
      <c r="D559" s="220" t="s">
        <v>590</v>
      </c>
      <c r="E559" s="221" t="s">
        <v>1129</v>
      </c>
      <c r="F559" s="222" t="s">
        <v>1130</v>
      </c>
      <c r="G559" s="223" t="s">
        <v>142</v>
      </c>
      <c r="H559" s="224">
        <v>645.22699999999998</v>
      </c>
      <c r="I559" s="225"/>
      <c r="J559" s="226">
        <f>ROUND(I559*H559,2)</f>
        <v>0</v>
      </c>
      <c r="K559" s="227"/>
      <c r="L559" s="228"/>
      <c r="M559" s="229" t="s">
        <v>1</v>
      </c>
      <c r="N559" s="230" t="s">
        <v>41</v>
      </c>
      <c r="O559" s="76"/>
      <c r="P559" s="182">
        <f>O559*H559</f>
        <v>0</v>
      </c>
      <c r="Q559" s="182">
        <v>0.0030000000000000001</v>
      </c>
      <c r="R559" s="182">
        <f>Q559*H559</f>
        <v>1.935681</v>
      </c>
      <c r="S559" s="182">
        <v>0</v>
      </c>
      <c r="T559" s="183">
        <f>S559*H559</f>
        <v>0</v>
      </c>
      <c r="U559" s="37"/>
      <c r="V559" s="37"/>
      <c r="W559" s="37"/>
      <c r="X559" s="37"/>
      <c r="Y559" s="37"/>
      <c r="Z559" s="37"/>
      <c r="AA559" s="37"/>
      <c r="AB559" s="37"/>
      <c r="AC559" s="37"/>
      <c r="AD559" s="37"/>
      <c r="AE559" s="37"/>
      <c r="AR559" s="184" t="s">
        <v>410</v>
      </c>
      <c r="AT559" s="184" t="s">
        <v>590</v>
      </c>
      <c r="AU559" s="184" t="s">
        <v>86</v>
      </c>
      <c r="AY559" s="18" t="s">
        <v>136</v>
      </c>
      <c r="BE559" s="185">
        <f>IF(N559="základní",J559,0)</f>
        <v>0</v>
      </c>
      <c r="BF559" s="185">
        <f>IF(N559="snížená",J559,0)</f>
        <v>0</v>
      </c>
      <c r="BG559" s="185">
        <f>IF(N559="zákl. přenesená",J559,0)</f>
        <v>0</v>
      </c>
      <c r="BH559" s="185">
        <f>IF(N559="sníž. přenesená",J559,0)</f>
        <v>0</v>
      </c>
      <c r="BI559" s="185">
        <f>IF(N559="nulová",J559,0)</f>
        <v>0</v>
      </c>
      <c r="BJ559" s="18" t="s">
        <v>84</v>
      </c>
      <c r="BK559" s="185">
        <f>ROUND(I559*H559,2)</f>
        <v>0</v>
      </c>
      <c r="BL559" s="18" t="s">
        <v>305</v>
      </c>
      <c r="BM559" s="184" t="s">
        <v>1131</v>
      </c>
    </row>
    <row r="560" s="2" customFormat="1">
      <c r="A560" s="37"/>
      <c r="B560" s="38"/>
      <c r="C560" s="37"/>
      <c r="D560" s="186" t="s">
        <v>145</v>
      </c>
      <c r="E560" s="37"/>
      <c r="F560" s="187" t="s">
        <v>1132</v>
      </c>
      <c r="G560" s="37"/>
      <c r="H560" s="37"/>
      <c r="I560" s="188"/>
      <c r="J560" s="37"/>
      <c r="K560" s="37"/>
      <c r="L560" s="38"/>
      <c r="M560" s="189"/>
      <c r="N560" s="190"/>
      <c r="O560" s="76"/>
      <c r="P560" s="76"/>
      <c r="Q560" s="76"/>
      <c r="R560" s="76"/>
      <c r="S560" s="76"/>
      <c r="T560" s="77"/>
      <c r="U560" s="37"/>
      <c r="V560" s="37"/>
      <c r="W560" s="37"/>
      <c r="X560" s="37"/>
      <c r="Y560" s="37"/>
      <c r="Z560" s="37"/>
      <c r="AA560" s="37"/>
      <c r="AB560" s="37"/>
      <c r="AC560" s="37"/>
      <c r="AD560" s="37"/>
      <c r="AE560" s="37"/>
      <c r="AT560" s="18" t="s">
        <v>145</v>
      </c>
      <c r="AU560" s="18" t="s">
        <v>86</v>
      </c>
    </row>
    <row r="561" s="14" customFormat="1">
      <c r="A561" s="14"/>
      <c r="B561" s="198"/>
      <c r="C561" s="14"/>
      <c r="D561" s="186" t="s">
        <v>147</v>
      </c>
      <c r="E561" s="14"/>
      <c r="F561" s="200" t="s">
        <v>1133</v>
      </c>
      <c r="G561" s="14"/>
      <c r="H561" s="201">
        <v>645.22699999999998</v>
      </c>
      <c r="I561" s="202"/>
      <c r="J561" s="14"/>
      <c r="K561" s="14"/>
      <c r="L561" s="198"/>
      <c r="M561" s="203"/>
      <c r="N561" s="204"/>
      <c r="O561" s="204"/>
      <c r="P561" s="204"/>
      <c r="Q561" s="204"/>
      <c r="R561" s="204"/>
      <c r="S561" s="204"/>
      <c r="T561" s="205"/>
      <c r="U561" s="14"/>
      <c r="V561" s="14"/>
      <c r="W561" s="14"/>
      <c r="X561" s="14"/>
      <c r="Y561" s="14"/>
      <c r="Z561" s="14"/>
      <c r="AA561" s="14"/>
      <c r="AB561" s="14"/>
      <c r="AC561" s="14"/>
      <c r="AD561" s="14"/>
      <c r="AE561" s="14"/>
      <c r="AT561" s="199" t="s">
        <v>147</v>
      </c>
      <c r="AU561" s="199" t="s">
        <v>86</v>
      </c>
      <c r="AV561" s="14" t="s">
        <v>86</v>
      </c>
      <c r="AW561" s="14" t="s">
        <v>3</v>
      </c>
      <c r="AX561" s="14" t="s">
        <v>84</v>
      </c>
      <c r="AY561" s="199" t="s">
        <v>136</v>
      </c>
    </row>
    <row r="562" s="2" customFormat="1" ht="33" customHeight="1">
      <c r="A562" s="37"/>
      <c r="B562" s="171"/>
      <c r="C562" s="172" t="s">
        <v>1134</v>
      </c>
      <c r="D562" s="172" t="s">
        <v>139</v>
      </c>
      <c r="E562" s="173" t="s">
        <v>1135</v>
      </c>
      <c r="F562" s="174" t="s">
        <v>1136</v>
      </c>
      <c r="G562" s="175" t="s">
        <v>210</v>
      </c>
      <c r="H562" s="176">
        <v>405</v>
      </c>
      <c r="I562" s="177"/>
      <c r="J562" s="178">
        <f>ROUND(I562*H562,2)</f>
        <v>0</v>
      </c>
      <c r="K562" s="179"/>
      <c r="L562" s="38"/>
      <c r="M562" s="180" t="s">
        <v>1</v>
      </c>
      <c r="N562" s="181" t="s">
        <v>41</v>
      </c>
      <c r="O562" s="76"/>
      <c r="P562" s="182">
        <f>O562*H562</f>
        <v>0</v>
      </c>
      <c r="Q562" s="182">
        <v>6.0000000000000002E-05</v>
      </c>
      <c r="R562" s="182">
        <f>Q562*H562</f>
        <v>0.024300000000000002</v>
      </c>
      <c r="S562" s="182">
        <v>0</v>
      </c>
      <c r="T562" s="183">
        <f>S562*H562</f>
        <v>0</v>
      </c>
      <c r="U562" s="37"/>
      <c r="V562" s="37"/>
      <c r="W562" s="37"/>
      <c r="X562" s="37"/>
      <c r="Y562" s="37"/>
      <c r="Z562" s="37"/>
      <c r="AA562" s="37"/>
      <c r="AB562" s="37"/>
      <c r="AC562" s="37"/>
      <c r="AD562" s="37"/>
      <c r="AE562" s="37"/>
      <c r="AR562" s="184" t="s">
        <v>305</v>
      </c>
      <c r="AT562" s="184" t="s">
        <v>139</v>
      </c>
      <c r="AU562" s="184" t="s">
        <v>86</v>
      </c>
      <c r="AY562" s="18" t="s">
        <v>136</v>
      </c>
      <c r="BE562" s="185">
        <f>IF(N562="základní",J562,0)</f>
        <v>0</v>
      </c>
      <c r="BF562" s="185">
        <f>IF(N562="snížená",J562,0)</f>
        <v>0</v>
      </c>
      <c r="BG562" s="185">
        <f>IF(N562="zákl. přenesená",J562,0)</f>
        <v>0</v>
      </c>
      <c r="BH562" s="185">
        <f>IF(N562="sníž. přenesená",J562,0)</f>
        <v>0</v>
      </c>
      <c r="BI562" s="185">
        <f>IF(N562="nulová",J562,0)</f>
        <v>0</v>
      </c>
      <c r="BJ562" s="18" t="s">
        <v>84</v>
      </c>
      <c r="BK562" s="185">
        <f>ROUND(I562*H562,2)</f>
        <v>0</v>
      </c>
      <c r="BL562" s="18" t="s">
        <v>305</v>
      </c>
      <c r="BM562" s="184" t="s">
        <v>1137</v>
      </c>
    </row>
    <row r="563" s="2" customFormat="1">
      <c r="A563" s="37"/>
      <c r="B563" s="38"/>
      <c r="C563" s="37"/>
      <c r="D563" s="186" t="s">
        <v>145</v>
      </c>
      <c r="E563" s="37"/>
      <c r="F563" s="187" t="s">
        <v>1138</v>
      </c>
      <c r="G563" s="37"/>
      <c r="H563" s="37"/>
      <c r="I563" s="188"/>
      <c r="J563" s="37"/>
      <c r="K563" s="37"/>
      <c r="L563" s="38"/>
      <c r="M563" s="189"/>
      <c r="N563" s="190"/>
      <c r="O563" s="76"/>
      <c r="P563" s="76"/>
      <c r="Q563" s="76"/>
      <c r="R563" s="76"/>
      <c r="S563" s="76"/>
      <c r="T563" s="77"/>
      <c r="U563" s="37"/>
      <c r="V563" s="37"/>
      <c r="W563" s="37"/>
      <c r="X563" s="37"/>
      <c r="Y563" s="37"/>
      <c r="Z563" s="37"/>
      <c r="AA563" s="37"/>
      <c r="AB563" s="37"/>
      <c r="AC563" s="37"/>
      <c r="AD563" s="37"/>
      <c r="AE563" s="37"/>
      <c r="AT563" s="18" t="s">
        <v>145</v>
      </c>
      <c r="AU563" s="18" t="s">
        <v>86</v>
      </c>
    </row>
    <row r="564" s="2" customFormat="1" ht="24.15" customHeight="1">
      <c r="A564" s="37"/>
      <c r="B564" s="171"/>
      <c r="C564" s="172" t="s">
        <v>1139</v>
      </c>
      <c r="D564" s="172" t="s">
        <v>139</v>
      </c>
      <c r="E564" s="173" t="s">
        <v>1140</v>
      </c>
      <c r="F564" s="174" t="s">
        <v>1141</v>
      </c>
      <c r="G564" s="175" t="s">
        <v>356</v>
      </c>
      <c r="H564" s="176">
        <v>62</v>
      </c>
      <c r="I564" s="177"/>
      <c r="J564" s="178">
        <f>ROUND(I564*H564,2)</f>
        <v>0</v>
      </c>
      <c r="K564" s="179"/>
      <c r="L564" s="38"/>
      <c r="M564" s="180" t="s">
        <v>1</v>
      </c>
      <c r="N564" s="181" t="s">
        <v>41</v>
      </c>
      <c r="O564" s="76"/>
      <c r="P564" s="182">
        <f>O564*H564</f>
        <v>0</v>
      </c>
      <c r="Q564" s="182">
        <v>4.0000000000000003E-05</v>
      </c>
      <c r="R564" s="182">
        <f>Q564*H564</f>
        <v>0.00248</v>
      </c>
      <c r="S564" s="182">
        <v>0</v>
      </c>
      <c r="T564" s="183">
        <f>S564*H564</f>
        <v>0</v>
      </c>
      <c r="U564" s="37"/>
      <c r="V564" s="37"/>
      <c r="W564" s="37"/>
      <c r="X564" s="37"/>
      <c r="Y564" s="37"/>
      <c r="Z564" s="37"/>
      <c r="AA564" s="37"/>
      <c r="AB564" s="37"/>
      <c r="AC564" s="37"/>
      <c r="AD564" s="37"/>
      <c r="AE564" s="37"/>
      <c r="AR564" s="184" t="s">
        <v>305</v>
      </c>
      <c r="AT564" s="184" t="s">
        <v>139</v>
      </c>
      <c r="AU564" s="184" t="s">
        <v>86</v>
      </c>
      <c r="AY564" s="18" t="s">
        <v>136</v>
      </c>
      <c r="BE564" s="185">
        <f>IF(N564="základní",J564,0)</f>
        <v>0</v>
      </c>
      <c r="BF564" s="185">
        <f>IF(N564="snížená",J564,0)</f>
        <v>0</v>
      </c>
      <c r="BG564" s="185">
        <f>IF(N564="zákl. přenesená",J564,0)</f>
        <v>0</v>
      </c>
      <c r="BH564" s="185">
        <f>IF(N564="sníž. přenesená",J564,0)</f>
        <v>0</v>
      </c>
      <c r="BI564" s="185">
        <f>IF(N564="nulová",J564,0)</f>
        <v>0</v>
      </c>
      <c r="BJ564" s="18" t="s">
        <v>84</v>
      </c>
      <c r="BK564" s="185">
        <f>ROUND(I564*H564,2)</f>
        <v>0</v>
      </c>
      <c r="BL564" s="18" t="s">
        <v>305</v>
      </c>
      <c r="BM564" s="184" t="s">
        <v>1142</v>
      </c>
    </row>
    <row r="565" s="2" customFormat="1">
      <c r="A565" s="37"/>
      <c r="B565" s="38"/>
      <c r="C565" s="37"/>
      <c r="D565" s="186" t="s">
        <v>145</v>
      </c>
      <c r="E565" s="37"/>
      <c r="F565" s="187" t="s">
        <v>1143</v>
      </c>
      <c r="G565" s="37"/>
      <c r="H565" s="37"/>
      <c r="I565" s="188"/>
      <c r="J565" s="37"/>
      <c r="K565" s="37"/>
      <c r="L565" s="38"/>
      <c r="M565" s="189"/>
      <c r="N565" s="190"/>
      <c r="O565" s="76"/>
      <c r="P565" s="76"/>
      <c r="Q565" s="76"/>
      <c r="R565" s="76"/>
      <c r="S565" s="76"/>
      <c r="T565" s="77"/>
      <c r="U565" s="37"/>
      <c r="V565" s="37"/>
      <c r="W565" s="37"/>
      <c r="X565" s="37"/>
      <c r="Y565" s="37"/>
      <c r="Z565" s="37"/>
      <c r="AA565" s="37"/>
      <c r="AB565" s="37"/>
      <c r="AC565" s="37"/>
      <c r="AD565" s="37"/>
      <c r="AE565" s="37"/>
      <c r="AT565" s="18" t="s">
        <v>145</v>
      </c>
      <c r="AU565" s="18" t="s">
        <v>86</v>
      </c>
    </row>
    <row r="566" s="2" customFormat="1" ht="24.15" customHeight="1">
      <c r="A566" s="37"/>
      <c r="B566" s="171"/>
      <c r="C566" s="172" t="s">
        <v>1144</v>
      </c>
      <c r="D566" s="172" t="s">
        <v>139</v>
      </c>
      <c r="E566" s="173" t="s">
        <v>1145</v>
      </c>
      <c r="F566" s="174" t="s">
        <v>1146</v>
      </c>
      <c r="G566" s="175" t="s">
        <v>261</v>
      </c>
      <c r="H566" s="176">
        <v>4.3600000000000003</v>
      </c>
      <c r="I566" s="177"/>
      <c r="J566" s="178">
        <f>ROUND(I566*H566,2)</f>
        <v>0</v>
      </c>
      <c r="K566" s="179"/>
      <c r="L566" s="38"/>
      <c r="M566" s="180" t="s">
        <v>1</v>
      </c>
      <c r="N566" s="181" t="s">
        <v>41</v>
      </c>
      <c r="O566" s="76"/>
      <c r="P566" s="182">
        <f>O566*H566</f>
        <v>0</v>
      </c>
      <c r="Q566" s="182">
        <v>0</v>
      </c>
      <c r="R566" s="182">
        <f>Q566*H566</f>
        <v>0</v>
      </c>
      <c r="S566" s="182">
        <v>0</v>
      </c>
      <c r="T566" s="183">
        <f>S566*H566</f>
        <v>0</v>
      </c>
      <c r="U566" s="37"/>
      <c r="V566" s="37"/>
      <c r="W566" s="37"/>
      <c r="X566" s="37"/>
      <c r="Y566" s="37"/>
      <c r="Z566" s="37"/>
      <c r="AA566" s="37"/>
      <c r="AB566" s="37"/>
      <c r="AC566" s="37"/>
      <c r="AD566" s="37"/>
      <c r="AE566" s="37"/>
      <c r="AR566" s="184" t="s">
        <v>305</v>
      </c>
      <c r="AT566" s="184" t="s">
        <v>139</v>
      </c>
      <c r="AU566" s="184" t="s">
        <v>86</v>
      </c>
      <c r="AY566" s="18" t="s">
        <v>136</v>
      </c>
      <c r="BE566" s="185">
        <f>IF(N566="základní",J566,0)</f>
        <v>0</v>
      </c>
      <c r="BF566" s="185">
        <f>IF(N566="snížená",J566,0)</f>
        <v>0</v>
      </c>
      <c r="BG566" s="185">
        <f>IF(N566="zákl. přenesená",J566,0)</f>
        <v>0</v>
      </c>
      <c r="BH566" s="185">
        <f>IF(N566="sníž. přenesená",J566,0)</f>
        <v>0</v>
      </c>
      <c r="BI566" s="185">
        <f>IF(N566="nulová",J566,0)</f>
        <v>0</v>
      </c>
      <c r="BJ566" s="18" t="s">
        <v>84</v>
      </c>
      <c r="BK566" s="185">
        <f>ROUND(I566*H566,2)</f>
        <v>0</v>
      </c>
      <c r="BL566" s="18" t="s">
        <v>305</v>
      </c>
      <c r="BM566" s="184" t="s">
        <v>1147</v>
      </c>
    </row>
    <row r="567" s="2" customFormat="1">
      <c r="A567" s="37"/>
      <c r="B567" s="38"/>
      <c r="C567" s="37"/>
      <c r="D567" s="186" t="s">
        <v>145</v>
      </c>
      <c r="E567" s="37"/>
      <c r="F567" s="187" t="s">
        <v>1148</v>
      </c>
      <c r="G567" s="37"/>
      <c r="H567" s="37"/>
      <c r="I567" s="188"/>
      <c r="J567" s="37"/>
      <c r="K567" s="37"/>
      <c r="L567" s="38"/>
      <c r="M567" s="189"/>
      <c r="N567" s="190"/>
      <c r="O567" s="76"/>
      <c r="P567" s="76"/>
      <c r="Q567" s="76"/>
      <c r="R567" s="76"/>
      <c r="S567" s="76"/>
      <c r="T567" s="77"/>
      <c r="U567" s="37"/>
      <c r="V567" s="37"/>
      <c r="W567" s="37"/>
      <c r="X567" s="37"/>
      <c r="Y567" s="37"/>
      <c r="Z567" s="37"/>
      <c r="AA567" s="37"/>
      <c r="AB567" s="37"/>
      <c r="AC567" s="37"/>
      <c r="AD567" s="37"/>
      <c r="AE567" s="37"/>
      <c r="AT567" s="18" t="s">
        <v>145</v>
      </c>
      <c r="AU567" s="18" t="s">
        <v>86</v>
      </c>
    </row>
    <row r="568" s="2" customFormat="1">
      <c r="A568" s="37"/>
      <c r="B568" s="38"/>
      <c r="C568" s="37"/>
      <c r="D568" s="206" t="s">
        <v>156</v>
      </c>
      <c r="E568" s="37"/>
      <c r="F568" s="207" t="s">
        <v>1149</v>
      </c>
      <c r="G568" s="37"/>
      <c r="H568" s="37"/>
      <c r="I568" s="188"/>
      <c r="J568" s="37"/>
      <c r="K568" s="37"/>
      <c r="L568" s="38"/>
      <c r="M568" s="189"/>
      <c r="N568" s="190"/>
      <c r="O568" s="76"/>
      <c r="P568" s="76"/>
      <c r="Q568" s="76"/>
      <c r="R568" s="76"/>
      <c r="S568" s="76"/>
      <c r="T568" s="77"/>
      <c r="U568" s="37"/>
      <c r="V568" s="37"/>
      <c r="W568" s="37"/>
      <c r="X568" s="37"/>
      <c r="Y568" s="37"/>
      <c r="Z568" s="37"/>
      <c r="AA568" s="37"/>
      <c r="AB568" s="37"/>
      <c r="AC568" s="37"/>
      <c r="AD568" s="37"/>
      <c r="AE568" s="37"/>
      <c r="AT568" s="18" t="s">
        <v>156</v>
      </c>
      <c r="AU568" s="18" t="s">
        <v>86</v>
      </c>
    </row>
    <row r="569" s="12" customFormat="1" ht="22.8" customHeight="1">
      <c r="A569" s="12"/>
      <c r="B569" s="158"/>
      <c r="C569" s="12"/>
      <c r="D569" s="159" t="s">
        <v>75</v>
      </c>
      <c r="E569" s="169" t="s">
        <v>448</v>
      </c>
      <c r="F569" s="169" t="s">
        <v>449</v>
      </c>
      <c r="G569" s="12"/>
      <c r="H569" s="12"/>
      <c r="I569" s="161"/>
      <c r="J569" s="170">
        <f>BK569</f>
        <v>0</v>
      </c>
      <c r="K569" s="12"/>
      <c r="L569" s="158"/>
      <c r="M569" s="163"/>
      <c r="N569" s="164"/>
      <c r="O569" s="164"/>
      <c r="P569" s="165">
        <f>SUM(P570:P619)</f>
        <v>0</v>
      </c>
      <c r="Q569" s="164"/>
      <c r="R569" s="165">
        <f>SUM(R570:R619)</f>
        <v>27.012009549999998</v>
      </c>
      <c r="S569" s="164"/>
      <c r="T569" s="166">
        <f>SUM(T570:T619)</f>
        <v>0</v>
      </c>
      <c r="U569" s="12"/>
      <c r="V569" s="12"/>
      <c r="W569" s="12"/>
      <c r="X569" s="12"/>
      <c r="Y569" s="12"/>
      <c r="Z569" s="12"/>
      <c r="AA569" s="12"/>
      <c r="AB569" s="12"/>
      <c r="AC569" s="12"/>
      <c r="AD569" s="12"/>
      <c r="AE569" s="12"/>
      <c r="AR569" s="159" t="s">
        <v>86</v>
      </c>
      <c r="AT569" s="167" t="s">
        <v>75</v>
      </c>
      <c r="AU569" s="167" t="s">
        <v>84</v>
      </c>
      <c r="AY569" s="159" t="s">
        <v>136</v>
      </c>
      <c r="BK569" s="168">
        <f>SUM(BK570:BK619)</f>
        <v>0</v>
      </c>
    </row>
    <row r="570" s="2" customFormat="1" ht="16.5" customHeight="1">
      <c r="A570" s="37"/>
      <c r="B570" s="171"/>
      <c r="C570" s="172" t="s">
        <v>1150</v>
      </c>
      <c r="D570" s="172" t="s">
        <v>139</v>
      </c>
      <c r="E570" s="173" t="s">
        <v>1151</v>
      </c>
      <c r="F570" s="174" t="s">
        <v>1152</v>
      </c>
      <c r="G570" s="175" t="s">
        <v>142</v>
      </c>
      <c r="H570" s="176">
        <v>728.48299999999995</v>
      </c>
      <c r="I570" s="177"/>
      <c r="J570" s="178">
        <f>ROUND(I570*H570,2)</f>
        <v>0</v>
      </c>
      <c r="K570" s="179"/>
      <c r="L570" s="38"/>
      <c r="M570" s="180" t="s">
        <v>1</v>
      </c>
      <c r="N570" s="181" t="s">
        <v>41</v>
      </c>
      <c r="O570" s="76"/>
      <c r="P570" s="182">
        <f>O570*H570</f>
        <v>0</v>
      </c>
      <c r="Q570" s="182">
        <v>0</v>
      </c>
      <c r="R570" s="182">
        <f>Q570*H570</f>
        <v>0</v>
      </c>
      <c r="S570" s="182">
        <v>0</v>
      </c>
      <c r="T570" s="183">
        <f>S570*H570</f>
        <v>0</v>
      </c>
      <c r="U570" s="37"/>
      <c r="V570" s="37"/>
      <c r="W570" s="37"/>
      <c r="X570" s="37"/>
      <c r="Y570" s="37"/>
      <c r="Z570" s="37"/>
      <c r="AA570" s="37"/>
      <c r="AB570" s="37"/>
      <c r="AC570" s="37"/>
      <c r="AD570" s="37"/>
      <c r="AE570" s="37"/>
      <c r="AR570" s="184" t="s">
        <v>305</v>
      </c>
      <c r="AT570" s="184" t="s">
        <v>139</v>
      </c>
      <c r="AU570" s="184" t="s">
        <v>86</v>
      </c>
      <c r="AY570" s="18" t="s">
        <v>136</v>
      </c>
      <c r="BE570" s="185">
        <f>IF(N570="základní",J570,0)</f>
        <v>0</v>
      </c>
      <c r="BF570" s="185">
        <f>IF(N570="snížená",J570,0)</f>
        <v>0</v>
      </c>
      <c r="BG570" s="185">
        <f>IF(N570="zákl. přenesená",J570,0)</f>
        <v>0</v>
      </c>
      <c r="BH570" s="185">
        <f>IF(N570="sníž. přenesená",J570,0)</f>
        <v>0</v>
      </c>
      <c r="BI570" s="185">
        <f>IF(N570="nulová",J570,0)</f>
        <v>0</v>
      </c>
      <c r="BJ570" s="18" t="s">
        <v>84</v>
      </c>
      <c r="BK570" s="185">
        <f>ROUND(I570*H570,2)</f>
        <v>0</v>
      </c>
      <c r="BL570" s="18" t="s">
        <v>305</v>
      </c>
      <c r="BM570" s="184" t="s">
        <v>1153</v>
      </c>
    </row>
    <row r="571" s="2" customFormat="1">
      <c r="A571" s="37"/>
      <c r="B571" s="38"/>
      <c r="C571" s="37"/>
      <c r="D571" s="186" t="s">
        <v>145</v>
      </c>
      <c r="E571" s="37"/>
      <c r="F571" s="187" t="s">
        <v>1154</v>
      </c>
      <c r="G571" s="37"/>
      <c r="H571" s="37"/>
      <c r="I571" s="188"/>
      <c r="J571" s="37"/>
      <c r="K571" s="37"/>
      <c r="L571" s="38"/>
      <c r="M571" s="189"/>
      <c r="N571" s="190"/>
      <c r="O571" s="76"/>
      <c r="P571" s="76"/>
      <c r="Q571" s="76"/>
      <c r="R571" s="76"/>
      <c r="S571" s="76"/>
      <c r="T571" s="77"/>
      <c r="U571" s="37"/>
      <c r="V571" s="37"/>
      <c r="W571" s="37"/>
      <c r="X571" s="37"/>
      <c r="Y571" s="37"/>
      <c r="Z571" s="37"/>
      <c r="AA571" s="37"/>
      <c r="AB571" s="37"/>
      <c r="AC571" s="37"/>
      <c r="AD571" s="37"/>
      <c r="AE571" s="37"/>
      <c r="AT571" s="18" t="s">
        <v>145</v>
      </c>
      <c r="AU571" s="18" t="s">
        <v>86</v>
      </c>
    </row>
    <row r="572" s="2" customFormat="1">
      <c r="A572" s="37"/>
      <c r="B572" s="38"/>
      <c r="C572" s="37"/>
      <c r="D572" s="206" t="s">
        <v>156</v>
      </c>
      <c r="E572" s="37"/>
      <c r="F572" s="207" t="s">
        <v>1155</v>
      </c>
      <c r="G572" s="37"/>
      <c r="H572" s="37"/>
      <c r="I572" s="188"/>
      <c r="J572" s="37"/>
      <c r="K572" s="37"/>
      <c r="L572" s="38"/>
      <c r="M572" s="189"/>
      <c r="N572" s="190"/>
      <c r="O572" s="76"/>
      <c r="P572" s="76"/>
      <c r="Q572" s="76"/>
      <c r="R572" s="76"/>
      <c r="S572" s="76"/>
      <c r="T572" s="77"/>
      <c r="U572" s="37"/>
      <c r="V572" s="37"/>
      <c r="W572" s="37"/>
      <c r="X572" s="37"/>
      <c r="Y572" s="37"/>
      <c r="Z572" s="37"/>
      <c r="AA572" s="37"/>
      <c r="AB572" s="37"/>
      <c r="AC572" s="37"/>
      <c r="AD572" s="37"/>
      <c r="AE572" s="37"/>
      <c r="AT572" s="18" t="s">
        <v>156</v>
      </c>
      <c r="AU572" s="18" t="s">
        <v>86</v>
      </c>
    </row>
    <row r="573" s="13" customFormat="1">
      <c r="A573" s="13"/>
      <c r="B573" s="191"/>
      <c r="C573" s="13"/>
      <c r="D573" s="186" t="s">
        <v>147</v>
      </c>
      <c r="E573" s="192" t="s">
        <v>1</v>
      </c>
      <c r="F573" s="193" t="s">
        <v>1156</v>
      </c>
      <c r="G573" s="13"/>
      <c r="H573" s="192" t="s">
        <v>1</v>
      </c>
      <c r="I573" s="194"/>
      <c r="J573" s="13"/>
      <c r="K573" s="13"/>
      <c r="L573" s="191"/>
      <c r="M573" s="195"/>
      <c r="N573" s="196"/>
      <c r="O573" s="196"/>
      <c r="P573" s="196"/>
      <c r="Q573" s="196"/>
      <c r="R573" s="196"/>
      <c r="S573" s="196"/>
      <c r="T573" s="197"/>
      <c r="U573" s="13"/>
      <c r="V573" s="13"/>
      <c r="W573" s="13"/>
      <c r="X573" s="13"/>
      <c r="Y573" s="13"/>
      <c r="Z573" s="13"/>
      <c r="AA573" s="13"/>
      <c r="AB573" s="13"/>
      <c r="AC573" s="13"/>
      <c r="AD573" s="13"/>
      <c r="AE573" s="13"/>
      <c r="AT573" s="192" t="s">
        <v>147</v>
      </c>
      <c r="AU573" s="192" t="s">
        <v>86</v>
      </c>
      <c r="AV573" s="13" t="s">
        <v>84</v>
      </c>
      <c r="AW573" s="13" t="s">
        <v>32</v>
      </c>
      <c r="AX573" s="13" t="s">
        <v>76</v>
      </c>
      <c r="AY573" s="192" t="s">
        <v>136</v>
      </c>
    </row>
    <row r="574" s="14" customFormat="1">
      <c r="A574" s="14"/>
      <c r="B574" s="198"/>
      <c r="C574" s="14"/>
      <c r="D574" s="186" t="s">
        <v>147</v>
      </c>
      <c r="E574" s="199" t="s">
        <v>1</v>
      </c>
      <c r="F574" s="200" t="s">
        <v>1157</v>
      </c>
      <c r="G574" s="14"/>
      <c r="H574" s="201">
        <v>97.239999999999995</v>
      </c>
      <c r="I574" s="202"/>
      <c r="J574" s="14"/>
      <c r="K574" s="14"/>
      <c r="L574" s="198"/>
      <c r="M574" s="203"/>
      <c r="N574" s="204"/>
      <c r="O574" s="204"/>
      <c r="P574" s="204"/>
      <c r="Q574" s="204"/>
      <c r="R574" s="204"/>
      <c r="S574" s="204"/>
      <c r="T574" s="205"/>
      <c r="U574" s="14"/>
      <c r="V574" s="14"/>
      <c r="W574" s="14"/>
      <c r="X574" s="14"/>
      <c r="Y574" s="14"/>
      <c r="Z574" s="14"/>
      <c r="AA574" s="14"/>
      <c r="AB574" s="14"/>
      <c r="AC574" s="14"/>
      <c r="AD574" s="14"/>
      <c r="AE574" s="14"/>
      <c r="AT574" s="199" t="s">
        <v>147</v>
      </c>
      <c r="AU574" s="199" t="s">
        <v>86</v>
      </c>
      <c r="AV574" s="14" t="s">
        <v>86</v>
      </c>
      <c r="AW574" s="14" t="s">
        <v>32</v>
      </c>
      <c r="AX574" s="14" t="s">
        <v>76</v>
      </c>
      <c r="AY574" s="199" t="s">
        <v>136</v>
      </c>
    </row>
    <row r="575" s="14" customFormat="1">
      <c r="A575" s="14"/>
      <c r="B575" s="198"/>
      <c r="C575" s="14"/>
      <c r="D575" s="186" t="s">
        <v>147</v>
      </c>
      <c r="E575" s="199" t="s">
        <v>1</v>
      </c>
      <c r="F575" s="200" t="s">
        <v>1158</v>
      </c>
      <c r="G575" s="14"/>
      <c r="H575" s="201">
        <v>220.815</v>
      </c>
      <c r="I575" s="202"/>
      <c r="J575" s="14"/>
      <c r="K575" s="14"/>
      <c r="L575" s="198"/>
      <c r="M575" s="203"/>
      <c r="N575" s="204"/>
      <c r="O575" s="204"/>
      <c r="P575" s="204"/>
      <c r="Q575" s="204"/>
      <c r="R575" s="204"/>
      <c r="S575" s="204"/>
      <c r="T575" s="205"/>
      <c r="U575" s="14"/>
      <c r="V575" s="14"/>
      <c r="W575" s="14"/>
      <c r="X575" s="14"/>
      <c r="Y575" s="14"/>
      <c r="Z575" s="14"/>
      <c r="AA575" s="14"/>
      <c r="AB575" s="14"/>
      <c r="AC575" s="14"/>
      <c r="AD575" s="14"/>
      <c r="AE575" s="14"/>
      <c r="AT575" s="199" t="s">
        <v>147</v>
      </c>
      <c r="AU575" s="199" t="s">
        <v>86</v>
      </c>
      <c r="AV575" s="14" t="s">
        <v>86</v>
      </c>
      <c r="AW575" s="14" t="s">
        <v>32</v>
      </c>
      <c r="AX575" s="14" t="s">
        <v>76</v>
      </c>
      <c r="AY575" s="199" t="s">
        <v>136</v>
      </c>
    </row>
    <row r="576" s="14" customFormat="1">
      <c r="A576" s="14"/>
      <c r="B576" s="198"/>
      <c r="C576" s="14"/>
      <c r="D576" s="186" t="s">
        <v>147</v>
      </c>
      <c r="E576" s="199" t="s">
        <v>1</v>
      </c>
      <c r="F576" s="200" t="s">
        <v>1159</v>
      </c>
      <c r="G576" s="14"/>
      <c r="H576" s="201">
        <v>93.819999999999993</v>
      </c>
      <c r="I576" s="202"/>
      <c r="J576" s="14"/>
      <c r="K576" s="14"/>
      <c r="L576" s="198"/>
      <c r="M576" s="203"/>
      <c r="N576" s="204"/>
      <c r="O576" s="204"/>
      <c r="P576" s="204"/>
      <c r="Q576" s="204"/>
      <c r="R576" s="204"/>
      <c r="S576" s="204"/>
      <c r="T576" s="205"/>
      <c r="U576" s="14"/>
      <c r="V576" s="14"/>
      <c r="W576" s="14"/>
      <c r="X576" s="14"/>
      <c r="Y576" s="14"/>
      <c r="Z576" s="14"/>
      <c r="AA576" s="14"/>
      <c r="AB576" s="14"/>
      <c r="AC576" s="14"/>
      <c r="AD576" s="14"/>
      <c r="AE576" s="14"/>
      <c r="AT576" s="199" t="s">
        <v>147</v>
      </c>
      <c r="AU576" s="199" t="s">
        <v>86</v>
      </c>
      <c r="AV576" s="14" t="s">
        <v>86</v>
      </c>
      <c r="AW576" s="14" t="s">
        <v>32</v>
      </c>
      <c r="AX576" s="14" t="s">
        <v>76</v>
      </c>
      <c r="AY576" s="199" t="s">
        <v>136</v>
      </c>
    </row>
    <row r="577" s="14" customFormat="1">
      <c r="A577" s="14"/>
      <c r="B577" s="198"/>
      <c r="C577" s="14"/>
      <c r="D577" s="186" t="s">
        <v>147</v>
      </c>
      <c r="E577" s="199" t="s">
        <v>1</v>
      </c>
      <c r="F577" s="200" t="s">
        <v>1160</v>
      </c>
      <c r="G577" s="14"/>
      <c r="H577" s="201">
        <v>71.519999999999996</v>
      </c>
      <c r="I577" s="202"/>
      <c r="J577" s="14"/>
      <c r="K577" s="14"/>
      <c r="L577" s="198"/>
      <c r="M577" s="203"/>
      <c r="N577" s="204"/>
      <c r="O577" s="204"/>
      <c r="P577" s="204"/>
      <c r="Q577" s="204"/>
      <c r="R577" s="204"/>
      <c r="S577" s="204"/>
      <c r="T577" s="205"/>
      <c r="U577" s="14"/>
      <c r="V577" s="14"/>
      <c r="W577" s="14"/>
      <c r="X577" s="14"/>
      <c r="Y577" s="14"/>
      <c r="Z577" s="14"/>
      <c r="AA577" s="14"/>
      <c r="AB577" s="14"/>
      <c r="AC577" s="14"/>
      <c r="AD577" s="14"/>
      <c r="AE577" s="14"/>
      <c r="AT577" s="199" t="s">
        <v>147</v>
      </c>
      <c r="AU577" s="199" t="s">
        <v>86</v>
      </c>
      <c r="AV577" s="14" t="s">
        <v>86</v>
      </c>
      <c r="AW577" s="14" t="s">
        <v>32</v>
      </c>
      <c r="AX577" s="14" t="s">
        <v>76</v>
      </c>
      <c r="AY577" s="199" t="s">
        <v>136</v>
      </c>
    </row>
    <row r="578" s="14" customFormat="1">
      <c r="A578" s="14"/>
      <c r="B578" s="198"/>
      <c r="C578" s="14"/>
      <c r="D578" s="186" t="s">
        <v>147</v>
      </c>
      <c r="E578" s="199" t="s">
        <v>1</v>
      </c>
      <c r="F578" s="200" t="s">
        <v>1161</v>
      </c>
      <c r="G578" s="14"/>
      <c r="H578" s="201">
        <v>115.914</v>
      </c>
      <c r="I578" s="202"/>
      <c r="J578" s="14"/>
      <c r="K578" s="14"/>
      <c r="L578" s="198"/>
      <c r="M578" s="203"/>
      <c r="N578" s="204"/>
      <c r="O578" s="204"/>
      <c r="P578" s="204"/>
      <c r="Q578" s="204"/>
      <c r="R578" s="204"/>
      <c r="S578" s="204"/>
      <c r="T578" s="205"/>
      <c r="U578" s="14"/>
      <c r="V578" s="14"/>
      <c r="W578" s="14"/>
      <c r="X578" s="14"/>
      <c r="Y578" s="14"/>
      <c r="Z578" s="14"/>
      <c r="AA578" s="14"/>
      <c r="AB578" s="14"/>
      <c r="AC578" s="14"/>
      <c r="AD578" s="14"/>
      <c r="AE578" s="14"/>
      <c r="AT578" s="199" t="s">
        <v>147</v>
      </c>
      <c r="AU578" s="199" t="s">
        <v>86</v>
      </c>
      <c r="AV578" s="14" t="s">
        <v>86</v>
      </c>
      <c r="AW578" s="14" t="s">
        <v>32</v>
      </c>
      <c r="AX578" s="14" t="s">
        <v>76</v>
      </c>
      <c r="AY578" s="199" t="s">
        <v>136</v>
      </c>
    </row>
    <row r="579" s="14" customFormat="1">
      <c r="A579" s="14"/>
      <c r="B579" s="198"/>
      <c r="C579" s="14"/>
      <c r="D579" s="186" t="s">
        <v>147</v>
      </c>
      <c r="E579" s="199" t="s">
        <v>1</v>
      </c>
      <c r="F579" s="200" t="s">
        <v>1162</v>
      </c>
      <c r="G579" s="14"/>
      <c r="H579" s="201">
        <v>112.574</v>
      </c>
      <c r="I579" s="202"/>
      <c r="J579" s="14"/>
      <c r="K579" s="14"/>
      <c r="L579" s="198"/>
      <c r="M579" s="203"/>
      <c r="N579" s="204"/>
      <c r="O579" s="204"/>
      <c r="P579" s="204"/>
      <c r="Q579" s="204"/>
      <c r="R579" s="204"/>
      <c r="S579" s="204"/>
      <c r="T579" s="205"/>
      <c r="U579" s="14"/>
      <c r="V579" s="14"/>
      <c r="W579" s="14"/>
      <c r="X579" s="14"/>
      <c r="Y579" s="14"/>
      <c r="Z579" s="14"/>
      <c r="AA579" s="14"/>
      <c r="AB579" s="14"/>
      <c r="AC579" s="14"/>
      <c r="AD579" s="14"/>
      <c r="AE579" s="14"/>
      <c r="AT579" s="199" t="s">
        <v>147</v>
      </c>
      <c r="AU579" s="199" t="s">
        <v>86</v>
      </c>
      <c r="AV579" s="14" t="s">
        <v>86</v>
      </c>
      <c r="AW579" s="14" t="s">
        <v>32</v>
      </c>
      <c r="AX579" s="14" t="s">
        <v>76</v>
      </c>
      <c r="AY579" s="199" t="s">
        <v>136</v>
      </c>
    </row>
    <row r="580" s="14" customFormat="1">
      <c r="A580" s="14"/>
      <c r="B580" s="198"/>
      <c r="C580" s="14"/>
      <c r="D580" s="186" t="s">
        <v>147</v>
      </c>
      <c r="E580" s="199" t="s">
        <v>1</v>
      </c>
      <c r="F580" s="200" t="s">
        <v>1163</v>
      </c>
      <c r="G580" s="14"/>
      <c r="H580" s="201">
        <v>16.600000000000001</v>
      </c>
      <c r="I580" s="202"/>
      <c r="J580" s="14"/>
      <c r="K580" s="14"/>
      <c r="L580" s="198"/>
      <c r="M580" s="203"/>
      <c r="N580" s="204"/>
      <c r="O580" s="204"/>
      <c r="P580" s="204"/>
      <c r="Q580" s="204"/>
      <c r="R580" s="204"/>
      <c r="S580" s="204"/>
      <c r="T580" s="205"/>
      <c r="U580" s="14"/>
      <c r="V580" s="14"/>
      <c r="W580" s="14"/>
      <c r="X580" s="14"/>
      <c r="Y580" s="14"/>
      <c r="Z580" s="14"/>
      <c r="AA580" s="14"/>
      <c r="AB580" s="14"/>
      <c r="AC580" s="14"/>
      <c r="AD580" s="14"/>
      <c r="AE580" s="14"/>
      <c r="AT580" s="199" t="s">
        <v>147</v>
      </c>
      <c r="AU580" s="199" t="s">
        <v>86</v>
      </c>
      <c r="AV580" s="14" t="s">
        <v>86</v>
      </c>
      <c r="AW580" s="14" t="s">
        <v>32</v>
      </c>
      <c r="AX580" s="14" t="s">
        <v>76</v>
      </c>
      <c r="AY580" s="199" t="s">
        <v>136</v>
      </c>
    </row>
    <row r="581" s="15" customFormat="1">
      <c r="A581" s="15"/>
      <c r="B581" s="208"/>
      <c r="C581" s="15"/>
      <c r="D581" s="186" t="s">
        <v>147</v>
      </c>
      <c r="E581" s="209" t="s">
        <v>1</v>
      </c>
      <c r="F581" s="210" t="s">
        <v>192</v>
      </c>
      <c r="G581" s="15"/>
      <c r="H581" s="211">
        <v>728.48299999999995</v>
      </c>
      <c r="I581" s="212"/>
      <c r="J581" s="15"/>
      <c r="K581" s="15"/>
      <c r="L581" s="208"/>
      <c r="M581" s="213"/>
      <c r="N581" s="214"/>
      <c r="O581" s="214"/>
      <c r="P581" s="214"/>
      <c r="Q581" s="214"/>
      <c r="R581" s="214"/>
      <c r="S581" s="214"/>
      <c r="T581" s="215"/>
      <c r="U581" s="15"/>
      <c r="V581" s="15"/>
      <c r="W581" s="15"/>
      <c r="X581" s="15"/>
      <c r="Y581" s="15"/>
      <c r="Z581" s="15"/>
      <c r="AA581" s="15"/>
      <c r="AB581" s="15"/>
      <c r="AC581" s="15"/>
      <c r="AD581" s="15"/>
      <c r="AE581" s="15"/>
      <c r="AT581" s="209" t="s">
        <v>147</v>
      </c>
      <c r="AU581" s="209" t="s">
        <v>86</v>
      </c>
      <c r="AV581" s="15" t="s">
        <v>143</v>
      </c>
      <c r="AW581" s="15" t="s">
        <v>32</v>
      </c>
      <c r="AX581" s="15" t="s">
        <v>84</v>
      </c>
      <c r="AY581" s="209" t="s">
        <v>136</v>
      </c>
    </row>
    <row r="582" s="2" customFormat="1" ht="16.5" customHeight="1">
      <c r="A582" s="37"/>
      <c r="B582" s="171"/>
      <c r="C582" s="172" t="s">
        <v>1164</v>
      </c>
      <c r="D582" s="172" t="s">
        <v>139</v>
      </c>
      <c r="E582" s="173" t="s">
        <v>1165</v>
      </c>
      <c r="F582" s="174" t="s">
        <v>1166</v>
      </c>
      <c r="G582" s="175" t="s">
        <v>142</v>
      </c>
      <c r="H582" s="176">
        <v>728.48299999999995</v>
      </c>
      <c r="I582" s="177"/>
      <c r="J582" s="178">
        <f>ROUND(I582*H582,2)</f>
        <v>0</v>
      </c>
      <c r="K582" s="179"/>
      <c r="L582" s="38"/>
      <c r="M582" s="180" t="s">
        <v>1</v>
      </c>
      <c r="N582" s="181" t="s">
        <v>41</v>
      </c>
      <c r="O582" s="76"/>
      <c r="P582" s="182">
        <f>O582*H582</f>
        <v>0</v>
      </c>
      <c r="Q582" s="182">
        <v>0.00029999999999999997</v>
      </c>
      <c r="R582" s="182">
        <f>Q582*H582</f>
        <v>0.21854489999999996</v>
      </c>
      <c r="S582" s="182">
        <v>0</v>
      </c>
      <c r="T582" s="183">
        <f>S582*H582</f>
        <v>0</v>
      </c>
      <c r="U582" s="37"/>
      <c r="V582" s="37"/>
      <c r="W582" s="37"/>
      <c r="X582" s="37"/>
      <c r="Y582" s="37"/>
      <c r="Z582" s="37"/>
      <c r="AA582" s="37"/>
      <c r="AB582" s="37"/>
      <c r="AC582" s="37"/>
      <c r="AD582" s="37"/>
      <c r="AE582" s="37"/>
      <c r="AR582" s="184" t="s">
        <v>305</v>
      </c>
      <c r="AT582" s="184" t="s">
        <v>139</v>
      </c>
      <c r="AU582" s="184" t="s">
        <v>86</v>
      </c>
      <c r="AY582" s="18" t="s">
        <v>136</v>
      </c>
      <c r="BE582" s="185">
        <f>IF(N582="základní",J582,0)</f>
        <v>0</v>
      </c>
      <c r="BF582" s="185">
        <f>IF(N582="snížená",J582,0)</f>
        <v>0</v>
      </c>
      <c r="BG582" s="185">
        <f>IF(N582="zákl. přenesená",J582,0)</f>
        <v>0</v>
      </c>
      <c r="BH582" s="185">
        <f>IF(N582="sníž. přenesená",J582,0)</f>
        <v>0</v>
      </c>
      <c r="BI582" s="185">
        <f>IF(N582="nulová",J582,0)</f>
        <v>0</v>
      </c>
      <c r="BJ582" s="18" t="s">
        <v>84</v>
      </c>
      <c r="BK582" s="185">
        <f>ROUND(I582*H582,2)</f>
        <v>0</v>
      </c>
      <c r="BL582" s="18" t="s">
        <v>305</v>
      </c>
      <c r="BM582" s="184" t="s">
        <v>1167</v>
      </c>
    </row>
    <row r="583" s="2" customFormat="1">
      <c r="A583" s="37"/>
      <c r="B583" s="38"/>
      <c r="C583" s="37"/>
      <c r="D583" s="186" t="s">
        <v>145</v>
      </c>
      <c r="E583" s="37"/>
      <c r="F583" s="187" t="s">
        <v>1166</v>
      </c>
      <c r="G583" s="37"/>
      <c r="H583" s="37"/>
      <c r="I583" s="188"/>
      <c r="J583" s="37"/>
      <c r="K583" s="37"/>
      <c r="L583" s="38"/>
      <c r="M583" s="189"/>
      <c r="N583" s="190"/>
      <c r="O583" s="76"/>
      <c r="P583" s="76"/>
      <c r="Q583" s="76"/>
      <c r="R583" s="76"/>
      <c r="S583" s="76"/>
      <c r="T583" s="77"/>
      <c r="U583" s="37"/>
      <c r="V583" s="37"/>
      <c r="W583" s="37"/>
      <c r="X583" s="37"/>
      <c r="Y583" s="37"/>
      <c r="Z583" s="37"/>
      <c r="AA583" s="37"/>
      <c r="AB583" s="37"/>
      <c r="AC583" s="37"/>
      <c r="AD583" s="37"/>
      <c r="AE583" s="37"/>
      <c r="AT583" s="18" t="s">
        <v>145</v>
      </c>
      <c r="AU583" s="18" t="s">
        <v>86</v>
      </c>
    </row>
    <row r="584" s="2" customFormat="1" ht="24.15" customHeight="1">
      <c r="A584" s="37"/>
      <c r="B584" s="171"/>
      <c r="C584" s="172" t="s">
        <v>1168</v>
      </c>
      <c r="D584" s="172" t="s">
        <v>139</v>
      </c>
      <c r="E584" s="173" t="s">
        <v>1169</v>
      </c>
      <c r="F584" s="174" t="s">
        <v>1170</v>
      </c>
      <c r="G584" s="175" t="s">
        <v>142</v>
      </c>
      <c r="H584" s="176">
        <v>86.640000000000001</v>
      </c>
      <c r="I584" s="177"/>
      <c r="J584" s="178">
        <f>ROUND(I584*H584,2)</f>
        <v>0</v>
      </c>
      <c r="K584" s="179"/>
      <c r="L584" s="38"/>
      <c r="M584" s="180" t="s">
        <v>1</v>
      </c>
      <c r="N584" s="181" t="s">
        <v>41</v>
      </c>
      <c r="O584" s="76"/>
      <c r="P584" s="182">
        <f>O584*H584</f>
        <v>0</v>
      </c>
      <c r="Q584" s="182">
        <v>0.0015</v>
      </c>
      <c r="R584" s="182">
        <f>Q584*H584</f>
        <v>0.12995999999999999</v>
      </c>
      <c r="S584" s="182">
        <v>0</v>
      </c>
      <c r="T584" s="183">
        <f>S584*H584</f>
        <v>0</v>
      </c>
      <c r="U584" s="37"/>
      <c r="V584" s="37"/>
      <c r="W584" s="37"/>
      <c r="X584" s="37"/>
      <c r="Y584" s="37"/>
      <c r="Z584" s="37"/>
      <c r="AA584" s="37"/>
      <c r="AB584" s="37"/>
      <c r="AC584" s="37"/>
      <c r="AD584" s="37"/>
      <c r="AE584" s="37"/>
      <c r="AR584" s="184" t="s">
        <v>305</v>
      </c>
      <c r="AT584" s="184" t="s">
        <v>139</v>
      </c>
      <c r="AU584" s="184" t="s">
        <v>86</v>
      </c>
      <c r="AY584" s="18" t="s">
        <v>136</v>
      </c>
      <c r="BE584" s="185">
        <f>IF(N584="základní",J584,0)</f>
        <v>0</v>
      </c>
      <c r="BF584" s="185">
        <f>IF(N584="snížená",J584,0)</f>
        <v>0</v>
      </c>
      <c r="BG584" s="185">
        <f>IF(N584="zákl. přenesená",J584,0)</f>
        <v>0</v>
      </c>
      <c r="BH584" s="185">
        <f>IF(N584="sníž. přenesená",J584,0)</f>
        <v>0</v>
      </c>
      <c r="BI584" s="185">
        <f>IF(N584="nulová",J584,0)</f>
        <v>0</v>
      </c>
      <c r="BJ584" s="18" t="s">
        <v>84</v>
      </c>
      <c r="BK584" s="185">
        <f>ROUND(I584*H584,2)</f>
        <v>0</v>
      </c>
      <c r="BL584" s="18" t="s">
        <v>305</v>
      </c>
      <c r="BM584" s="184" t="s">
        <v>1171</v>
      </c>
    </row>
    <row r="585" s="2" customFormat="1">
      <c r="A585" s="37"/>
      <c r="B585" s="38"/>
      <c r="C585" s="37"/>
      <c r="D585" s="186" t="s">
        <v>145</v>
      </c>
      <c r="E585" s="37"/>
      <c r="F585" s="187" t="s">
        <v>1170</v>
      </c>
      <c r="G585" s="37"/>
      <c r="H585" s="37"/>
      <c r="I585" s="188"/>
      <c r="J585" s="37"/>
      <c r="K585" s="37"/>
      <c r="L585" s="38"/>
      <c r="M585" s="189"/>
      <c r="N585" s="190"/>
      <c r="O585" s="76"/>
      <c r="P585" s="76"/>
      <c r="Q585" s="76"/>
      <c r="R585" s="76"/>
      <c r="S585" s="76"/>
      <c r="T585" s="77"/>
      <c r="U585" s="37"/>
      <c r="V585" s="37"/>
      <c r="W585" s="37"/>
      <c r="X585" s="37"/>
      <c r="Y585" s="37"/>
      <c r="Z585" s="37"/>
      <c r="AA585" s="37"/>
      <c r="AB585" s="37"/>
      <c r="AC585" s="37"/>
      <c r="AD585" s="37"/>
      <c r="AE585" s="37"/>
      <c r="AT585" s="18" t="s">
        <v>145</v>
      </c>
      <c r="AU585" s="18" t="s">
        <v>86</v>
      </c>
    </row>
    <row r="586" s="13" customFormat="1">
      <c r="A586" s="13"/>
      <c r="B586" s="191"/>
      <c r="C586" s="13"/>
      <c r="D586" s="186" t="s">
        <v>147</v>
      </c>
      <c r="E586" s="192" t="s">
        <v>1</v>
      </c>
      <c r="F586" s="193" t="s">
        <v>1172</v>
      </c>
      <c r="G586" s="13"/>
      <c r="H586" s="192" t="s">
        <v>1</v>
      </c>
      <c r="I586" s="194"/>
      <c r="J586" s="13"/>
      <c r="K586" s="13"/>
      <c r="L586" s="191"/>
      <c r="M586" s="195"/>
      <c r="N586" s="196"/>
      <c r="O586" s="196"/>
      <c r="P586" s="196"/>
      <c r="Q586" s="196"/>
      <c r="R586" s="196"/>
      <c r="S586" s="196"/>
      <c r="T586" s="197"/>
      <c r="U586" s="13"/>
      <c r="V586" s="13"/>
      <c r="W586" s="13"/>
      <c r="X586" s="13"/>
      <c r="Y586" s="13"/>
      <c r="Z586" s="13"/>
      <c r="AA586" s="13"/>
      <c r="AB586" s="13"/>
      <c r="AC586" s="13"/>
      <c r="AD586" s="13"/>
      <c r="AE586" s="13"/>
      <c r="AT586" s="192" t="s">
        <v>147</v>
      </c>
      <c r="AU586" s="192" t="s">
        <v>86</v>
      </c>
      <c r="AV586" s="13" t="s">
        <v>84</v>
      </c>
      <c r="AW586" s="13" t="s">
        <v>32</v>
      </c>
      <c r="AX586" s="13" t="s">
        <v>76</v>
      </c>
      <c r="AY586" s="192" t="s">
        <v>136</v>
      </c>
    </row>
    <row r="587" s="14" customFormat="1">
      <c r="A587" s="14"/>
      <c r="B587" s="198"/>
      <c r="C587" s="14"/>
      <c r="D587" s="186" t="s">
        <v>147</v>
      </c>
      <c r="E587" s="199" t="s">
        <v>1</v>
      </c>
      <c r="F587" s="200" t="s">
        <v>1173</v>
      </c>
      <c r="G587" s="14"/>
      <c r="H587" s="201">
        <v>86.640000000000001</v>
      </c>
      <c r="I587" s="202"/>
      <c r="J587" s="14"/>
      <c r="K587" s="14"/>
      <c r="L587" s="198"/>
      <c r="M587" s="203"/>
      <c r="N587" s="204"/>
      <c r="O587" s="204"/>
      <c r="P587" s="204"/>
      <c r="Q587" s="204"/>
      <c r="R587" s="204"/>
      <c r="S587" s="204"/>
      <c r="T587" s="205"/>
      <c r="U587" s="14"/>
      <c r="V587" s="14"/>
      <c r="W587" s="14"/>
      <c r="X587" s="14"/>
      <c r="Y587" s="14"/>
      <c r="Z587" s="14"/>
      <c r="AA587" s="14"/>
      <c r="AB587" s="14"/>
      <c r="AC587" s="14"/>
      <c r="AD587" s="14"/>
      <c r="AE587" s="14"/>
      <c r="AT587" s="199" t="s">
        <v>147</v>
      </c>
      <c r="AU587" s="199" t="s">
        <v>86</v>
      </c>
      <c r="AV587" s="14" t="s">
        <v>86</v>
      </c>
      <c r="AW587" s="14" t="s">
        <v>32</v>
      </c>
      <c r="AX587" s="14" t="s">
        <v>76</v>
      </c>
      <c r="AY587" s="199" t="s">
        <v>136</v>
      </c>
    </row>
    <row r="588" s="15" customFormat="1">
      <c r="A588" s="15"/>
      <c r="B588" s="208"/>
      <c r="C588" s="15"/>
      <c r="D588" s="186" t="s">
        <v>147</v>
      </c>
      <c r="E588" s="209" t="s">
        <v>1</v>
      </c>
      <c r="F588" s="210" t="s">
        <v>192</v>
      </c>
      <c r="G588" s="15"/>
      <c r="H588" s="211">
        <v>86.640000000000001</v>
      </c>
      <c r="I588" s="212"/>
      <c r="J588" s="15"/>
      <c r="K588" s="15"/>
      <c r="L588" s="208"/>
      <c r="M588" s="213"/>
      <c r="N588" s="214"/>
      <c r="O588" s="214"/>
      <c r="P588" s="214"/>
      <c r="Q588" s="214"/>
      <c r="R588" s="214"/>
      <c r="S588" s="214"/>
      <c r="T588" s="215"/>
      <c r="U588" s="15"/>
      <c r="V588" s="15"/>
      <c r="W588" s="15"/>
      <c r="X588" s="15"/>
      <c r="Y588" s="15"/>
      <c r="Z588" s="15"/>
      <c r="AA588" s="15"/>
      <c r="AB588" s="15"/>
      <c r="AC588" s="15"/>
      <c r="AD588" s="15"/>
      <c r="AE588" s="15"/>
      <c r="AT588" s="209" t="s">
        <v>147</v>
      </c>
      <c r="AU588" s="209" t="s">
        <v>86</v>
      </c>
      <c r="AV588" s="15" t="s">
        <v>143</v>
      </c>
      <c r="AW588" s="15" t="s">
        <v>32</v>
      </c>
      <c r="AX588" s="15" t="s">
        <v>84</v>
      </c>
      <c r="AY588" s="209" t="s">
        <v>136</v>
      </c>
    </row>
    <row r="589" s="2" customFormat="1" ht="24.15" customHeight="1">
      <c r="A589" s="37"/>
      <c r="B589" s="171"/>
      <c r="C589" s="172" t="s">
        <v>1174</v>
      </c>
      <c r="D589" s="172" t="s">
        <v>139</v>
      </c>
      <c r="E589" s="173" t="s">
        <v>1175</v>
      </c>
      <c r="F589" s="174" t="s">
        <v>1176</v>
      </c>
      <c r="G589" s="175" t="s">
        <v>356</v>
      </c>
      <c r="H589" s="176">
        <v>16</v>
      </c>
      <c r="I589" s="177"/>
      <c r="J589" s="178">
        <f>ROUND(I589*H589,2)</f>
        <v>0</v>
      </c>
      <c r="K589" s="179"/>
      <c r="L589" s="38"/>
      <c r="M589" s="180" t="s">
        <v>1</v>
      </c>
      <c r="N589" s="181" t="s">
        <v>41</v>
      </c>
      <c r="O589" s="76"/>
      <c r="P589" s="182">
        <f>O589*H589</f>
        <v>0</v>
      </c>
      <c r="Q589" s="182">
        <v>0.00021000000000000001</v>
      </c>
      <c r="R589" s="182">
        <f>Q589*H589</f>
        <v>0.0033600000000000001</v>
      </c>
      <c r="S589" s="182">
        <v>0</v>
      </c>
      <c r="T589" s="183">
        <f>S589*H589</f>
        <v>0</v>
      </c>
      <c r="U589" s="37"/>
      <c r="V589" s="37"/>
      <c r="W589" s="37"/>
      <c r="X589" s="37"/>
      <c r="Y589" s="37"/>
      <c r="Z589" s="37"/>
      <c r="AA589" s="37"/>
      <c r="AB589" s="37"/>
      <c r="AC589" s="37"/>
      <c r="AD589" s="37"/>
      <c r="AE589" s="37"/>
      <c r="AR589" s="184" t="s">
        <v>305</v>
      </c>
      <c r="AT589" s="184" t="s">
        <v>139</v>
      </c>
      <c r="AU589" s="184" t="s">
        <v>86</v>
      </c>
      <c r="AY589" s="18" t="s">
        <v>136</v>
      </c>
      <c r="BE589" s="185">
        <f>IF(N589="základní",J589,0)</f>
        <v>0</v>
      </c>
      <c r="BF589" s="185">
        <f>IF(N589="snížená",J589,0)</f>
        <v>0</v>
      </c>
      <c r="BG589" s="185">
        <f>IF(N589="zákl. přenesená",J589,0)</f>
        <v>0</v>
      </c>
      <c r="BH589" s="185">
        <f>IF(N589="sníž. přenesená",J589,0)</f>
        <v>0</v>
      </c>
      <c r="BI589" s="185">
        <f>IF(N589="nulová",J589,0)</f>
        <v>0</v>
      </c>
      <c r="BJ589" s="18" t="s">
        <v>84</v>
      </c>
      <c r="BK589" s="185">
        <f>ROUND(I589*H589,2)</f>
        <v>0</v>
      </c>
      <c r="BL589" s="18" t="s">
        <v>305</v>
      </c>
      <c r="BM589" s="184" t="s">
        <v>1177</v>
      </c>
    </row>
    <row r="590" s="2" customFormat="1">
      <c r="A590" s="37"/>
      <c r="B590" s="38"/>
      <c r="C590" s="37"/>
      <c r="D590" s="186" t="s">
        <v>145</v>
      </c>
      <c r="E590" s="37"/>
      <c r="F590" s="187" t="s">
        <v>1178</v>
      </c>
      <c r="G590" s="37"/>
      <c r="H590" s="37"/>
      <c r="I590" s="188"/>
      <c r="J590" s="37"/>
      <c r="K590" s="37"/>
      <c r="L590" s="38"/>
      <c r="M590" s="189"/>
      <c r="N590" s="190"/>
      <c r="O590" s="76"/>
      <c r="P590" s="76"/>
      <c r="Q590" s="76"/>
      <c r="R590" s="76"/>
      <c r="S590" s="76"/>
      <c r="T590" s="77"/>
      <c r="U590" s="37"/>
      <c r="V590" s="37"/>
      <c r="W590" s="37"/>
      <c r="X590" s="37"/>
      <c r="Y590" s="37"/>
      <c r="Z590" s="37"/>
      <c r="AA590" s="37"/>
      <c r="AB590" s="37"/>
      <c r="AC590" s="37"/>
      <c r="AD590" s="37"/>
      <c r="AE590" s="37"/>
      <c r="AT590" s="18" t="s">
        <v>145</v>
      </c>
      <c r="AU590" s="18" t="s">
        <v>86</v>
      </c>
    </row>
    <row r="591" s="2" customFormat="1">
      <c r="A591" s="37"/>
      <c r="B591" s="38"/>
      <c r="C591" s="37"/>
      <c r="D591" s="206" t="s">
        <v>156</v>
      </c>
      <c r="E591" s="37"/>
      <c r="F591" s="207" t="s">
        <v>1179</v>
      </c>
      <c r="G591" s="37"/>
      <c r="H591" s="37"/>
      <c r="I591" s="188"/>
      <c r="J591" s="37"/>
      <c r="K591" s="37"/>
      <c r="L591" s="38"/>
      <c r="M591" s="189"/>
      <c r="N591" s="190"/>
      <c r="O591" s="76"/>
      <c r="P591" s="76"/>
      <c r="Q591" s="76"/>
      <c r="R591" s="76"/>
      <c r="S591" s="76"/>
      <c r="T591" s="77"/>
      <c r="U591" s="37"/>
      <c r="V591" s="37"/>
      <c r="W591" s="37"/>
      <c r="X591" s="37"/>
      <c r="Y591" s="37"/>
      <c r="Z591" s="37"/>
      <c r="AA591" s="37"/>
      <c r="AB591" s="37"/>
      <c r="AC591" s="37"/>
      <c r="AD591" s="37"/>
      <c r="AE591" s="37"/>
      <c r="AT591" s="18" t="s">
        <v>156</v>
      </c>
      <c r="AU591" s="18" t="s">
        <v>86</v>
      </c>
    </row>
    <row r="592" s="2" customFormat="1" ht="16.5" customHeight="1">
      <c r="A592" s="37"/>
      <c r="B592" s="171"/>
      <c r="C592" s="172" t="s">
        <v>1180</v>
      </c>
      <c r="D592" s="172" t="s">
        <v>139</v>
      </c>
      <c r="E592" s="173" t="s">
        <v>1181</v>
      </c>
      <c r="F592" s="174" t="s">
        <v>1182</v>
      </c>
      <c r="G592" s="175" t="s">
        <v>142</v>
      </c>
      <c r="H592" s="176">
        <v>728.48299999999995</v>
      </c>
      <c r="I592" s="177"/>
      <c r="J592" s="178">
        <f>ROUND(I592*H592,2)</f>
        <v>0</v>
      </c>
      <c r="K592" s="179"/>
      <c r="L592" s="38"/>
      <c r="M592" s="180" t="s">
        <v>1</v>
      </c>
      <c r="N592" s="181" t="s">
        <v>41</v>
      </c>
      <c r="O592" s="76"/>
      <c r="P592" s="182">
        <f>O592*H592</f>
        <v>0</v>
      </c>
      <c r="Q592" s="182">
        <v>0.0044999999999999997</v>
      </c>
      <c r="R592" s="182">
        <f>Q592*H592</f>
        <v>3.2781734999999994</v>
      </c>
      <c r="S592" s="182">
        <v>0</v>
      </c>
      <c r="T592" s="183">
        <f>S592*H592</f>
        <v>0</v>
      </c>
      <c r="U592" s="37"/>
      <c r="V592" s="37"/>
      <c r="W592" s="37"/>
      <c r="X592" s="37"/>
      <c r="Y592" s="37"/>
      <c r="Z592" s="37"/>
      <c r="AA592" s="37"/>
      <c r="AB592" s="37"/>
      <c r="AC592" s="37"/>
      <c r="AD592" s="37"/>
      <c r="AE592" s="37"/>
      <c r="AR592" s="184" t="s">
        <v>305</v>
      </c>
      <c r="AT592" s="184" t="s">
        <v>139</v>
      </c>
      <c r="AU592" s="184" t="s">
        <v>86</v>
      </c>
      <c r="AY592" s="18" t="s">
        <v>136</v>
      </c>
      <c r="BE592" s="185">
        <f>IF(N592="základní",J592,0)</f>
        <v>0</v>
      </c>
      <c r="BF592" s="185">
        <f>IF(N592="snížená",J592,0)</f>
        <v>0</v>
      </c>
      <c r="BG592" s="185">
        <f>IF(N592="zákl. přenesená",J592,0)</f>
        <v>0</v>
      </c>
      <c r="BH592" s="185">
        <f>IF(N592="sníž. přenesená",J592,0)</f>
        <v>0</v>
      </c>
      <c r="BI592" s="185">
        <f>IF(N592="nulová",J592,0)</f>
        <v>0</v>
      </c>
      <c r="BJ592" s="18" t="s">
        <v>84</v>
      </c>
      <c r="BK592" s="185">
        <f>ROUND(I592*H592,2)</f>
        <v>0</v>
      </c>
      <c r="BL592" s="18" t="s">
        <v>305</v>
      </c>
      <c r="BM592" s="184" t="s">
        <v>1183</v>
      </c>
    </row>
    <row r="593" s="2" customFormat="1">
      <c r="A593" s="37"/>
      <c r="B593" s="38"/>
      <c r="C593" s="37"/>
      <c r="D593" s="186" t="s">
        <v>145</v>
      </c>
      <c r="E593" s="37"/>
      <c r="F593" s="187" t="s">
        <v>1184</v>
      </c>
      <c r="G593" s="37"/>
      <c r="H593" s="37"/>
      <c r="I593" s="188"/>
      <c r="J593" s="37"/>
      <c r="K593" s="37"/>
      <c r="L593" s="38"/>
      <c r="M593" s="189"/>
      <c r="N593" s="190"/>
      <c r="O593" s="76"/>
      <c r="P593" s="76"/>
      <c r="Q593" s="76"/>
      <c r="R593" s="76"/>
      <c r="S593" s="76"/>
      <c r="T593" s="77"/>
      <c r="U593" s="37"/>
      <c r="V593" s="37"/>
      <c r="W593" s="37"/>
      <c r="X593" s="37"/>
      <c r="Y593" s="37"/>
      <c r="Z593" s="37"/>
      <c r="AA593" s="37"/>
      <c r="AB593" s="37"/>
      <c r="AC593" s="37"/>
      <c r="AD593" s="37"/>
      <c r="AE593" s="37"/>
      <c r="AT593" s="18" t="s">
        <v>145</v>
      </c>
      <c r="AU593" s="18" t="s">
        <v>86</v>
      </c>
    </row>
    <row r="594" s="2" customFormat="1">
      <c r="A594" s="37"/>
      <c r="B594" s="38"/>
      <c r="C594" s="37"/>
      <c r="D594" s="206" t="s">
        <v>156</v>
      </c>
      <c r="E594" s="37"/>
      <c r="F594" s="207" t="s">
        <v>1185</v>
      </c>
      <c r="G594" s="37"/>
      <c r="H594" s="37"/>
      <c r="I594" s="188"/>
      <c r="J594" s="37"/>
      <c r="K594" s="37"/>
      <c r="L594" s="38"/>
      <c r="M594" s="189"/>
      <c r="N594" s="190"/>
      <c r="O594" s="76"/>
      <c r="P594" s="76"/>
      <c r="Q594" s="76"/>
      <c r="R594" s="76"/>
      <c r="S594" s="76"/>
      <c r="T594" s="77"/>
      <c r="U594" s="37"/>
      <c r="V594" s="37"/>
      <c r="W594" s="37"/>
      <c r="X594" s="37"/>
      <c r="Y594" s="37"/>
      <c r="Z594" s="37"/>
      <c r="AA594" s="37"/>
      <c r="AB594" s="37"/>
      <c r="AC594" s="37"/>
      <c r="AD594" s="37"/>
      <c r="AE594" s="37"/>
      <c r="AT594" s="18" t="s">
        <v>156</v>
      </c>
      <c r="AU594" s="18" t="s">
        <v>86</v>
      </c>
    </row>
    <row r="595" s="2" customFormat="1" ht="37.8" customHeight="1">
      <c r="A595" s="37"/>
      <c r="B595" s="171"/>
      <c r="C595" s="172" t="s">
        <v>1186</v>
      </c>
      <c r="D595" s="172" t="s">
        <v>139</v>
      </c>
      <c r="E595" s="173" t="s">
        <v>1187</v>
      </c>
      <c r="F595" s="174" t="s">
        <v>1188</v>
      </c>
      <c r="G595" s="175" t="s">
        <v>142</v>
      </c>
      <c r="H595" s="176">
        <v>728.48299999999995</v>
      </c>
      <c r="I595" s="177"/>
      <c r="J595" s="178">
        <f>ROUND(I595*H595,2)</f>
        <v>0</v>
      </c>
      <c r="K595" s="179"/>
      <c r="L595" s="38"/>
      <c r="M595" s="180" t="s">
        <v>1</v>
      </c>
      <c r="N595" s="181" t="s">
        <v>41</v>
      </c>
      <c r="O595" s="76"/>
      <c r="P595" s="182">
        <f>O595*H595</f>
        <v>0</v>
      </c>
      <c r="Q595" s="182">
        <v>0.0089999999999999993</v>
      </c>
      <c r="R595" s="182">
        <f>Q595*H595</f>
        <v>6.5563469999999988</v>
      </c>
      <c r="S595" s="182">
        <v>0</v>
      </c>
      <c r="T595" s="183">
        <f>S595*H595</f>
        <v>0</v>
      </c>
      <c r="U595" s="37"/>
      <c r="V595" s="37"/>
      <c r="W595" s="37"/>
      <c r="X595" s="37"/>
      <c r="Y595" s="37"/>
      <c r="Z595" s="37"/>
      <c r="AA595" s="37"/>
      <c r="AB595" s="37"/>
      <c r="AC595" s="37"/>
      <c r="AD595" s="37"/>
      <c r="AE595" s="37"/>
      <c r="AR595" s="184" t="s">
        <v>305</v>
      </c>
      <c r="AT595" s="184" t="s">
        <v>139</v>
      </c>
      <c r="AU595" s="184" t="s">
        <v>86</v>
      </c>
      <c r="AY595" s="18" t="s">
        <v>136</v>
      </c>
      <c r="BE595" s="185">
        <f>IF(N595="základní",J595,0)</f>
        <v>0</v>
      </c>
      <c r="BF595" s="185">
        <f>IF(N595="snížená",J595,0)</f>
        <v>0</v>
      </c>
      <c r="BG595" s="185">
        <f>IF(N595="zákl. přenesená",J595,0)</f>
        <v>0</v>
      </c>
      <c r="BH595" s="185">
        <f>IF(N595="sníž. přenesená",J595,0)</f>
        <v>0</v>
      </c>
      <c r="BI595" s="185">
        <f>IF(N595="nulová",J595,0)</f>
        <v>0</v>
      </c>
      <c r="BJ595" s="18" t="s">
        <v>84</v>
      </c>
      <c r="BK595" s="185">
        <f>ROUND(I595*H595,2)</f>
        <v>0</v>
      </c>
      <c r="BL595" s="18" t="s">
        <v>305</v>
      </c>
      <c r="BM595" s="184" t="s">
        <v>1189</v>
      </c>
    </row>
    <row r="596" s="2" customFormat="1">
      <c r="A596" s="37"/>
      <c r="B596" s="38"/>
      <c r="C596" s="37"/>
      <c r="D596" s="186" t="s">
        <v>145</v>
      </c>
      <c r="E596" s="37"/>
      <c r="F596" s="187" t="s">
        <v>1190</v>
      </c>
      <c r="G596" s="37"/>
      <c r="H596" s="37"/>
      <c r="I596" s="188"/>
      <c r="J596" s="37"/>
      <c r="K596" s="37"/>
      <c r="L596" s="38"/>
      <c r="M596" s="189"/>
      <c r="N596" s="190"/>
      <c r="O596" s="76"/>
      <c r="P596" s="76"/>
      <c r="Q596" s="76"/>
      <c r="R596" s="76"/>
      <c r="S596" s="76"/>
      <c r="T596" s="77"/>
      <c r="U596" s="37"/>
      <c r="V596" s="37"/>
      <c r="W596" s="37"/>
      <c r="X596" s="37"/>
      <c r="Y596" s="37"/>
      <c r="Z596" s="37"/>
      <c r="AA596" s="37"/>
      <c r="AB596" s="37"/>
      <c r="AC596" s="37"/>
      <c r="AD596" s="37"/>
      <c r="AE596" s="37"/>
      <c r="AT596" s="18" t="s">
        <v>145</v>
      </c>
      <c r="AU596" s="18" t="s">
        <v>86</v>
      </c>
    </row>
    <row r="597" s="2" customFormat="1">
      <c r="A597" s="37"/>
      <c r="B597" s="38"/>
      <c r="C597" s="37"/>
      <c r="D597" s="206" t="s">
        <v>156</v>
      </c>
      <c r="E597" s="37"/>
      <c r="F597" s="207" t="s">
        <v>1191</v>
      </c>
      <c r="G597" s="37"/>
      <c r="H597" s="37"/>
      <c r="I597" s="188"/>
      <c r="J597" s="37"/>
      <c r="K597" s="37"/>
      <c r="L597" s="38"/>
      <c r="M597" s="189"/>
      <c r="N597" s="190"/>
      <c r="O597" s="76"/>
      <c r="P597" s="76"/>
      <c r="Q597" s="76"/>
      <c r="R597" s="76"/>
      <c r="S597" s="76"/>
      <c r="T597" s="77"/>
      <c r="U597" s="37"/>
      <c r="V597" s="37"/>
      <c r="W597" s="37"/>
      <c r="X597" s="37"/>
      <c r="Y597" s="37"/>
      <c r="Z597" s="37"/>
      <c r="AA597" s="37"/>
      <c r="AB597" s="37"/>
      <c r="AC597" s="37"/>
      <c r="AD597" s="37"/>
      <c r="AE597" s="37"/>
      <c r="AT597" s="18" t="s">
        <v>156</v>
      </c>
      <c r="AU597" s="18" t="s">
        <v>86</v>
      </c>
    </row>
    <row r="598" s="13" customFormat="1">
      <c r="A598" s="13"/>
      <c r="B598" s="191"/>
      <c r="C598" s="13"/>
      <c r="D598" s="186" t="s">
        <v>147</v>
      </c>
      <c r="E598" s="192" t="s">
        <v>1</v>
      </c>
      <c r="F598" s="193" t="s">
        <v>1156</v>
      </c>
      <c r="G598" s="13"/>
      <c r="H598" s="192" t="s">
        <v>1</v>
      </c>
      <c r="I598" s="194"/>
      <c r="J598" s="13"/>
      <c r="K598" s="13"/>
      <c r="L598" s="191"/>
      <c r="M598" s="195"/>
      <c r="N598" s="196"/>
      <c r="O598" s="196"/>
      <c r="P598" s="196"/>
      <c r="Q598" s="196"/>
      <c r="R598" s="196"/>
      <c r="S598" s="196"/>
      <c r="T598" s="197"/>
      <c r="U598" s="13"/>
      <c r="V598" s="13"/>
      <c r="W598" s="13"/>
      <c r="X598" s="13"/>
      <c r="Y598" s="13"/>
      <c r="Z598" s="13"/>
      <c r="AA598" s="13"/>
      <c r="AB598" s="13"/>
      <c r="AC598" s="13"/>
      <c r="AD598" s="13"/>
      <c r="AE598" s="13"/>
      <c r="AT598" s="192" t="s">
        <v>147</v>
      </c>
      <c r="AU598" s="192" t="s">
        <v>86</v>
      </c>
      <c r="AV598" s="13" t="s">
        <v>84</v>
      </c>
      <c r="AW598" s="13" t="s">
        <v>32</v>
      </c>
      <c r="AX598" s="13" t="s">
        <v>76</v>
      </c>
      <c r="AY598" s="192" t="s">
        <v>136</v>
      </c>
    </row>
    <row r="599" s="14" customFormat="1">
      <c r="A599" s="14"/>
      <c r="B599" s="198"/>
      <c r="C599" s="14"/>
      <c r="D599" s="186" t="s">
        <v>147</v>
      </c>
      <c r="E599" s="199" t="s">
        <v>1</v>
      </c>
      <c r="F599" s="200" t="s">
        <v>1157</v>
      </c>
      <c r="G599" s="14"/>
      <c r="H599" s="201">
        <v>97.239999999999995</v>
      </c>
      <c r="I599" s="202"/>
      <c r="J599" s="14"/>
      <c r="K599" s="14"/>
      <c r="L599" s="198"/>
      <c r="M599" s="203"/>
      <c r="N599" s="204"/>
      <c r="O599" s="204"/>
      <c r="P599" s="204"/>
      <c r="Q599" s="204"/>
      <c r="R599" s="204"/>
      <c r="S599" s="204"/>
      <c r="T599" s="205"/>
      <c r="U599" s="14"/>
      <c r="V599" s="14"/>
      <c r="W599" s="14"/>
      <c r="X599" s="14"/>
      <c r="Y599" s="14"/>
      <c r="Z599" s="14"/>
      <c r="AA599" s="14"/>
      <c r="AB599" s="14"/>
      <c r="AC599" s="14"/>
      <c r="AD599" s="14"/>
      <c r="AE599" s="14"/>
      <c r="AT599" s="199" t="s">
        <v>147</v>
      </c>
      <c r="AU599" s="199" t="s">
        <v>86</v>
      </c>
      <c r="AV599" s="14" t="s">
        <v>86</v>
      </c>
      <c r="AW599" s="14" t="s">
        <v>32</v>
      </c>
      <c r="AX599" s="14" t="s">
        <v>76</v>
      </c>
      <c r="AY599" s="199" t="s">
        <v>136</v>
      </c>
    </row>
    <row r="600" s="14" customFormat="1">
      <c r="A600" s="14"/>
      <c r="B600" s="198"/>
      <c r="C600" s="14"/>
      <c r="D600" s="186" t="s">
        <v>147</v>
      </c>
      <c r="E600" s="199" t="s">
        <v>1</v>
      </c>
      <c r="F600" s="200" t="s">
        <v>1158</v>
      </c>
      <c r="G600" s="14"/>
      <c r="H600" s="201">
        <v>220.815</v>
      </c>
      <c r="I600" s="202"/>
      <c r="J600" s="14"/>
      <c r="K600" s="14"/>
      <c r="L600" s="198"/>
      <c r="M600" s="203"/>
      <c r="N600" s="204"/>
      <c r="O600" s="204"/>
      <c r="P600" s="204"/>
      <c r="Q600" s="204"/>
      <c r="R600" s="204"/>
      <c r="S600" s="204"/>
      <c r="T600" s="205"/>
      <c r="U600" s="14"/>
      <c r="V600" s="14"/>
      <c r="W600" s="14"/>
      <c r="X600" s="14"/>
      <c r="Y600" s="14"/>
      <c r="Z600" s="14"/>
      <c r="AA600" s="14"/>
      <c r="AB600" s="14"/>
      <c r="AC600" s="14"/>
      <c r="AD600" s="14"/>
      <c r="AE600" s="14"/>
      <c r="AT600" s="199" t="s">
        <v>147</v>
      </c>
      <c r="AU600" s="199" t="s">
        <v>86</v>
      </c>
      <c r="AV600" s="14" t="s">
        <v>86</v>
      </c>
      <c r="AW600" s="14" t="s">
        <v>32</v>
      </c>
      <c r="AX600" s="14" t="s">
        <v>76</v>
      </c>
      <c r="AY600" s="199" t="s">
        <v>136</v>
      </c>
    </row>
    <row r="601" s="14" customFormat="1">
      <c r="A601" s="14"/>
      <c r="B601" s="198"/>
      <c r="C601" s="14"/>
      <c r="D601" s="186" t="s">
        <v>147</v>
      </c>
      <c r="E601" s="199" t="s">
        <v>1</v>
      </c>
      <c r="F601" s="200" t="s">
        <v>1159</v>
      </c>
      <c r="G601" s="14"/>
      <c r="H601" s="201">
        <v>93.819999999999993</v>
      </c>
      <c r="I601" s="202"/>
      <c r="J601" s="14"/>
      <c r="K601" s="14"/>
      <c r="L601" s="198"/>
      <c r="M601" s="203"/>
      <c r="N601" s="204"/>
      <c r="O601" s="204"/>
      <c r="P601" s="204"/>
      <c r="Q601" s="204"/>
      <c r="R601" s="204"/>
      <c r="S601" s="204"/>
      <c r="T601" s="205"/>
      <c r="U601" s="14"/>
      <c r="V601" s="14"/>
      <c r="W601" s="14"/>
      <c r="X601" s="14"/>
      <c r="Y601" s="14"/>
      <c r="Z601" s="14"/>
      <c r="AA601" s="14"/>
      <c r="AB601" s="14"/>
      <c r="AC601" s="14"/>
      <c r="AD601" s="14"/>
      <c r="AE601" s="14"/>
      <c r="AT601" s="199" t="s">
        <v>147</v>
      </c>
      <c r="AU601" s="199" t="s">
        <v>86</v>
      </c>
      <c r="AV601" s="14" t="s">
        <v>86</v>
      </c>
      <c r="AW601" s="14" t="s">
        <v>32</v>
      </c>
      <c r="AX601" s="14" t="s">
        <v>76</v>
      </c>
      <c r="AY601" s="199" t="s">
        <v>136</v>
      </c>
    </row>
    <row r="602" s="14" customFormat="1">
      <c r="A602" s="14"/>
      <c r="B602" s="198"/>
      <c r="C602" s="14"/>
      <c r="D602" s="186" t="s">
        <v>147</v>
      </c>
      <c r="E602" s="199" t="s">
        <v>1</v>
      </c>
      <c r="F602" s="200" t="s">
        <v>1160</v>
      </c>
      <c r="G602" s="14"/>
      <c r="H602" s="201">
        <v>71.519999999999996</v>
      </c>
      <c r="I602" s="202"/>
      <c r="J602" s="14"/>
      <c r="K602" s="14"/>
      <c r="L602" s="198"/>
      <c r="M602" s="203"/>
      <c r="N602" s="204"/>
      <c r="O602" s="204"/>
      <c r="P602" s="204"/>
      <c r="Q602" s="204"/>
      <c r="R602" s="204"/>
      <c r="S602" s="204"/>
      <c r="T602" s="205"/>
      <c r="U602" s="14"/>
      <c r="V602" s="14"/>
      <c r="W602" s="14"/>
      <c r="X602" s="14"/>
      <c r="Y602" s="14"/>
      <c r="Z602" s="14"/>
      <c r="AA602" s="14"/>
      <c r="AB602" s="14"/>
      <c r="AC602" s="14"/>
      <c r="AD602" s="14"/>
      <c r="AE602" s="14"/>
      <c r="AT602" s="199" t="s">
        <v>147</v>
      </c>
      <c r="AU602" s="199" t="s">
        <v>86</v>
      </c>
      <c r="AV602" s="14" t="s">
        <v>86</v>
      </c>
      <c r="AW602" s="14" t="s">
        <v>32</v>
      </c>
      <c r="AX602" s="14" t="s">
        <v>76</v>
      </c>
      <c r="AY602" s="199" t="s">
        <v>136</v>
      </c>
    </row>
    <row r="603" s="14" customFormat="1">
      <c r="A603" s="14"/>
      <c r="B603" s="198"/>
      <c r="C603" s="14"/>
      <c r="D603" s="186" t="s">
        <v>147</v>
      </c>
      <c r="E603" s="199" t="s">
        <v>1</v>
      </c>
      <c r="F603" s="200" t="s">
        <v>1161</v>
      </c>
      <c r="G603" s="14"/>
      <c r="H603" s="201">
        <v>115.914</v>
      </c>
      <c r="I603" s="202"/>
      <c r="J603" s="14"/>
      <c r="K603" s="14"/>
      <c r="L603" s="198"/>
      <c r="M603" s="203"/>
      <c r="N603" s="204"/>
      <c r="O603" s="204"/>
      <c r="P603" s="204"/>
      <c r="Q603" s="204"/>
      <c r="R603" s="204"/>
      <c r="S603" s="204"/>
      <c r="T603" s="205"/>
      <c r="U603" s="14"/>
      <c r="V603" s="14"/>
      <c r="W603" s="14"/>
      <c r="X603" s="14"/>
      <c r="Y603" s="14"/>
      <c r="Z603" s="14"/>
      <c r="AA603" s="14"/>
      <c r="AB603" s="14"/>
      <c r="AC603" s="14"/>
      <c r="AD603" s="14"/>
      <c r="AE603" s="14"/>
      <c r="AT603" s="199" t="s">
        <v>147</v>
      </c>
      <c r="AU603" s="199" t="s">
        <v>86</v>
      </c>
      <c r="AV603" s="14" t="s">
        <v>86</v>
      </c>
      <c r="AW603" s="14" t="s">
        <v>32</v>
      </c>
      <c r="AX603" s="14" t="s">
        <v>76</v>
      </c>
      <c r="AY603" s="199" t="s">
        <v>136</v>
      </c>
    </row>
    <row r="604" s="14" customFormat="1">
      <c r="A604" s="14"/>
      <c r="B604" s="198"/>
      <c r="C604" s="14"/>
      <c r="D604" s="186" t="s">
        <v>147</v>
      </c>
      <c r="E604" s="199" t="s">
        <v>1</v>
      </c>
      <c r="F604" s="200" t="s">
        <v>1162</v>
      </c>
      <c r="G604" s="14"/>
      <c r="H604" s="201">
        <v>112.574</v>
      </c>
      <c r="I604" s="202"/>
      <c r="J604" s="14"/>
      <c r="K604" s="14"/>
      <c r="L604" s="198"/>
      <c r="M604" s="203"/>
      <c r="N604" s="204"/>
      <c r="O604" s="204"/>
      <c r="P604" s="204"/>
      <c r="Q604" s="204"/>
      <c r="R604" s="204"/>
      <c r="S604" s="204"/>
      <c r="T604" s="205"/>
      <c r="U604" s="14"/>
      <c r="V604" s="14"/>
      <c r="W604" s="14"/>
      <c r="X604" s="14"/>
      <c r="Y604" s="14"/>
      <c r="Z604" s="14"/>
      <c r="AA604" s="14"/>
      <c r="AB604" s="14"/>
      <c r="AC604" s="14"/>
      <c r="AD604" s="14"/>
      <c r="AE604" s="14"/>
      <c r="AT604" s="199" t="s">
        <v>147</v>
      </c>
      <c r="AU604" s="199" t="s">
        <v>86</v>
      </c>
      <c r="AV604" s="14" t="s">
        <v>86</v>
      </c>
      <c r="AW604" s="14" t="s">
        <v>32</v>
      </c>
      <c r="AX604" s="14" t="s">
        <v>76</v>
      </c>
      <c r="AY604" s="199" t="s">
        <v>136</v>
      </c>
    </row>
    <row r="605" s="14" customFormat="1">
      <c r="A605" s="14"/>
      <c r="B605" s="198"/>
      <c r="C605" s="14"/>
      <c r="D605" s="186" t="s">
        <v>147</v>
      </c>
      <c r="E605" s="199" t="s">
        <v>1</v>
      </c>
      <c r="F605" s="200" t="s">
        <v>1163</v>
      </c>
      <c r="G605" s="14"/>
      <c r="H605" s="201">
        <v>16.600000000000001</v>
      </c>
      <c r="I605" s="202"/>
      <c r="J605" s="14"/>
      <c r="K605" s="14"/>
      <c r="L605" s="198"/>
      <c r="M605" s="203"/>
      <c r="N605" s="204"/>
      <c r="O605" s="204"/>
      <c r="P605" s="204"/>
      <c r="Q605" s="204"/>
      <c r="R605" s="204"/>
      <c r="S605" s="204"/>
      <c r="T605" s="205"/>
      <c r="U605" s="14"/>
      <c r="V605" s="14"/>
      <c r="W605" s="14"/>
      <c r="X605" s="14"/>
      <c r="Y605" s="14"/>
      <c r="Z605" s="14"/>
      <c r="AA605" s="14"/>
      <c r="AB605" s="14"/>
      <c r="AC605" s="14"/>
      <c r="AD605" s="14"/>
      <c r="AE605" s="14"/>
      <c r="AT605" s="199" t="s">
        <v>147</v>
      </c>
      <c r="AU605" s="199" t="s">
        <v>86</v>
      </c>
      <c r="AV605" s="14" t="s">
        <v>86</v>
      </c>
      <c r="AW605" s="14" t="s">
        <v>32</v>
      </c>
      <c r="AX605" s="14" t="s">
        <v>76</v>
      </c>
      <c r="AY605" s="199" t="s">
        <v>136</v>
      </c>
    </row>
    <row r="606" s="15" customFormat="1">
      <c r="A606" s="15"/>
      <c r="B606" s="208"/>
      <c r="C606" s="15"/>
      <c r="D606" s="186" t="s">
        <v>147</v>
      </c>
      <c r="E606" s="209" t="s">
        <v>1</v>
      </c>
      <c r="F606" s="210" t="s">
        <v>192</v>
      </c>
      <c r="G606" s="15"/>
      <c r="H606" s="211">
        <v>728.48299999999995</v>
      </c>
      <c r="I606" s="212"/>
      <c r="J606" s="15"/>
      <c r="K606" s="15"/>
      <c r="L606" s="208"/>
      <c r="M606" s="213"/>
      <c r="N606" s="214"/>
      <c r="O606" s="214"/>
      <c r="P606" s="214"/>
      <c r="Q606" s="214"/>
      <c r="R606" s="214"/>
      <c r="S606" s="214"/>
      <c r="T606" s="215"/>
      <c r="U606" s="15"/>
      <c r="V606" s="15"/>
      <c r="W606" s="15"/>
      <c r="X606" s="15"/>
      <c r="Y606" s="15"/>
      <c r="Z606" s="15"/>
      <c r="AA606" s="15"/>
      <c r="AB606" s="15"/>
      <c r="AC606" s="15"/>
      <c r="AD606" s="15"/>
      <c r="AE606" s="15"/>
      <c r="AT606" s="209" t="s">
        <v>147</v>
      </c>
      <c r="AU606" s="209" t="s">
        <v>86</v>
      </c>
      <c r="AV606" s="15" t="s">
        <v>143</v>
      </c>
      <c r="AW606" s="15" t="s">
        <v>32</v>
      </c>
      <c r="AX606" s="15" t="s">
        <v>84</v>
      </c>
      <c r="AY606" s="209" t="s">
        <v>136</v>
      </c>
    </row>
    <row r="607" s="2" customFormat="1" ht="24.15" customHeight="1">
      <c r="A607" s="37"/>
      <c r="B607" s="171"/>
      <c r="C607" s="220" t="s">
        <v>1192</v>
      </c>
      <c r="D607" s="220" t="s">
        <v>590</v>
      </c>
      <c r="E607" s="221" t="s">
        <v>1193</v>
      </c>
      <c r="F607" s="222" t="s">
        <v>1194</v>
      </c>
      <c r="G607" s="223" t="s">
        <v>142</v>
      </c>
      <c r="H607" s="224">
        <v>837.755</v>
      </c>
      <c r="I607" s="225"/>
      <c r="J607" s="226">
        <f>ROUND(I607*H607,2)</f>
        <v>0</v>
      </c>
      <c r="K607" s="227"/>
      <c r="L607" s="228"/>
      <c r="M607" s="229" t="s">
        <v>1</v>
      </c>
      <c r="N607" s="230" t="s">
        <v>41</v>
      </c>
      <c r="O607" s="76"/>
      <c r="P607" s="182">
        <f>O607*H607</f>
        <v>0</v>
      </c>
      <c r="Q607" s="182">
        <v>0.02</v>
      </c>
      <c r="R607" s="182">
        <f>Q607*H607</f>
        <v>16.755099999999999</v>
      </c>
      <c r="S607" s="182">
        <v>0</v>
      </c>
      <c r="T607" s="183">
        <f>S607*H607</f>
        <v>0</v>
      </c>
      <c r="U607" s="37"/>
      <c r="V607" s="37"/>
      <c r="W607" s="37"/>
      <c r="X607" s="37"/>
      <c r="Y607" s="37"/>
      <c r="Z607" s="37"/>
      <c r="AA607" s="37"/>
      <c r="AB607" s="37"/>
      <c r="AC607" s="37"/>
      <c r="AD607" s="37"/>
      <c r="AE607" s="37"/>
      <c r="AR607" s="184" t="s">
        <v>410</v>
      </c>
      <c r="AT607" s="184" t="s">
        <v>590</v>
      </c>
      <c r="AU607" s="184" t="s">
        <v>86</v>
      </c>
      <c r="AY607" s="18" t="s">
        <v>136</v>
      </c>
      <c r="BE607" s="185">
        <f>IF(N607="základní",J607,0)</f>
        <v>0</v>
      </c>
      <c r="BF607" s="185">
        <f>IF(N607="snížená",J607,0)</f>
        <v>0</v>
      </c>
      <c r="BG607" s="185">
        <f>IF(N607="zákl. přenesená",J607,0)</f>
        <v>0</v>
      </c>
      <c r="BH607" s="185">
        <f>IF(N607="sníž. přenesená",J607,0)</f>
        <v>0</v>
      </c>
      <c r="BI607" s="185">
        <f>IF(N607="nulová",J607,0)</f>
        <v>0</v>
      </c>
      <c r="BJ607" s="18" t="s">
        <v>84</v>
      </c>
      <c r="BK607" s="185">
        <f>ROUND(I607*H607,2)</f>
        <v>0</v>
      </c>
      <c r="BL607" s="18" t="s">
        <v>305</v>
      </c>
      <c r="BM607" s="184" t="s">
        <v>1195</v>
      </c>
    </row>
    <row r="608" s="2" customFormat="1">
      <c r="A608" s="37"/>
      <c r="B608" s="38"/>
      <c r="C608" s="37"/>
      <c r="D608" s="186" t="s">
        <v>145</v>
      </c>
      <c r="E608" s="37"/>
      <c r="F608" s="187" t="s">
        <v>1196</v>
      </c>
      <c r="G608" s="37"/>
      <c r="H608" s="37"/>
      <c r="I608" s="188"/>
      <c r="J608" s="37"/>
      <c r="K608" s="37"/>
      <c r="L608" s="38"/>
      <c r="M608" s="189"/>
      <c r="N608" s="190"/>
      <c r="O608" s="76"/>
      <c r="P608" s="76"/>
      <c r="Q608" s="76"/>
      <c r="R608" s="76"/>
      <c r="S608" s="76"/>
      <c r="T608" s="77"/>
      <c r="U608" s="37"/>
      <c r="V608" s="37"/>
      <c r="W608" s="37"/>
      <c r="X608" s="37"/>
      <c r="Y608" s="37"/>
      <c r="Z608" s="37"/>
      <c r="AA608" s="37"/>
      <c r="AB608" s="37"/>
      <c r="AC608" s="37"/>
      <c r="AD608" s="37"/>
      <c r="AE608" s="37"/>
      <c r="AT608" s="18" t="s">
        <v>145</v>
      </c>
      <c r="AU608" s="18" t="s">
        <v>86</v>
      </c>
    </row>
    <row r="609" s="14" customFormat="1">
      <c r="A609" s="14"/>
      <c r="B609" s="198"/>
      <c r="C609" s="14"/>
      <c r="D609" s="186" t="s">
        <v>147</v>
      </c>
      <c r="E609" s="14"/>
      <c r="F609" s="200" t="s">
        <v>1197</v>
      </c>
      <c r="G609" s="14"/>
      <c r="H609" s="201">
        <v>837.755</v>
      </c>
      <c r="I609" s="202"/>
      <c r="J609" s="14"/>
      <c r="K609" s="14"/>
      <c r="L609" s="198"/>
      <c r="M609" s="203"/>
      <c r="N609" s="204"/>
      <c r="O609" s="204"/>
      <c r="P609" s="204"/>
      <c r="Q609" s="204"/>
      <c r="R609" s="204"/>
      <c r="S609" s="204"/>
      <c r="T609" s="205"/>
      <c r="U609" s="14"/>
      <c r="V609" s="14"/>
      <c r="W609" s="14"/>
      <c r="X609" s="14"/>
      <c r="Y609" s="14"/>
      <c r="Z609" s="14"/>
      <c r="AA609" s="14"/>
      <c r="AB609" s="14"/>
      <c r="AC609" s="14"/>
      <c r="AD609" s="14"/>
      <c r="AE609" s="14"/>
      <c r="AT609" s="199" t="s">
        <v>147</v>
      </c>
      <c r="AU609" s="199" t="s">
        <v>86</v>
      </c>
      <c r="AV609" s="14" t="s">
        <v>86</v>
      </c>
      <c r="AW609" s="14" t="s">
        <v>3</v>
      </c>
      <c r="AX609" s="14" t="s">
        <v>84</v>
      </c>
      <c r="AY609" s="199" t="s">
        <v>136</v>
      </c>
    </row>
    <row r="610" s="2" customFormat="1" ht="24.15" customHeight="1">
      <c r="A610" s="37"/>
      <c r="B610" s="171"/>
      <c r="C610" s="172" t="s">
        <v>1198</v>
      </c>
      <c r="D610" s="172" t="s">
        <v>139</v>
      </c>
      <c r="E610" s="173" t="s">
        <v>1199</v>
      </c>
      <c r="F610" s="174" t="s">
        <v>1200</v>
      </c>
      <c r="G610" s="175" t="s">
        <v>142</v>
      </c>
      <c r="H610" s="176">
        <v>728.48299999999995</v>
      </c>
      <c r="I610" s="177"/>
      <c r="J610" s="178">
        <f>ROUND(I610*H610,2)</f>
        <v>0</v>
      </c>
      <c r="K610" s="179"/>
      <c r="L610" s="38"/>
      <c r="M610" s="180" t="s">
        <v>1</v>
      </c>
      <c r="N610" s="181" t="s">
        <v>41</v>
      </c>
      <c r="O610" s="76"/>
      <c r="P610" s="182">
        <f>O610*H610</f>
        <v>0</v>
      </c>
      <c r="Q610" s="182">
        <v>5.0000000000000002E-05</v>
      </c>
      <c r="R610" s="182">
        <f>Q610*H610</f>
        <v>0.036424150000000002</v>
      </c>
      <c r="S610" s="182">
        <v>0</v>
      </c>
      <c r="T610" s="183">
        <f>S610*H610</f>
        <v>0</v>
      </c>
      <c r="U610" s="37"/>
      <c r="V610" s="37"/>
      <c r="W610" s="37"/>
      <c r="X610" s="37"/>
      <c r="Y610" s="37"/>
      <c r="Z610" s="37"/>
      <c r="AA610" s="37"/>
      <c r="AB610" s="37"/>
      <c r="AC610" s="37"/>
      <c r="AD610" s="37"/>
      <c r="AE610" s="37"/>
      <c r="AR610" s="184" t="s">
        <v>305</v>
      </c>
      <c r="AT610" s="184" t="s">
        <v>139</v>
      </c>
      <c r="AU610" s="184" t="s">
        <v>86</v>
      </c>
      <c r="AY610" s="18" t="s">
        <v>136</v>
      </c>
      <c r="BE610" s="185">
        <f>IF(N610="základní",J610,0)</f>
        <v>0</v>
      </c>
      <c r="BF610" s="185">
        <f>IF(N610="snížená",J610,0)</f>
        <v>0</v>
      </c>
      <c r="BG610" s="185">
        <f>IF(N610="zákl. přenesená",J610,0)</f>
        <v>0</v>
      </c>
      <c r="BH610" s="185">
        <f>IF(N610="sníž. přenesená",J610,0)</f>
        <v>0</v>
      </c>
      <c r="BI610" s="185">
        <f>IF(N610="nulová",J610,0)</f>
        <v>0</v>
      </c>
      <c r="BJ610" s="18" t="s">
        <v>84</v>
      </c>
      <c r="BK610" s="185">
        <f>ROUND(I610*H610,2)</f>
        <v>0</v>
      </c>
      <c r="BL610" s="18" t="s">
        <v>305</v>
      </c>
      <c r="BM610" s="184" t="s">
        <v>1201</v>
      </c>
    </row>
    <row r="611" s="2" customFormat="1">
      <c r="A611" s="37"/>
      <c r="B611" s="38"/>
      <c r="C611" s="37"/>
      <c r="D611" s="186" t="s">
        <v>145</v>
      </c>
      <c r="E611" s="37"/>
      <c r="F611" s="187" t="s">
        <v>1202</v>
      </c>
      <c r="G611" s="37"/>
      <c r="H611" s="37"/>
      <c r="I611" s="188"/>
      <c r="J611" s="37"/>
      <c r="K611" s="37"/>
      <c r="L611" s="38"/>
      <c r="M611" s="189"/>
      <c r="N611" s="190"/>
      <c r="O611" s="76"/>
      <c r="P611" s="76"/>
      <c r="Q611" s="76"/>
      <c r="R611" s="76"/>
      <c r="S611" s="76"/>
      <c r="T611" s="77"/>
      <c r="U611" s="37"/>
      <c r="V611" s="37"/>
      <c r="W611" s="37"/>
      <c r="X611" s="37"/>
      <c r="Y611" s="37"/>
      <c r="Z611" s="37"/>
      <c r="AA611" s="37"/>
      <c r="AB611" s="37"/>
      <c r="AC611" s="37"/>
      <c r="AD611" s="37"/>
      <c r="AE611" s="37"/>
      <c r="AT611" s="18" t="s">
        <v>145</v>
      </c>
      <c r="AU611" s="18" t="s">
        <v>86</v>
      </c>
    </row>
    <row r="612" s="2" customFormat="1">
      <c r="A612" s="37"/>
      <c r="B612" s="38"/>
      <c r="C612" s="37"/>
      <c r="D612" s="206" t="s">
        <v>156</v>
      </c>
      <c r="E612" s="37"/>
      <c r="F612" s="207" t="s">
        <v>1203</v>
      </c>
      <c r="G612" s="37"/>
      <c r="H612" s="37"/>
      <c r="I612" s="188"/>
      <c r="J612" s="37"/>
      <c r="K612" s="37"/>
      <c r="L612" s="38"/>
      <c r="M612" s="189"/>
      <c r="N612" s="190"/>
      <c r="O612" s="76"/>
      <c r="P612" s="76"/>
      <c r="Q612" s="76"/>
      <c r="R612" s="76"/>
      <c r="S612" s="76"/>
      <c r="T612" s="77"/>
      <c r="U612" s="37"/>
      <c r="V612" s="37"/>
      <c r="W612" s="37"/>
      <c r="X612" s="37"/>
      <c r="Y612" s="37"/>
      <c r="Z612" s="37"/>
      <c r="AA612" s="37"/>
      <c r="AB612" s="37"/>
      <c r="AC612" s="37"/>
      <c r="AD612" s="37"/>
      <c r="AE612" s="37"/>
      <c r="AT612" s="18" t="s">
        <v>156</v>
      </c>
      <c r="AU612" s="18" t="s">
        <v>86</v>
      </c>
    </row>
    <row r="613" s="2" customFormat="1" ht="24.15" customHeight="1">
      <c r="A613" s="37"/>
      <c r="B613" s="171"/>
      <c r="C613" s="172" t="s">
        <v>1204</v>
      </c>
      <c r="D613" s="172" t="s">
        <v>139</v>
      </c>
      <c r="E613" s="173" t="s">
        <v>1205</v>
      </c>
      <c r="F613" s="174" t="s">
        <v>1206</v>
      </c>
      <c r="G613" s="175" t="s">
        <v>210</v>
      </c>
      <c r="H613" s="176">
        <v>17.050000000000001</v>
      </c>
      <c r="I613" s="177"/>
      <c r="J613" s="178">
        <f>ROUND(I613*H613,2)</f>
        <v>0</v>
      </c>
      <c r="K613" s="179"/>
      <c r="L613" s="38"/>
      <c r="M613" s="180" t="s">
        <v>1</v>
      </c>
      <c r="N613" s="181" t="s">
        <v>41</v>
      </c>
      <c r="O613" s="76"/>
      <c r="P613" s="182">
        <f>O613*H613</f>
        <v>0</v>
      </c>
      <c r="Q613" s="182">
        <v>0.002</v>
      </c>
      <c r="R613" s="182">
        <f>Q613*H613</f>
        <v>0.034100000000000005</v>
      </c>
      <c r="S613" s="182">
        <v>0</v>
      </c>
      <c r="T613" s="183">
        <f>S613*H613</f>
        <v>0</v>
      </c>
      <c r="U613" s="37"/>
      <c r="V613" s="37"/>
      <c r="W613" s="37"/>
      <c r="X613" s="37"/>
      <c r="Y613" s="37"/>
      <c r="Z613" s="37"/>
      <c r="AA613" s="37"/>
      <c r="AB613" s="37"/>
      <c r="AC613" s="37"/>
      <c r="AD613" s="37"/>
      <c r="AE613" s="37"/>
      <c r="AR613" s="184" t="s">
        <v>305</v>
      </c>
      <c r="AT613" s="184" t="s">
        <v>139</v>
      </c>
      <c r="AU613" s="184" t="s">
        <v>86</v>
      </c>
      <c r="AY613" s="18" t="s">
        <v>136</v>
      </c>
      <c r="BE613" s="185">
        <f>IF(N613="základní",J613,0)</f>
        <v>0</v>
      </c>
      <c r="BF613" s="185">
        <f>IF(N613="snížená",J613,0)</f>
        <v>0</v>
      </c>
      <c r="BG613" s="185">
        <f>IF(N613="zákl. přenesená",J613,0)</f>
        <v>0</v>
      </c>
      <c r="BH613" s="185">
        <f>IF(N613="sníž. přenesená",J613,0)</f>
        <v>0</v>
      </c>
      <c r="BI613" s="185">
        <f>IF(N613="nulová",J613,0)</f>
        <v>0</v>
      </c>
      <c r="BJ613" s="18" t="s">
        <v>84</v>
      </c>
      <c r="BK613" s="185">
        <f>ROUND(I613*H613,2)</f>
        <v>0</v>
      </c>
      <c r="BL613" s="18" t="s">
        <v>305</v>
      </c>
      <c r="BM613" s="184" t="s">
        <v>1207</v>
      </c>
    </row>
    <row r="614" s="2" customFormat="1">
      <c r="A614" s="37"/>
      <c r="B614" s="38"/>
      <c r="C614" s="37"/>
      <c r="D614" s="186" t="s">
        <v>145</v>
      </c>
      <c r="E614" s="37"/>
      <c r="F614" s="187" t="s">
        <v>1208</v>
      </c>
      <c r="G614" s="37"/>
      <c r="H614" s="37"/>
      <c r="I614" s="188"/>
      <c r="J614" s="37"/>
      <c r="K614" s="37"/>
      <c r="L614" s="38"/>
      <c r="M614" s="189"/>
      <c r="N614" s="190"/>
      <c r="O614" s="76"/>
      <c r="P614" s="76"/>
      <c r="Q614" s="76"/>
      <c r="R614" s="76"/>
      <c r="S614" s="76"/>
      <c r="T614" s="77"/>
      <c r="U614" s="37"/>
      <c r="V614" s="37"/>
      <c r="W614" s="37"/>
      <c r="X614" s="37"/>
      <c r="Y614" s="37"/>
      <c r="Z614" s="37"/>
      <c r="AA614" s="37"/>
      <c r="AB614" s="37"/>
      <c r="AC614" s="37"/>
      <c r="AD614" s="37"/>
      <c r="AE614" s="37"/>
      <c r="AT614" s="18" t="s">
        <v>145</v>
      </c>
      <c r="AU614" s="18" t="s">
        <v>86</v>
      </c>
    </row>
    <row r="615" s="2" customFormat="1">
      <c r="A615" s="37"/>
      <c r="B615" s="38"/>
      <c r="C615" s="37"/>
      <c r="D615" s="206" t="s">
        <v>156</v>
      </c>
      <c r="E615" s="37"/>
      <c r="F615" s="207" t="s">
        <v>1209</v>
      </c>
      <c r="G615" s="37"/>
      <c r="H615" s="37"/>
      <c r="I615" s="188"/>
      <c r="J615" s="37"/>
      <c r="K615" s="37"/>
      <c r="L615" s="38"/>
      <c r="M615" s="189"/>
      <c r="N615" s="190"/>
      <c r="O615" s="76"/>
      <c r="P615" s="76"/>
      <c r="Q615" s="76"/>
      <c r="R615" s="76"/>
      <c r="S615" s="76"/>
      <c r="T615" s="77"/>
      <c r="U615" s="37"/>
      <c r="V615" s="37"/>
      <c r="W615" s="37"/>
      <c r="X615" s="37"/>
      <c r="Y615" s="37"/>
      <c r="Z615" s="37"/>
      <c r="AA615" s="37"/>
      <c r="AB615" s="37"/>
      <c r="AC615" s="37"/>
      <c r="AD615" s="37"/>
      <c r="AE615" s="37"/>
      <c r="AT615" s="18" t="s">
        <v>156</v>
      </c>
      <c r="AU615" s="18" t="s">
        <v>86</v>
      </c>
    </row>
    <row r="616" s="14" customFormat="1">
      <c r="A616" s="14"/>
      <c r="B616" s="198"/>
      <c r="C616" s="14"/>
      <c r="D616" s="186" t="s">
        <v>147</v>
      </c>
      <c r="E616" s="199" t="s">
        <v>1</v>
      </c>
      <c r="F616" s="200" t="s">
        <v>1210</v>
      </c>
      <c r="G616" s="14"/>
      <c r="H616" s="201">
        <v>17.050000000000001</v>
      </c>
      <c r="I616" s="202"/>
      <c r="J616" s="14"/>
      <c r="K616" s="14"/>
      <c r="L616" s="198"/>
      <c r="M616" s="203"/>
      <c r="N616" s="204"/>
      <c r="O616" s="204"/>
      <c r="P616" s="204"/>
      <c r="Q616" s="204"/>
      <c r="R616" s="204"/>
      <c r="S616" s="204"/>
      <c r="T616" s="205"/>
      <c r="U616" s="14"/>
      <c r="V616" s="14"/>
      <c r="W616" s="14"/>
      <c r="X616" s="14"/>
      <c r="Y616" s="14"/>
      <c r="Z616" s="14"/>
      <c r="AA616" s="14"/>
      <c r="AB616" s="14"/>
      <c r="AC616" s="14"/>
      <c r="AD616" s="14"/>
      <c r="AE616" s="14"/>
      <c r="AT616" s="199" t="s">
        <v>147</v>
      </c>
      <c r="AU616" s="199" t="s">
        <v>86</v>
      </c>
      <c r="AV616" s="14" t="s">
        <v>86</v>
      </c>
      <c r="AW616" s="14" t="s">
        <v>32</v>
      </c>
      <c r="AX616" s="14" t="s">
        <v>84</v>
      </c>
      <c r="AY616" s="199" t="s">
        <v>136</v>
      </c>
    </row>
    <row r="617" s="2" customFormat="1" ht="24.15" customHeight="1">
      <c r="A617" s="37"/>
      <c r="B617" s="171"/>
      <c r="C617" s="172" t="s">
        <v>1211</v>
      </c>
      <c r="D617" s="172" t="s">
        <v>139</v>
      </c>
      <c r="E617" s="173" t="s">
        <v>1212</v>
      </c>
      <c r="F617" s="174" t="s">
        <v>1213</v>
      </c>
      <c r="G617" s="175" t="s">
        <v>261</v>
      </c>
      <c r="H617" s="176">
        <v>27.012</v>
      </c>
      <c r="I617" s="177"/>
      <c r="J617" s="178">
        <f>ROUND(I617*H617,2)</f>
        <v>0</v>
      </c>
      <c r="K617" s="179"/>
      <c r="L617" s="38"/>
      <c r="M617" s="180" t="s">
        <v>1</v>
      </c>
      <c r="N617" s="181" t="s">
        <v>41</v>
      </c>
      <c r="O617" s="76"/>
      <c r="P617" s="182">
        <f>O617*H617</f>
        <v>0</v>
      </c>
      <c r="Q617" s="182">
        <v>0</v>
      </c>
      <c r="R617" s="182">
        <f>Q617*H617</f>
        <v>0</v>
      </c>
      <c r="S617" s="182">
        <v>0</v>
      </c>
      <c r="T617" s="183">
        <f>S617*H617</f>
        <v>0</v>
      </c>
      <c r="U617" s="37"/>
      <c r="V617" s="37"/>
      <c r="W617" s="37"/>
      <c r="X617" s="37"/>
      <c r="Y617" s="37"/>
      <c r="Z617" s="37"/>
      <c r="AA617" s="37"/>
      <c r="AB617" s="37"/>
      <c r="AC617" s="37"/>
      <c r="AD617" s="37"/>
      <c r="AE617" s="37"/>
      <c r="AR617" s="184" t="s">
        <v>305</v>
      </c>
      <c r="AT617" s="184" t="s">
        <v>139</v>
      </c>
      <c r="AU617" s="184" t="s">
        <v>86</v>
      </c>
      <c r="AY617" s="18" t="s">
        <v>136</v>
      </c>
      <c r="BE617" s="185">
        <f>IF(N617="základní",J617,0)</f>
        <v>0</v>
      </c>
      <c r="BF617" s="185">
        <f>IF(N617="snížená",J617,0)</f>
        <v>0</v>
      </c>
      <c r="BG617" s="185">
        <f>IF(N617="zákl. přenesená",J617,0)</f>
        <v>0</v>
      </c>
      <c r="BH617" s="185">
        <f>IF(N617="sníž. přenesená",J617,0)</f>
        <v>0</v>
      </c>
      <c r="BI617" s="185">
        <f>IF(N617="nulová",J617,0)</f>
        <v>0</v>
      </c>
      <c r="BJ617" s="18" t="s">
        <v>84</v>
      </c>
      <c r="BK617" s="185">
        <f>ROUND(I617*H617,2)</f>
        <v>0</v>
      </c>
      <c r="BL617" s="18" t="s">
        <v>305</v>
      </c>
      <c r="BM617" s="184" t="s">
        <v>1214</v>
      </c>
    </row>
    <row r="618" s="2" customFormat="1">
      <c r="A618" s="37"/>
      <c r="B618" s="38"/>
      <c r="C618" s="37"/>
      <c r="D618" s="186" t="s">
        <v>145</v>
      </c>
      <c r="E618" s="37"/>
      <c r="F618" s="187" t="s">
        <v>1215</v>
      </c>
      <c r="G618" s="37"/>
      <c r="H618" s="37"/>
      <c r="I618" s="188"/>
      <c r="J618" s="37"/>
      <c r="K618" s="37"/>
      <c r="L618" s="38"/>
      <c r="M618" s="189"/>
      <c r="N618" s="190"/>
      <c r="O618" s="76"/>
      <c r="P618" s="76"/>
      <c r="Q618" s="76"/>
      <c r="R618" s="76"/>
      <c r="S618" s="76"/>
      <c r="T618" s="77"/>
      <c r="U618" s="37"/>
      <c r="V618" s="37"/>
      <c r="W618" s="37"/>
      <c r="X618" s="37"/>
      <c r="Y618" s="37"/>
      <c r="Z618" s="37"/>
      <c r="AA618" s="37"/>
      <c r="AB618" s="37"/>
      <c r="AC618" s="37"/>
      <c r="AD618" s="37"/>
      <c r="AE618" s="37"/>
      <c r="AT618" s="18" t="s">
        <v>145</v>
      </c>
      <c r="AU618" s="18" t="s">
        <v>86</v>
      </c>
    </row>
    <row r="619" s="2" customFormat="1">
      <c r="A619" s="37"/>
      <c r="B619" s="38"/>
      <c r="C619" s="37"/>
      <c r="D619" s="206" t="s">
        <v>156</v>
      </c>
      <c r="E619" s="37"/>
      <c r="F619" s="207" t="s">
        <v>1216</v>
      </c>
      <c r="G619" s="37"/>
      <c r="H619" s="37"/>
      <c r="I619" s="188"/>
      <c r="J619" s="37"/>
      <c r="K619" s="37"/>
      <c r="L619" s="38"/>
      <c r="M619" s="189"/>
      <c r="N619" s="190"/>
      <c r="O619" s="76"/>
      <c r="P619" s="76"/>
      <c r="Q619" s="76"/>
      <c r="R619" s="76"/>
      <c r="S619" s="76"/>
      <c r="T619" s="77"/>
      <c r="U619" s="37"/>
      <c r="V619" s="37"/>
      <c r="W619" s="37"/>
      <c r="X619" s="37"/>
      <c r="Y619" s="37"/>
      <c r="Z619" s="37"/>
      <c r="AA619" s="37"/>
      <c r="AB619" s="37"/>
      <c r="AC619" s="37"/>
      <c r="AD619" s="37"/>
      <c r="AE619" s="37"/>
      <c r="AT619" s="18" t="s">
        <v>156</v>
      </c>
      <c r="AU619" s="18" t="s">
        <v>86</v>
      </c>
    </row>
    <row r="620" s="12" customFormat="1" ht="22.8" customHeight="1">
      <c r="A620" s="12"/>
      <c r="B620" s="158"/>
      <c r="C620" s="12"/>
      <c r="D620" s="159" t="s">
        <v>75</v>
      </c>
      <c r="E620" s="169" t="s">
        <v>1217</v>
      </c>
      <c r="F620" s="169" t="s">
        <v>1218</v>
      </c>
      <c r="G620" s="12"/>
      <c r="H620" s="12"/>
      <c r="I620" s="161"/>
      <c r="J620" s="170">
        <f>BK620</f>
        <v>0</v>
      </c>
      <c r="K620" s="12"/>
      <c r="L620" s="158"/>
      <c r="M620" s="163"/>
      <c r="N620" s="164"/>
      <c r="O620" s="164"/>
      <c r="P620" s="165">
        <f>SUM(P621:P645)</f>
        <v>0</v>
      </c>
      <c r="Q620" s="164"/>
      <c r="R620" s="165">
        <f>SUM(R621:R645)</f>
        <v>0.0045367999999999997</v>
      </c>
      <c r="S620" s="164"/>
      <c r="T620" s="166">
        <f>SUM(T621:T645)</f>
        <v>0</v>
      </c>
      <c r="U620" s="12"/>
      <c r="V620" s="12"/>
      <c r="W620" s="12"/>
      <c r="X620" s="12"/>
      <c r="Y620" s="12"/>
      <c r="Z620" s="12"/>
      <c r="AA620" s="12"/>
      <c r="AB620" s="12"/>
      <c r="AC620" s="12"/>
      <c r="AD620" s="12"/>
      <c r="AE620" s="12"/>
      <c r="AR620" s="159" t="s">
        <v>86</v>
      </c>
      <c r="AT620" s="167" t="s">
        <v>75</v>
      </c>
      <c r="AU620" s="167" t="s">
        <v>84</v>
      </c>
      <c r="AY620" s="159" t="s">
        <v>136</v>
      </c>
      <c r="BK620" s="168">
        <f>SUM(BK621:BK645)</f>
        <v>0</v>
      </c>
    </row>
    <row r="621" s="2" customFormat="1" ht="16.5" customHeight="1">
      <c r="A621" s="37"/>
      <c r="B621" s="171"/>
      <c r="C621" s="172" t="s">
        <v>1219</v>
      </c>
      <c r="D621" s="172" t="s">
        <v>139</v>
      </c>
      <c r="E621" s="173" t="s">
        <v>1220</v>
      </c>
      <c r="F621" s="174" t="s">
        <v>1221</v>
      </c>
      <c r="G621" s="175" t="s">
        <v>142</v>
      </c>
      <c r="H621" s="176">
        <v>11.342000000000001</v>
      </c>
      <c r="I621" s="177"/>
      <c r="J621" s="178">
        <f>ROUND(I621*H621,2)</f>
        <v>0</v>
      </c>
      <c r="K621" s="179"/>
      <c r="L621" s="38"/>
      <c r="M621" s="180" t="s">
        <v>1</v>
      </c>
      <c r="N621" s="181" t="s">
        <v>41</v>
      </c>
      <c r="O621" s="76"/>
      <c r="P621" s="182">
        <f>O621*H621</f>
        <v>0</v>
      </c>
      <c r="Q621" s="182">
        <v>6.9999999999999994E-05</v>
      </c>
      <c r="R621" s="182">
        <f>Q621*H621</f>
        <v>0.00079393999999999992</v>
      </c>
      <c r="S621" s="182">
        <v>0</v>
      </c>
      <c r="T621" s="183">
        <f>S621*H621</f>
        <v>0</v>
      </c>
      <c r="U621" s="37"/>
      <c r="V621" s="37"/>
      <c r="W621" s="37"/>
      <c r="X621" s="37"/>
      <c r="Y621" s="37"/>
      <c r="Z621" s="37"/>
      <c r="AA621" s="37"/>
      <c r="AB621" s="37"/>
      <c r="AC621" s="37"/>
      <c r="AD621" s="37"/>
      <c r="AE621" s="37"/>
      <c r="AR621" s="184" t="s">
        <v>305</v>
      </c>
      <c r="AT621" s="184" t="s">
        <v>139</v>
      </c>
      <c r="AU621" s="184" t="s">
        <v>86</v>
      </c>
      <c r="AY621" s="18" t="s">
        <v>136</v>
      </c>
      <c r="BE621" s="185">
        <f>IF(N621="základní",J621,0)</f>
        <v>0</v>
      </c>
      <c r="BF621" s="185">
        <f>IF(N621="snížená",J621,0)</f>
        <v>0</v>
      </c>
      <c r="BG621" s="185">
        <f>IF(N621="zákl. přenesená",J621,0)</f>
        <v>0</v>
      </c>
      <c r="BH621" s="185">
        <f>IF(N621="sníž. přenesená",J621,0)</f>
        <v>0</v>
      </c>
      <c r="BI621" s="185">
        <f>IF(N621="nulová",J621,0)</f>
        <v>0</v>
      </c>
      <c r="BJ621" s="18" t="s">
        <v>84</v>
      </c>
      <c r="BK621" s="185">
        <f>ROUND(I621*H621,2)</f>
        <v>0</v>
      </c>
      <c r="BL621" s="18" t="s">
        <v>305</v>
      </c>
      <c r="BM621" s="184" t="s">
        <v>1222</v>
      </c>
    </row>
    <row r="622" s="2" customFormat="1">
      <c r="A622" s="37"/>
      <c r="B622" s="38"/>
      <c r="C622" s="37"/>
      <c r="D622" s="186" t="s">
        <v>145</v>
      </c>
      <c r="E622" s="37"/>
      <c r="F622" s="187" t="s">
        <v>1223</v>
      </c>
      <c r="G622" s="37"/>
      <c r="H622" s="37"/>
      <c r="I622" s="188"/>
      <c r="J622" s="37"/>
      <c r="K622" s="37"/>
      <c r="L622" s="38"/>
      <c r="M622" s="189"/>
      <c r="N622" s="190"/>
      <c r="O622" s="76"/>
      <c r="P622" s="76"/>
      <c r="Q622" s="76"/>
      <c r="R622" s="76"/>
      <c r="S622" s="76"/>
      <c r="T622" s="77"/>
      <c r="U622" s="37"/>
      <c r="V622" s="37"/>
      <c r="W622" s="37"/>
      <c r="X622" s="37"/>
      <c r="Y622" s="37"/>
      <c r="Z622" s="37"/>
      <c r="AA622" s="37"/>
      <c r="AB622" s="37"/>
      <c r="AC622" s="37"/>
      <c r="AD622" s="37"/>
      <c r="AE622" s="37"/>
      <c r="AT622" s="18" t="s">
        <v>145</v>
      </c>
      <c r="AU622" s="18" t="s">
        <v>86</v>
      </c>
    </row>
    <row r="623" s="2" customFormat="1">
      <c r="A623" s="37"/>
      <c r="B623" s="38"/>
      <c r="C623" s="37"/>
      <c r="D623" s="206" t="s">
        <v>156</v>
      </c>
      <c r="E623" s="37"/>
      <c r="F623" s="207" t="s">
        <v>1224</v>
      </c>
      <c r="G623" s="37"/>
      <c r="H623" s="37"/>
      <c r="I623" s="188"/>
      <c r="J623" s="37"/>
      <c r="K623" s="37"/>
      <c r="L623" s="38"/>
      <c r="M623" s="189"/>
      <c r="N623" s="190"/>
      <c r="O623" s="76"/>
      <c r="P623" s="76"/>
      <c r="Q623" s="76"/>
      <c r="R623" s="76"/>
      <c r="S623" s="76"/>
      <c r="T623" s="77"/>
      <c r="U623" s="37"/>
      <c r="V623" s="37"/>
      <c r="W623" s="37"/>
      <c r="X623" s="37"/>
      <c r="Y623" s="37"/>
      <c r="Z623" s="37"/>
      <c r="AA623" s="37"/>
      <c r="AB623" s="37"/>
      <c r="AC623" s="37"/>
      <c r="AD623" s="37"/>
      <c r="AE623" s="37"/>
      <c r="AT623" s="18" t="s">
        <v>156</v>
      </c>
      <c r="AU623" s="18" t="s">
        <v>86</v>
      </c>
    </row>
    <row r="624" s="13" customFormat="1">
      <c r="A624" s="13"/>
      <c r="B624" s="191"/>
      <c r="C624" s="13"/>
      <c r="D624" s="186" t="s">
        <v>147</v>
      </c>
      <c r="E624" s="192" t="s">
        <v>1</v>
      </c>
      <c r="F624" s="193" t="s">
        <v>1225</v>
      </c>
      <c r="G624" s="13"/>
      <c r="H624" s="192" t="s">
        <v>1</v>
      </c>
      <c r="I624" s="194"/>
      <c r="J624" s="13"/>
      <c r="K624" s="13"/>
      <c r="L624" s="191"/>
      <c r="M624" s="195"/>
      <c r="N624" s="196"/>
      <c r="O624" s="196"/>
      <c r="P624" s="196"/>
      <c r="Q624" s="196"/>
      <c r="R624" s="196"/>
      <c r="S624" s="196"/>
      <c r="T624" s="197"/>
      <c r="U624" s="13"/>
      <c r="V624" s="13"/>
      <c r="W624" s="13"/>
      <c r="X624" s="13"/>
      <c r="Y624" s="13"/>
      <c r="Z624" s="13"/>
      <c r="AA624" s="13"/>
      <c r="AB624" s="13"/>
      <c r="AC624" s="13"/>
      <c r="AD624" s="13"/>
      <c r="AE624" s="13"/>
      <c r="AT624" s="192" t="s">
        <v>147</v>
      </c>
      <c r="AU624" s="192" t="s">
        <v>86</v>
      </c>
      <c r="AV624" s="13" t="s">
        <v>84</v>
      </c>
      <c r="AW624" s="13" t="s">
        <v>32</v>
      </c>
      <c r="AX624" s="13" t="s">
        <v>76</v>
      </c>
      <c r="AY624" s="192" t="s">
        <v>136</v>
      </c>
    </row>
    <row r="625" s="14" customFormat="1">
      <c r="A625" s="14"/>
      <c r="B625" s="198"/>
      <c r="C625" s="14"/>
      <c r="D625" s="186" t="s">
        <v>147</v>
      </c>
      <c r="E625" s="199" t="s">
        <v>1</v>
      </c>
      <c r="F625" s="200" t="s">
        <v>1226</v>
      </c>
      <c r="G625" s="14"/>
      <c r="H625" s="201">
        <v>2.3599999999999999</v>
      </c>
      <c r="I625" s="202"/>
      <c r="J625" s="14"/>
      <c r="K625" s="14"/>
      <c r="L625" s="198"/>
      <c r="M625" s="203"/>
      <c r="N625" s="204"/>
      <c r="O625" s="204"/>
      <c r="P625" s="204"/>
      <c r="Q625" s="204"/>
      <c r="R625" s="204"/>
      <c r="S625" s="204"/>
      <c r="T625" s="205"/>
      <c r="U625" s="14"/>
      <c r="V625" s="14"/>
      <c r="W625" s="14"/>
      <c r="X625" s="14"/>
      <c r="Y625" s="14"/>
      <c r="Z625" s="14"/>
      <c r="AA625" s="14"/>
      <c r="AB625" s="14"/>
      <c r="AC625" s="14"/>
      <c r="AD625" s="14"/>
      <c r="AE625" s="14"/>
      <c r="AT625" s="199" t="s">
        <v>147</v>
      </c>
      <c r="AU625" s="199" t="s">
        <v>86</v>
      </c>
      <c r="AV625" s="14" t="s">
        <v>86</v>
      </c>
      <c r="AW625" s="14" t="s">
        <v>32</v>
      </c>
      <c r="AX625" s="14" t="s">
        <v>76</v>
      </c>
      <c r="AY625" s="199" t="s">
        <v>136</v>
      </c>
    </row>
    <row r="626" s="14" customFormat="1">
      <c r="A626" s="14"/>
      <c r="B626" s="198"/>
      <c r="C626" s="14"/>
      <c r="D626" s="186" t="s">
        <v>147</v>
      </c>
      <c r="E626" s="199" t="s">
        <v>1</v>
      </c>
      <c r="F626" s="200" t="s">
        <v>1227</v>
      </c>
      <c r="G626" s="14"/>
      <c r="H626" s="201">
        <v>2.992</v>
      </c>
      <c r="I626" s="202"/>
      <c r="J626" s="14"/>
      <c r="K626" s="14"/>
      <c r="L626" s="198"/>
      <c r="M626" s="203"/>
      <c r="N626" s="204"/>
      <c r="O626" s="204"/>
      <c r="P626" s="204"/>
      <c r="Q626" s="204"/>
      <c r="R626" s="204"/>
      <c r="S626" s="204"/>
      <c r="T626" s="205"/>
      <c r="U626" s="14"/>
      <c r="V626" s="14"/>
      <c r="W626" s="14"/>
      <c r="X626" s="14"/>
      <c r="Y626" s="14"/>
      <c r="Z626" s="14"/>
      <c r="AA626" s="14"/>
      <c r="AB626" s="14"/>
      <c r="AC626" s="14"/>
      <c r="AD626" s="14"/>
      <c r="AE626" s="14"/>
      <c r="AT626" s="199" t="s">
        <v>147</v>
      </c>
      <c r="AU626" s="199" t="s">
        <v>86</v>
      </c>
      <c r="AV626" s="14" t="s">
        <v>86</v>
      </c>
      <c r="AW626" s="14" t="s">
        <v>32</v>
      </c>
      <c r="AX626" s="14" t="s">
        <v>76</v>
      </c>
      <c r="AY626" s="199" t="s">
        <v>136</v>
      </c>
    </row>
    <row r="627" s="13" customFormat="1">
      <c r="A627" s="13"/>
      <c r="B627" s="191"/>
      <c r="C627" s="13"/>
      <c r="D627" s="186" t="s">
        <v>147</v>
      </c>
      <c r="E627" s="192" t="s">
        <v>1</v>
      </c>
      <c r="F627" s="193" t="s">
        <v>1228</v>
      </c>
      <c r="G627" s="13"/>
      <c r="H627" s="192" t="s">
        <v>1</v>
      </c>
      <c r="I627" s="194"/>
      <c r="J627" s="13"/>
      <c r="K627" s="13"/>
      <c r="L627" s="191"/>
      <c r="M627" s="195"/>
      <c r="N627" s="196"/>
      <c r="O627" s="196"/>
      <c r="P627" s="196"/>
      <c r="Q627" s="196"/>
      <c r="R627" s="196"/>
      <c r="S627" s="196"/>
      <c r="T627" s="197"/>
      <c r="U627" s="13"/>
      <c r="V627" s="13"/>
      <c r="W627" s="13"/>
      <c r="X627" s="13"/>
      <c r="Y627" s="13"/>
      <c r="Z627" s="13"/>
      <c r="AA627" s="13"/>
      <c r="AB627" s="13"/>
      <c r="AC627" s="13"/>
      <c r="AD627" s="13"/>
      <c r="AE627" s="13"/>
      <c r="AT627" s="192" t="s">
        <v>147</v>
      </c>
      <c r="AU627" s="192" t="s">
        <v>86</v>
      </c>
      <c r="AV627" s="13" t="s">
        <v>84</v>
      </c>
      <c r="AW627" s="13" t="s">
        <v>32</v>
      </c>
      <c r="AX627" s="13" t="s">
        <v>76</v>
      </c>
      <c r="AY627" s="192" t="s">
        <v>136</v>
      </c>
    </row>
    <row r="628" s="14" customFormat="1">
      <c r="A628" s="14"/>
      <c r="B628" s="198"/>
      <c r="C628" s="14"/>
      <c r="D628" s="186" t="s">
        <v>147</v>
      </c>
      <c r="E628" s="199" t="s">
        <v>1</v>
      </c>
      <c r="F628" s="200" t="s">
        <v>1229</v>
      </c>
      <c r="G628" s="14"/>
      <c r="H628" s="201">
        <v>4.9000000000000004</v>
      </c>
      <c r="I628" s="202"/>
      <c r="J628" s="14"/>
      <c r="K628" s="14"/>
      <c r="L628" s="198"/>
      <c r="M628" s="203"/>
      <c r="N628" s="204"/>
      <c r="O628" s="204"/>
      <c r="P628" s="204"/>
      <c r="Q628" s="204"/>
      <c r="R628" s="204"/>
      <c r="S628" s="204"/>
      <c r="T628" s="205"/>
      <c r="U628" s="14"/>
      <c r="V628" s="14"/>
      <c r="W628" s="14"/>
      <c r="X628" s="14"/>
      <c r="Y628" s="14"/>
      <c r="Z628" s="14"/>
      <c r="AA628" s="14"/>
      <c r="AB628" s="14"/>
      <c r="AC628" s="14"/>
      <c r="AD628" s="14"/>
      <c r="AE628" s="14"/>
      <c r="AT628" s="199" t="s">
        <v>147</v>
      </c>
      <c r="AU628" s="199" t="s">
        <v>86</v>
      </c>
      <c r="AV628" s="14" t="s">
        <v>86</v>
      </c>
      <c r="AW628" s="14" t="s">
        <v>32</v>
      </c>
      <c r="AX628" s="14" t="s">
        <v>76</v>
      </c>
      <c r="AY628" s="199" t="s">
        <v>136</v>
      </c>
    </row>
    <row r="629" s="14" customFormat="1">
      <c r="A629" s="14"/>
      <c r="B629" s="198"/>
      <c r="C629" s="14"/>
      <c r="D629" s="186" t="s">
        <v>147</v>
      </c>
      <c r="E629" s="199" t="s">
        <v>1</v>
      </c>
      <c r="F629" s="200" t="s">
        <v>1230</v>
      </c>
      <c r="G629" s="14"/>
      <c r="H629" s="201">
        <v>1.0900000000000001</v>
      </c>
      <c r="I629" s="202"/>
      <c r="J629" s="14"/>
      <c r="K629" s="14"/>
      <c r="L629" s="198"/>
      <c r="M629" s="203"/>
      <c r="N629" s="204"/>
      <c r="O629" s="204"/>
      <c r="P629" s="204"/>
      <c r="Q629" s="204"/>
      <c r="R629" s="204"/>
      <c r="S629" s="204"/>
      <c r="T629" s="205"/>
      <c r="U629" s="14"/>
      <c r="V629" s="14"/>
      <c r="W629" s="14"/>
      <c r="X629" s="14"/>
      <c r="Y629" s="14"/>
      <c r="Z629" s="14"/>
      <c r="AA629" s="14"/>
      <c r="AB629" s="14"/>
      <c r="AC629" s="14"/>
      <c r="AD629" s="14"/>
      <c r="AE629" s="14"/>
      <c r="AT629" s="199" t="s">
        <v>147</v>
      </c>
      <c r="AU629" s="199" t="s">
        <v>86</v>
      </c>
      <c r="AV629" s="14" t="s">
        <v>86</v>
      </c>
      <c r="AW629" s="14" t="s">
        <v>32</v>
      </c>
      <c r="AX629" s="14" t="s">
        <v>76</v>
      </c>
      <c r="AY629" s="199" t="s">
        <v>136</v>
      </c>
    </row>
    <row r="630" s="15" customFormat="1">
      <c r="A630" s="15"/>
      <c r="B630" s="208"/>
      <c r="C630" s="15"/>
      <c r="D630" s="186" t="s">
        <v>147</v>
      </c>
      <c r="E630" s="209" t="s">
        <v>1</v>
      </c>
      <c r="F630" s="210" t="s">
        <v>192</v>
      </c>
      <c r="G630" s="15"/>
      <c r="H630" s="211">
        <v>11.342000000000001</v>
      </c>
      <c r="I630" s="212"/>
      <c r="J630" s="15"/>
      <c r="K630" s="15"/>
      <c r="L630" s="208"/>
      <c r="M630" s="213"/>
      <c r="N630" s="214"/>
      <c r="O630" s="214"/>
      <c r="P630" s="214"/>
      <c r="Q630" s="214"/>
      <c r="R630" s="214"/>
      <c r="S630" s="214"/>
      <c r="T630" s="215"/>
      <c r="U630" s="15"/>
      <c r="V630" s="15"/>
      <c r="W630" s="15"/>
      <c r="X630" s="15"/>
      <c r="Y630" s="15"/>
      <c r="Z630" s="15"/>
      <c r="AA630" s="15"/>
      <c r="AB630" s="15"/>
      <c r="AC630" s="15"/>
      <c r="AD630" s="15"/>
      <c r="AE630" s="15"/>
      <c r="AT630" s="209" t="s">
        <v>147</v>
      </c>
      <c r="AU630" s="209" t="s">
        <v>86</v>
      </c>
      <c r="AV630" s="15" t="s">
        <v>143</v>
      </c>
      <c r="AW630" s="15" t="s">
        <v>32</v>
      </c>
      <c r="AX630" s="15" t="s">
        <v>84</v>
      </c>
      <c r="AY630" s="209" t="s">
        <v>136</v>
      </c>
    </row>
    <row r="631" s="2" customFormat="1" ht="16.5" customHeight="1">
      <c r="A631" s="37"/>
      <c r="B631" s="171"/>
      <c r="C631" s="172" t="s">
        <v>1231</v>
      </c>
      <c r="D631" s="172" t="s">
        <v>139</v>
      </c>
      <c r="E631" s="173" t="s">
        <v>1232</v>
      </c>
      <c r="F631" s="174" t="s">
        <v>1233</v>
      </c>
      <c r="G631" s="175" t="s">
        <v>142</v>
      </c>
      <c r="H631" s="176">
        <v>5.9900000000000002</v>
      </c>
      <c r="I631" s="177"/>
      <c r="J631" s="178">
        <f>ROUND(I631*H631,2)</f>
        <v>0</v>
      </c>
      <c r="K631" s="179"/>
      <c r="L631" s="38"/>
      <c r="M631" s="180" t="s">
        <v>1</v>
      </c>
      <c r="N631" s="181" t="s">
        <v>41</v>
      </c>
      <c r="O631" s="76"/>
      <c r="P631" s="182">
        <f>O631*H631</f>
        <v>0</v>
      </c>
      <c r="Q631" s="182">
        <v>0</v>
      </c>
      <c r="R631" s="182">
        <f>Q631*H631</f>
        <v>0</v>
      </c>
      <c r="S631" s="182">
        <v>0</v>
      </c>
      <c r="T631" s="183">
        <f>S631*H631</f>
        <v>0</v>
      </c>
      <c r="U631" s="37"/>
      <c r="V631" s="37"/>
      <c r="W631" s="37"/>
      <c r="X631" s="37"/>
      <c r="Y631" s="37"/>
      <c r="Z631" s="37"/>
      <c r="AA631" s="37"/>
      <c r="AB631" s="37"/>
      <c r="AC631" s="37"/>
      <c r="AD631" s="37"/>
      <c r="AE631" s="37"/>
      <c r="AR631" s="184" t="s">
        <v>305</v>
      </c>
      <c r="AT631" s="184" t="s">
        <v>139</v>
      </c>
      <c r="AU631" s="184" t="s">
        <v>86</v>
      </c>
      <c r="AY631" s="18" t="s">
        <v>136</v>
      </c>
      <c r="BE631" s="185">
        <f>IF(N631="základní",J631,0)</f>
        <v>0</v>
      </c>
      <c r="BF631" s="185">
        <f>IF(N631="snížená",J631,0)</f>
        <v>0</v>
      </c>
      <c r="BG631" s="185">
        <f>IF(N631="zákl. přenesená",J631,0)</f>
        <v>0</v>
      </c>
      <c r="BH631" s="185">
        <f>IF(N631="sníž. přenesená",J631,0)</f>
        <v>0</v>
      </c>
      <c r="BI631" s="185">
        <f>IF(N631="nulová",J631,0)</f>
        <v>0</v>
      </c>
      <c r="BJ631" s="18" t="s">
        <v>84</v>
      </c>
      <c r="BK631" s="185">
        <f>ROUND(I631*H631,2)</f>
        <v>0</v>
      </c>
      <c r="BL631" s="18" t="s">
        <v>305</v>
      </c>
      <c r="BM631" s="184" t="s">
        <v>1234</v>
      </c>
    </row>
    <row r="632" s="2" customFormat="1">
      <c r="A632" s="37"/>
      <c r="B632" s="38"/>
      <c r="C632" s="37"/>
      <c r="D632" s="186" t="s">
        <v>145</v>
      </c>
      <c r="E632" s="37"/>
      <c r="F632" s="187" t="s">
        <v>1235</v>
      </c>
      <c r="G632" s="37"/>
      <c r="H632" s="37"/>
      <c r="I632" s="188"/>
      <c r="J632" s="37"/>
      <c r="K632" s="37"/>
      <c r="L632" s="38"/>
      <c r="M632" s="189"/>
      <c r="N632" s="190"/>
      <c r="O632" s="76"/>
      <c r="P632" s="76"/>
      <c r="Q632" s="76"/>
      <c r="R632" s="76"/>
      <c r="S632" s="76"/>
      <c r="T632" s="77"/>
      <c r="U632" s="37"/>
      <c r="V632" s="37"/>
      <c r="W632" s="37"/>
      <c r="X632" s="37"/>
      <c r="Y632" s="37"/>
      <c r="Z632" s="37"/>
      <c r="AA632" s="37"/>
      <c r="AB632" s="37"/>
      <c r="AC632" s="37"/>
      <c r="AD632" s="37"/>
      <c r="AE632" s="37"/>
      <c r="AT632" s="18" t="s">
        <v>145</v>
      </c>
      <c r="AU632" s="18" t="s">
        <v>86</v>
      </c>
    </row>
    <row r="633" s="13" customFormat="1">
      <c r="A633" s="13"/>
      <c r="B633" s="191"/>
      <c r="C633" s="13"/>
      <c r="D633" s="186" t="s">
        <v>147</v>
      </c>
      <c r="E633" s="192" t="s">
        <v>1</v>
      </c>
      <c r="F633" s="193" t="s">
        <v>1228</v>
      </c>
      <c r="G633" s="13"/>
      <c r="H633" s="192" t="s">
        <v>1</v>
      </c>
      <c r="I633" s="194"/>
      <c r="J633" s="13"/>
      <c r="K633" s="13"/>
      <c r="L633" s="191"/>
      <c r="M633" s="195"/>
      <c r="N633" s="196"/>
      <c r="O633" s="196"/>
      <c r="P633" s="196"/>
      <c r="Q633" s="196"/>
      <c r="R633" s="196"/>
      <c r="S633" s="196"/>
      <c r="T633" s="197"/>
      <c r="U633" s="13"/>
      <c r="V633" s="13"/>
      <c r="W633" s="13"/>
      <c r="X633" s="13"/>
      <c r="Y633" s="13"/>
      <c r="Z633" s="13"/>
      <c r="AA633" s="13"/>
      <c r="AB633" s="13"/>
      <c r="AC633" s="13"/>
      <c r="AD633" s="13"/>
      <c r="AE633" s="13"/>
      <c r="AT633" s="192" t="s">
        <v>147</v>
      </c>
      <c r="AU633" s="192" t="s">
        <v>86</v>
      </c>
      <c r="AV633" s="13" t="s">
        <v>84</v>
      </c>
      <c r="AW633" s="13" t="s">
        <v>32</v>
      </c>
      <c r="AX633" s="13" t="s">
        <v>76</v>
      </c>
      <c r="AY633" s="192" t="s">
        <v>136</v>
      </c>
    </row>
    <row r="634" s="14" customFormat="1">
      <c r="A634" s="14"/>
      <c r="B634" s="198"/>
      <c r="C634" s="14"/>
      <c r="D634" s="186" t="s">
        <v>147</v>
      </c>
      <c r="E634" s="199" t="s">
        <v>1</v>
      </c>
      <c r="F634" s="200" t="s">
        <v>1229</v>
      </c>
      <c r="G634" s="14"/>
      <c r="H634" s="201">
        <v>4.9000000000000004</v>
      </c>
      <c r="I634" s="202"/>
      <c r="J634" s="14"/>
      <c r="K634" s="14"/>
      <c r="L634" s="198"/>
      <c r="M634" s="203"/>
      <c r="N634" s="204"/>
      <c r="O634" s="204"/>
      <c r="P634" s="204"/>
      <c r="Q634" s="204"/>
      <c r="R634" s="204"/>
      <c r="S634" s="204"/>
      <c r="T634" s="205"/>
      <c r="U634" s="14"/>
      <c r="V634" s="14"/>
      <c r="W634" s="14"/>
      <c r="X634" s="14"/>
      <c r="Y634" s="14"/>
      <c r="Z634" s="14"/>
      <c r="AA634" s="14"/>
      <c r="AB634" s="14"/>
      <c r="AC634" s="14"/>
      <c r="AD634" s="14"/>
      <c r="AE634" s="14"/>
      <c r="AT634" s="199" t="s">
        <v>147</v>
      </c>
      <c r="AU634" s="199" t="s">
        <v>86</v>
      </c>
      <c r="AV634" s="14" t="s">
        <v>86</v>
      </c>
      <c r="AW634" s="14" t="s">
        <v>32</v>
      </c>
      <c r="AX634" s="14" t="s">
        <v>76</v>
      </c>
      <c r="AY634" s="199" t="s">
        <v>136</v>
      </c>
    </row>
    <row r="635" s="14" customFormat="1">
      <c r="A635" s="14"/>
      <c r="B635" s="198"/>
      <c r="C635" s="14"/>
      <c r="D635" s="186" t="s">
        <v>147</v>
      </c>
      <c r="E635" s="199" t="s">
        <v>1</v>
      </c>
      <c r="F635" s="200" t="s">
        <v>1230</v>
      </c>
      <c r="G635" s="14"/>
      <c r="H635" s="201">
        <v>1.0900000000000001</v>
      </c>
      <c r="I635" s="202"/>
      <c r="J635" s="14"/>
      <c r="K635" s="14"/>
      <c r="L635" s="198"/>
      <c r="M635" s="203"/>
      <c r="N635" s="204"/>
      <c r="O635" s="204"/>
      <c r="P635" s="204"/>
      <c r="Q635" s="204"/>
      <c r="R635" s="204"/>
      <c r="S635" s="204"/>
      <c r="T635" s="205"/>
      <c r="U635" s="14"/>
      <c r="V635" s="14"/>
      <c r="W635" s="14"/>
      <c r="X635" s="14"/>
      <c r="Y635" s="14"/>
      <c r="Z635" s="14"/>
      <c r="AA635" s="14"/>
      <c r="AB635" s="14"/>
      <c r="AC635" s="14"/>
      <c r="AD635" s="14"/>
      <c r="AE635" s="14"/>
      <c r="AT635" s="199" t="s">
        <v>147</v>
      </c>
      <c r="AU635" s="199" t="s">
        <v>86</v>
      </c>
      <c r="AV635" s="14" t="s">
        <v>86</v>
      </c>
      <c r="AW635" s="14" t="s">
        <v>32</v>
      </c>
      <c r="AX635" s="14" t="s">
        <v>76</v>
      </c>
      <c r="AY635" s="199" t="s">
        <v>136</v>
      </c>
    </row>
    <row r="636" s="15" customFormat="1">
      <c r="A636" s="15"/>
      <c r="B636" s="208"/>
      <c r="C636" s="15"/>
      <c r="D636" s="186" t="s">
        <v>147</v>
      </c>
      <c r="E636" s="209" t="s">
        <v>1</v>
      </c>
      <c r="F636" s="210" t="s">
        <v>192</v>
      </c>
      <c r="G636" s="15"/>
      <c r="H636" s="211">
        <v>5.9900000000000002</v>
      </c>
      <c r="I636" s="212"/>
      <c r="J636" s="15"/>
      <c r="K636" s="15"/>
      <c r="L636" s="208"/>
      <c r="M636" s="213"/>
      <c r="N636" s="214"/>
      <c r="O636" s="214"/>
      <c r="P636" s="214"/>
      <c r="Q636" s="214"/>
      <c r="R636" s="214"/>
      <c r="S636" s="214"/>
      <c r="T636" s="215"/>
      <c r="U636" s="15"/>
      <c r="V636" s="15"/>
      <c r="W636" s="15"/>
      <c r="X636" s="15"/>
      <c r="Y636" s="15"/>
      <c r="Z636" s="15"/>
      <c r="AA636" s="15"/>
      <c r="AB636" s="15"/>
      <c r="AC636" s="15"/>
      <c r="AD636" s="15"/>
      <c r="AE636" s="15"/>
      <c r="AT636" s="209" t="s">
        <v>147</v>
      </c>
      <c r="AU636" s="209" t="s">
        <v>86</v>
      </c>
      <c r="AV636" s="15" t="s">
        <v>143</v>
      </c>
      <c r="AW636" s="15" t="s">
        <v>32</v>
      </c>
      <c r="AX636" s="15" t="s">
        <v>84</v>
      </c>
      <c r="AY636" s="209" t="s">
        <v>136</v>
      </c>
    </row>
    <row r="637" s="2" customFormat="1" ht="24.15" customHeight="1">
      <c r="A637" s="37"/>
      <c r="B637" s="171"/>
      <c r="C637" s="172" t="s">
        <v>1236</v>
      </c>
      <c r="D637" s="172" t="s">
        <v>139</v>
      </c>
      <c r="E637" s="173" t="s">
        <v>1237</v>
      </c>
      <c r="F637" s="174" t="s">
        <v>1238</v>
      </c>
      <c r="G637" s="175" t="s">
        <v>142</v>
      </c>
      <c r="H637" s="176">
        <v>11.342000000000001</v>
      </c>
      <c r="I637" s="177"/>
      <c r="J637" s="178">
        <f>ROUND(I637*H637,2)</f>
        <v>0</v>
      </c>
      <c r="K637" s="179"/>
      <c r="L637" s="38"/>
      <c r="M637" s="180" t="s">
        <v>1</v>
      </c>
      <c r="N637" s="181" t="s">
        <v>41</v>
      </c>
      <c r="O637" s="76"/>
      <c r="P637" s="182">
        <f>O637*H637</f>
        <v>0</v>
      </c>
      <c r="Q637" s="182">
        <v>6.9999999999999994E-05</v>
      </c>
      <c r="R637" s="182">
        <f>Q637*H637</f>
        <v>0.00079393999999999992</v>
      </c>
      <c r="S637" s="182">
        <v>0</v>
      </c>
      <c r="T637" s="183">
        <f>S637*H637</f>
        <v>0</v>
      </c>
      <c r="U637" s="37"/>
      <c r="V637" s="37"/>
      <c r="W637" s="37"/>
      <c r="X637" s="37"/>
      <c r="Y637" s="37"/>
      <c r="Z637" s="37"/>
      <c r="AA637" s="37"/>
      <c r="AB637" s="37"/>
      <c r="AC637" s="37"/>
      <c r="AD637" s="37"/>
      <c r="AE637" s="37"/>
      <c r="AR637" s="184" t="s">
        <v>305</v>
      </c>
      <c r="AT637" s="184" t="s">
        <v>139</v>
      </c>
      <c r="AU637" s="184" t="s">
        <v>86</v>
      </c>
      <c r="AY637" s="18" t="s">
        <v>136</v>
      </c>
      <c r="BE637" s="185">
        <f>IF(N637="základní",J637,0)</f>
        <v>0</v>
      </c>
      <c r="BF637" s="185">
        <f>IF(N637="snížená",J637,0)</f>
        <v>0</v>
      </c>
      <c r="BG637" s="185">
        <f>IF(N637="zákl. přenesená",J637,0)</f>
        <v>0</v>
      </c>
      <c r="BH637" s="185">
        <f>IF(N637="sníž. přenesená",J637,0)</f>
        <v>0</v>
      </c>
      <c r="BI637" s="185">
        <f>IF(N637="nulová",J637,0)</f>
        <v>0</v>
      </c>
      <c r="BJ637" s="18" t="s">
        <v>84</v>
      </c>
      <c r="BK637" s="185">
        <f>ROUND(I637*H637,2)</f>
        <v>0</v>
      </c>
      <c r="BL637" s="18" t="s">
        <v>305</v>
      </c>
      <c r="BM637" s="184" t="s">
        <v>1239</v>
      </c>
    </row>
    <row r="638" s="2" customFormat="1">
      <c r="A638" s="37"/>
      <c r="B638" s="38"/>
      <c r="C638" s="37"/>
      <c r="D638" s="186" t="s">
        <v>145</v>
      </c>
      <c r="E638" s="37"/>
      <c r="F638" s="187" t="s">
        <v>1240</v>
      </c>
      <c r="G638" s="37"/>
      <c r="H638" s="37"/>
      <c r="I638" s="188"/>
      <c r="J638" s="37"/>
      <c r="K638" s="37"/>
      <c r="L638" s="38"/>
      <c r="M638" s="189"/>
      <c r="N638" s="190"/>
      <c r="O638" s="76"/>
      <c r="P638" s="76"/>
      <c r="Q638" s="76"/>
      <c r="R638" s="76"/>
      <c r="S638" s="76"/>
      <c r="T638" s="77"/>
      <c r="U638" s="37"/>
      <c r="V638" s="37"/>
      <c r="W638" s="37"/>
      <c r="X638" s="37"/>
      <c r="Y638" s="37"/>
      <c r="Z638" s="37"/>
      <c r="AA638" s="37"/>
      <c r="AB638" s="37"/>
      <c r="AC638" s="37"/>
      <c r="AD638" s="37"/>
      <c r="AE638" s="37"/>
      <c r="AT638" s="18" t="s">
        <v>145</v>
      </c>
      <c r="AU638" s="18" t="s">
        <v>86</v>
      </c>
    </row>
    <row r="639" s="2" customFormat="1">
      <c r="A639" s="37"/>
      <c r="B639" s="38"/>
      <c r="C639" s="37"/>
      <c r="D639" s="206" t="s">
        <v>156</v>
      </c>
      <c r="E639" s="37"/>
      <c r="F639" s="207" t="s">
        <v>1241</v>
      </c>
      <c r="G639" s="37"/>
      <c r="H639" s="37"/>
      <c r="I639" s="188"/>
      <c r="J639" s="37"/>
      <c r="K639" s="37"/>
      <c r="L639" s="38"/>
      <c r="M639" s="189"/>
      <c r="N639" s="190"/>
      <c r="O639" s="76"/>
      <c r="P639" s="76"/>
      <c r="Q639" s="76"/>
      <c r="R639" s="76"/>
      <c r="S639" s="76"/>
      <c r="T639" s="77"/>
      <c r="U639" s="37"/>
      <c r="V639" s="37"/>
      <c r="W639" s="37"/>
      <c r="X639" s="37"/>
      <c r="Y639" s="37"/>
      <c r="Z639" s="37"/>
      <c r="AA639" s="37"/>
      <c r="AB639" s="37"/>
      <c r="AC639" s="37"/>
      <c r="AD639" s="37"/>
      <c r="AE639" s="37"/>
      <c r="AT639" s="18" t="s">
        <v>156</v>
      </c>
      <c r="AU639" s="18" t="s">
        <v>86</v>
      </c>
    </row>
    <row r="640" s="2" customFormat="1" ht="24.15" customHeight="1">
      <c r="A640" s="37"/>
      <c r="B640" s="171"/>
      <c r="C640" s="172" t="s">
        <v>1242</v>
      </c>
      <c r="D640" s="172" t="s">
        <v>139</v>
      </c>
      <c r="E640" s="173" t="s">
        <v>1243</v>
      </c>
      <c r="F640" s="174" t="s">
        <v>1244</v>
      </c>
      <c r="G640" s="175" t="s">
        <v>142</v>
      </c>
      <c r="H640" s="176">
        <v>11.342000000000001</v>
      </c>
      <c r="I640" s="177"/>
      <c r="J640" s="178">
        <f>ROUND(I640*H640,2)</f>
        <v>0</v>
      </c>
      <c r="K640" s="179"/>
      <c r="L640" s="38"/>
      <c r="M640" s="180" t="s">
        <v>1</v>
      </c>
      <c r="N640" s="181" t="s">
        <v>41</v>
      </c>
      <c r="O640" s="76"/>
      <c r="P640" s="182">
        <f>O640*H640</f>
        <v>0</v>
      </c>
      <c r="Q640" s="182">
        <v>0.00013999999999999999</v>
      </c>
      <c r="R640" s="182">
        <f>Q640*H640</f>
        <v>0.0015878799999999999</v>
      </c>
      <c r="S640" s="182">
        <v>0</v>
      </c>
      <c r="T640" s="183">
        <f>S640*H640</f>
        <v>0</v>
      </c>
      <c r="U640" s="37"/>
      <c r="V640" s="37"/>
      <c r="W640" s="37"/>
      <c r="X640" s="37"/>
      <c r="Y640" s="37"/>
      <c r="Z640" s="37"/>
      <c r="AA640" s="37"/>
      <c r="AB640" s="37"/>
      <c r="AC640" s="37"/>
      <c r="AD640" s="37"/>
      <c r="AE640" s="37"/>
      <c r="AR640" s="184" t="s">
        <v>305</v>
      </c>
      <c r="AT640" s="184" t="s">
        <v>139</v>
      </c>
      <c r="AU640" s="184" t="s">
        <v>86</v>
      </c>
      <c r="AY640" s="18" t="s">
        <v>136</v>
      </c>
      <c r="BE640" s="185">
        <f>IF(N640="základní",J640,0)</f>
        <v>0</v>
      </c>
      <c r="BF640" s="185">
        <f>IF(N640="snížená",J640,0)</f>
        <v>0</v>
      </c>
      <c r="BG640" s="185">
        <f>IF(N640="zákl. přenesená",J640,0)</f>
        <v>0</v>
      </c>
      <c r="BH640" s="185">
        <f>IF(N640="sníž. přenesená",J640,0)</f>
        <v>0</v>
      </c>
      <c r="BI640" s="185">
        <f>IF(N640="nulová",J640,0)</f>
        <v>0</v>
      </c>
      <c r="BJ640" s="18" t="s">
        <v>84</v>
      </c>
      <c r="BK640" s="185">
        <f>ROUND(I640*H640,2)</f>
        <v>0</v>
      </c>
      <c r="BL640" s="18" t="s">
        <v>305</v>
      </c>
      <c r="BM640" s="184" t="s">
        <v>1245</v>
      </c>
    </row>
    <row r="641" s="2" customFormat="1">
      <c r="A641" s="37"/>
      <c r="B641" s="38"/>
      <c r="C641" s="37"/>
      <c r="D641" s="186" t="s">
        <v>145</v>
      </c>
      <c r="E641" s="37"/>
      <c r="F641" s="187" t="s">
        <v>1246</v>
      </c>
      <c r="G641" s="37"/>
      <c r="H641" s="37"/>
      <c r="I641" s="188"/>
      <c r="J641" s="37"/>
      <c r="K641" s="37"/>
      <c r="L641" s="38"/>
      <c r="M641" s="189"/>
      <c r="N641" s="190"/>
      <c r="O641" s="76"/>
      <c r="P641" s="76"/>
      <c r="Q641" s="76"/>
      <c r="R641" s="76"/>
      <c r="S641" s="76"/>
      <c r="T641" s="77"/>
      <c r="U641" s="37"/>
      <c r="V641" s="37"/>
      <c r="W641" s="37"/>
      <c r="X641" s="37"/>
      <c r="Y641" s="37"/>
      <c r="Z641" s="37"/>
      <c r="AA641" s="37"/>
      <c r="AB641" s="37"/>
      <c r="AC641" s="37"/>
      <c r="AD641" s="37"/>
      <c r="AE641" s="37"/>
      <c r="AT641" s="18" t="s">
        <v>145</v>
      </c>
      <c r="AU641" s="18" t="s">
        <v>86</v>
      </c>
    </row>
    <row r="642" s="2" customFormat="1">
      <c r="A642" s="37"/>
      <c r="B642" s="38"/>
      <c r="C642" s="37"/>
      <c r="D642" s="206" t="s">
        <v>156</v>
      </c>
      <c r="E642" s="37"/>
      <c r="F642" s="207" t="s">
        <v>1247</v>
      </c>
      <c r="G642" s="37"/>
      <c r="H642" s="37"/>
      <c r="I642" s="188"/>
      <c r="J642" s="37"/>
      <c r="K642" s="37"/>
      <c r="L642" s="38"/>
      <c r="M642" s="189"/>
      <c r="N642" s="190"/>
      <c r="O642" s="76"/>
      <c r="P642" s="76"/>
      <c r="Q642" s="76"/>
      <c r="R642" s="76"/>
      <c r="S642" s="76"/>
      <c r="T642" s="77"/>
      <c r="U642" s="37"/>
      <c r="V642" s="37"/>
      <c r="W642" s="37"/>
      <c r="X642" s="37"/>
      <c r="Y642" s="37"/>
      <c r="Z642" s="37"/>
      <c r="AA642" s="37"/>
      <c r="AB642" s="37"/>
      <c r="AC642" s="37"/>
      <c r="AD642" s="37"/>
      <c r="AE642" s="37"/>
      <c r="AT642" s="18" t="s">
        <v>156</v>
      </c>
      <c r="AU642" s="18" t="s">
        <v>86</v>
      </c>
    </row>
    <row r="643" s="2" customFormat="1" ht="24.15" customHeight="1">
      <c r="A643" s="37"/>
      <c r="B643" s="171"/>
      <c r="C643" s="172" t="s">
        <v>1248</v>
      </c>
      <c r="D643" s="172" t="s">
        <v>139</v>
      </c>
      <c r="E643" s="173" t="s">
        <v>1249</v>
      </c>
      <c r="F643" s="174" t="s">
        <v>1250</v>
      </c>
      <c r="G643" s="175" t="s">
        <v>142</v>
      </c>
      <c r="H643" s="176">
        <v>11.342000000000001</v>
      </c>
      <c r="I643" s="177"/>
      <c r="J643" s="178">
        <f>ROUND(I643*H643,2)</f>
        <v>0</v>
      </c>
      <c r="K643" s="179"/>
      <c r="L643" s="38"/>
      <c r="M643" s="180" t="s">
        <v>1</v>
      </c>
      <c r="N643" s="181" t="s">
        <v>41</v>
      </c>
      <c r="O643" s="76"/>
      <c r="P643" s="182">
        <f>O643*H643</f>
        <v>0</v>
      </c>
      <c r="Q643" s="182">
        <v>0.00012</v>
      </c>
      <c r="R643" s="182">
        <f>Q643*H643</f>
        <v>0.00136104</v>
      </c>
      <c r="S643" s="182">
        <v>0</v>
      </c>
      <c r="T643" s="183">
        <f>S643*H643</f>
        <v>0</v>
      </c>
      <c r="U643" s="37"/>
      <c r="V643" s="37"/>
      <c r="W643" s="37"/>
      <c r="X643" s="37"/>
      <c r="Y643" s="37"/>
      <c r="Z643" s="37"/>
      <c r="AA643" s="37"/>
      <c r="AB643" s="37"/>
      <c r="AC643" s="37"/>
      <c r="AD643" s="37"/>
      <c r="AE643" s="37"/>
      <c r="AR643" s="184" t="s">
        <v>305</v>
      </c>
      <c r="AT643" s="184" t="s">
        <v>139</v>
      </c>
      <c r="AU643" s="184" t="s">
        <v>86</v>
      </c>
      <c r="AY643" s="18" t="s">
        <v>136</v>
      </c>
      <c r="BE643" s="185">
        <f>IF(N643="základní",J643,0)</f>
        <v>0</v>
      </c>
      <c r="BF643" s="185">
        <f>IF(N643="snížená",J643,0)</f>
        <v>0</v>
      </c>
      <c r="BG643" s="185">
        <f>IF(N643="zákl. přenesená",J643,0)</f>
        <v>0</v>
      </c>
      <c r="BH643" s="185">
        <f>IF(N643="sníž. přenesená",J643,0)</f>
        <v>0</v>
      </c>
      <c r="BI643" s="185">
        <f>IF(N643="nulová",J643,0)</f>
        <v>0</v>
      </c>
      <c r="BJ643" s="18" t="s">
        <v>84</v>
      </c>
      <c r="BK643" s="185">
        <f>ROUND(I643*H643,2)</f>
        <v>0</v>
      </c>
      <c r="BL643" s="18" t="s">
        <v>305</v>
      </c>
      <c r="BM643" s="184" t="s">
        <v>1251</v>
      </c>
    </row>
    <row r="644" s="2" customFormat="1">
      <c r="A644" s="37"/>
      <c r="B644" s="38"/>
      <c r="C644" s="37"/>
      <c r="D644" s="186" t="s">
        <v>145</v>
      </c>
      <c r="E644" s="37"/>
      <c r="F644" s="187" t="s">
        <v>1252</v>
      </c>
      <c r="G644" s="37"/>
      <c r="H644" s="37"/>
      <c r="I644" s="188"/>
      <c r="J644" s="37"/>
      <c r="K644" s="37"/>
      <c r="L644" s="38"/>
      <c r="M644" s="189"/>
      <c r="N644" s="190"/>
      <c r="O644" s="76"/>
      <c r="P644" s="76"/>
      <c r="Q644" s="76"/>
      <c r="R644" s="76"/>
      <c r="S644" s="76"/>
      <c r="T644" s="77"/>
      <c r="U644" s="37"/>
      <c r="V644" s="37"/>
      <c r="W644" s="37"/>
      <c r="X644" s="37"/>
      <c r="Y644" s="37"/>
      <c r="Z644" s="37"/>
      <c r="AA644" s="37"/>
      <c r="AB644" s="37"/>
      <c r="AC644" s="37"/>
      <c r="AD644" s="37"/>
      <c r="AE644" s="37"/>
      <c r="AT644" s="18" t="s">
        <v>145</v>
      </c>
      <c r="AU644" s="18" t="s">
        <v>86</v>
      </c>
    </row>
    <row r="645" s="2" customFormat="1">
      <c r="A645" s="37"/>
      <c r="B645" s="38"/>
      <c r="C645" s="37"/>
      <c r="D645" s="206" t="s">
        <v>156</v>
      </c>
      <c r="E645" s="37"/>
      <c r="F645" s="207" t="s">
        <v>1253</v>
      </c>
      <c r="G645" s="37"/>
      <c r="H645" s="37"/>
      <c r="I645" s="188"/>
      <c r="J645" s="37"/>
      <c r="K645" s="37"/>
      <c r="L645" s="38"/>
      <c r="M645" s="189"/>
      <c r="N645" s="190"/>
      <c r="O645" s="76"/>
      <c r="P645" s="76"/>
      <c r="Q645" s="76"/>
      <c r="R645" s="76"/>
      <c r="S645" s="76"/>
      <c r="T645" s="77"/>
      <c r="U645" s="37"/>
      <c r="V645" s="37"/>
      <c r="W645" s="37"/>
      <c r="X645" s="37"/>
      <c r="Y645" s="37"/>
      <c r="Z645" s="37"/>
      <c r="AA645" s="37"/>
      <c r="AB645" s="37"/>
      <c r="AC645" s="37"/>
      <c r="AD645" s="37"/>
      <c r="AE645" s="37"/>
      <c r="AT645" s="18" t="s">
        <v>156</v>
      </c>
      <c r="AU645" s="18" t="s">
        <v>86</v>
      </c>
    </row>
    <row r="646" s="12" customFormat="1" ht="22.8" customHeight="1">
      <c r="A646" s="12"/>
      <c r="B646" s="158"/>
      <c r="C646" s="12"/>
      <c r="D646" s="159" t="s">
        <v>75</v>
      </c>
      <c r="E646" s="169" t="s">
        <v>487</v>
      </c>
      <c r="F646" s="169" t="s">
        <v>488</v>
      </c>
      <c r="G646" s="12"/>
      <c r="H646" s="12"/>
      <c r="I646" s="161"/>
      <c r="J646" s="170">
        <f>BK646</f>
        <v>0</v>
      </c>
      <c r="K646" s="12"/>
      <c r="L646" s="158"/>
      <c r="M646" s="163"/>
      <c r="N646" s="164"/>
      <c r="O646" s="164"/>
      <c r="P646" s="165">
        <f>SUM(P647:P678)</f>
        <v>0</v>
      </c>
      <c r="Q646" s="164"/>
      <c r="R646" s="165">
        <f>SUM(R647:R678)</f>
        <v>1.2878734999999999</v>
      </c>
      <c r="S646" s="164"/>
      <c r="T646" s="166">
        <f>SUM(T647:T678)</f>
        <v>0</v>
      </c>
      <c r="U646" s="12"/>
      <c r="V646" s="12"/>
      <c r="W646" s="12"/>
      <c r="X646" s="12"/>
      <c r="Y646" s="12"/>
      <c r="Z646" s="12"/>
      <c r="AA646" s="12"/>
      <c r="AB646" s="12"/>
      <c r="AC646" s="12"/>
      <c r="AD646" s="12"/>
      <c r="AE646" s="12"/>
      <c r="AR646" s="159" t="s">
        <v>86</v>
      </c>
      <c r="AT646" s="167" t="s">
        <v>75</v>
      </c>
      <c r="AU646" s="167" t="s">
        <v>84</v>
      </c>
      <c r="AY646" s="159" t="s">
        <v>136</v>
      </c>
      <c r="BK646" s="168">
        <f>SUM(BK647:BK678)</f>
        <v>0</v>
      </c>
    </row>
    <row r="647" s="2" customFormat="1" ht="24.15" customHeight="1">
      <c r="A647" s="37"/>
      <c r="B647" s="171"/>
      <c r="C647" s="172" t="s">
        <v>1254</v>
      </c>
      <c r="D647" s="172" t="s">
        <v>139</v>
      </c>
      <c r="E647" s="173" t="s">
        <v>1255</v>
      </c>
      <c r="F647" s="174" t="s">
        <v>1256</v>
      </c>
      <c r="G647" s="175" t="s">
        <v>142</v>
      </c>
      <c r="H647" s="176">
        <v>1675.1030000000001</v>
      </c>
      <c r="I647" s="177"/>
      <c r="J647" s="178">
        <f>ROUND(I647*H647,2)</f>
        <v>0</v>
      </c>
      <c r="K647" s="179"/>
      <c r="L647" s="38"/>
      <c r="M647" s="180" t="s">
        <v>1</v>
      </c>
      <c r="N647" s="181" t="s">
        <v>41</v>
      </c>
      <c r="O647" s="76"/>
      <c r="P647" s="182">
        <f>O647*H647</f>
        <v>0</v>
      </c>
      <c r="Q647" s="182">
        <v>0</v>
      </c>
      <c r="R647" s="182">
        <f>Q647*H647</f>
        <v>0</v>
      </c>
      <c r="S647" s="182">
        <v>0</v>
      </c>
      <c r="T647" s="183">
        <f>S647*H647</f>
        <v>0</v>
      </c>
      <c r="U647" s="37"/>
      <c r="V647" s="37"/>
      <c r="W647" s="37"/>
      <c r="X647" s="37"/>
      <c r="Y647" s="37"/>
      <c r="Z647" s="37"/>
      <c r="AA647" s="37"/>
      <c r="AB647" s="37"/>
      <c r="AC647" s="37"/>
      <c r="AD647" s="37"/>
      <c r="AE647" s="37"/>
      <c r="AR647" s="184" t="s">
        <v>305</v>
      </c>
      <c r="AT647" s="184" t="s">
        <v>139</v>
      </c>
      <c r="AU647" s="184" t="s">
        <v>86</v>
      </c>
      <c r="AY647" s="18" t="s">
        <v>136</v>
      </c>
      <c r="BE647" s="185">
        <f>IF(N647="základní",J647,0)</f>
        <v>0</v>
      </c>
      <c r="BF647" s="185">
        <f>IF(N647="snížená",J647,0)</f>
        <v>0</v>
      </c>
      <c r="BG647" s="185">
        <f>IF(N647="zákl. přenesená",J647,0)</f>
        <v>0</v>
      </c>
      <c r="BH647" s="185">
        <f>IF(N647="sníž. přenesená",J647,0)</f>
        <v>0</v>
      </c>
      <c r="BI647" s="185">
        <f>IF(N647="nulová",J647,0)</f>
        <v>0</v>
      </c>
      <c r="BJ647" s="18" t="s">
        <v>84</v>
      </c>
      <c r="BK647" s="185">
        <f>ROUND(I647*H647,2)</f>
        <v>0</v>
      </c>
      <c r="BL647" s="18" t="s">
        <v>305</v>
      </c>
      <c r="BM647" s="184" t="s">
        <v>1257</v>
      </c>
    </row>
    <row r="648" s="2" customFormat="1">
      <c r="A648" s="37"/>
      <c r="B648" s="38"/>
      <c r="C648" s="37"/>
      <c r="D648" s="186" t="s">
        <v>145</v>
      </c>
      <c r="E648" s="37"/>
      <c r="F648" s="187" t="s">
        <v>1256</v>
      </c>
      <c r="G648" s="37"/>
      <c r="H648" s="37"/>
      <c r="I648" s="188"/>
      <c r="J648" s="37"/>
      <c r="K648" s="37"/>
      <c r="L648" s="38"/>
      <c r="M648" s="189"/>
      <c r="N648" s="190"/>
      <c r="O648" s="76"/>
      <c r="P648" s="76"/>
      <c r="Q648" s="76"/>
      <c r="R648" s="76"/>
      <c r="S648" s="76"/>
      <c r="T648" s="77"/>
      <c r="U648" s="37"/>
      <c r="V648" s="37"/>
      <c r="W648" s="37"/>
      <c r="X648" s="37"/>
      <c r="Y648" s="37"/>
      <c r="Z648" s="37"/>
      <c r="AA648" s="37"/>
      <c r="AB648" s="37"/>
      <c r="AC648" s="37"/>
      <c r="AD648" s="37"/>
      <c r="AE648" s="37"/>
      <c r="AT648" s="18" t="s">
        <v>145</v>
      </c>
      <c r="AU648" s="18" t="s">
        <v>86</v>
      </c>
    </row>
    <row r="649" s="14" customFormat="1">
      <c r="A649" s="14"/>
      <c r="B649" s="198"/>
      <c r="C649" s="14"/>
      <c r="D649" s="186" t="s">
        <v>147</v>
      </c>
      <c r="E649" s="199" t="s">
        <v>1</v>
      </c>
      <c r="F649" s="200" t="s">
        <v>1258</v>
      </c>
      <c r="G649" s="14"/>
      <c r="H649" s="201">
        <v>728.48299999999995</v>
      </c>
      <c r="I649" s="202"/>
      <c r="J649" s="14"/>
      <c r="K649" s="14"/>
      <c r="L649" s="198"/>
      <c r="M649" s="203"/>
      <c r="N649" s="204"/>
      <c r="O649" s="204"/>
      <c r="P649" s="204"/>
      <c r="Q649" s="204"/>
      <c r="R649" s="204"/>
      <c r="S649" s="204"/>
      <c r="T649" s="205"/>
      <c r="U649" s="14"/>
      <c r="V649" s="14"/>
      <c r="W649" s="14"/>
      <c r="X649" s="14"/>
      <c r="Y649" s="14"/>
      <c r="Z649" s="14"/>
      <c r="AA649" s="14"/>
      <c r="AB649" s="14"/>
      <c r="AC649" s="14"/>
      <c r="AD649" s="14"/>
      <c r="AE649" s="14"/>
      <c r="AT649" s="199" t="s">
        <v>147</v>
      </c>
      <c r="AU649" s="199" t="s">
        <v>86</v>
      </c>
      <c r="AV649" s="14" t="s">
        <v>86</v>
      </c>
      <c r="AW649" s="14" t="s">
        <v>32</v>
      </c>
      <c r="AX649" s="14" t="s">
        <v>76</v>
      </c>
      <c r="AY649" s="199" t="s">
        <v>136</v>
      </c>
    </row>
    <row r="650" s="14" customFormat="1">
      <c r="A650" s="14"/>
      <c r="B650" s="198"/>
      <c r="C650" s="14"/>
      <c r="D650" s="186" t="s">
        <v>147</v>
      </c>
      <c r="E650" s="199" t="s">
        <v>1</v>
      </c>
      <c r="F650" s="200" t="s">
        <v>1259</v>
      </c>
      <c r="G650" s="14"/>
      <c r="H650" s="201">
        <v>946.62</v>
      </c>
      <c r="I650" s="202"/>
      <c r="J650" s="14"/>
      <c r="K650" s="14"/>
      <c r="L650" s="198"/>
      <c r="M650" s="203"/>
      <c r="N650" s="204"/>
      <c r="O650" s="204"/>
      <c r="P650" s="204"/>
      <c r="Q650" s="204"/>
      <c r="R650" s="204"/>
      <c r="S650" s="204"/>
      <c r="T650" s="205"/>
      <c r="U650" s="14"/>
      <c r="V650" s="14"/>
      <c r="W650" s="14"/>
      <c r="X650" s="14"/>
      <c r="Y650" s="14"/>
      <c r="Z650" s="14"/>
      <c r="AA650" s="14"/>
      <c r="AB650" s="14"/>
      <c r="AC650" s="14"/>
      <c r="AD650" s="14"/>
      <c r="AE650" s="14"/>
      <c r="AT650" s="199" t="s">
        <v>147</v>
      </c>
      <c r="AU650" s="199" t="s">
        <v>86</v>
      </c>
      <c r="AV650" s="14" t="s">
        <v>86</v>
      </c>
      <c r="AW650" s="14" t="s">
        <v>32</v>
      </c>
      <c r="AX650" s="14" t="s">
        <v>76</v>
      </c>
      <c r="AY650" s="199" t="s">
        <v>136</v>
      </c>
    </row>
    <row r="651" s="15" customFormat="1">
      <c r="A651" s="15"/>
      <c r="B651" s="208"/>
      <c r="C651" s="15"/>
      <c r="D651" s="186" t="s">
        <v>147</v>
      </c>
      <c r="E651" s="209" t="s">
        <v>1</v>
      </c>
      <c r="F651" s="210" t="s">
        <v>192</v>
      </c>
      <c r="G651" s="15"/>
      <c r="H651" s="211">
        <v>1675.1030000000001</v>
      </c>
      <c r="I651" s="212"/>
      <c r="J651" s="15"/>
      <c r="K651" s="15"/>
      <c r="L651" s="208"/>
      <c r="M651" s="213"/>
      <c r="N651" s="214"/>
      <c r="O651" s="214"/>
      <c r="P651" s="214"/>
      <c r="Q651" s="214"/>
      <c r="R651" s="214"/>
      <c r="S651" s="214"/>
      <c r="T651" s="215"/>
      <c r="U651" s="15"/>
      <c r="V651" s="15"/>
      <c r="W651" s="15"/>
      <c r="X651" s="15"/>
      <c r="Y651" s="15"/>
      <c r="Z651" s="15"/>
      <c r="AA651" s="15"/>
      <c r="AB651" s="15"/>
      <c r="AC651" s="15"/>
      <c r="AD651" s="15"/>
      <c r="AE651" s="15"/>
      <c r="AT651" s="209" t="s">
        <v>147</v>
      </c>
      <c r="AU651" s="209" t="s">
        <v>86</v>
      </c>
      <c r="AV651" s="15" t="s">
        <v>143</v>
      </c>
      <c r="AW651" s="15" t="s">
        <v>32</v>
      </c>
      <c r="AX651" s="15" t="s">
        <v>84</v>
      </c>
      <c r="AY651" s="209" t="s">
        <v>136</v>
      </c>
    </row>
    <row r="652" s="2" customFormat="1" ht="16.5" customHeight="1">
      <c r="A652" s="37"/>
      <c r="B652" s="171"/>
      <c r="C652" s="220" t="s">
        <v>1260</v>
      </c>
      <c r="D652" s="220" t="s">
        <v>590</v>
      </c>
      <c r="E652" s="221" t="s">
        <v>1261</v>
      </c>
      <c r="F652" s="222" t="s">
        <v>1262</v>
      </c>
      <c r="G652" s="223" t="s">
        <v>142</v>
      </c>
      <c r="H652" s="224">
        <v>1293.3250000000001</v>
      </c>
      <c r="I652" s="225"/>
      <c r="J652" s="226">
        <f>ROUND(I652*H652,2)</f>
        <v>0</v>
      </c>
      <c r="K652" s="227"/>
      <c r="L652" s="228"/>
      <c r="M652" s="229" t="s">
        <v>1</v>
      </c>
      <c r="N652" s="230" t="s">
        <v>41</v>
      </c>
      <c r="O652" s="76"/>
      <c r="P652" s="182">
        <f>O652*H652</f>
        <v>0</v>
      </c>
      <c r="Q652" s="182">
        <v>0</v>
      </c>
      <c r="R652" s="182">
        <f>Q652*H652</f>
        <v>0</v>
      </c>
      <c r="S652" s="182">
        <v>0</v>
      </c>
      <c r="T652" s="183">
        <f>S652*H652</f>
        <v>0</v>
      </c>
      <c r="U652" s="37"/>
      <c r="V652" s="37"/>
      <c r="W652" s="37"/>
      <c r="X652" s="37"/>
      <c r="Y652" s="37"/>
      <c r="Z652" s="37"/>
      <c r="AA652" s="37"/>
      <c r="AB652" s="37"/>
      <c r="AC652" s="37"/>
      <c r="AD652" s="37"/>
      <c r="AE652" s="37"/>
      <c r="AR652" s="184" t="s">
        <v>410</v>
      </c>
      <c r="AT652" s="184" t="s">
        <v>590</v>
      </c>
      <c r="AU652" s="184" t="s">
        <v>86</v>
      </c>
      <c r="AY652" s="18" t="s">
        <v>136</v>
      </c>
      <c r="BE652" s="185">
        <f>IF(N652="základní",J652,0)</f>
        <v>0</v>
      </c>
      <c r="BF652" s="185">
        <f>IF(N652="snížená",J652,0)</f>
        <v>0</v>
      </c>
      <c r="BG652" s="185">
        <f>IF(N652="zákl. přenesená",J652,0)</f>
        <v>0</v>
      </c>
      <c r="BH652" s="185">
        <f>IF(N652="sníž. přenesená",J652,0)</f>
        <v>0</v>
      </c>
      <c r="BI652" s="185">
        <f>IF(N652="nulová",J652,0)</f>
        <v>0</v>
      </c>
      <c r="BJ652" s="18" t="s">
        <v>84</v>
      </c>
      <c r="BK652" s="185">
        <f>ROUND(I652*H652,2)</f>
        <v>0</v>
      </c>
      <c r="BL652" s="18" t="s">
        <v>305</v>
      </c>
      <c r="BM652" s="184" t="s">
        <v>1263</v>
      </c>
    </row>
    <row r="653" s="2" customFormat="1">
      <c r="A653" s="37"/>
      <c r="B653" s="38"/>
      <c r="C653" s="37"/>
      <c r="D653" s="186" t="s">
        <v>145</v>
      </c>
      <c r="E653" s="37"/>
      <c r="F653" s="187" t="s">
        <v>1262</v>
      </c>
      <c r="G653" s="37"/>
      <c r="H653" s="37"/>
      <c r="I653" s="188"/>
      <c r="J653" s="37"/>
      <c r="K653" s="37"/>
      <c r="L653" s="38"/>
      <c r="M653" s="189"/>
      <c r="N653" s="190"/>
      <c r="O653" s="76"/>
      <c r="P653" s="76"/>
      <c r="Q653" s="76"/>
      <c r="R653" s="76"/>
      <c r="S653" s="76"/>
      <c r="T653" s="77"/>
      <c r="U653" s="37"/>
      <c r="V653" s="37"/>
      <c r="W653" s="37"/>
      <c r="X653" s="37"/>
      <c r="Y653" s="37"/>
      <c r="Z653" s="37"/>
      <c r="AA653" s="37"/>
      <c r="AB653" s="37"/>
      <c r="AC653" s="37"/>
      <c r="AD653" s="37"/>
      <c r="AE653" s="37"/>
      <c r="AT653" s="18" t="s">
        <v>145</v>
      </c>
      <c r="AU653" s="18" t="s">
        <v>86</v>
      </c>
    </row>
    <row r="654" s="14" customFormat="1">
      <c r="A654" s="14"/>
      <c r="B654" s="198"/>
      <c r="C654" s="14"/>
      <c r="D654" s="186" t="s">
        <v>147</v>
      </c>
      <c r="E654" s="14"/>
      <c r="F654" s="200" t="s">
        <v>1264</v>
      </c>
      <c r="G654" s="14"/>
      <c r="H654" s="201">
        <v>1293.3250000000001</v>
      </c>
      <c r="I654" s="202"/>
      <c r="J654" s="14"/>
      <c r="K654" s="14"/>
      <c r="L654" s="198"/>
      <c r="M654" s="203"/>
      <c r="N654" s="204"/>
      <c r="O654" s="204"/>
      <c r="P654" s="204"/>
      <c r="Q654" s="204"/>
      <c r="R654" s="204"/>
      <c r="S654" s="204"/>
      <c r="T654" s="205"/>
      <c r="U654" s="14"/>
      <c r="V654" s="14"/>
      <c r="W654" s="14"/>
      <c r="X654" s="14"/>
      <c r="Y654" s="14"/>
      <c r="Z654" s="14"/>
      <c r="AA654" s="14"/>
      <c r="AB654" s="14"/>
      <c r="AC654" s="14"/>
      <c r="AD654" s="14"/>
      <c r="AE654" s="14"/>
      <c r="AT654" s="199" t="s">
        <v>147</v>
      </c>
      <c r="AU654" s="199" t="s">
        <v>86</v>
      </c>
      <c r="AV654" s="14" t="s">
        <v>86</v>
      </c>
      <c r="AW654" s="14" t="s">
        <v>3</v>
      </c>
      <c r="AX654" s="14" t="s">
        <v>84</v>
      </c>
      <c r="AY654" s="199" t="s">
        <v>136</v>
      </c>
    </row>
    <row r="655" s="2" customFormat="1" ht="24.15" customHeight="1">
      <c r="A655" s="37"/>
      <c r="B655" s="171"/>
      <c r="C655" s="172" t="s">
        <v>1265</v>
      </c>
      <c r="D655" s="172" t="s">
        <v>139</v>
      </c>
      <c r="E655" s="173" t="s">
        <v>1266</v>
      </c>
      <c r="F655" s="174" t="s">
        <v>1267</v>
      </c>
      <c r="G655" s="175" t="s">
        <v>142</v>
      </c>
      <c r="H655" s="176">
        <v>2799.7249999999999</v>
      </c>
      <c r="I655" s="177"/>
      <c r="J655" s="178">
        <f>ROUND(I655*H655,2)</f>
        <v>0</v>
      </c>
      <c r="K655" s="179"/>
      <c r="L655" s="38"/>
      <c r="M655" s="180" t="s">
        <v>1</v>
      </c>
      <c r="N655" s="181" t="s">
        <v>41</v>
      </c>
      <c r="O655" s="76"/>
      <c r="P655" s="182">
        <f>O655*H655</f>
        <v>0</v>
      </c>
      <c r="Q655" s="182">
        <v>0.00020000000000000001</v>
      </c>
      <c r="R655" s="182">
        <f>Q655*H655</f>
        <v>0.55994500000000003</v>
      </c>
      <c r="S655" s="182">
        <v>0</v>
      </c>
      <c r="T655" s="183">
        <f>S655*H655</f>
        <v>0</v>
      </c>
      <c r="U655" s="37"/>
      <c r="V655" s="37"/>
      <c r="W655" s="37"/>
      <c r="X655" s="37"/>
      <c r="Y655" s="37"/>
      <c r="Z655" s="37"/>
      <c r="AA655" s="37"/>
      <c r="AB655" s="37"/>
      <c r="AC655" s="37"/>
      <c r="AD655" s="37"/>
      <c r="AE655" s="37"/>
      <c r="AR655" s="184" t="s">
        <v>305</v>
      </c>
      <c r="AT655" s="184" t="s">
        <v>139</v>
      </c>
      <c r="AU655" s="184" t="s">
        <v>86</v>
      </c>
      <c r="AY655" s="18" t="s">
        <v>136</v>
      </c>
      <c r="BE655" s="185">
        <f>IF(N655="základní",J655,0)</f>
        <v>0</v>
      </c>
      <c r="BF655" s="185">
        <f>IF(N655="snížená",J655,0)</f>
        <v>0</v>
      </c>
      <c r="BG655" s="185">
        <f>IF(N655="zákl. přenesená",J655,0)</f>
        <v>0</v>
      </c>
      <c r="BH655" s="185">
        <f>IF(N655="sníž. přenesená",J655,0)</f>
        <v>0</v>
      </c>
      <c r="BI655" s="185">
        <f>IF(N655="nulová",J655,0)</f>
        <v>0</v>
      </c>
      <c r="BJ655" s="18" t="s">
        <v>84</v>
      </c>
      <c r="BK655" s="185">
        <f>ROUND(I655*H655,2)</f>
        <v>0</v>
      </c>
      <c r="BL655" s="18" t="s">
        <v>305</v>
      </c>
      <c r="BM655" s="184" t="s">
        <v>1268</v>
      </c>
    </row>
    <row r="656" s="2" customFormat="1">
      <c r="A656" s="37"/>
      <c r="B656" s="38"/>
      <c r="C656" s="37"/>
      <c r="D656" s="186" t="s">
        <v>145</v>
      </c>
      <c r="E656" s="37"/>
      <c r="F656" s="187" t="s">
        <v>1267</v>
      </c>
      <c r="G656" s="37"/>
      <c r="H656" s="37"/>
      <c r="I656" s="188"/>
      <c r="J656" s="37"/>
      <c r="K656" s="37"/>
      <c r="L656" s="38"/>
      <c r="M656" s="189"/>
      <c r="N656" s="190"/>
      <c r="O656" s="76"/>
      <c r="P656" s="76"/>
      <c r="Q656" s="76"/>
      <c r="R656" s="76"/>
      <c r="S656" s="76"/>
      <c r="T656" s="77"/>
      <c r="U656" s="37"/>
      <c r="V656" s="37"/>
      <c r="W656" s="37"/>
      <c r="X656" s="37"/>
      <c r="Y656" s="37"/>
      <c r="Z656" s="37"/>
      <c r="AA656" s="37"/>
      <c r="AB656" s="37"/>
      <c r="AC656" s="37"/>
      <c r="AD656" s="37"/>
      <c r="AE656" s="37"/>
      <c r="AT656" s="18" t="s">
        <v>145</v>
      </c>
      <c r="AU656" s="18" t="s">
        <v>86</v>
      </c>
    </row>
    <row r="657" s="13" customFormat="1">
      <c r="A657" s="13"/>
      <c r="B657" s="191"/>
      <c r="C657" s="13"/>
      <c r="D657" s="186" t="s">
        <v>147</v>
      </c>
      <c r="E657" s="192" t="s">
        <v>1</v>
      </c>
      <c r="F657" s="193" t="s">
        <v>1269</v>
      </c>
      <c r="G657" s="13"/>
      <c r="H657" s="192" t="s">
        <v>1</v>
      </c>
      <c r="I657" s="194"/>
      <c r="J657" s="13"/>
      <c r="K657" s="13"/>
      <c r="L657" s="191"/>
      <c r="M657" s="195"/>
      <c r="N657" s="196"/>
      <c r="O657" s="196"/>
      <c r="P657" s="196"/>
      <c r="Q657" s="196"/>
      <c r="R657" s="196"/>
      <c r="S657" s="196"/>
      <c r="T657" s="197"/>
      <c r="U657" s="13"/>
      <c r="V657" s="13"/>
      <c r="W657" s="13"/>
      <c r="X657" s="13"/>
      <c r="Y657" s="13"/>
      <c r="Z657" s="13"/>
      <c r="AA657" s="13"/>
      <c r="AB657" s="13"/>
      <c r="AC657" s="13"/>
      <c r="AD657" s="13"/>
      <c r="AE657" s="13"/>
      <c r="AT657" s="192" t="s">
        <v>147</v>
      </c>
      <c r="AU657" s="192" t="s">
        <v>86</v>
      </c>
      <c r="AV657" s="13" t="s">
        <v>84</v>
      </c>
      <c r="AW657" s="13" t="s">
        <v>32</v>
      </c>
      <c r="AX657" s="13" t="s">
        <v>76</v>
      </c>
      <c r="AY657" s="192" t="s">
        <v>136</v>
      </c>
    </row>
    <row r="658" s="14" customFormat="1">
      <c r="A658" s="14"/>
      <c r="B658" s="198"/>
      <c r="C658" s="14"/>
      <c r="D658" s="186" t="s">
        <v>147</v>
      </c>
      <c r="E658" s="199" t="s">
        <v>1</v>
      </c>
      <c r="F658" s="200" t="s">
        <v>1270</v>
      </c>
      <c r="G658" s="14"/>
      <c r="H658" s="201">
        <v>3175.7600000000002</v>
      </c>
      <c r="I658" s="202"/>
      <c r="J658" s="14"/>
      <c r="K658" s="14"/>
      <c r="L658" s="198"/>
      <c r="M658" s="203"/>
      <c r="N658" s="204"/>
      <c r="O658" s="204"/>
      <c r="P658" s="204"/>
      <c r="Q658" s="204"/>
      <c r="R658" s="204"/>
      <c r="S658" s="204"/>
      <c r="T658" s="205"/>
      <c r="U658" s="14"/>
      <c r="V658" s="14"/>
      <c r="W658" s="14"/>
      <c r="X658" s="14"/>
      <c r="Y658" s="14"/>
      <c r="Z658" s="14"/>
      <c r="AA658" s="14"/>
      <c r="AB658" s="14"/>
      <c r="AC658" s="14"/>
      <c r="AD658" s="14"/>
      <c r="AE658" s="14"/>
      <c r="AT658" s="199" t="s">
        <v>147</v>
      </c>
      <c r="AU658" s="199" t="s">
        <v>86</v>
      </c>
      <c r="AV658" s="14" t="s">
        <v>86</v>
      </c>
      <c r="AW658" s="14" t="s">
        <v>32</v>
      </c>
      <c r="AX658" s="14" t="s">
        <v>76</v>
      </c>
      <c r="AY658" s="199" t="s">
        <v>136</v>
      </c>
    </row>
    <row r="659" s="13" customFormat="1">
      <c r="A659" s="13"/>
      <c r="B659" s="191"/>
      <c r="C659" s="13"/>
      <c r="D659" s="186" t="s">
        <v>147</v>
      </c>
      <c r="E659" s="192" t="s">
        <v>1</v>
      </c>
      <c r="F659" s="193" t="s">
        <v>676</v>
      </c>
      <c r="G659" s="13"/>
      <c r="H659" s="192" t="s">
        <v>1</v>
      </c>
      <c r="I659" s="194"/>
      <c r="J659" s="13"/>
      <c r="K659" s="13"/>
      <c r="L659" s="191"/>
      <c r="M659" s="195"/>
      <c r="N659" s="196"/>
      <c r="O659" s="196"/>
      <c r="P659" s="196"/>
      <c r="Q659" s="196"/>
      <c r="R659" s="196"/>
      <c r="S659" s="196"/>
      <c r="T659" s="197"/>
      <c r="U659" s="13"/>
      <c r="V659" s="13"/>
      <c r="W659" s="13"/>
      <c r="X659" s="13"/>
      <c r="Y659" s="13"/>
      <c r="Z659" s="13"/>
      <c r="AA659" s="13"/>
      <c r="AB659" s="13"/>
      <c r="AC659" s="13"/>
      <c r="AD659" s="13"/>
      <c r="AE659" s="13"/>
      <c r="AT659" s="192" t="s">
        <v>147</v>
      </c>
      <c r="AU659" s="192" t="s">
        <v>86</v>
      </c>
      <c r="AV659" s="13" t="s">
        <v>84</v>
      </c>
      <c r="AW659" s="13" t="s">
        <v>32</v>
      </c>
      <c r="AX659" s="13" t="s">
        <v>76</v>
      </c>
      <c r="AY659" s="192" t="s">
        <v>136</v>
      </c>
    </row>
    <row r="660" s="14" customFormat="1">
      <c r="A660" s="14"/>
      <c r="B660" s="198"/>
      <c r="C660" s="14"/>
      <c r="D660" s="186" t="s">
        <v>147</v>
      </c>
      <c r="E660" s="199" t="s">
        <v>1</v>
      </c>
      <c r="F660" s="200" t="s">
        <v>677</v>
      </c>
      <c r="G660" s="14"/>
      <c r="H660" s="201">
        <v>177.18799999999999</v>
      </c>
      <c r="I660" s="202"/>
      <c r="J660" s="14"/>
      <c r="K660" s="14"/>
      <c r="L660" s="198"/>
      <c r="M660" s="203"/>
      <c r="N660" s="204"/>
      <c r="O660" s="204"/>
      <c r="P660" s="204"/>
      <c r="Q660" s="204"/>
      <c r="R660" s="204"/>
      <c r="S660" s="204"/>
      <c r="T660" s="205"/>
      <c r="U660" s="14"/>
      <c r="V660" s="14"/>
      <c r="W660" s="14"/>
      <c r="X660" s="14"/>
      <c r="Y660" s="14"/>
      <c r="Z660" s="14"/>
      <c r="AA660" s="14"/>
      <c r="AB660" s="14"/>
      <c r="AC660" s="14"/>
      <c r="AD660" s="14"/>
      <c r="AE660" s="14"/>
      <c r="AT660" s="199" t="s">
        <v>147</v>
      </c>
      <c r="AU660" s="199" t="s">
        <v>86</v>
      </c>
      <c r="AV660" s="14" t="s">
        <v>86</v>
      </c>
      <c r="AW660" s="14" t="s">
        <v>32</v>
      </c>
      <c r="AX660" s="14" t="s">
        <v>76</v>
      </c>
      <c r="AY660" s="199" t="s">
        <v>136</v>
      </c>
    </row>
    <row r="661" s="13" customFormat="1">
      <c r="A661" s="13"/>
      <c r="B661" s="191"/>
      <c r="C661" s="13"/>
      <c r="D661" s="186" t="s">
        <v>147</v>
      </c>
      <c r="E661" s="192" t="s">
        <v>1</v>
      </c>
      <c r="F661" s="193" t="s">
        <v>1271</v>
      </c>
      <c r="G661" s="13"/>
      <c r="H661" s="192" t="s">
        <v>1</v>
      </c>
      <c r="I661" s="194"/>
      <c r="J661" s="13"/>
      <c r="K661" s="13"/>
      <c r="L661" s="191"/>
      <c r="M661" s="195"/>
      <c r="N661" s="196"/>
      <c r="O661" s="196"/>
      <c r="P661" s="196"/>
      <c r="Q661" s="196"/>
      <c r="R661" s="196"/>
      <c r="S661" s="196"/>
      <c r="T661" s="197"/>
      <c r="U661" s="13"/>
      <c r="V661" s="13"/>
      <c r="W661" s="13"/>
      <c r="X661" s="13"/>
      <c r="Y661" s="13"/>
      <c r="Z661" s="13"/>
      <c r="AA661" s="13"/>
      <c r="AB661" s="13"/>
      <c r="AC661" s="13"/>
      <c r="AD661" s="13"/>
      <c r="AE661" s="13"/>
      <c r="AT661" s="192" t="s">
        <v>147</v>
      </c>
      <c r="AU661" s="192" t="s">
        <v>86</v>
      </c>
      <c r="AV661" s="13" t="s">
        <v>84</v>
      </c>
      <c r="AW661" s="13" t="s">
        <v>32</v>
      </c>
      <c r="AX661" s="13" t="s">
        <v>76</v>
      </c>
      <c r="AY661" s="192" t="s">
        <v>136</v>
      </c>
    </row>
    <row r="662" s="14" customFormat="1">
      <c r="A662" s="14"/>
      <c r="B662" s="198"/>
      <c r="C662" s="14"/>
      <c r="D662" s="186" t="s">
        <v>147</v>
      </c>
      <c r="E662" s="199" t="s">
        <v>1</v>
      </c>
      <c r="F662" s="200" t="s">
        <v>1272</v>
      </c>
      <c r="G662" s="14"/>
      <c r="H662" s="201">
        <v>175.25999999999999</v>
      </c>
      <c r="I662" s="202"/>
      <c r="J662" s="14"/>
      <c r="K662" s="14"/>
      <c r="L662" s="198"/>
      <c r="M662" s="203"/>
      <c r="N662" s="204"/>
      <c r="O662" s="204"/>
      <c r="P662" s="204"/>
      <c r="Q662" s="204"/>
      <c r="R662" s="204"/>
      <c r="S662" s="204"/>
      <c r="T662" s="205"/>
      <c r="U662" s="14"/>
      <c r="V662" s="14"/>
      <c r="W662" s="14"/>
      <c r="X662" s="14"/>
      <c r="Y662" s="14"/>
      <c r="Z662" s="14"/>
      <c r="AA662" s="14"/>
      <c r="AB662" s="14"/>
      <c r="AC662" s="14"/>
      <c r="AD662" s="14"/>
      <c r="AE662" s="14"/>
      <c r="AT662" s="199" t="s">
        <v>147</v>
      </c>
      <c r="AU662" s="199" t="s">
        <v>86</v>
      </c>
      <c r="AV662" s="14" t="s">
        <v>86</v>
      </c>
      <c r="AW662" s="14" t="s">
        <v>32</v>
      </c>
      <c r="AX662" s="14" t="s">
        <v>76</v>
      </c>
      <c r="AY662" s="199" t="s">
        <v>136</v>
      </c>
    </row>
    <row r="663" s="13" customFormat="1">
      <c r="A663" s="13"/>
      <c r="B663" s="191"/>
      <c r="C663" s="13"/>
      <c r="D663" s="186" t="s">
        <v>147</v>
      </c>
      <c r="E663" s="192" t="s">
        <v>1</v>
      </c>
      <c r="F663" s="193" t="s">
        <v>1273</v>
      </c>
      <c r="G663" s="13"/>
      <c r="H663" s="192" t="s">
        <v>1</v>
      </c>
      <c r="I663" s="194"/>
      <c r="J663" s="13"/>
      <c r="K663" s="13"/>
      <c r="L663" s="191"/>
      <c r="M663" s="195"/>
      <c r="N663" s="196"/>
      <c r="O663" s="196"/>
      <c r="P663" s="196"/>
      <c r="Q663" s="196"/>
      <c r="R663" s="196"/>
      <c r="S663" s="196"/>
      <c r="T663" s="197"/>
      <c r="U663" s="13"/>
      <c r="V663" s="13"/>
      <c r="W663" s="13"/>
      <c r="X663" s="13"/>
      <c r="Y663" s="13"/>
      <c r="Z663" s="13"/>
      <c r="AA663" s="13"/>
      <c r="AB663" s="13"/>
      <c r="AC663" s="13"/>
      <c r="AD663" s="13"/>
      <c r="AE663" s="13"/>
      <c r="AT663" s="192" t="s">
        <v>147</v>
      </c>
      <c r="AU663" s="192" t="s">
        <v>86</v>
      </c>
      <c r="AV663" s="13" t="s">
        <v>84</v>
      </c>
      <c r="AW663" s="13" t="s">
        <v>32</v>
      </c>
      <c r="AX663" s="13" t="s">
        <v>76</v>
      </c>
      <c r="AY663" s="192" t="s">
        <v>136</v>
      </c>
    </row>
    <row r="664" s="14" customFormat="1">
      <c r="A664" s="14"/>
      <c r="B664" s="198"/>
      <c r="C664" s="14"/>
      <c r="D664" s="186" t="s">
        <v>147</v>
      </c>
      <c r="E664" s="199" t="s">
        <v>1</v>
      </c>
      <c r="F664" s="200" t="s">
        <v>1274</v>
      </c>
      <c r="G664" s="14"/>
      <c r="H664" s="201">
        <v>-728.48299999999995</v>
      </c>
      <c r="I664" s="202"/>
      <c r="J664" s="14"/>
      <c r="K664" s="14"/>
      <c r="L664" s="198"/>
      <c r="M664" s="203"/>
      <c r="N664" s="204"/>
      <c r="O664" s="204"/>
      <c r="P664" s="204"/>
      <c r="Q664" s="204"/>
      <c r="R664" s="204"/>
      <c r="S664" s="204"/>
      <c r="T664" s="205"/>
      <c r="U664" s="14"/>
      <c r="V664" s="14"/>
      <c r="W664" s="14"/>
      <c r="X664" s="14"/>
      <c r="Y664" s="14"/>
      <c r="Z664" s="14"/>
      <c r="AA664" s="14"/>
      <c r="AB664" s="14"/>
      <c r="AC664" s="14"/>
      <c r="AD664" s="14"/>
      <c r="AE664" s="14"/>
      <c r="AT664" s="199" t="s">
        <v>147</v>
      </c>
      <c r="AU664" s="199" t="s">
        <v>86</v>
      </c>
      <c r="AV664" s="14" t="s">
        <v>86</v>
      </c>
      <c r="AW664" s="14" t="s">
        <v>32</v>
      </c>
      <c r="AX664" s="14" t="s">
        <v>76</v>
      </c>
      <c r="AY664" s="199" t="s">
        <v>136</v>
      </c>
    </row>
    <row r="665" s="15" customFormat="1">
      <c r="A665" s="15"/>
      <c r="B665" s="208"/>
      <c r="C665" s="15"/>
      <c r="D665" s="186" t="s">
        <v>147</v>
      </c>
      <c r="E665" s="209" t="s">
        <v>1</v>
      </c>
      <c r="F665" s="210" t="s">
        <v>192</v>
      </c>
      <c r="G665" s="15"/>
      <c r="H665" s="211">
        <v>2799.7249999999999</v>
      </c>
      <c r="I665" s="212"/>
      <c r="J665" s="15"/>
      <c r="K665" s="15"/>
      <c r="L665" s="208"/>
      <c r="M665" s="213"/>
      <c r="N665" s="214"/>
      <c r="O665" s="214"/>
      <c r="P665" s="214"/>
      <c r="Q665" s="214"/>
      <c r="R665" s="214"/>
      <c r="S665" s="214"/>
      <c r="T665" s="215"/>
      <c r="U665" s="15"/>
      <c r="V665" s="15"/>
      <c r="W665" s="15"/>
      <c r="X665" s="15"/>
      <c r="Y665" s="15"/>
      <c r="Z665" s="15"/>
      <c r="AA665" s="15"/>
      <c r="AB665" s="15"/>
      <c r="AC665" s="15"/>
      <c r="AD665" s="15"/>
      <c r="AE665" s="15"/>
      <c r="AT665" s="209" t="s">
        <v>147</v>
      </c>
      <c r="AU665" s="209" t="s">
        <v>86</v>
      </c>
      <c r="AV665" s="15" t="s">
        <v>143</v>
      </c>
      <c r="AW665" s="15" t="s">
        <v>32</v>
      </c>
      <c r="AX665" s="15" t="s">
        <v>84</v>
      </c>
      <c r="AY665" s="209" t="s">
        <v>136</v>
      </c>
    </row>
    <row r="666" s="2" customFormat="1" ht="33" customHeight="1">
      <c r="A666" s="37"/>
      <c r="B666" s="171"/>
      <c r="C666" s="172" t="s">
        <v>1275</v>
      </c>
      <c r="D666" s="172" t="s">
        <v>139</v>
      </c>
      <c r="E666" s="173" t="s">
        <v>1276</v>
      </c>
      <c r="F666" s="174" t="s">
        <v>1277</v>
      </c>
      <c r="G666" s="175" t="s">
        <v>142</v>
      </c>
      <c r="H666" s="176">
        <v>1960.7629999999999</v>
      </c>
      <c r="I666" s="177"/>
      <c r="J666" s="178">
        <f>ROUND(I666*H666,2)</f>
        <v>0</v>
      </c>
      <c r="K666" s="179"/>
      <c r="L666" s="38"/>
      <c r="M666" s="180" t="s">
        <v>1</v>
      </c>
      <c r="N666" s="181" t="s">
        <v>41</v>
      </c>
      <c r="O666" s="76"/>
      <c r="P666" s="182">
        <f>O666*H666</f>
        <v>0</v>
      </c>
      <c r="Q666" s="182">
        <v>0.00025999999999999998</v>
      </c>
      <c r="R666" s="182">
        <f>Q666*H666</f>
        <v>0.50979837999999988</v>
      </c>
      <c r="S666" s="182">
        <v>0</v>
      </c>
      <c r="T666" s="183">
        <f>S666*H666</f>
        <v>0</v>
      </c>
      <c r="U666" s="37"/>
      <c r="V666" s="37"/>
      <c r="W666" s="37"/>
      <c r="X666" s="37"/>
      <c r="Y666" s="37"/>
      <c r="Z666" s="37"/>
      <c r="AA666" s="37"/>
      <c r="AB666" s="37"/>
      <c r="AC666" s="37"/>
      <c r="AD666" s="37"/>
      <c r="AE666" s="37"/>
      <c r="AR666" s="184" t="s">
        <v>305</v>
      </c>
      <c r="AT666" s="184" t="s">
        <v>139</v>
      </c>
      <c r="AU666" s="184" t="s">
        <v>86</v>
      </c>
      <c r="AY666" s="18" t="s">
        <v>136</v>
      </c>
      <c r="BE666" s="185">
        <f>IF(N666="základní",J666,0)</f>
        <v>0</v>
      </c>
      <c r="BF666" s="185">
        <f>IF(N666="snížená",J666,0)</f>
        <v>0</v>
      </c>
      <c r="BG666" s="185">
        <f>IF(N666="zákl. přenesená",J666,0)</f>
        <v>0</v>
      </c>
      <c r="BH666" s="185">
        <f>IF(N666="sníž. přenesená",J666,0)</f>
        <v>0</v>
      </c>
      <c r="BI666" s="185">
        <f>IF(N666="nulová",J666,0)</f>
        <v>0</v>
      </c>
      <c r="BJ666" s="18" t="s">
        <v>84</v>
      </c>
      <c r="BK666" s="185">
        <f>ROUND(I666*H666,2)</f>
        <v>0</v>
      </c>
      <c r="BL666" s="18" t="s">
        <v>305</v>
      </c>
      <c r="BM666" s="184" t="s">
        <v>1278</v>
      </c>
    </row>
    <row r="667" s="2" customFormat="1">
      <c r="A667" s="37"/>
      <c r="B667" s="38"/>
      <c r="C667" s="37"/>
      <c r="D667" s="186" t="s">
        <v>145</v>
      </c>
      <c r="E667" s="37"/>
      <c r="F667" s="187" t="s">
        <v>1279</v>
      </c>
      <c r="G667" s="37"/>
      <c r="H667" s="37"/>
      <c r="I667" s="188"/>
      <c r="J667" s="37"/>
      <c r="K667" s="37"/>
      <c r="L667" s="38"/>
      <c r="M667" s="189"/>
      <c r="N667" s="190"/>
      <c r="O667" s="76"/>
      <c r="P667" s="76"/>
      <c r="Q667" s="76"/>
      <c r="R667" s="76"/>
      <c r="S667" s="76"/>
      <c r="T667" s="77"/>
      <c r="U667" s="37"/>
      <c r="V667" s="37"/>
      <c r="W667" s="37"/>
      <c r="X667" s="37"/>
      <c r="Y667" s="37"/>
      <c r="Z667" s="37"/>
      <c r="AA667" s="37"/>
      <c r="AB667" s="37"/>
      <c r="AC667" s="37"/>
      <c r="AD667" s="37"/>
      <c r="AE667" s="37"/>
      <c r="AT667" s="18" t="s">
        <v>145</v>
      </c>
      <c r="AU667" s="18" t="s">
        <v>86</v>
      </c>
    </row>
    <row r="668" s="2" customFormat="1">
      <c r="A668" s="37"/>
      <c r="B668" s="38"/>
      <c r="C668" s="37"/>
      <c r="D668" s="206" t="s">
        <v>156</v>
      </c>
      <c r="E668" s="37"/>
      <c r="F668" s="207" t="s">
        <v>1280</v>
      </c>
      <c r="G668" s="37"/>
      <c r="H668" s="37"/>
      <c r="I668" s="188"/>
      <c r="J668" s="37"/>
      <c r="K668" s="37"/>
      <c r="L668" s="38"/>
      <c r="M668" s="189"/>
      <c r="N668" s="190"/>
      <c r="O668" s="76"/>
      <c r="P668" s="76"/>
      <c r="Q668" s="76"/>
      <c r="R668" s="76"/>
      <c r="S668" s="76"/>
      <c r="T668" s="77"/>
      <c r="U668" s="37"/>
      <c r="V668" s="37"/>
      <c r="W668" s="37"/>
      <c r="X668" s="37"/>
      <c r="Y668" s="37"/>
      <c r="Z668" s="37"/>
      <c r="AA668" s="37"/>
      <c r="AB668" s="37"/>
      <c r="AC668" s="37"/>
      <c r="AD668" s="37"/>
      <c r="AE668" s="37"/>
      <c r="AT668" s="18" t="s">
        <v>156</v>
      </c>
      <c r="AU668" s="18" t="s">
        <v>86</v>
      </c>
    </row>
    <row r="669" s="14" customFormat="1">
      <c r="A669" s="14"/>
      <c r="B669" s="198"/>
      <c r="C669" s="14"/>
      <c r="D669" s="186" t="s">
        <v>147</v>
      </c>
      <c r="E669" s="199" t="s">
        <v>1</v>
      </c>
      <c r="F669" s="200" t="s">
        <v>1281</v>
      </c>
      <c r="G669" s="14"/>
      <c r="H669" s="201">
        <v>1960.7629999999999</v>
      </c>
      <c r="I669" s="202"/>
      <c r="J669" s="14"/>
      <c r="K669" s="14"/>
      <c r="L669" s="198"/>
      <c r="M669" s="203"/>
      <c r="N669" s="204"/>
      <c r="O669" s="204"/>
      <c r="P669" s="204"/>
      <c r="Q669" s="204"/>
      <c r="R669" s="204"/>
      <c r="S669" s="204"/>
      <c r="T669" s="205"/>
      <c r="U669" s="14"/>
      <c r="V669" s="14"/>
      <c r="W669" s="14"/>
      <c r="X669" s="14"/>
      <c r="Y669" s="14"/>
      <c r="Z669" s="14"/>
      <c r="AA669" s="14"/>
      <c r="AB669" s="14"/>
      <c r="AC669" s="14"/>
      <c r="AD669" s="14"/>
      <c r="AE669" s="14"/>
      <c r="AT669" s="199" t="s">
        <v>147</v>
      </c>
      <c r="AU669" s="199" t="s">
        <v>86</v>
      </c>
      <c r="AV669" s="14" t="s">
        <v>86</v>
      </c>
      <c r="AW669" s="14" t="s">
        <v>32</v>
      </c>
      <c r="AX669" s="14" t="s">
        <v>84</v>
      </c>
      <c r="AY669" s="199" t="s">
        <v>136</v>
      </c>
    </row>
    <row r="670" s="2" customFormat="1" ht="24.15" customHeight="1">
      <c r="A670" s="37"/>
      <c r="B670" s="171"/>
      <c r="C670" s="172" t="s">
        <v>1282</v>
      </c>
      <c r="D670" s="172" t="s">
        <v>139</v>
      </c>
      <c r="E670" s="173" t="s">
        <v>1283</v>
      </c>
      <c r="F670" s="174" t="s">
        <v>1284</v>
      </c>
      <c r="G670" s="175" t="s">
        <v>142</v>
      </c>
      <c r="H670" s="176">
        <v>838.96199999999999</v>
      </c>
      <c r="I670" s="177"/>
      <c r="J670" s="178">
        <f>ROUND(I670*H670,2)</f>
        <v>0</v>
      </c>
      <c r="K670" s="179"/>
      <c r="L670" s="38"/>
      <c r="M670" s="180" t="s">
        <v>1</v>
      </c>
      <c r="N670" s="181" t="s">
        <v>41</v>
      </c>
      <c r="O670" s="76"/>
      <c r="P670" s="182">
        <f>O670*H670</f>
        <v>0</v>
      </c>
      <c r="Q670" s="182">
        <v>0.00025999999999999998</v>
      </c>
      <c r="R670" s="182">
        <f>Q670*H670</f>
        <v>0.21813011999999998</v>
      </c>
      <c r="S670" s="182">
        <v>0</v>
      </c>
      <c r="T670" s="183">
        <f>S670*H670</f>
        <v>0</v>
      </c>
      <c r="U670" s="37"/>
      <c r="V670" s="37"/>
      <c r="W670" s="37"/>
      <c r="X670" s="37"/>
      <c r="Y670" s="37"/>
      <c r="Z670" s="37"/>
      <c r="AA670" s="37"/>
      <c r="AB670" s="37"/>
      <c r="AC670" s="37"/>
      <c r="AD670" s="37"/>
      <c r="AE670" s="37"/>
      <c r="AR670" s="184" t="s">
        <v>305</v>
      </c>
      <c r="AT670" s="184" t="s">
        <v>139</v>
      </c>
      <c r="AU670" s="184" t="s">
        <v>86</v>
      </c>
      <c r="AY670" s="18" t="s">
        <v>136</v>
      </c>
      <c r="BE670" s="185">
        <f>IF(N670="základní",J670,0)</f>
        <v>0</v>
      </c>
      <c r="BF670" s="185">
        <f>IF(N670="snížená",J670,0)</f>
        <v>0</v>
      </c>
      <c r="BG670" s="185">
        <f>IF(N670="zákl. přenesená",J670,0)</f>
        <v>0</v>
      </c>
      <c r="BH670" s="185">
        <f>IF(N670="sníž. přenesená",J670,0)</f>
        <v>0</v>
      </c>
      <c r="BI670" s="185">
        <f>IF(N670="nulová",J670,0)</f>
        <v>0</v>
      </c>
      <c r="BJ670" s="18" t="s">
        <v>84</v>
      </c>
      <c r="BK670" s="185">
        <f>ROUND(I670*H670,2)</f>
        <v>0</v>
      </c>
      <c r="BL670" s="18" t="s">
        <v>305</v>
      </c>
      <c r="BM670" s="184" t="s">
        <v>1285</v>
      </c>
    </row>
    <row r="671" s="2" customFormat="1">
      <c r="A671" s="37"/>
      <c r="B671" s="38"/>
      <c r="C671" s="37"/>
      <c r="D671" s="186" t="s">
        <v>145</v>
      </c>
      <c r="E671" s="37"/>
      <c r="F671" s="187" t="s">
        <v>1279</v>
      </c>
      <c r="G671" s="37"/>
      <c r="H671" s="37"/>
      <c r="I671" s="188"/>
      <c r="J671" s="37"/>
      <c r="K671" s="37"/>
      <c r="L671" s="38"/>
      <c r="M671" s="189"/>
      <c r="N671" s="190"/>
      <c r="O671" s="76"/>
      <c r="P671" s="76"/>
      <c r="Q671" s="76"/>
      <c r="R671" s="76"/>
      <c r="S671" s="76"/>
      <c r="T671" s="77"/>
      <c r="U671" s="37"/>
      <c r="V671" s="37"/>
      <c r="W671" s="37"/>
      <c r="X671" s="37"/>
      <c r="Y671" s="37"/>
      <c r="Z671" s="37"/>
      <c r="AA671" s="37"/>
      <c r="AB671" s="37"/>
      <c r="AC671" s="37"/>
      <c r="AD671" s="37"/>
      <c r="AE671" s="37"/>
      <c r="AT671" s="18" t="s">
        <v>145</v>
      </c>
      <c r="AU671" s="18" t="s">
        <v>86</v>
      </c>
    </row>
    <row r="672" s="13" customFormat="1">
      <c r="A672" s="13"/>
      <c r="B672" s="191"/>
      <c r="C672" s="13"/>
      <c r="D672" s="186" t="s">
        <v>147</v>
      </c>
      <c r="E672" s="192" t="s">
        <v>1</v>
      </c>
      <c r="F672" s="193" t="s">
        <v>1286</v>
      </c>
      <c r="G672" s="13"/>
      <c r="H672" s="192" t="s">
        <v>1</v>
      </c>
      <c r="I672" s="194"/>
      <c r="J672" s="13"/>
      <c r="K672" s="13"/>
      <c r="L672" s="191"/>
      <c r="M672" s="195"/>
      <c r="N672" s="196"/>
      <c r="O672" s="196"/>
      <c r="P672" s="196"/>
      <c r="Q672" s="196"/>
      <c r="R672" s="196"/>
      <c r="S672" s="196"/>
      <c r="T672" s="197"/>
      <c r="U672" s="13"/>
      <c r="V672" s="13"/>
      <c r="W672" s="13"/>
      <c r="X672" s="13"/>
      <c r="Y672" s="13"/>
      <c r="Z672" s="13"/>
      <c r="AA672" s="13"/>
      <c r="AB672" s="13"/>
      <c r="AC672" s="13"/>
      <c r="AD672" s="13"/>
      <c r="AE672" s="13"/>
      <c r="AT672" s="192" t="s">
        <v>147</v>
      </c>
      <c r="AU672" s="192" t="s">
        <v>86</v>
      </c>
      <c r="AV672" s="13" t="s">
        <v>84</v>
      </c>
      <c r="AW672" s="13" t="s">
        <v>32</v>
      </c>
      <c r="AX672" s="13" t="s">
        <v>76</v>
      </c>
      <c r="AY672" s="192" t="s">
        <v>136</v>
      </c>
    </row>
    <row r="673" s="14" customFormat="1">
      <c r="A673" s="14"/>
      <c r="B673" s="198"/>
      <c r="C673" s="14"/>
      <c r="D673" s="186" t="s">
        <v>147</v>
      </c>
      <c r="E673" s="199" t="s">
        <v>1</v>
      </c>
      <c r="F673" s="200" t="s">
        <v>1287</v>
      </c>
      <c r="G673" s="14"/>
      <c r="H673" s="201">
        <v>133.25399999999999</v>
      </c>
      <c r="I673" s="202"/>
      <c r="J673" s="14"/>
      <c r="K673" s="14"/>
      <c r="L673" s="198"/>
      <c r="M673" s="203"/>
      <c r="N673" s="204"/>
      <c r="O673" s="204"/>
      <c r="P673" s="204"/>
      <c r="Q673" s="204"/>
      <c r="R673" s="204"/>
      <c r="S673" s="204"/>
      <c r="T673" s="205"/>
      <c r="U673" s="14"/>
      <c r="V673" s="14"/>
      <c r="W673" s="14"/>
      <c r="X673" s="14"/>
      <c r="Y673" s="14"/>
      <c r="Z673" s="14"/>
      <c r="AA673" s="14"/>
      <c r="AB673" s="14"/>
      <c r="AC673" s="14"/>
      <c r="AD673" s="14"/>
      <c r="AE673" s="14"/>
      <c r="AT673" s="199" t="s">
        <v>147</v>
      </c>
      <c r="AU673" s="199" t="s">
        <v>86</v>
      </c>
      <c r="AV673" s="14" t="s">
        <v>86</v>
      </c>
      <c r="AW673" s="14" t="s">
        <v>32</v>
      </c>
      <c r="AX673" s="14" t="s">
        <v>76</v>
      </c>
      <c r="AY673" s="199" t="s">
        <v>136</v>
      </c>
    </row>
    <row r="674" s="14" customFormat="1">
      <c r="A674" s="14"/>
      <c r="B674" s="198"/>
      <c r="C674" s="14"/>
      <c r="D674" s="186" t="s">
        <v>147</v>
      </c>
      <c r="E674" s="199" t="s">
        <v>1</v>
      </c>
      <c r="F674" s="200" t="s">
        <v>1288</v>
      </c>
      <c r="G674" s="14"/>
      <c r="H674" s="201">
        <v>207.97200000000001</v>
      </c>
      <c r="I674" s="202"/>
      <c r="J674" s="14"/>
      <c r="K674" s="14"/>
      <c r="L674" s="198"/>
      <c r="M674" s="203"/>
      <c r="N674" s="204"/>
      <c r="O674" s="204"/>
      <c r="P674" s="204"/>
      <c r="Q674" s="204"/>
      <c r="R674" s="204"/>
      <c r="S674" s="204"/>
      <c r="T674" s="205"/>
      <c r="U674" s="14"/>
      <c r="V674" s="14"/>
      <c r="W674" s="14"/>
      <c r="X674" s="14"/>
      <c r="Y674" s="14"/>
      <c r="Z674" s="14"/>
      <c r="AA674" s="14"/>
      <c r="AB674" s="14"/>
      <c r="AC674" s="14"/>
      <c r="AD674" s="14"/>
      <c r="AE674" s="14"/>
      <c r="AT674" s="199" t="s">
        <v>147</v>
      </c>
      <c r="AU674" s="199" t="s">
        <v>86</v>
      </c>
      <c r="AV674" s="14" t="s">
        <v>86</v>
      </c>
      <c r="AW674" s="14" t="s">
        <v>32</v>
      </c>
      <c r="AX674" s="14" t="s">
        <v>76</v>
      </c>
      <c r="AY674" s="199" t="s">
        <v>136</v>
      </c>
    </row>
    <row r="675" s="14" customFormat="1">
      <c r="A675" s="14"/>
      <c r="B675" s="198"/>
      <c r="C675" s="14"/>
      <c r="D675" s="186" t="s">
        <v>147</v>
      </c>
      <c r="E675" s="199" t="s">
        <v>1</v>
      </c>
      <c r="F675" s="200" t="s">
        <v>1289</v>
      </c>
      <c r="G675" s="14"/>
      <c r="H675" s="201">
        <v>83.646000000000001</v>
      </c>
      <c r="I675" s="202"/>
      <c r="J675" s="14"/>
      <c r="K675" s="14"/>
      <c r="L675" s="198"/>
      <c r="M675" s="203"/>
      <c r="N675" s="204"/>
      <c r="O675" s="204"/>
      <c r="P675" s="204"/>
      <c r="Q675" s="204"/>
      <c r="R675" s="204"/>
      <c r="S675" s="204"/>
      <c r="T675" s="205"/>
      <c r="U675" s="14"/>
      <c r="V675" s="14"/>
      <c r="W675" s="14"/>
      <c r="X675" s="14"/>
      <c r="Y675" s="14"/>
      <c r="Z675" s="14"/>
      <c r="AA675" s="14"/>
      <c r="AB675" s="14"/>
      <c r="AC675" s="14"/>
      <c r="AD675" s="14"/>
      <c r="AE675" s="14"/>
      <c r="AT675" s="199" t="s">
        <v>147</v>
      </c>
      <c r="AU675" s="199" t="s">
        <v>86</v>
      </c>
      <c r="AV675" s="14" t="s">
        <v>86</v>
      </c>
      <c r="AW675" s="14" t="s">
        <v>32</v>
      </c>
      <c r="AX675" s="14" t="s">
        <v>76</v>
      </c>
      <c r="AY675" s="199" t="s">
        <v>136</v>
      </c>
    </row>
    <row r="676" s="14" customFormat="1">
      <c r="A676" s="14"/>
      <c r="B676" s="198"/>
      <c r="C676" s="14"/>
      <c r="D676" s="186" t="s">
        <v>147</v>
      </c>
      <c r="E676" s="199" t="s">
        <v>1</v>
      </c>
      <c r="F676" s="200" t="s">
        <v>1290</v>
      </c>
      <c r="G676" s="14"/>
      <c r="H676" s="201">
        <v>224.04599999999999</v>
      </c>
      <c r="I676" s="202"/>
      <c r="J676" s="14"/>
      <c r="K676" s="14"/>
      <c r="L676" s="198"/>
      <c r="M676" s="203"/>
      <c r="N676" s="204"/>
      <c r="O676" s="204"/>
      <c r="P676" s="204"/>
      <c r="Q676" s="204"/>
      <c r="R676" s="204"/>
      <c r="S676" s="204"/>
      <c r="T676" s="205"/>
      <c r="U676" s="14"/>
      <c r="V676" s="14"/>
      <c r="W676" s="14"/>
      <c r="X676" s="14"/>
      <c r="Y676" s="14"/>
      <c r="Z676" s="14"/>
      <c r="AA676" s="14"/>
      <c r="AB676" s="14"/>
      <c r="AC676" s="14"/>
      <c r="AD676" s="14"/>
      <c r="AE676" s="14"/>
      <c r="AT676" s="199" t="s">
        <v>147</v>
      </c>
      <c r="AU676" s="199" t="s">
        <v>86</v>
      </c>
      <c r="AV676" s="14" t="s">
        <v>86</v>
      </c>
      <c r="AW676" s="14" t="s">
        <v>32</v>
      </c>
      <c r="AX676" s="14" t="s">
        <v>76</v>
      </c>
      <c r="AY676" s="199" t="s">
        <v>136</v>
      </c>
    </row>
    <row r="677" s="14" customFormat="1">
      <c r="A677" s="14"/>
      <c r="B677" s="198"/>
      <c r="C677" s="14"/>
      <c r="D677" s="186" t="s">
        <v>147</v>
      </c>
      <c r="E677" s="199" t="s">
        <v>1</v>
      </c>
      <c r="F677" s="200" t="s">
        <v>1291</v>
      </c>
      <c r="G677" s="14"/>
      <c r="H677" s="201">
        <v>190.04400000000001</v>
      </c>
      <c r="I677" s="202"/>
      <c r="J677" s="14"/>
      <c r="K677" s="14"/>
      <c r="L677" s="198"/>
      <c r="M677" s="203"/>
      <c r="N677" s="204"/>
      <c r="O677" s="204"/>
      <c r="P677" s="204"/>
      <c r="Q677" s="204"/>
      <c r="R677" s="204"/>
      <c r="S677" s="204"/>
      <c r="T677" s="205"/>
      <c r="U677" s="14"/>
      <c r="V677" s="14"/>
      <c r="W677" s="14"/>
      <c r="X677" s="14"/>
      <c r="Y677" s="14"/>
      <c r="Z677" s="14"/>
      <c r="AA677" s="14"/>
      <c r="AB677" s="14"/>
      <c r="AC677" s="14"/>
      <c r="AD677" s="14"/>
      <c r="AE677" s="14"/>
      <c r="AT677" s="199" t="s">
        <v>147</v>
      </c>
      <c r="AU677" s="199" t="s">
        <v>86</v>
      </c>
      <c r="AV677" s="14" t="s">
        <v>86</v>
      </c>
      <c r="AW677" s="14" t="s">
        <v>32</v>
      </c>
      <c r="AX677" s="14" t="s">
        <v>76</v>
      </c>
      <c r="AY677" s="199" t="s">
        <v>136</v>
      </c>
    </row>
    <row r="678" s="15" customFormat="1">
      <c r="A678" s="15"/>
      <c r="B678" s="208"/>
      <c r="C678" s="15"/>
      <c r="D678" s="186" t="s">
        <v>147</v>
      </c>
      <c r="E678" s="209" t="s">
        <v>1</v>
      </c>
      <c r="F678" s="210" t="s">
        <v>192</v>
      </c>
      <c r="G678" s="15"/>
      <c r="H678" s="211">
        <v>838.96199999999999</v>
      </c>
      <c r="I678" s="212"/>
      <c r="J678" s="15"/>
      <c r="K678" s="15"/>
      <c r="L678" s="208"/>
      <c r="M678" s="231"/>
      <c r="N678" s="232"/>
      <c r="O678" s="232"/>
      <c r="P678" s="232"/>
      <c r="Q678" s="232"/>
      <c r="R678" s="232"/>
      <c r="S678" s="232"/>
      <c r="T678" s="233"/>
      <c r="U678" s="15"/>
      <c r="V678" s="15"/>
      <c r="W678" s="15"/>
      <c r="X678" s="15"/>
      <c r="Y678" s="15"/>
      <c r="Z678" s="15"/>
      <c r="AA678" s="15"/>
      <c r="AB678" s="15"/>
      <c r="AC678" s="15"/>
      <c r="AD678" s="15"/>
      <c r="AE678" s="15"/>
      <c r="AT678" s="209" t="s">
        <v>147</v>
      </c>
      <c r="AU678" s="209" t="s">
        <v>86</v>
      </c>
      <c r="AV678" s="15" t="s">
        <v>143</v>
      </c>
      <c r="AW678" s="15" t="s">
        <v>32</v>
      </c>
      <c r="AX678" s="15" t="s">
        <v>84</v>
      </c>
      <c r="AY678" s="209" t="s">
        <v>136</v>
      </c>
    </row>
    <row r="679" s="2" customFormat="1" ht="6.96" customHeight="1">
      <c r="A679" s="37"/>
      <c r="B679" s="59"/>
      <c r="C679" s="60"/>
      <c r="D679" s="60"/>
      <c r="E679" s="60"/>
      <c r="F679" s="60"/>
      <c r="G679" s="60"/>
      <c r="H679" s="60"/>
      <c r="I679" s="60"/>
      <c r="J679" s="60"/>
      <c r="K679" s="60"/>
      <c r="L679" s="38"/>
      <c r="M679" s="37"/>
      <c r="O679" s="37"/>
      <c r="P679" s="37"/>
      <c r="Q679" s="37"/>
      <c r="R679" s="37"/>
      <c r="S679" s="37"/>
      <c r="T679" s="37"/>
      <c r="U679" s="37"/>
      <c r="V679" s="37"/>
      <c r="W679" s="37"/>
      <c r="X679" s="37"/>
      <c r="Y679" s="37"/>
      <c r="Z679" s="37"/>
      <c r="AA679" s="37"/>
      <c r="AB679" s="37"/>
      <c r="AC679" s="37"/>
      <c r="AD679" s="37"/>
      <c r="AE679" s="37"/>
    </row>
  </sheetData>
  <autoFilter ref="C131:K678"/>
  <mergeCells count="9">
    <mergeCell ref="E7:H7"/>
    <mergeCell ref="E9:H9"/>
    <mergeCell ref="E18:H18"/>
    <mergeCell ref="E27:H27"/>
    <mergeCell ref="E85:H85"/>
    <mergeCell ref="E87:H87"/>
    <mergeCell ref="E122:H122"/>
    <mergeCell ref="E124:H124"/>
    <mergeCell ref="L2:V2"/>
  </mergeCells>
  <hyperlinks>
    <hyperlink ref="F137" r:id="rId1" display="https://podminky.urs.cz/item/CS_URS_2023_02/311272321"/>
    <hyperlink ref="F172" r:id="rId2" display="https://podminky.urs.cz/item/CS_URS_2023_02/317168012"/>
    <hyperlink ref="F175" r:id="rId3" display="https://podminky.urs.cz/item/CS_URS_2023_02/317168013"/>
    <hyperlink ref="F178" r:id="rId4" display="https://podminky.urs.cz/item/CS_URS_2023_02/317168015"/>
    <hyperlink ref="F181" r:id="rId5" display="https://podminky.urs.cz/item/CS_URS_2023_02/317941121"/>
    <hyperlink ref="F192" r:id="rId6" display="https://podminky.urs.cz/item/CS_URS_2023_02/342272225"/>
    <hyperlink ref="F202" r:id="rId7" display="https://podminky.urs.cz/item/CS_URS_2023_02/342272235"/>
    <hyperlink ref="F223" r:id="rId8" display="https://podminky.urs.cz/item/CS_URS_2023_02/346272236"/>
    <hyperlink ref="F228" r:id="rId9" display="https://podminky.urs.cz/item/CS_URS_2023_02/346272246"/>
    <hyperlink ref="F232" r:id="rId10" display="https://podminky.urs.cz/item/CS_URS_2023_02/346272256"/>
    <hyperlink ref="F237" r:id="rId11" display="https://podminky.urs.cz/item/CS_URS_2023_02/346272266"/>
    <hyperlink ref="F261" r:id="rId12" display="https://podminky.urs.cz/item/CS_URS_2023_02/612131121"/>
    <hyperlink ref="F273" r:id="rId13" display="https://podminky.urs.cz/item/CS_URS_2023_02/612142001"/>
    <hyperlink ref="F279" r:id="rId14" display="https://podminky.urs.cz/item/CS_URS_2023_02/612311131"/>
    <hyperlink ref="F291" r:id="rId15" display="https://podminky.urs.cz/item/CS_URS_2023_02/612341391"/>
    <hyperlink ref="F294" r:id="rId16" display="https://podminky.urs.cz/item/CS_URS_2023_02/622142001"/>
    <hyperlink ref="F299" r:id="rId17" display="https://podminky.urs.cz/item/CS_URS_2023_02/622151031"/>
    <hyperlink ref="F304" r:id="rId18" display="https://podminky.urs.cz/item/CS_URS_2023_02/622531012"/>
    <hyperlink ref="F309" r:id="rId19" display="https://podminky.urs.cz/item/CS_URS_2023_02/642942111"/>
    <hyperlink ref="F326" r:id="rId20" display="https://podminky.urs.cz/item/CS_URS_2023_02/642946211"/>
    <hyperlink ref="F332" r:id="rId21" display="https://podminky.urs.cz/item/CS_URS_2023_02/949101111"/>
    <hyperlink ref="F338" r:id="rId22" display="https://podminky.urs.cz/item/CS_URS_2023_02/998011001"/>
    <hyperlink ref="F363" r:id="rId23" display="https://podminky.urs.cz/item/CS_URS_2023_02/998711101"/>
    <hyperlink ref="F367" r:id="rId24" display="https://podminky.urs.cz/item/CS_URS_2023_02/763131411"/>
    <hyperlink ref="F371" r:id="rId25" display="https://podminky.urs.cz/item/CS_URS_2023_02/763131451"/>
    <hyperlink ref="F375" r:id="rId26" display="https://podminky.urs.cz/item/CS_URS_2023_02/763135102"/>
    <hyperlink ref="F387" r:id="rId27" display="https://podminky.urs.cz/item/CS_URS_2023_02/998763301"/>
    <hyperlink ref="F450" r:id="rId28" display="https://podminky.urs.cz/item/CS_URS_2023_02/998766101"/>
    <hyperlink ref="F477" r:id="rId29" display="https://podminky.urs.cz/item/CS_URS_2023_02/771111011"/>
    <hyperlink ref="F484" r:id="rId30" display="https://podminky.urs.cz/item/CS_URS_2023_02/771121011"/>
    <hyperlink ref="F487" r:id="rId31" display="https://podminky.urs.cz/item/CS_URS_2023_02/771151012"/>
    <hyperlink ref="F498" r:id="rId32" display="https://podminky.urs.cz/item/CS_URS_2023_02/771574414"/>
    <hyperlink ref="F514" r:id="rId33" display="https://podminky.urs.cz/item/CS_URS_2023_02/771591112"/>
    <hyperlink ref="F520" r:id="rId34" display="https://podminky.urs.cz/item/CS_URS_2023_02/771591241"/>
    <hyperlink ref="F523" r:id="rId35" display="https://podminky.urs.cz/item/CS_URS_2023_02/771591242"/>
    <hyperlink ref="F526" r:id="rId36" display="https://podminky.urs.cz/item/CS_URS_2023_02/771591264"/>
    <hyperlink ref="F531" r:id="rId37" display="https://podminky.urs.cz/item/CS_URS_2023_02/998771101"/>
    <hyperlink ref="F535" r:id="rId38" display="https://podminky.urs.cz/item/CS_URS_2023_02/776111117"/>
    <hyperlink ref="F544" r:id="rId39" display="https://podminky.urs.cz/item/CS_URS_2023_02/776111311"/>
    <hyperlink ref="F549" r:id="rId40" display="https://podminky.urs.cz/item/CS_URS_2023_02/776141112"/>
    <hyperlink ref="F556" r:id="rId41" display="https://podminky.urs.cz/item/CS_URS_2023_02/776251121"/>
    <hyperlink ref="F568" r:id="rId42" display="https://podminky.urs.cz/item/CS_URS_2023_02/998776101"/>
    <hyperlink ref="F572" r:id="rId43" display="https://podminky.urs.cz/item/CS_URS_2023_02/781111011"/>
    <hyperlink ref="F591" r:id="rId44" display="https://podminky.urs.cz/item/CS_URS_2023_02/781131251"/>
    <hyperlink ref="F594" r:id="rId45" display="https://podminky.urs.cz/item/CS_URS_2023_02/781151031"/>
    <hyperlink ref="F597" r:id="rId46" display="https://podminky.urs.cz/item/CS_URS_2022_02/781474154"/>
    <hyperlink ref="F612" r:id="rId47" display="https://podminky.urs.cz/item/CS_URS_2023_02/781495211"/>
    <hyperlink ref="F615" r:id="rId48" display="https://podminky.urs.cz/item/CS_URS_2023_02/781571141"/>
    <hyperlink ref="F619" r:id="rId49" display="https://podminky.urs.cz/item/CS_URS_2023_02/998781101"/>
    <hyperlink ref="F623" r:id="rId50" display="https://podminky.urs.cz/item/CS_URS_2023_02/783301303"/>
    <hyperlink ref="F639" r:id="rId51" display="https://podminky.urs.cz/item/CS_URS_2023_02/783301313"/>
    <hyperlink ref="F642" r:id="rId52" display="https://podminky.urs.cz/item/CS_URS_2023_02/783314101"/>
    <hyperlink ref="F645" r:id="rId53" display="https://podminky.urs.cz/item/CS_URS_2023_02/783317101"/>
    <hyperlink ref="F668" r:id="rId54" display="https://podminky.urs.cz/item/CS_URS_2023_02/78421110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7" t="s">
        <v>5</v>
      </c>
      <c r="M2" s="1"/>
      <c r="N2" s="1"/>
      <c r="O2" s="1"/>
      <c r="P2" s="1"/>
      <c r="Q2" s="1"/>
      <c r="R2" s="1"/>
      <c r="S2" s="1"/>
      <c r="T2" s="1"/>
      <c r="U2" s="1"/>
      <c r="V2" s="1"/>
      <c r="AT2" s="18" t="s">
        <v>92</v>
      </c>
    </row>
    <row r="3" s="1" customFormat="1" ht="6.96" customHeight="1">
      <c r="B3" s="19"/>
      <c r="C3" s="20"/>
      <c r="D3" s="20"/>
      <c r="E3" s="20"/>
      <c r="F3" s="20"/>
      <c r="G3" s="20"/>
      <c r="H3" s="20"/>
      <c r="I3" s="20"/>
      <c r="J3" s="20"/>
      <c r="K3" s="20"/>
      <c r="L3" s="21"/>
      <c r="AT3" s="18" t="s">
        <v>86</v>
      </c>
    </row>
    <row r="4" s="1" customFormat="1" ht="24.96" customHeight="1">
      <c r="B4" s="21"/>
      <c r="D4" s="22" t="s">
        <v>99</v>
      </c>
      <c r="L4" s="21"/>
      <c r="M4" s="119" t="s">
        <v>10</v>
      </c>
      <c r="AT4" s="18" t="s">
        <v>3</v>
      </c>
    </row>
    <row r="5" s="1" customFormat="1" ht="6.96" customHeight="1">
      <c r="B5" s="21"/>
      <c r="L5" s="21"/>
    </row>
    <row r="6" s="1" customFormat="1" ht="12" customHeight="1">
      <c r="B6" s="21"/>
      <c r="D6" s="31" t="s">
        <v>16</v>
      </c>
      <c r="L6" s="21"/>
    </row>
    <row r="7" s="1" customFormat="1" ht="26.25" customHeight="1">
      <c r="B7" s="21"/>
      <c r="E7" s="120" t="str">
        <f>'Rekapitulace stavby'!K6</f>
        <v>Přestavba prostor pro neurorehabilitaci a revitalizace akutní rehabilitace</v>
      </c>
      <c r="F7" s="31"/>
      <c r="G7" s="31"/>
      <c r="H7" s="31"/>
      <c r="L7" s="21"/>
    </row>
    <row r="8" s="2" customFormat="1" ht="12" customHeight="1">
      <c r="A8" s="37"/>
      <c r="B8" s="38"/>
      <c r="C8" s="37"/>
      <c r="D8" s="31" t="s">
        <v>100</v>
      </c>
      <c r="E8" s="37"/>
      <c r="F8" s="37"/>
      <c r="G8" s="37"/>
      <c r="H8" s="37"/>
      <c r="I8" s="37"/>
      <c r="J8" s="37"/>
      <c r="K8" s="37"/>
      <c r="L8" s="54"/>
      <c r="S8" s="37"/>
      <c r="T8" s="37"/>
      <c r="U8" s="37"/>
      <c r="V8" s="37"/>
      <c r="W8" s="37"/>
      <c r="X8" s="37"/>
      <c r="Y8" s="37"/>
      <c r="Z8" s="37"/>
      <c r="AA8" s="37"/>
      <c r="AB8" s="37"/>
      <c r="AC8" s="37"/>
      <c r="AD8" s="37"/>
      <c r="AE8" s="37"/>
    </row>
    <row r="9" s="2" customFormat="1" ht="30" customHeight="1">
      <c r="A9" s="37"/>
      <c r="B9" s="38"/>
      <c r="C9" s="37"/>
      <c r="D9" s="37"/>
      <c r="E9" s="66" t="s">
        <v>1292</v>
      </c>
      <c r="F9" s="37"/>
      <c r="G9" s="37"/>
      <c r="H9" s="37"/>
      <c r="I9" s="37"/>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37"/>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31"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31" t="s">
        <v>22</v>
      </c>
      <c r="J12" s="68" t="str">
        <f>'Rekapitulace stavby'!AN8</f>
        <v>1. 4. 2025</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37"/>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31"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26</v>
      </c>
      <c r="F15" s="37"/>
      <c r="G15" s="37"/>
      <c r="H15" s="37"/>
      <c r="I15" s="31" t="s">
        <v>27</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37"/>
      <c r="J16" s="37"/>
      <c r="K16" s="37"/>
      <c r="L16" s="54"/>
      <c r="S16" s="37"/>
      <c r="T16" s="37"/>
      <c r="U16" s="37"/>
      <c r="V16" s="37"/>
      <c r="W16" s="37"/>
      <c r="X16" s="37"/>
      <c r="Y16" s="37"/>
      <c r="Z16" s="37"/>
      <c r="AA16" s="37"/>
      <c r="AB16" s="37"/>
      <c r="AC16" s="37"/>
      <c r="AD16" s="37"/>
      <c r="AE16" s="37"/>
    </row>
    <row r="17" s="2" customFormat="1" ht="12" customHeight="1">
      <c r="A17" s="37"/>
      <c r="B17" s="38"/>
      <c r="C17" s="37"/>
      <c r="D17" s="31" t="s">
        <v>28</v>
      </c>
      <c r="E17" s="37"/>
      <c r="F17" s="37"/>
      <c r="G17" s="37"/>
      <c r="H17" s="37"/>
      <c r="I17" s="31"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31" t="s">
        <v>27</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37"/>
      <c r="J19" s="37"/>
      <c r="K19" s="37"/>
      <c r="L19" s="54"/>
      <c r="S19" s="37"/>
      <c r="T19" s="37"/>
      <c r="U19" s="37"/>
      <c r="V19" s="37"/>
      <c r="W19" s="37"/>
      <c r="X19" s="37"/>
      <c r="Y19" s="37"/>
      <c r="Z19" s="37"/>
      <c r="AA19" s="37"/>
      <c r="AB19" s="37"/>
      <c r="AC19" s="37"/>
      <c r="AD19" s="37"/>
      <c r="AE19" s="37"/>
    </row>
    <row r="20" s="2" customFormat="1" ht="12" customHeight="1">
      <c r="A20" s="37"/>
      <c r="B20" s="38"/>
      <c r="C20" s="37"/>
      <c r="D20" s="31" t="s">
        <v>30</v>
      </c>
      <c r="E20" s="37"/>
      <c r="F20" s="37"/>
      <c r="G20" s="37"/>
      <c r="H20" s="37"/>
      <c r="I20" s="31"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31</v>
      </c>
      <c r="F21" s="37"/>
      <c r="G21" s="37"/>
      <c r="H21" s="37"/>
      <c r="I21" s="31" t="s">
        <v>27</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37"/>
      <c r="J22" s="37"/>
      <c r="K22" s="37"/>
      <c r="L22" s="54"/>
      <c r="S22" s="37"/>
      <c r="T22" s="37"/>
      <c r="U22" s="37"/>
      <c r="V22" s="37"/>
      <c r="W22" s="37"/>
      <c r="X22" s="37"/>
      <c r="Y22" s="37"/>
      <c r="Z22" s="37"/>
      <c r="AA22" s="37"/>
      <c r="AB22" s="37"/>
      <c r="AC22" s="37"/>
      <c r="AD22" s="37"/>
      <c r="AE22" s="37"/>
    </row>
    <row r="23" s="2" customFormat="1" ht="12" customHeight="1">
      <c r="A23" s="37"/>
      <c r="B23" s="38"/>
      <c r="C23" s="37"/>
      <c r="D23" s="31" t="s">
        <v>33</v>
      </c>
      <c r="E23" s="37"/>
      <c r="F23" s="37"/>
      <c r="G23" s="37"/>
      <c r="H23" s="37"/>
      <c r="I23" s="31"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34</v>
      </c>
      <c r="F24" s="37"/>
      <c r="G24" s="37"/>
      <c r="H24" s="37"/>
      <c r="I24" s="31" t="s">
        <v>27</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37"/>
      <c r="J25" s="37"/>
      <c r="K25" s="37"/>
      <c r="L25" s="54"/>
      <c r="S25" s="37"/>
      <c r="T25" s="37"/>
      <c r="U25" s="37"/>
      <c r="V25" s="37"/>
      <c r="W25" s="37"/>
      <c r="X25" s="37"/>
      <c r="Y25" s="37"/>
      <c r="Z25" s="37"/>
      <c r="AA25" s="37"/>
      <c r="AB25" s="37"/>
      <c r="AC25" s="37"/>
      <c r="AD25" s="37"/>
      <c r="AE25" s="37"/>
    </row>
    <row r="26" s="2" customFormat="1" ht="12" customHeight="1">
      <c r="A26" s="37"/>
      <c r="B26" s="38"/>
      <c r="C26" s="37"/>
      <c r="D26" s="31" t="s">
        <v>35</v>
      </c>
      <c r="E26" s="37"/>
      <c r="F26" s="37"/>
      <c r="G26" s="37"/>
      <c r="H26" s="37"/>
      <c r="I26" s="37"/>
      <c r="J26" s="37"/>
      <c r="K26" s="37"/>
      <c r="L26" s="54"/>
      <c r="S26" s="37"/>
      <c r="T26" s="37"/>
      <c r="U26" s="37"/>
      <c r="V26" s="37"/>
      <c r="W26" s="37"/>
      <c r="X26" s="37"/>
      <c r="Y26" s="37"/>
      <c r="Z26" s="37"/>
      <c r="AA26" s="37"/>
      <c r="AB26" s="37"/>
      <c r="AC26" s="37"/>
      <c r="AD26" s="37"/>
      <c r="AE26" s="37"/>
    </row>
    <row r="27" s="8" customFormat="1" ht="16.5" customHeight="1">
      <c r="A27" s="121"/>
      <c r="B27" s="122"/>
      <c r="C27" s="121"/>
      <c r="D27" s="121"/>
      <c r="E27" s="35" t="s">
        <v>1</v>
      </c>
      <c r="F27" s="35"/>
      <c r="G27" s="35"/>
      <c r="H27" s="35"/>
      <c r="I27" s="121"/>
      <c r="J27" s="121"/>
      <c r="K27" s="121"/>
      <c r="L27" s="123"/>
      <c r="S27" s="121"/>
      <c r="T27" s="121"/>
      <c r="U27" s="121"/>
      <c r="V27" s="121"/>
      <c r="W27" s="121"/>
      <c r="X27" s="121"/>
      <c r="Y27" s="121"/>
      <c r="Z27" s="121"/>
      <c r="AA27" s="121"/>
      <c r="AB27" s="121"/>
      <c r="AC27" s="121"/>
      <c r="AD27" s="121"/>
      <c r="AE27" s="121"/>
    </row>
    <row r="28" s="2" customFormat="1" ht="6.96" customHeight="1">
      <c r="A28" s="37"/>
      <c r="B28" s="38"/>
      <c r="C28" s="37"/>
      <c r="D28" s="37"/>
      <c r="E28" s="37"/>
      <c r="F28" s="37"/>
      <c r="G28" s="37"/>
      <c r="H28" s="37"/>
      <c r="I28" s="37"/>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89"/>
      <c r="J29" s="89"/>
      <c r="K29" s="89"/>
      <c r="L29" s="54"/>
      <c r="S29" s="37"/>
      <c r="T29" s="37"/>
      <c r="U29" s="37"/>
      <c r="V29" s="37"/>
      <c r="W29" s="37"/>
      <c r="X29" s="37"/>
      <c r="Y29" s="37"/>
      <c r="Z29" s="37"/>
      <c r="AA29" s="37"/>
      <c r="AB29" s="37"/>
      <c r="AC29" s="37"/>
      <c r="AD29" s="37"/>
      <c r="AE29" s="37"/>
    </row>
    <row r="30" s="2" customFormat="1" ht="25.44" customHeight="1">
      <c r="A30" s="37"/>
      <c r="B30" s="38"/>
      <c r="C30" s="37"/>
      <c r="D30" s="124" t="s">
        <v>36</v>
      </c>
      <c r="E30" s="37"/>
      <c r="F30" s="37"/>
      <c r="G30" s="37"/>
      <c r="H30" s="37"/>
      <c r="I30" s="37"/>
      <c r="J30" s="95">
        <f>ROUND(J126,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8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38</v>
      </c>
      <c r="G32" s="37"/>
      <c r="H32" s="37"/>
      <c r="I32" s="42" t="s">
        <v>37</v>
      </c>
      <c r="J32" s="42" t="s">
        <v>39</v>
      </c>
      <c r="K32" s="37"/>
      <c r="L32" s="54"/>
      <c r="S32" s="37"/>
      <c r="T32" s="37"/>
      <c r="U32" s="37"/>
      <c r="V32" s="37"/>
      <c r="W32" s="37"/>
      <c r="X32" s="37"/>
      <c r="Y32" s="37"/>
      <c r="Z32" s="37"/>
      <c r="AA32" s="37"/>
      <c r="AB32" s="37"/>
      <c r="AC32" s="37"/>
      <c r="AD32" s="37"/>
      <c r="AE32" s="37"/>
    </row>
    <row r="33" s="2" customFormat="1" ht="14.4" customHeight="1">
      <c r="A33" s="37"/>
      <c r="B33" s="38"/>
      <c r="C33" s="37"/>
      <c r="D33" s="125" t="s">
        <v>40</v>
      </c>
      <c r="E33" s="31" t="s">
        <v>41</v>
      </c>
      <c r="F33" s="126">
        <f>ROUND((SUM(BE126:BE343)),  2)</f>
        <v>0</v>
      </c>
      <c r="G33" s="37"/>
      <c r="H33" s="37"/>
      <c r="I33" s="127">
        <v>0.20999999999999999</v>
      </c>
      <c r="J33" s="126">
        <f>ROUND(((SUM(BE126:BE343))*I33),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42</v>
      </c>
      <c r="F34" s="126">
        <f>ROUND((SUM(BF126:BF343)),  2)</f>
        <v>0</v>
      </c>
      <c r="G34" s="37"/>
      <c r="H34" s="37"/>
      <c r="I34" s="127">
        <v>0.12</v>
      </c>
      <c r="J34" s="126">
        <f>ROUND(((SUM(BF126:BF343))*I34),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43</v>
      </c>
      <c r="F35" s="126">
        <f>ROUND((SUM(BG126:BG343)),  2)</f>
        <v>0</v>
      </c>
      <c r="G35" s="37"/>
      <c r="H35" s="37"/>
      <c r="I35" s="127">
        <v>0.20999999999999999</v>
      </c>
      <c r="J35" s="126">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44</v>
      </c>
      <c r="F36" s="126">
        <f>ROUND((SUM(BH126:BH343)),  2)</f>
        <v>0</v>
      </c>
      <c r="G36" s="37"/>
      <c r="H36" s="37"/>
      <c r="I36" s="127">
        <v>0.12</v>
      </c>
      <c r="J36" s="126">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45</v>
      </c>
      <c r="F37" s="126">
        <f>ROUND((SUM(BI126:BI343)),  2)</f>
        <v>0</v>
      </c>
      <c r="G37" s="37"/>
      <c r="H37" s="37"/>
      <c r="I37" s="127">
        <v>0</v>
      </c>
      <c r="J37" s="126">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37"/>
      <c r="J38" s="37"/>
      <c r="K38" s="37"/>
      <c r="L38" s="54"/>
      <c r="S38" s="37"/>
      <c r="T38" s="37"/>
      <c r="U38" s="37"/>
      <c r="V38" s="37"/>
      <c r="W38" s="37"/>
      <c r="X38" s="37"/>
      <c r="Y38" s="37"/>
      <c r="Z38" s="37"/>
      <c r="AA38" s="37"/>
      <c r="AB38" s="37"/>
      <c r="AC38" s="37"/>
      <c r="AD38" s="37"/>
      <c r="AE38" s="37"/>
    </row>
    <row r="39" s="2" customFormat="1" ht="25.44" customHeight="1">
      <c r="A39" s="37"/>
      <c r="B39" s="38"/>
      <c r="C39" s="128"/>
      <c r="D39" s="129" t="s">
        <v>46</v>
      </c>
      <c r="E39" s="80"/>
      <c r="F39" s="80"/>
      <c r="G39" s="130" t="s">
        <v>47</v>
      </c>
      <c r="H39" s="131" t="s">
        <v>48</v>
      </c>
      <c r="I39" s="80"/>
      <c r="J39" s="132">
        <f>SUM(J30:J37)</f>
        <v>0</v>
      </c>
      <c r="K39" s="133"/>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37"/>
      <c r="J40" s="37"/>
      <c r="K40" s="37"/>
      <c r="L40" s="54"/>
      <c r="S40" s="37"/>
      <c r="T40" s="37"/>
      <c r="U40" s="37"/>
      <c r="V40" s="37"/>
      <c r="W40" s="37"/>
      <c r="X40" s="37"/>
      <c r="Y40" s="37"/>
      <c r="Z40" s="37"/>
      <c r="AA40" s="37"/>
      <c r="AB40" s="37"/>
      <c r="AC40" s="37"/>
      <c r="AD40" s="37"/>
      <c r="AE40" s="37"/>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54"/>
      <c r="D50" s="55" t="s">
        <v>49</v>
      </c>
      <c r="E50" s="56"/>
      <c r="F50" s="56"/>
      <c r="G50" s="55" t="s">
        <v>50</v>
      </c>
      <c r="H50" s="56"/>
      <c r="I50" s="56"/>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51</v>
      </c>
      <c r="E61" s="40"/>
      <c r="F61" s="134" t="s">
        <v>52</v>
      </c>
      <c r="G61" s="57" t="s">
        <v>51</v>
      </c>
      <c r="H61" s="40"/>
      <c r="I61" s="40"/>
      <c r="J61" s="135" t="s">
        <v>52</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53</v>
      </c>
      <c r="E65" s="58"/>
      <c r="F65" s="58"/>
      <c r="G65" s="55" t="s">
        <v>54</v>
      </c>
      <c r="H65" s="58"/>
      <c r="I65" s="58"/>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51</v>
      </c>
      <c r="E76" s="40"/>
      <c r="F76" s="134" t="s">
        <v>52</v>
      </c>
      <c r="G76" s="57" t="s">
        <v>51</v>
      </c>
      <c r="H76" s="40"/>
      <c r="I76" s="40"/>
      <c r="J76" s="135" t="s">
        <v>52</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60"/>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62"/>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37"/>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37"/>
      <c r="J84" s="37"/>
      <c r="K84" s="37"/>
      <c r="L84" s="54"/>
      <c r="S84" s="37"/>
      <c r="T84" s="37"/>
      <c r="U84" s="37"/>
      <c r="V84" s="37"/>
      <c r="W84" s="37"/>
      <c r="X84" s="37"/>
      <c r="Y84" s="37"/>
      <c r="Z84" s="37"/>
      <c r="AA84" s="37"/>
      <c r="AB84" s="37"/>
      <c r="AC84" s="37"/>
      <c r="AD84" s="37"/>
      <c r="AE84" s="37"/>
    </row>
    <row r="85" s="2" customFormat="1" ht="26.25" customHeight="1">
      <c r="A85" s="37"/>
      <c r="B85" s="38"/>
      <c r="C85" s="37"/>
      <c r="D85" s="37"/>
      <c r="E85" s="120" t="str">
        <f>E7</f>
        <v>Přestavba prostor pro neurorehabilitaci a revitalizace akutní rehabilitace</v>
      </c>
      <c r="F85" s="31"/>
      <c r="G85" s="31"/>
      <c r="H85" s="31"/>
      <c r="I85" s="37"/>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37"/>
      <c r="J86" s="37"/>
      <c r="K86" s="37"/>
      <c r="L86" s="54"/>
      <c r="S86" s="37"/>
      <c r="T86" s="37"/>
      <c r="U86" s="37"/>
      <c r="V86" s="37"/>
      <c r="W86" s="37"/>
      <c r="X86" s="37"/>
      <c r="Y86" s="37"/>
      <c r="Z86" s="37"/>
      <c r="AA86" s="37"/>
      <c r="AB86" s="37"/>
      <c r="AC86" s="37"/>
      <c r="AD86" s="37"/>
      <c r="AE86" s="37"/>
    </row>
    <row r="87" s="2" customFormat="1" ht="30" customHeight="1">
      <c r="A87" s="37"/>
      <c r="B87" s="38"/>
      <c r="C87" s="37"/>
      <c r="D87" s="37"/>
      <c r="E87" s="66" t="str">
        <f>E9</f>
        <v>03 - Svítidla, silno a slaboproudé rozvody, EZS,kamery, ACS,</v>
      </c>
      <c r="F87" s="37"/>
      <c r="G87" s="37"/>
      <c r="H87" s="37"/>
      <c r="I87" s="37"/>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Ústí nad Labem</v>
      </c>
      <c r="G89" s="37"/>
      <c r="H89" s="37"/>
      <c r="I89" s="31" t="s">
        <v>22</v>
      </c>
      <c r="J89" s="68" t="str">
        <f>IF(J12="","",J12)</f>
        <v>1. 4. 2025</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Krajská zdravotní, a.s. Masarykova nemocnice</v>
      </c>
      <c r="G91" s="37"/>
      <c r="H91" s="37"/>
      <c r="I91" s="31" t="s">
        <v>30</v>
      </c>
      <c r="J91" s="35" t="str">
        <f>E21</f>
        <v>Ing. Ondřej Hampejs</v>
      </c>
      <c r="K91" s="37"/>
      <c r="L91" s="54"/>
      <c r="S91" s="37"/>
      <c r="T91" s="37"/>
      <c r="U91" s="37"/>
      <c r="V91" s="37"/>
      <c r="W91" s="37"/>
      <c r="X91" s="37"/>
      <c r="Y91" s="37"/>
      <c r="Z91" s="37"/>
      <c r="AA91" s="37"/>
      <c r="AB91" s="37"/>
      <c r="AC91" s="37"/>
      <c r="AD91" s="37"/>
      <c r="AE91" s="37"/>
    </row>
    <row r="92" s="2" customFormat="1" ht="25.65" customHeight="1">
      <c r="A92" s="37"/>
      <c r="B92" s="38"/>
      <c r="C92" s="31" t="s">
        <v>28</v>
      </c>
      <c r="D92" s="37"/>
      <c r="E92" s="37"/>
      <c r="F92" s="26" t="str">
        <f>IF(E18="","",E18)</f>
        <v>Vyplň údaj</v>
      </c>
      <c r="G92" s="37"/>
      <c r="H92" s="37"/>
      <c r="I92" s="31" t="s">
        <v>33</v>
      </c>
      <c r="J92" s="35" t="str">
        <f>E24</f>
        <v>Hampejs projekty s.r.o.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54"/>
      <c r="S93" s="37"/>
      <c r="T93" s="37"/>
      <c r="U93" s="37"/>
      <c r="V93" s="37"/>
      <c r="W93" s="37"/>
      <c r="X93" s="37"/>
      <c r="Y93" s="37"/>
      <c r="Z93" s="37"/>
      <c r="AA93" s="37"/>
      <c r="AB93" s="37"/>
      <c r="AC93" s="37"/>
      <c r="AD93" s="37"/>
      <c r="AE93" s="37"/>
    </row>
    <row r="94" s="2" customFormat="1" ht="29.28" customHeight="1">
      <c r="A94" s="37"/>
      <c r="B94" s="38"/>
      <c r="C94" s="136" t="s">
        <v>103</v>
      </c>
      <c r="D94" s="128"/>
      <c r="E94" s="128"/>
      <c r="F94" s="128"/>
      <c r="G94" s="128"/>
      <c r="H94" s="128"/>
      <c r="I94" s="128"/>
      <c r="J94" s="137" t="s">
        <v>104</v>
      </c>
      <c r="K94" s="128"/>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54"/>
      <c r="S95" s="37"/>
      <c r="T95" s="37"/>
      <c r="U95" s="37"/>
      <c r="V95" s="37"/>
      <c r="W95" s="37"/>
      <c r="X95" s="37"/>
      <c r="Y95" s="37"/>
      <c r="Z95" s="37"/>
      <c r="AA95" s="37"/>
      <c r="AB95" s="37"/>
      <c r="AC95" s="37"/>
      <c r="AD95" s="37"/>
      <c r="AE95" s="37"/>
    </row>
    <row r="96" s="2" customFormat="1" ht="22.8" customHeight="1">
      <c r="A96" s="37"/>
      <c r="B96" s="38"/>
      <c r="C96" s="138" t="s">
        <v>105</v>
      </c>
      <c r="D96" s="37"/>
      <c r="E96" s="37"/>
      <c r="F96" s="37"/>
      <c r="G96" s="37"/>
      <c r="H96" s="37"/>
      <c r="I96" s="37"/>
      <c r="J96" s="95">
        <f>J126</f>
        <v>0</v>
      </c>
      <c r="K96" s="37"/>
      <c r="L96" s="54"/>
      <c r="S96" s="37"/>
      <c r="T96" s="37"/>
      <c r="U96" s="37"/>
      <c r="V96" s="37"/>
      <c r="W96" s="37"/>
      <c r="X96" s="37"/>
      <c r="Y96" s="37"/>
      <c r="Z96" s="37"/>
      <c r="AA96" s="37"/>
      <c r="AB96" s="37"/>
      <c r="AC96" s="37"/>
      <c r="AD96" s="37"/>
      <c r="AE96" s="37"/>
      <c r="AU96" s="18" t="s">
        <v>106</v>
      </c>
    </row>
    <row r="97" s="9" customFormat="1" ht="24.96" customHeight="1">
      <c r="A97" s="9"/>
      <c r="B97" s="139"/>
      <c r="C97" s="9"/>
      <c r="D97" s="140" t="s">
        <v>107</v>
      </c>
      <c r="E97" s="141"/>
      <c r="F97" s="141"/>
      <c r="G97" s="141"/>
      <c r="H97" s="141"/>
      <c r="I97" s="141"/>
      <c r="J97" s="142">
        <f>J127</f>
        <v>0</v>
      </c>
      <c r="K97" s="9"/>
      <c r="L97" s="139"/>
      <c r="S97" s="9"/>
      <c r="T97" s="9"/>
      <c r="U97" s="9"/>
      <c r="V97" s="9"/>
      <c r="W97" s="9"/>
      <c r="X97" s="9"/>
      <c r="Y97" s="9"/>
      <c r="Z97" s="9"/>
      <c r="AA97" s="9"/>
      <c r="AB97" s="9"/>
      <c r="AC97" s="9"/>
      <c r="AD97" s="9"/>
      <c r="AE97" s="9"/>
    </row>
    <row r="98" s="10" customFormat="1" ht="19.92" customHeight="1">
      <c r="A98" s="10"/>
      <c r="B98" s="143"/>
      <c r="C98" s="10"/>
      <c r="D98" s="144" t="s">
        <v>109</v>
      </c>
      <c r="E98" s="145"/>
      <c r="F98" s="145"/>
      <c r="G98" s="145"/>
      <c r="H98" s="145"/>
      <c r="I98" s="145"/>
      <c r="J98" s="146">
        <f>J128</f>
        <v>0</v>
      </c>
      <c r="K98" s="10"/>
      <c r="L98" s="143"/>
      <c r="S98" s="10"/>
      <c r="T98" s="10"/>
      <c r="U98" s="10"/>
      <c r="V98" s="10"/>
      <c r="W98" s="10"/>
      <c r="X98" s="10"/>
      <c r="Y98" s="10"/>
      <c r="Z98" s="10"/>
      <c r="AA98" s="10"/>
      <c r="AB98" s="10"/>
      <c r="AC98" s="10"/>
      <c r="AD98" s="10"/>
      <c r="AE98" s="10"/>
    </row>
    <row r="99" s="9" customFormat="1" ht="24.96" customHeight="1">
      <c r="A99" s="9"/>
      <c r="B99" s="139"/>
      <c r="C99" s="9"/>
      <c r="D99" s="140" t="s">
        <v>111</v>
      </c>
      <c r="E99" s="141"/>
      <c r="F99" s="141"/>
      <c r="G99" s="141"/>
      <c r="H99" s="141"/>
      <c r="I99" s="141"/>
      <c r="J99" s="142">
        <f>J134</f>
        <v>0</v>
      </c>
      <c r="K99" s="9"/>
      <c r="L99" s="139"/>
      <c r="S99" s="9"/>
      <c r="T99" s="9"/>
      <c r="U99" s="9"/>
      <c r="V99" s="9"/>
      <c r="W99" s="9"/>
      <c r="X99" s="9"/>
      <c r="Y99" s="9"/>
      <c r="Z99" s="9"/>
      <c r="AA99" s="9"/>
      <c r="AB99" s="9"/>
      <c r="AC99" s="9"/>
      <c r="AD99" s="9"/>
      <c r="AE99" s="9"/>
    </row>
    <row r="100" s="10" customFormat="1" ht="19.92" customHeight="1">
      <c r="A100" s="10"/>
      <c r="B100" s="143"/>
      <c r="C100" s="10"/>
      <c r="D100" s="144" t="s">
        <v>1293</v>
      </c>
      <c r="E100" s="145"/>
      <c r="F100" s="145"/>
      <c r="G100" s="145"/>
      <c r="H100" s="145"/>
      <c r="I100" s="145"/>
      <c r="J100" s="146">
        <f>J135</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1294</v>
      </c>
      <c r="E101" s="145"/>
      <c r="F101" s="145"/>
      <c r="G101" s="145"/>
      <c r="H101" s="145"/>
      <c r="I101" s="145"/>
      <c r="J101" s="146">
        <f>J254</f>
        <v>0</v>
      </c>
      <c r="K101" s="10"/>
      <c r="L101" s="143"/>
      <c r="S101" s="10"/>
      <c r="T101" s="10"/>
      <c r="U101" s="10"/>
      <c r="V101" s="10"/>
      <c r="W101" s="10"/>
      <c r="X101" s="10"/>
      <c r="Y101" s="10"/>
      <c r="Z101" s="10"/>
      <c r="AA101" s="10"/>
      <c r="AB101" s="10"/>
      <c r="AC101" s="10"/>
      <c r="AD101" s="10"/>
      <c r="AE101" s="10"/>
    </row>
    <row r="102" s="9" customFormat="1" ht="24.96" customHeight="1">
      <c r="A102" s="9"/>
      <c r="B102" s="139"/>
      <c r="C102" s="9"/>
      <c r="D102" s="140" t="s">
        <v>1295</v>
      </c>
      <c r="E102" s="141"/>
      <c r="F102" s="141"/>
      <c r="G102" s="141"/>
      <c r="H102" s="141"/>
      <c r="I102" s="141"/>
      <c r="J102" s="142">
        <f>J321</f>
        <v>0</v>
      </c>
      <c r="K102" s="9"/>
      <c r="L102" s="139"/>
      <c r="S102" s="9"/>
      <c r="T102" s="9"/>
      <c r="U102" s="9"/>
      <c r="V102" s="9"/>
      <c r="W102" s="9"/>
      <c r="X102" s="9"/>
      <c r="Y102" s="9"/>
      <c r="Z102" s="9"/>
      <c r="AA102" s="9"/>
      <c r="AB102" s="9"/>
      <c r="AC102" s="9"/>
      <c r="AD102" s="9"/>
      <c r="AE102" s="9"/>
    </row>
    <row r="103" s="10" customFormat="1" ht="19.92" customHeight="1">
      <c r="A103" s="10"/>
      <c r="B103" s="143"/>
      <c r="C103" s="10"/>
      <c r="D103" s="144" t="s">
        <v>1296</v>
      </c>
      <c r="E103" s="145"/>
      <c r="F103" s="145"/>
      <c r="G103" s="145"/>
      <c r="H103" s="145"/>
      <c r="I103" s="145"/>
      <c r="J103" s="146">
        <f>J322</f>
        <v>0</v>
      </c>
      <c r="K103" s="10"/>
      <c r="L103" s="143"/>
      <c r="S103" s="10"/>
      <c r="T103" s="10"/>
      <c r="U103" s="10"/>
      <c r="V103" s="10"/>
      <c r="W103" s="10"/>
      <c r="X103" s="10"/>
      <c r="Y103" s="10"/>
      <c r="Z103" s="10"/>
      <c r="AA103" s="10"/>
      <c r="AB103" s="10"/>
      <c r="AC103" s="10"/>
      <c r="AD103" s="10"/>
      <c r="AE103" s="10"/>
    </row>
    <row r="104" s="9" customFormat="1" ht="24.96" customHeight="1">
      <c r="A104" s="9"/>
      <c r="B104" s="139"/>
      <c r="C104" s="9"/>
      <c r="D104" s="140" t="s">
        <v>120</v>
      </c>
      <c r="E104" s="141"/>
      <c r="F104" s="141"/>
      <c r="G104" s="141"/>
      <c r="H104" s="141"/>
      <c r="I104" s="141"/>
      <c r="J104" s="142">
        <f>J328</f>
        <v>0</v>
      </c>
      <c r="K104" s="9"/>
      <c r="L104" s="139"/>
      <c r="S104" s="9"/>
      <c r="T104" s="9"/>
      <c r="U104" s="9"/>
      <c r="V104" s="9"/>
      <c r="W104" s="9"/>
      <c r="X104" s="9"/>
      <c r="Y104" s="9"/>
      <c r="Z104" s="9"/>
      <c r="AA104" s="9"/>
      <c r="AB104" s="9"/>
      <c r="AC104" s="9"/>
      <c r="AD104" s="9"/>
      <c r="AE104" s="9"/>
    </row>
    <row r="105" s="9" customFormat="1" ht="24.96" customHeight="1">
      <c r="A105" s="9"/>
      <c r="B105" s="139"/>
      <c r="C105" s="9"/>
      <c r="D105" s="140" t="s">
        <v>1297</v>
      </c>
      <c r="E105" s="141"/>
      <c r="F105" s="141"/>
      <c r="G105" s="141"/>
      <c r="H105" s="141"/>
      <c r="I105" s="141"/>
      <c r="J105" s="142">
        <f>J339</f>
        <v>0</v>
      </c>
      <c r="K105" s="9"/>
      <c r="L105" s="139"/>
      <c r="S105" s="9"/>
      <c r="T105" s="9"/>
      <c r="U105" s="9"/>
      <c r="V105" s="9"/>
      <c r="W105" s="9"/>
      <c r="X105" s="9"/>
      <c r="Y105" s="9"/>
      <c r="Z105" s="9"/>
      <c r="AA105" s="9"/>
      <c r="AB105" s="9"/>
      <c r="AC105" s="9"/>
      <c r="AD105" s="9"/>
      <c r="AE105" s="9"/>
    </row>
    <row r="106" s="10" customFormat="1" ht="19.92" customHeight="1">
      <c r="A106" s="10"/>
      <c r="B106" s="143"/>
      <c r="C106" s="10"/>
      <c r="D106" s="144" t="s">
        <v>1298</v>
      </c>
      <c r="E106" s="145"/>
      <c r="F106" s="145"/>
      <c r="G106" s="145"/>
      <c r="H106" s="145"/>
      <c r="I106" s="145"/>
      <c r="J106" s="146">
        <f>J340</f>
        <v>0</v>
      </c>
      <c r="K106" s="10"/>
      <c r="L106" s="143"/>
      <c r="S106" s="10"/>
      <c r="T106" s="10"/>
      <c r="U106" s="10"/>
      <c r="V106" s="10"/>
      <c r="W106" s="10"/>
      <c r="X106" s="10"/>
      <c r="Y106" s="10"/>
      <c r="Z106" s="10"/>
      <c r="AA106" s="10"/>
      <c r="AB106" s="10"/>
      <c r="AC106" s="10"/>
      <c r="AD106" s="10"/>
      <c r="AE106" s="10"/>
    </row>
    <row r="107" s="2" customFormat="1" ht="21.84" customHeight="1">
      <c r="A107" s="37"/>
      <c r="B107" s="38"/>
      <c r="C107" s="37"/>
      <c r="D107" s="37"/>
      <c r="E107" s="37"/>
      <c r="F107" s="37"/>
      <c r="G107" s="37"/>
      <c r="H107" s="37"/>
      <c r="I107" s="37"/>
      <c r="J107" s="37"/>
      <c r="K107" s="37"/>
      <c r="L107" s="54"/>
      <c r="S107" s="37"/>
      <c r="T107" s="37"/>
      <c r="U107" s="37"/>
      <c r="V107" s="37"/>
      <c r="W107" s="37"/>
      <c r="X107" s="37"/>
      <c r="Y107" s="37"/>
      <c r="Z107" s="37"/>
      <c r="AA107" s="37"/>
      <c r="AB107" s="37"/>
      <c r="AC107" s="37"/>
      <c r="AD107" s="37"/>
      <c r="AE107" s="37"/>
    </row>
    <row r="108" s="2" customFormat="1" ht="6.96" customHeight="1">
      <c r="A108" s="37"/>
      <c r="B108" s="59"/>
      <c r="C108" s="60"/>
      <c r="D108" s="60"/>
      <c r="E108" s="60"/>
      <c r="F108" s="60"/>
      <c r="G108" s="60"/>
      <c r="H108" s="60"/>
      <c r="I108" s="60"/>
      <c r="J108" s="60"/>
      <c r="K108" s="60"/>
      <c r="L108" s="54"/>
      <c r="S108" s="37"/>
      <c r="T108" s="37"/>
      <c r="U108" s="37"/>
      <c r="V108" s="37"/>
      <c r="W108" s="37"/>
      <c r="X108" s="37"/>
      <c r="Y108" s="37"/>
      <c r="Z108" s="37"/>
      <c r="AA108" s="37"/>
      <c r="AB108" s="37"/>
      <c r="AC108" s="37"/>
      <c r="AD108" s="37"/>
      <c r="AE108" s="37"/>
    </row>
    <row r="112" s="2" customFormat="1" ht="6.96" customHeight="1">
      <c r="A112" s="37"/>
      <c r="B112" s="61"/>
      <c r="C112" s="62"/>
      <c r="D112" s="62"/>
      <c r="E112" s="62"/>
      <c r="F112" s="62"/>
      <c r="G112" s="62"/>
      <c r="H112" s="62"/>
      <c r="I112" s="62"/>
      <c r="J112" s="62"/>
      <c r="K112" s="62"/>
      <c r="L112" s="54"/>
      <c r="S112" s="37"/>
      <c r="T112" s="37"/>
      <c r="U112" s="37"/>
      <c r="V112" s="37"/>
      <c r="W112" s="37"/>
      <c r="X112" s="37"/>
      <c r="Y112" s="37"/>
      <c r="Z112" s="37"/>
      <c r="AA112" s="37"/>
      <c r="AB112" s="37"/>
      <c r="AC112" s="37"/>
      <c r="AD112" s="37"/>
      <c r="AE112" s="37"/>
    </row>
    <row r="113" s="2" customFormat="1" ht="24.96" customHeight="1">
      <c r="A113" s="37"/>
      <c r="B113" s="38"/>
      <c r="C113" s="22" t="s">
        <v>121</v>
      </c>
      <c r="D113" s="37"/>
      <c r="E113" s="37"/>
      <c r="F113" s="37"/>
      <c r="G113" s="37"/>
      <c r="H113" s="37"/>
      <c r="I113" s="37"/>
      <c r="J113" s="37"/>
      <c r="K113" s="37"/>
      <c r="L113" s="54"/>
      <c r="S113" s="37"/>
      <c r="T113" s="37"/>
      <c r="U113" s="37"/>
      <c r="V113" s="37"/>
      <c r="W113" s="37"/>
      <c r="X113" s="37"/>
      <c r="Y113" s="37"/>
      <c r="Z113" s="37"/>
      <c r="AA113" s="37"/>
      <c r="AB113" s="37"/>
      <c r="AC113" s="37"/>
      <c r="AD113" s="37"/>
      <c r="AE113" s="37"/>
    </row>
    <row r="114" s="2" customFormat="1" ht="6.96" customHeight="1">
      <c r="A114" s="37"/>
      <c r="B114" s="38"/>
      <c r="C114" s="37"/>
      <c r="D114" s="37"/>
      <c r="E114" s="37"/>
      <c r="F114" s="37"/>
      <c r="G114" s="37"/>
      <c r="H114" s="37"/>
      <c r="I114" s="37"/>
      <c r="J114" s="37"/>
      <c r="K114" s="37"/>
      <c r="L114" s="54"/>
      <c r="S114" s="37"/>
      <c r="T114" s="37"/>
      <c r="U114" s="37"/>
      <c r="V114" s="37"/>
      <c r="W114" s="37"/>
      <c r="X114" s="37"/>
      <c r="Y114" s="37"/>
      <c r="Z114" s="37"/>
      <c r="AA114" s="37"/>
      <c r="AB114" s="37"/>
      <c r="AC114" s="37"/>
      <c r="AD114" s="37"/>
      <c r="AE114" s="37"/>
    </row>
    <row r="115" s="2" customFormat="1" ht="12" customHeight="1">
      <c r="A115" s="37"/>
      <c r="B115" s="38"/>
      <c r="C115" s="31" t="s">
        <v>16</v>
      </c>
      <c r="D115" s="37"/>
      <c r="E115" s="37"/>
      <c r="F115" s="37"/>
      <c r="G115" s="37"/>
      <c r="H115" s="37"/>
      <c r="I115" s="37"/>
      <c r="J115" s="37"/>
      <c r="K115" s="37"/>
      <c r="L115" s="54"/>
      <c r="S115" s="37"/>
      <c r="T115" s="37"/>
      <c r="U115" s="37"/>
      <c r="V115" s="37"/>
      <c r="W115" s="37"/>
      <c r="X115" s="37"/>
      <c r="Y115" s="37"/>
      <c r="Z115" s="37"/>
      <c r="AA115" s="37"/>
      <c r="AB115" s="37"/>
      <c r="AC115" s="37"/>
      <c r="AD115" s="37"/>
      <c r="AE115" s="37"/>
    </row>
    <row r="116" s="2" customFormat="1" ht="26.25" customHeight="1">
      <c r="A116" s="37"/>
      <c r="B116" s="38"/>
      <c r="C116" s="37"/>
      <c r="D116" s="37"/>
      <c r="E116" s="120" t="str">
        <f>E7</f>
        <v>Přestavba prostor pro neurorehabilitaci a revitalizace akutní rehabilitace</v>
      </c>
      <c r="F116" s="31"/>
      <c r="G116" s="31"/>
      <c r="H116" s="31"/>
      <c r="I116" s="37"/>
      <c r="J116" s="37"/>
      <c r="K116" s="37"/>
      <c r="L116" s="54"/>
      <c r="S116" s="37"/>
      <c r="T116" s="37"/>
      <c r="U116" s="37"/>
      <c r="V116" s="37"/>
      <c r="W116" s="37"/>
      <c r="X116" s="37"/>
      <c r="Y116" s="37"/>
      <c r="Z116" s="37"/>
      <c r="AA116" s="37"/>
      <c r="AB116" s="37"/>
      <c r="AC116" s="37"/>
      <c r="AD116" s="37"/>
      <c r="AE116" s="37"/>
    </row>
    <row r="117" s="2" customFormat="1" ht="12" customHeight="1">
      <c r="A117" s="37"/>
      <c r="B117" s="38"/>
      <c r="C117" s="31" t="s">
        <v>100</v>
      </c>
      <c r="D117" s="37"/>
      <c r="E117" s="37"/>
      <c r="F117" s="37"/>
      <c r="G117" s="37"/>
      <c r="H117" s="37"/>
      <c r="I117" s="37"/>
      <c r="J117" s="37"/>
      <c r="K117" s="37"/>
      <c r="L117" s="54"/>
      <c r="S117" s="37"/>
      <c r="T117" s="37"/>
      <c r="U117" s="37"/>
      <c r="V117" s="37"/>
      <c r="W117" s="37"/>
      <c r="X117" s="37"/>
      <c r="Y117" s="37"/>
      <c r="Z117" s="37"/>
      <c r="AA117" s="37"/>
      <c r="AB117" s="37"/>
      <c r="AC117" s="37"/>
      <c r="AD117" s="37"/>
      <c r="AE117" s="37"/>
    </row>
    <row r="118" s="2" customFormat="1" ht="30" customHeight="1">
      <c r="A118" s="37"/>
      <c r="B118" s="38"/>
      <c r="C118" s="37"/>
      <c r="D118" s="37"/>
      <c r="E118" s="66" t="str">
        <f>E9</f>
        <v>03 - Svítidla, silno a slaboproudé rozvody, EZS,kamery, ACS,</v>
      </c>
      <c r="F118" s="37"/>
      <c r="G118" s="37"/>
      <c r="H118" s="37"/>
      <c r="I118" s="37"/>
      <c r="J118" s="37"/>
      <c r="K118" s="37"/>
      <c r="L118" s="54"/>
      <c r="S118" s="37"/>
      <c r="T118" s="37"/>
      <c r="U118" s="37"/>
      <c r="V118" s="37"/>
      <c r="W118" s="37"/>
      <c r="X118" s="37"/>
      <c r="Y118" s="37"/>
      <c r="Z118" s="37"/>
      <c r="AA118" s="37"/>
      <c r="AB118" s="37"/>
      <c r="AC118" s="37"/>
      <c r="AD118" s="37"/>
      <c r="AE118" s="37"/>
    </row>
    <row r="119" s="2" customFormat="1" ht="6.96" customHeight="1">
      <c r="A119" s="37"/>
      <c r="B119" s="38"/>
      <c r="C119" s="37"/>
      <c r="D119" s="37"/>
      <c r="E119" s="37"/>
      <c r="F119" s="37"/>
      <c r="G119" s="37"/>
      <c r="H119" s="37"/>
      <c r="I119" s="37"/>
      <c r="J119" s="37"/>
      <c r="K119" s="37"/>
      <c r="L119" s="54"/>
      <c r="S119" s="37"/>
      <c r="T119" s="37"/>
      <c r="U119" s="37"/>
      <c r="V119" s="37"/>
      <c r="W119" s="37"/>
      <c r="X119" s="37"/>
      <c r="Y119" s="37"/>
      <c r="Z119" s="37"/>
      <c r="AA119" s="37"/>
      <c r="AB119" s="37"/>
      <c r="AC119" s="37"/>
      <c r="AD119" s="37"/>
      <c r="AE119" s="37"/>
    </row>
    <row r="120" s="2" customFormat="1" ht="12" customHeight="1">
      <c r="A120" s="37"/>
      <c r="B120" s="38"/>
      <c r="C120" s="31" t="s">
        <v>20</v>
      </c>
      <c r="D120" s="37"/>
      <c r="E120" s="37"/>
      <c r="F120" s="26" t="str">
        <f>F12</f>
        <v>Ústí nad Labem</v>
      </c>
      <c r="G120" s="37"/>
      <c r="H120" s="37"/>
      <c r="I120" s="31" t="s">
        <v>22</v>
      </c>
      <c r="J120" s="68" t="str">
        <f>IF(J12="","",J12)</f>
        <v>1. 4. 2025</v>
      </c>
      <c r="K120" s="37"/>
      <c r="L120" s="54"/>
      <c r="S120" s="37"/>
      <c r="T120" s="37"/>
      <c r="U120" s="37"/>
      <c r="V120" s="37"/>
      <c r="W120" s="37"/>
      <c r="X120" s="37"/>
      <c r="Y120" s="37"/>
      <c r="Z120" s="37"/>
      <c r="AA120" s="37"/>
      <c r="AB120" s="37"/>
      <c r="AC120" s="37"/>
      <c r="AD120" s="37"/>
      <c r="AE120" s="37"/>
    </row>
    <row r="121" s="2" customFormat="1" ht="6.96" customHeight="1">
      <c r="A121" s="37"/>
      <c r="B121" s="38"/>
      <c r="C121" s="37"/>
      <c r="D121" s="37"/>
      <c r="E121" s="37"/>
      <c r="F121" s="37"/>
      <c r="G121" s="37"/>
      <c r="H121" s="37"/>
      <c r="I121" s="37"/>
      <c r="J121" s="37"/>
      <c r="K121" s="37"/>
      <c r="L121" s="54"/>
      <c r="S121" s="37"/>
      <c r="T121" s="37"/>
      <c r="U121" s="37"/>
      <c r="V121" s="37"/>
      <c r="W121" s="37"/>
      <c r="X121" s="37"/>
      <c r="Y121" s="37"/>
      <c r="Z121" s="37"/>
      <c r="AA121" s="37"/>
      <c r="AB121" s="37"/>
      <c r="AC121" s="37"/>
      <c r="AD121" s="37"/>
      <c r="AE121" s="37"/>
    </row>
    <row r="122" s="2" customFormat="1" ht="15.15" customHeight="1">
      <c r="A122" s="37"/>
      <c r="B122" s="38"/>
      <c r="C122" s="31" t="s">
        <v>24</v>
      </c>
      <c r="D122" s="37"/>
      <c r="E122" s="37"/>
      <c r="F122" s="26" t="str">
        <f>E15</f>
        <v>Krajská zdravotní, a.s. Masarykova nemocnice</v>
      </c>
      <c r="G122" s="37"/>
      <c r="H122" s="37"/>
      <c r="I122" s="31" t="s">
        <v>30</v>
      </c>
      <c r="J122" s="35" t="str">
        <f>E21</f>
        <v>Ing. Ondřej Hampejs</v>
      </c>
      <c r="K122" s="37"/>
      <c r="L122" s="54"/>
      <c r="S122" s="37"/>
      <c r="T122" s="37"/>
      <c r="U122" s="37"/>
      <c r="V122" s="37"/>
      <c r="W122" s="37"/>
      <c r="X122" s="37"/>
      <c r="Y122" s="37"/>
      <c r="Z122" s="37"/>
      <c r="AA122" s="37"/>
      <c r="AB122" s="37"/>
      <c r="AC122" s="37"/>
      <c r="AD122" s="37"/>
      <c r="AE122" s="37"/>
    </row>
    <row r="123" s="2" customFormat="1" ht="25.65" customHeight="1">
      <c r="A123" s="37"/>
      <c r="B123" s="38"/>
      <c r="C123" s="31" t="s">
        <v>28</v>
      </c>
      <c r="D123" s="37"/>
      <c r="E123" s="37"/>
      <c r="F123" s="26" t="str">
        <f>IF(E18="","",E18)</f>
        <v>Vyplň údaj</v>
      </c>
      <c r="G123" s="37"/>
      <c r="H123" s="37"/>
      <c r="I123" s="31" t="s">
        <v>33</v>
      </c>
      <c r="J123" s="35" t="str">
        <f>E24</f>
        <v>Hampejs projekty s.r.o.</v>
      </c>
      <c r="K123" s="37"/>
      <c r="L123" s="54"/>
      <c r="S123" s="37"/>
      <c r="T123" s="37"/>
      <c r="U123" s="37"/>
      <c r="V123" s="37"/>
      <c r="W123" s="37"/>
      <c r="X123" s="37"/>
      <c r="Y123" s="37"/>
      <c r="Z123" s="37"/>
      <c r="AA123" s="37"/>
      <c r="AB123" s="37"/>
      <c r="AC123" s="37"/>
      <c r="AD123" s="37"/>
      <c r="AE123" s="37"/>
    </row>
    <row r="124" s="2" customFormat="1" ht="10.32" customHeight="1">
      <c r="A124" s="37"/>
      <c r="B124" s="38"/>
      <c r="C124" s="37"/>
      <c r="D124" s="37"/>
      <c r="E124" s="37"/>
      <c r="F124" s="37"/>
      <c r="G124" s="37"/>
      <c r="H124" s="37"/>
      <c r="I124" s="37"/>
      <c r="J124" s="37"/>
      <c r="K124" s="37"/>
      <c r="L124" s="54"/>
      <c r="S124" s="37"/>
      <c r="T124" s="37"/>
      <c r="U124" s="37"/>
      <c r="V124" s="37"/>
      <c r="W124" s="37"/>
      <c r="X124" s="37"/>
      <c r="Y124" s="37"/>
      <c r="Z124" s="37"/>
      <c r="AA124" s="37"/>
      <c r="AB124" s="37"/>
      <c r="AC124" s="37"/>
      <c r="AD124" s="37"/>
      <c r="AE124" s="37"/>
    </row>
    <row r="125" s="11" customFormat="1" ht="29.28" customHeight="1">
      <c r="A125" s="147"/>
      <c r="B125" s="148"/>
      <c r="C125" s="149" t="s">
        <v>122</v>
      </c>
      <c r="D125" s="150" t="s">
        <v>61</v>
      </c>
      <c r="E125" s="150" t="s">
        <v>57</v>
      </c>
      <c r="F125" s="150" t="s">
        <v>58</v>
      </c>
      <c r="G125" s="150" t="s">
        <v>123</v>
      </c>
      <c r="H125" s="150" t="s">
        <v>124</v>
      </c>
      <c r="I125" s="150" t="s">
        <v>125</v>
      </c>
      <c r="J125" s="151" t="s">
        <v>104</v>
      </c>
      <c r="K125" s="152" t="s">
        <v>126</v>
      </c>
      <c r="L125" s="153"/>
      <c r="M125" s="85" t="s">
        <v>1</v>
      </c>
      <c r="N125" s="86" t="s">
        <v>40</v>
      </c>
      <c r="O125" s="86" t="s">
        <v>127</v>
      </c>
      <c r="P125" s="86" t="s">
        <v>128</v>
      </c>
      <c r="Q125" s="86" t="s">
        <v>129</v>
      </c>
      <c r="R125" s="86" t="s">
        <v>130</v>
      </c>
      <c r="S125" s="86" t="s">
        <v>131</v>
      </c>
      <c r="T125" s="87" t="s">
        <v>132</v>
      </c>
      <c r="U125" s="147"/>
      <c r="V125" s="147"/>
      <c r="W125" s="147"/>
      <c r="X125" s="147"/>
      <c r="Y125" s="147"/>
      <c r="Z125" s="147"/>
      <c r="AA125" s="147"/>
      <c r="AB125" s="147"/>
      <c r="AC125" s="147"/>
      <c r="AD125" s="147"/>
      <c r="AE125" s="147"/>
    </row>
    <row r="126" s="2" customFormat="1" ht="22.8" customHeight="1">
      <c r="A126" s="37"/>
      <c r="B126" s="38"/>
      <c r="C126" s="92" t="s">
        <v>133</v>
      </c>
      <c r="D126" s="37"/>
      <c r="E126" s="37"/>
      <c r="F126" s="37"/>
      <c r="G126" s="37"/>
      <c r="H126" s="37"/>
      <c r="I126" s="37"/>
      <c r="J126" s="154">
        <f>BK126</f>
        <v>0</v>
      </c>
      <c r="K126" s="37"/>
      <c r="L126" s="38"/>
      <c r="M126" s="88"/>
      <c r="N126" s="72"/>
      <c r="O126" s="89"/>
      <c r="P126" s="155">
        <f>P127+P134+P321+P328+P339</f>
        <v>0</v>
      </c>
      <c r="Q126" s="89"/>
      <c r="R126" s="155">
        <f>R127+R134+R321+R328+R339</f>
        <v>1.077504</v>
      </c>
      <c r="S126" s="89"/>
      <c r="T126" s="156">
        <f>T127+T134+T321+T328+T339</f>
        <v>5.7060000000000004</v>
      </c>
      <c r="U126" s="37"/>
      <c r="V126" s="37"/>
      <c r="W126" s="37"/>
      <c r="X126" s="37"/>
      <c r="Y126" s="37"/>
      <c r="Z126" s="37"/>
      <c r="AA126" s="37"/>
      <c r="AB126" s="37"/>
      <c r="AC126" s="37"/>
      <c r="AD126" s="37"/>
      <c r="AE126" s="37"/>
      <c r="AT126" s="18" t="s">
        <v>75</v>
      </c>
      <c r="AU126" s="18" t="s">
        <v>106</v>
      </c>
      <c r="BK126" s="157">
        <f>BK127+BK134+BK321+BK328+BK339</f>
        <v>0</v>
      </c>
    </row>
    <row r="127" s="12" customFormat="1" ht="25.92" customHeight="1">
      <c r="A127" s="12"/>
      <c r="B127" s="158"/>
      <c r="C127" s="12"/>
      <c r="D127" s="159" t="s">
        <v>75</v>
      </c>
      <c r="E127" s="160" t="s">
        <v>134</v>
      </c>
      <c r="F127" s="160" t="s">
        <v>135</v>
      </c>
      <c r="G127" s="12"/>
      <c r="H127" s="12"/>
      <c r="I127" s="161"/>
      <c r="J127" s="162">
        <f>BK127</f>
        <v>0</v>
      </c>
      <c r="K127" s="12"/>
      <c r="L127" s="158"/>
      <c r="M127" s="163"/>
      <c r="N127" s="164"/>
      <c r="O127" s="164"/>
      <c r="P127" s="165">
        <f>P128</f>
        <v>0</v>
      </c>
      <c r="Q127" s="164"/>
      <c r="R127" s="165">
        <f>R128</f>
        <v>0</v>
      </c>
      <c r="S127" s="164"/>
      <c r="T127" s="166">
        <f>T128</f>
        <v>5.7060000000000004</v>
      </c>
      <c r="U127" s="12"/>
      <c r="V127" s="12"/>
      <c r="W127" s="12"/>
      <c r="X127" s="12"/>
      <c r="Y127" s="12"/>
      <c r="Z127" s="12"/>
      <c r="AA127" s="12"/>
      <c r="AB127" s="12"/>
      <c r="AC127" s="12"/>
      <c r="AD127" s="12"/>
      <c r="AE127" s="12"/>
      <c r="AR127" s="159" t="s">
        <v>84</v>
      </c>
      <c r="AT127" s="167" t="s">
        <v>75</v>
      </c>
      <c r="AU127" s="167" t="s">
        <v>76</v>
      </c>
      <c r="AY127" s="159" t="s">
        <v>136</v>
      </c>
      <c r="BK127" s="168">
        <f>BK128</f>
        <v>0</v>
      </c>
    </row>
    <row r="128" s="12" customFormat="1" ht="22.8" customHeight="1">
      <c r="A128" s="12"/>
      <c r="B128" s="158"/>
      <c r="C128" s="12"/>
      <c r="D128" s="159" t="s">
        <v>75</v>
      </c>
      <c r="E128" s="169" t="s">
        <v>150</v>
      </c>
      <c r="F128" s="169" t="s">
        <v>151</v>
      </c>
      <c r="G128" s="12"/>
      <c r="H128" s="12"/>
      <c r="I128" s="161"/>
      <c r="J128" s="170">
        <f>BK128</f>
        <v>0</v>
      </c>
      <c r="K128" s="12"/>
      <c r="L128" s="158"/>
      <c r="M128" s="163"/>
      <c r="N128" s="164"/>
      <c r="O128" s="164"/>
      <c r="P128" s="165">
        <f>SUM(P129:P133)</f>
        <v>0</v>
      </c>
      <c r="Q128" s="164"/>
      <c r="R128" s="165">
        <f>SUM(R129:R133)</f>
        <v>0</v>
      </c>
      <c r="S128" s="164"/>
      <c r="T128" s="166">
        <f>SUM(T129:T133)</f>
        <v>5.7060000000000004</v>
      </c>
      <c r="U128" s="12"/>
      <c r="V128" s="12"/>
      <c r="W128" s="12"/>
      <c r="X128" s="12"/>
      <c r="Y128" s="12"/>
      <c r="Z128" s="12"/>
      <c r="AA128" s="12"/>
      <c r="AB128" s="12"/>
      <c r="AC128" s="12"/>
      <c r="AD128" s="12"/>
      <c r="AE128" s="12"/>
      <c r="AR128" s="159" t="s">
        <v>84</v>
      </c>
      <c r="AT128" s="167" t="s">
        <v>75</v>
      </c>
      <c r="AU128" s="167" t="s">
        <v>84</v>
      </c>
      <c r="AY128" s="159" t="s">
        <v>136</v>
      </c>
      <c r="BK128" s="168">
        <f>SUM(BK129:BK133)</f>
        <v>0</v>
      </c>
    </row>
    <row r="129" s="2" customFormat="1" ht="24.15" customHeight="1">
      <c r="A129" s="37"/>
      <c r="B129" s="171"/>
      <c r="C129" s="172" t="s">
        <v>84</v>
      </c>
      <c r="D129" s="172" t="s">
        <v>139</v>
      </c>
      <c r="E129" s="173" t="s">
        <v>1299</v>
      </c>
      <c r="F129" s="174" t="s">
        <v>1300</v>
      </c>
      <c r="G129" s="175" t="s">
        <v>210</v>
      </c>
      <c r="H129" s="176">
        <v>2853</v>
      </c>
      <c r="I129" s="177"/>
      <c r="J129" s="178">
        <f>ROUND(I129*H129,2)</f>
        <v>0</v>
      </c>
      <c r="K129" s="179"/>
      <c r="L129" s="38"/>
      <c r="M129" s="180" t="s">
        <v>1</v>
      </c>
      <c r="N129" s="181" t="s">
        <v>41</v>
      </c>
      <c r="O129" s="76"/>
      <c r="P129" s="182">
        <f>O129*H129</f>
        <v>0</v>
      </c>
      <c r="Q129" s="182">
        <v>0</v>
      </c>
      <c r="R129" s="182">
        <f>Q129*H129</f>
        <v>0</v>
      </c>
      <c r="S129" s="182">
        <v>0.002</v>
      </c>
      <c r="T129" s="183">
        <f>S129*H129</f>
        <v>5.7060000000000004</v>
      </c>
      <c r="U129" s="37"/>
      <c r="V129" s="37"/>
      <c r="W129" s="37"/>
      <c r="X129" s="37"/>
      <c r="Y129" s="37"/>
      <c r="Z129" s="37"/>
      <c r="AA129" s="37"/>
      <c r="AB129" s="37"/>
      <c r="AC129" s="37"/>
      <c r="AD129" s="37"/>
      <c r="AE129" s="37"/>
      <c r="AR129" s="184" t="s">
        <v>143</v>
      </c>
      <c r="AT129" s="184" t="s">
        <v>139</v>
      </c>
      <c r="AU129" s="184" t="s">
        <v>86</v>
      </c>
      <c r="AY129" s="18" t="s">
        <v>136</v>
      </c>
      <c r="BE129" s="185">
        <f>IF(N129="základní",J129,0)</f>
        <v>0</v>
      </c>
      <c r="BF129" s="185">
        <f>IF(N129="snížená",J129,0)</f>
        <v>0</v>
      </c>
      <c r="BG129" s="185">
        <f>IF(N129="zákl. přenesená",J129,0)</f>
        <v>0</v>
      </c>
      <c r="BH129" s="185">
        <f>IF(N129="sníž. přenesená",J129,0)</f>
        <v>0</v>
      </c>
      <c r="BI129" s="185">
        <f>IF(N129="nulová",J129,0)</f>
        <v>0</v>
      </c>
      <c r="BJ129" s="18" t="s">
        <v>84</v>
      </c>
      <c r="BK129" s="185">
        <f>ROUND(I129*H129,2)</f>
        <v>0</v>
      </c>
      <c r="BL129" s="18" t="s">
        <v>143</v>
      </c>
      <c r="BM129" s="184" t="s">
        <v>1301</v>
      </c>
    </row>
    <row r="130" s="2" customFormat="1">
      <c r="A130" s="37"/>
      <c r="B130" s="38"/>
      <c r="C130" s="37"/>
      <c r="D130" s="186" t="s">
        <v>145</v>
      </c>
      <c r="E130" s="37"/>
      <c r="F130" s="187" t="s">
        <v>1302</v>
      </c>
      <c r="G130" s="37"/>
      <c r="H130" s="37"/>
      <c r="I130" s="188"/>
      <c r="J130" s="37"/>
      <c r="K130" s="37"/>
      <c r="L130" s="38"/>
      <c r="M130" s="189"/>
      <c r="N130" s="190"/>
      <c r="O130" s="76"/>
      <c r="P130" s="76"/>
      <c r="Q130" s="76"/>
      <c r="R130" s="76"/>
      <c r="S130" s="76"/>
      <c r="T130" s="77"/>
      <c r="U130" s="37"/>
      <c r="V130" s="37"/>
      <c r="W130" s="37"/>
      <c r="X130" s="37"/>
      <c r="Y130" s="37"/>
      <c r="Z130" s="37"/>
      <c r="AA130" s="37"/>
      <c r="AB130" s="37"/>
      <c r="AC130" s="37"/>
      <c r="AD130" s="37"/>
      <c r="AE130" s="37"/>
      <c r="AT130" s="18" t="s">
        <v>145</v>
      </c>
      <c r="AU130" s="18" t="s">
        <v>86</v>
      </c>
    </row>
    <row r="131" s="2" customFormat="1">
      <c r="A131" s="37"/>
      <c r="B131" s="38"/>
      <c r="C131" s="37"/>
      <c r="D131" s="206" t="s">
        <v>156</v>
      </c>
      <c r="E131" s="37"/>
      <c r="F131" s="207" t="s">
        <v>1303</v>
      </c>
      <c r="G131" s="37"/>
      <c r="H131" s="37"/>
      <c r="I131" s="188"/>
      <c r="J131" s="37"/>
      <c r="K131" s="37"/>
      <c r="L131" s="38"/>
      <c r="M131" s="189"/>
      <c r="N131" s="190"/>
      <c r="O131" s="76"/>
      <c r="P131" s="76"/>
      <c r="Q131" s="76"/>
      <c r="R131" s="76"/>
      <c r="S131" s="76"/>
      <c r="T131" s="77"/>
      <c r="U131" s="37"/>
      <c r="V131" s="37"/>
      <c r="W131" s="37"/>
      <c r="X131" s="37"/>
      <c r="Y131" s="37"/>
      <c r="Z131" s="37"/>
      <c r="AA131" s="37"/>
      <c r="AB131" s="37"/>
      <c r="AC131" s="37"/>
      <c r="AD131" s="37"/>
      <c r="AE131" s="37"/>
      <c r="AT131" s="18" t="s">
        <v>156</v>
      </c>
      <c r="AU131" s="18" t="s">
        <v>86</v>
      </c>
    </row>
    <row r="132" s="13" customFormat="1">
      <c r="A132" s="13"/>
      <c r="B132" s="191"/>
      <c r="C132" s="13"/>
      <c r="D132" s="186" t="s">
        <v>147</v>
      </c>
      <c r="E132" s="192" t="s">
        <v>1</v>
      </c>
      <c r="F132" s="193" t="s">
        <v>1304</v>
      </c>
      <c r="G132" s="13"/>
      <c r="H132" s="192" t="s">
        <v>1</v>
      </c>
      <c r="I132" s="194"/>
      <c r="J132" s="13"/>
      <c r="K132" s="13"/>
      <c r="L132" s="191"/>
      <c r="M132" s="195"/>
      <c r="N132" s="196"/>
      <c r="O132" s="196"/>
      <c r="P132" s="196"/>
      <c r="Q132" s="196"/>
      <c r="R132" s="196"/>
      <c r="S132" s="196"/>
      <c r="T132" s="197"/>
      <c r="U132" s="13"/>
      <c r="V132" s="13"/>
      <c r="W132" s="13"/>
      <c r="X132" s="13"/>
      <c r="Y132" s="13"/>
      <c r="Z132" s="13"/>
      <c r="AA132" s="13"/>
      <c r="AB132" s="13"/>
      <c r="AC132" s="13"/>
      <c r="AD132" s="13"/>
      <c r="AE132" s="13"/>
      <c r="AT132" s="192" t="s">
        <v>147</v>
      </c>
      <c r="AU132" s="192" t="s">
        <v>86</v>
      </c>
      <c r="AV132" s="13" t="s">
        <v>84</v>
      </c>
      <c r="AW132" s="13" t="s">
        <v>32</v>
      </c>
      <c r="AX132" s="13" t="s">
        <v>76</v>
      </c>
      <c r="AY132" s="192" t="s">
        <v>136</v>
      </c>
    </row>
    <row r="133" s="14" customFormat="1">
      <c r="A133" s="14"/>
      <c r="B133" s="198"/>
      <c r="C133" s="14"/>
      <c r="D133" s="186" t="s">
        <v>147</v>
      </c>
      <c r="E133" s="199" t="s">
        <v>1</v>
      </c>
      <c r="F133" s="200" t="s">
        <v>1305</v>
      </c>
      <c r="G133" s="14"/>
      <c r="H133" s="201">
        <v>2853</v>
      </c>
      <c r="I133" s="202"/>
      <c r="J133" s="14"/>
      <c r="K133" s="14"/>
      <c r="L133" s="198"/>
      <c r="M133" s="203"/>
      <c r="N133" s="204"/>
      <c r="O133" s="204"/>
      <c r="P133" s="204"/>
      <c r="Q133" s="204"/>
      <c r="R133" s="204"/>
      <c r="S133" s="204"/>
      <c r="T133" s="205"/>
      <c r="U133" s="14"/>
      <c r="V133" s="14"/>
      <c r="W133" s="14"/>
      <c r="X133" s="14"/>
      <c r="Y133" s="14"/>
      <c r="Z133" s="14"/>
      <c r="AA133" s="14"/>
      <c r="AB133" s="14"/>
      <c r="AC133" s="14"/>
      <c r="AD133" s="14"/>
      <c r="AE133" s="14"/>
      <c r="AT133" s="199" t="s">
        <v>147</v>
      </c>
      <c r="AU133" s="199" t="s">
        <v>86</v>
      </c>
      <c r="AV133" s="14" t="s">
        <v>86</v>
      </c>
      <c r="AW133" s="14" t="s">
        <v>32</v>
      </c>
      <c r="AX133" s="14" t="s">
        <v>84</v>
      </c>
      <c r="AY133" s="199" t="s">
        <v>136</v>
      </c>
    </row>
    <row r="134" s="12" customFormat="1" ht="25.92" customHeight="1">
      <c r="A134" s="12"/>
      <c r="B134" s="158"/>
      <c r="C134" s="12"/>
      <c r="D134" s="159" t="s">
        <v>75</v>
      </c>
      <c r="E134" s="160" t="s">
        <v>301</v>
      </c>
      <c r="F134" s="160" t="s">
        <v>302</v>
      </c>
      <c r="G134" s="12"/>
      <c r="H134" s="12"/>
      <c r="I134" s="161"/>
      <c r="J134" s="162">
        <f>BK134</f>
        <v>0</v>
      </c>
      <c r="K134" s="12"/>
      <c r="L134" s="158"/>
      <c r="M134" s="163"/>
      <c r="N134" s="164"/>
      <c r="O134" s="164"/>
      <c r="P134" s="165">
        <f>P135+P254</f>
        <v>0</v>
      </c>
      <c r="Q134" s="164"/>
      <c r="R134" s="165">
        <f>R135+R254</f>
        <v>1.0732740000000001</v>
      </c>
      <c r="S134" s="164"/>
      <c r="T134" s="166">
        <f>T135+T254</f>
        <v>0</v>
      </c>
      <c r="U134" s="12"/>
      <c r="V134" s="12"/>
      <c r="W134" s="12"/>
      <c r="X134" s="12"/>
      <c r="Y134" s="12"/>
      <c r="Z134" s="12"/>
      <c r="AA134" s="12"/>
      <c r="AB134" s="12"/>
      <c r="AC134" s="12"/>
      <c r="AD134" s="12"/>
      <c r="AE134" s="12"/>
      <c r="AR134" s="159" t="s">
        <v>86</v>
      </c>
      <c r="AT134" s="167" t="s">
        <v>75</v>
      </c>
      <c r="AU134" s="167" t="s">
        <v>76</v>
      </c>
      <c r="AY134" s="159" t="s">
        <v>136</v>
      </c>
      <c r="BK134" s="168">
        <f>BK135+BK254</f>
        <v>0</v>
      </c>
    </row>
    <row r="135" s="12" customFormat="1" ht="22.8" customHeight="1">
      <c r="A135" s="12"/>
      <c r="B135" s="158"/>
      <c r="C135" s="12"/>
      <c r="D135" s="159" t="s">
        <v>75</v>
      </c>
      <c r="E135" s="169" t="s">
        <v>1306</v>
      </c>
      <c r="F135" s="169" t="s">
        <v>1307</v>
      </c>
      <c r="G135" s="12"/>
      <c r="H135" s="12"/>
      <c r="I135" s="161"/>
      <c r="J135" s="170">
        <f>BK135</f>
        <v>0</v>
      </c>
      <c r="K135" s="12"/>
      <c r="L135" s="158"/>
      <c r="M135" s="163"/>
      <c r="N135" s="164"/>
      <c r="O135" s="164"/>
      <c r="P135" s="165">
        <f>SUM(P136:P253)</f>
        <v>0</v>
      </c>
      <c r="Q135" s="164"/>
      <c r="R135" s="165">
        <f>SUM(R136:R253)</f>
        <v>0.97438400000000014</v>
      </c>
      <c r="S135" s="164"/>
      <c r="T135" s="166">
        <f>SUM(T136:T253)</f>
        <v>0</v>
      </c>
      <c r="U135" s="12"/>
      <c r="V135" s="12"/>
      <c r="W135" s="12"/>
      <c r="X135" s="12"/>
      <c r="Y135" s="12"/>
      <c r="Z135" s="12"/>
      <c r="AA135" s="12"/>
      <c r="AB135" s="12"/>
      <c r="AC135" s="12"/>
      <c r="AD135" s="12"/>
      <c r="AE135" s="12"/>
      <c r="AR135" s="159" t="s">
        <v>86</v>
      </c>
      <c r="AT135" s="167" t="s">
        <v>75</v>
      </c>
      <c r="AU135" s="167" t="s">
        <v>84</v>
      </c>
      <c r="AY135" s="159" t="s">
        <v>136</v>
      </c>
      <c r="BK135" s="168">
        <f>SUM(BK136:BK253)</f>
        <v>0</v>
      </c>
    </row>
    <row r="136" s="2" customFormat="1" ht="16.5" customHeight="1">
      <c r="A136" s="37"/>
      <c r="B136" s="171"/>
      <c r="C136" s="172" t="s">
        <v>86</v>
      </c>
      <c r="D136" s="172" t="s">
        <v>139</v>
      </c>
      <c r="E136" s="173" t="s">
        <v>1308</v>
      </c>
      <c r="F136" s="174" t="s">
        <v>1309</v>
      </c>
      <c r="G136" s="175" t="s">
        <v>356</v>
      </c>
      <c r="H136" s="176">
        <v>359</v>
      </c>
      <c r="I136" s="177"/>
      <c r="J136" s="178">
        <f>ROUND(I136*H136,2)</f>
        <v>0</v>
      </c>
      <c r="K136" s="179"/>
      <c r="L136" s="38"/>
      <c r="M136" s="180" t="s">
        <v>1</v>
      </c>
      <c r="N136" s="181" t="s">
        <v>41</v>
      </c>
      <c r="O136" s="76"/>
      <c r="P136" s="182">
        <f>O136*H136</f>
        <v>0</v>
      </c>
      <c r="Q136" s="182">
        <v>0</v>
      </c>
      <c r="R136" s="182">
        <f>Q136*H136</f>
        <v>0</v>
      </c>
      <c r="S136" s="182">
        <v>0</v>
      </c>
      <c r="T136" s="183">
        <f>S136*H136</f>
        <v>0</v>
      </c>
      <c r="U136" s="37"/>
      <c r="V136" s="37"/>
      <c r="W136" s="37"/>
      <c r="X136" s="37"/>
      <c r="Y136" s="37"/>
      <c r="Z136" s="37"/>
      <c r="AA136" s="37"/>
      <c r="AB136" s="37"/>
      <c r="AC136" s="37"/>
      <c r="AD136" s="37"/>
      <c r="AE136" s="37"/>
      <c r="AR136" s="184" t="s">
        <v>305</v>
      </c>
      <c r="AT136" s="184" t="s">
        <v>139</v>
      </c>
      <c r="AU136" s="184" t="s">
        <v>86</v>
      </c>
      <c r="AY136" s="18" t="s">
        <v>136</v>
      </c>
      <c r="BE136" s="185">
        <f>IF(N136="základní",J136,0)</f>
        <v>0</v>
      </c>
      <c r="BF136" s="185">
        <f>IF(N136="snížená",J136,0)</f>
        <v>0</v>
      </c>
      <c r="BG136" s="185">
        <f>IF(N136="zákl. přenesená",J136,0)</f>
        <v>0</v>
      </c>
      <c r="BH136" s="185">
        <f>IF(N136="sníž. přenesená",J136,0)</f>
        <v>0</v>
      </c>
      <c r="BI136" s="185">
        <f>IF(N136="nulová",J136,0)</f>
        <v>0</v>
      </c>
      <c r="BJ136" s="18" t="s">
        <v>84</v>
      </c>
      <c r="BK136" s="185">
        <f>ROUND(I136*H136,2)</f>
        <v>0</v>
      </c>
      <c r="BL136" s="18" t="s">
        <v>305</v>
      </c>
      <c r="BM136" s="184" t="s">
        <v>1310</v>
      </c>
    </row>
    <row r="137" s="2" customFormat="1">
      <c r="A137" s="37"/>
      <c r="B137" s="38"/>
      <c r="C137" s="37"/>
      <c r="D137" s="186" t="s">
        <v>145</v>
      </c>
      <c r="E137" s="37"/>
      <c r="F137" s="187" t="s">
        <v>1311</v>
      </c>
      <c r="G137" s="37"/>
      <c r="H137" s="37"/>
      <c r="I137" s="188"/>
      <c r="J137" s="37"/>
      <c r="K137" s="37"/>
      <c r="L137" s="38"/>
      <c r="M137" s="189"/>
      <c r="N137" s="190"/>
      <c r="O137" s="76"/>
      <c r="P137" s="76"/>
      <c r="Q137" s="76"/>
      <c r="R137" s="76"/>
      <c r="S137" s="76"/>
      <c r="T137" s="77"/>
      <c r="U137" s="37"/>
      <c r="V137" s="37"/>
      <c r="W137" s="37"/>
      <c r="X137" s="37"/>
      <c r="Y137" s="37"/>
      <c r="Z137" s="37"/>
      <c r="AA137" s="37"/>
      <c r="AB137" s="37"/>
      <c r="AC137" s="37"/>
      <c r="AD137" s="37"/>
      <c r="AE137" s="37"/>
      <c r="AT137" s="18" t="s">
        <v>145</v>
      </c>
      <c r="AU137" s="18" t="s">
        <v>86</v>
      </c>
    </row>
    <row r="138" s="2" customFormat="1">
      <c r="A138" s="37"/>
      <c r="B138" s="38"/>
      <c r="C138" s="37"/>
      <c r="D138" s="206" t="s">
        <v>156</v>
      </c>
      <c r="E138" s="37"/>
      <c r="F138" s="207" t="s">
        <v>1312</v>
      </c>
      <c r="G138" s="37"/>
      <c r="H138" s="37"/>
      <c r="I138" s="188"/>
      <c r="J138" s="37"/>
      <c r="K138" s="37"/>
      <c r="L138" s="38"/>
      <c r="M138" s="189"/>
      <c r="N138" s="190"/>
      <c r="O138" s="76"/>
      <c r="P138" s="76"/>
      <c r="Q138" s="76"/>
      <c r="R138" s="76"/>
      <c r="S138" s="76"/>
      <c r="T138" s="77"/>
      <c r="U138" s="37"/>
      <c r="V138" s="37"/>
      <c r="W138" s="37"/>
      <c r="X138" s="37"/>
      <c r="Y138" s="37"/>
      <c r="Z138" s="37"/>
      <c r="AA138" s="37"/>
      <c r="AB138" s="37"/>
      <c r="AC138" s="37"/>
      <c r="AD138" s="37"/>
      <c r="AE138" s="37"/>
      <c r="AT138" s="18" t="s">
        <v>156</v>
      </c>
      <c r="AU138" s="18" t="s">
        <v>86</v>
      </c>
    </row>
    <row r="139" s="14" customFormat="1">
      <c r="A139" s="14"/>
      <c r="B139" s="198"/>
      <c r="C139" s="14"/>
      <c r="D139" s="186" t="s">
        <v>147</v>
      </c>
      <c r="E139" s="199" t="s">
        <v>1</v>
      </c>
      <c r="F139" s="200" t="s">
        <v>1313</v>
      </c>
      <c r="G139" s="14"/>
      <c r="H139" s="201">
        <v>359</v>
      </c>
      <c r="I139" s="202"/>
      <c r="J139" s="14"/>
      <c r="K139" s="14"/>
      <c r="L139" s="198"/>
      <c r="M139" s="203"/>
      <c r="N139" s="204"/>
      <c r="O139" s="204"/>
      <c r="P139" s="204"/>
      <c r="Q139" s="204"/>
      <c r="R139" s="204"/>
      <c r="S139" s="204"/>
      <c r="T139" s="205"/>
      <c r="U139" s="14"/>
      <c r="V139" s="14"/>
      <c r="W139" s="14"/>
      <c r="X139" s="14"/>
      <c r="Y139" s="14"/>
      <c r="Z139" s="14"/>
      <c r="AA139" s="14"/>
      <c r="AB139" s="14"/>
      <c r="AC139" s="14"/>
      <c r="AD139" s="14"/>
      <c r="AE139" s="14"/>
      <c r="AT139" s="199" t="s">
        <v>147</v>
      </c>
      <c r="AU139" s="199" t="s">
        <v>86</v>
      </c>
      <c r="AV139" s="14" t="s">
        <v>86</v>
      </c>
      <c r="AW139" s="14" t="s">
        <v>32</v>
      </c>
      <c r="AX139" s="14" t="s">
        <v>84</v>
      </c>
      <c r="AY139" s="199" t="s">
        <v>136</v>
      </c>
    </row>
    <row r="140" s="2" customFormat="1" ht="24.15" customHeight="1">
      <c r="A140" s="37"/>
      <c r="B140" s="171"/>
      <c r="C140" s="220" t="s">
        <v>158</v>
      </c>
      <c r="D140" s="220" t="s">
        <v>590</v>
      </c>
      <c r="E140" s="221" t="s">
        <v>1314</v>
      </c>
      <c r="F140" s="222" t="s">
        <v>1315</v>
      </c>
      <c r="G140" s="223" t="s">
        <v>356</v>
      </c>
      <c r="H140" s="224">
        <v>359</v>
      </c>
      <c r="I140" s="225"/>
      <c r="J140" s="226">
        <f>ROUND(I140*H140,2)</f>
        <v>0</v>
      </c>
      <c r="K140" s="227"/>
      <c r="L140" s="228"/>
      <c r="M140" s="229" t="s">
        <v>1</v>
      </c>
      <c r="N140" s="230" t="s">
        <v>41</v>
      </c>
      <c r="O140" s="76"/>
      <c r="P140" s="182">
        <f>O140*H140</f>
        <v>0</v>
      </c>
      <c r="Q140" s="182">
        <v>4.0000000000000003E-05</v>
      </c>
      <c r="R140" s="182">
        <f>Q140*H140</f>
        <v>0.014360000000000001</v>
      </c>
      <c r="S140" s="182">
        <v>0</v>
      </c>
      <c r="T140" s="183">
        <f>S140*H140</f>
        <v>0</v>
      </c>
      <c r="U140" s="37"/>
      <c r="V140" s="37"/>
      <c r="W140" s="37"/>
      <c r="X140" s="37"/>
      <c r="Y140" s="37"/>
      <c r="Z140" s="37"/>
      <c r="AA140" s="37"/>
      <c r="AB140" s="37"/>
      <c r="AC140" s="37"/>
      <c r="AD140" s="37"/>
      <c r="AE140" s="37"/>
      <c r="AR140" s="184" t="s">
        <v>410</v>
      </c>
      <c r="AT140" s="184" t="s">
        <v>590</v>
      </c>
      <c r="AU140" s="184" t="s">
        <v>86</v>
      </c>
      <c r="AY140" s="18" t="s">
        <v>136</v>
      </c>
      <c r="BE140" s="185">
        <f>IF(N140="základní",J140,0)</f>
        <v>0</v>
      </c>
      <c r="BF140" s="185">
        <f>IF(N140="snížená",J140,0)</f>
        <v>0</v>
      </c>
      <c r="BG140" s="185">
        <f>IF(N140="zákl. přenesená",J140,0)</f>
        <v>0</v>
      </c>
      <c r="BH140" s="185">
        <f>IF(N140="sníž. přenesená",J140,0)</f>
        <v>0</v>
      </c>
      <c r="BI140" s="185">
        <f>IF(N140="nulová",J140,0)</f>
        <v>0</v>
      </c>
      <c r="BJ140" s="18" t="s">
        <v>84</v>
      </c>
      <c r="BK140" s="185">
        <f>ROUND(I140*H140,2)</f>
        <v>0</v>
      </c>
      <c r="BL140" s="18" t="s">
        <v>305</v>
      </c>
      <c r="BM140" s="184" t="s">
        <v>1316</v>
      </c>
    </row>
    <row r="141" s="2" customFormat="1">
      <c r="A141" s="37"/>
      <c r="B141" s="38"/>
      <c r="C141" s="37"/>
      <c r="D141" s="186" t="s">
        <v>145</v>
      </c>
      <c r="E141" s="37"/>
      <c r="F141" s="187" t="s">
        <v>1315</v>
      </c>
      <c r="G141" s="37"/>
      <c r="H141" s="37"/>
      <c r="I141" s="188"/>
      <c r="J141" s="37"/>
      <c r="K141" s="37"/>
      <c r="L141" s="38"/>
      <c r="M141" s="189"/>
      <c r="N141" s="190"/>
      <c r="O141" s="76"/>
      <c r="P141" s="76"/>
      <c r="Q141" s="76"/>
      <c r="R141" s="76"/>
      <c r="S141" s="76"/>
      <c r="T141" s="77"/>
      <c r="U141" s="37"/>
      <c r="V141" s="37"/>
      <c r="W141" s="37"/>
      <c r="X141" s="37"/>
      <c r="Y141" s="37"/>
      <c r="Z141" s="37"/>
      <c r="AA141" s="37"/>
      <c r="AB141" s="37"/>
      <c r="AC141" s="37"/>
      <c r="AD141" s="37"/>
      <c r="AE141" s="37"/>
      <c r="AT141" s="18" t="s">
        <v>145</v>
      </c>
      <c r="AU141" s="18" t="s">
        <v>86</v>
      </c>
    </row>
    <row r="142" s="2" customFormat="1" ht="24.15" customHeight="1">
      <c r="A142" s="37"/>
      <c r="B142" s="171"/>
      <c r="C142" s="172" t="s">
        <v>143</v>
      </c>
      <c r="D142" s="172" t="s">
        <v>139</v>
      </c>
      <c r="E142" s="173" t="s">
        <v>1317</v>
      </c>
      <c r="F142" s="174" t="s">
        <v>1318</v>
      </c>
      <c r="G142" s="175" t="s">
        <v>210</v>
      </c>
      <c r="H142" s="176">
        <v>1000</v>
      </c>
      <c r="I142" s="177"/>
      <c r="J142" s="178">
        <f>ROUND(I142*H142,2)</f>
        <v>0</v>
      </c>
      <c r="K142" s="179"/>
      <c r="L142" s="38"/>
      <c r="M142" s="180" t="s">
        <v>1</v>
      </c>
      <c r="N142" s="181" t="s">
        <v>41</v>
      </c>
      <c r="O142" s="76"/>
      <c r="P142" s="182">
        <f>O142*H142</f>
        <v>0</v>
      </c>
      <c r="Q142" s="182">
        <v>0</v>
      </c>
      <c r="R142" s="182">
        <f>Q142*H142</f>
        <v>0</v>
      </c>
      <c r="S142" s="182">
        <v>0</v>
      </c>
      <c r="T142" s="183">
        <f>S142*H142</f>
        <v>0</v>
      </c>
      <c r="U142" s="37"/>
      <c r="V142" s="37"/>
      <c r="W142" s="37"/>
      <c r="X142" s="37"/>
      <c r="Y142" s="37"/>
      <c r="Z142" s="37"/>
      <c r="AA142" s="37"/>
      <c r="AB142" s="37"/>
      <c r="AC142" s="37"/>
      <c r="AD142" s="37"/>
      <c r="AE142" s="37"/>
      <c r="AR142" s="184" t="s">
        <v>305</v>
      </c>
      <c r="AT142" s="184" t="s">
        <v>139</v>
      </c>
      <c r="AU142" s="184" t="s">
        <v>86</v>
      </c>
      <c r="AY142" s="18" t="s">
        <v>136</v>
      </c>
      <c r="BE142" s="185">
        <f>IF(N142="základní",J142,0)</f>
        <v>0</v>
      </c>
      <c r="BF142" s="185">
        <f>IF(N142="snížená",J142,0)</f>
        <v>0</v>
      </c>
      <c r="BG142" s="185">
        <f>IF(N142="zákl. přenesená",J142,0)</f>
        <v>0</v>
      </c>
      <c r="BH142" s="185">
        <f>IF(N142="sníž. přenesená",J142,0)</f>
        <v>0</v>
      </c>
      <c r="BI142" s="185">
        <f>IF(N142="nulová",J142,0)</f>
        <v>0</v>
      </c>
      <c r="BJ142" s="18" t="s">
        <v>84</v>
      </c>
      <c r="BK142" s="185">
        <f>ROUND(I142*H142,2)</f>
        <v>0</v>
      </c>
      <c r="BL142" s="18" t="s">
        <v>305</v>
      </c>
      <c r="BM142" s="184" t="s">
        <v>1319</v>
      </c>
    </row>
    <row r="143" s="2" customFormat="1">
      <c r="A143" s="37"/>
      <c r="B143" s="38"/>
      <c r="C143" s="37"/>
      <c r="D143" s="186" t="s">
        <v>145</v>
      </c>
      <c r="E143" s="37"/>
      <c r="F143" s="187" t="s">
        <v>1318</v>
      </c>
      <c r="G143" s="37"/>
      <c r="H143" s="37"/>
      <c r="I143" s="188"/>
      <c r="J143" s="37"/>
      <c r="K143" s="37"/>
      <c r="L143" s="38"/>
      <c r="M143" s="189"/>
      <c r="N143" s="190"/>
      <c r="O143" s="76"/>
      <c r="P143" s="76"/>
      <c r="Q143" s="76"/>
      <c r="R143" s="76"/>
      <c r="S143" s="76"/>
      <c r="T143" s="77"/>
      <c r="U143" s="37"/>
      <c r="V143" s="37"/>
      <c r="W143" s="37"/>
      <c r="X143" s="37"/>
      <c r="Y143" s="37"/>
      <c r="Z143" s="37"/>
      <c r="AA143" s="37"/>
      <c r="AB143" s="37"/>
      <c r="AC143" s="37"/>
      <c r="AD143" s="37"/>
      <c r="AE143" s="37"/>
      <c r="AT143" s="18" t="s">
        <v>145</v>
      </c>
      <c r="AU143" s="18" t="s">
        <v>86</v>
      </c>
    </row>
    <row r="144" s="2" customFormat="1" ht="24.15" customHeight="1">
      <c r="A144" s="37"/>
      <c r="B144" s="171"/>
      <c r="C144" s="220" t="s">
        <v>202</v>
      </c>
      <c r="D144" s="220" t="s">
        <v>590</v>
      </c>
      <c r="E144" s="221" t="s">
        <v>1320</v>
      </c>
      <c r="F144" s="222" t="s">
        <v>1321</v>
      </c>
      <c r="G144" s="223" t="s">
        <v>210</v>
      </c>
      <c r="H144" s="224">
        <v>1150</v>
      </c>
      <c r="I144" s="225"/>
      <c r="J144" s="226">
        <f>ROUND(I144*H144,2)</f>
        <v>0</v>
      </c>
      <c r="K144" s="227"/>
      <c r="L144" s="228"/>
      <c r="M144" s="229" t="s">
        <v>1</v>
      </c>
      <c r="N144" s="230" t="s">
        <v>41</v>
      </c>
      <c r="O144" s="76"/>
      <c r="P144" s="182">
        <f>O144*H144</f>
        <v>0</v>
      </c>
      <c r="Q144" s="182">
        <v>0.00012</v>
      </c>
      <c r="R144" s="182">
        <f>Q144*H144</f>
        <v>0.13800000000000001</v>
      </c>
      <c r="S144" s="182">
        <v>0</v>
      </c>
      <c r="T144" s="183">
        <f>S144*H144</f>
        <v>0</v>
      </c>
      <c r="U144" s="37"/>
      <c r="V144" s="37"/>
      <c r="W144" s="37"/>
      <c r="X144" s="37"/>
      <c r="Y144" s="37"/>
      <c r="Z144" s="37"/>
      <c r="AA144" s="37"/>
      <c r="AB144" s="37"/>
      <c r="AC144" s="37"/>
      <c r="AD144" s="37"/>
      <c r="AE144" s="37"/>
      <c r="AR144" s="184" t="s">
        <v>410</v>
      </c>
      <c r="AT144" s="184" t="s">
        <v>590</v>
      </c>
      <c r="AU144" s="184" t="s">
        <v>86</v>
      </c>
      <c r="AY144" s="18" t="s">
        <v>136</v>
      </c>
      <c r="BE144" s="185">
        <f>IF(N144="základní",J144,0)</f>
        <v>0</v>
      </c>
      <c r="BF144" s="185">
        <f>IF(N144="snížená",J144,0)</f>
        <v>0</v>
      </c>
      <c r="BG144" s="185">
        <f>IF(N144="zákl. přenesená",J144,0)</f>
        <v>0</v>
      </c>
      <c r="BH144" s="185">
        <f>IF(N144="sníž. přenesená",J144,0)</f>
        <v>0</v>
      </c>
      <c r="BI144" s="185">
        <f>IF(N144="nulová",J144,0)</f>
        <v>0</v>
      </c>
      <c r="BJ144" s="18" t="s">
        <v>84</v>
      </c>
      <c r="BK144" s="185">
        <f>ROUND(I144*H144,2)</f>
        <v>0</v>
      </c>
      <c r="BL144" s="18" t="s">
        <v>305</v>
      </c>
      <c r="BM144" s="184" t="s">
        <v>1322</v>
      </c>
    </row>
    <row r="145" s="2" customFormat="1">
      <c r="A145" s="37"/>
      <c r="B145" s="38"/>
      <c r="C145" s="37"/>
      <c r="D145" s="186" t="s">
        <v>145</v>
      </c>
      <c r="E145" s="37"/>
      <c r="F145" s="187" t="s">
        <v>1321</v>
      </c>
      <c r="G145" s="37"/>
      <c r="H145" s="37"/>
      <c r="I145" s="188"/>
      <c r="J145" s="37"/>
      <c r="K145" s="37"/>
      <c r="L145" s="38"/>
      <c r="M145" s="189"/>
      <c r="N145" s="190"/>
      <c r="O145" s="76"/>
      <c r="P145" s="76"/>
      <c r="Q145" s="76"/>
      <c r="R145" s="76"/>
      <c r="S145" s="76"/>
      <c r="T145" s="77"/>
      <c r="U145" s="37"/>
      <c r="V145" s="37"/>
      <c r="W145" s="37"/>
      <c r="X145" s="37"/>
      <c r="Y145" s="37"/>
      <c r="Z145" s="37"/>
      <c r="AA145" s="37"/>
      <c r="AB145" s="37"/>
      <c r="AC145" s="37"/>
      <c r="AD145" s="37"/>
      <c r="AE145" s="37"/>
      <c r="AT145" s="18" t="s">
        <v>145</v>
      </c>
      <c r="AU145" s="18" t="s">
        <v>86</v>
      </c>
    </row>
    <row r="146" s="14" customFormat="1">
      <c r="A146" s="14"/>
      <c r="B146" s="198"/>
      <c r="C146" s="14"/>
      <c r="D146" s="186" t="s">
        <v>147</v>
      </c>
      <c r="E146" s="14"/>
      <c r="F146" s="200" t="s">
        <v>1323</v>
      </c>
      <c r="G146" s="14"/>
      <c r="H146" s="201">
        <v>1150</v>
      </c>
      <c r="I146" s="202"/>
      <c r="J146" s="14"/>
      <c r="K146" s="14"/>
      <c r="L146" s="198"/>
      <c r="M146" s="203"/>
      <c r="N146" s="204"/>
      <c r="O146" s="204"/>
      <c r="P146" s="204"/>
      <c r="Q146" s="204"/>
      <c r="R146" s="204"/>
      <c r="S146" s="204"/>
      <c r="T146" s="205"/>
      <c r="U146" s="14"/>
      <c r="V146" s="14"/>
      <c r="W146" s="14"/>
      <c r="X146" s="14"/>
      <c r="Y146" s="14"/>
      <c r="Z146" s="14"/>
      <c r="AA146" s="14"/>
      <c r="AB146" s="14"/>
      <c r="AC146" s="14"/>
      <c r="AD146" s="14"/>
      <c r="AE146" s="14"/>
      <c r="AT146" s="199" t="s">
        <v>147</v>
      </c>
      <c r="AU146" s="199" t="s">
        <v>86</v>
      </c>
      <c r="AV146" s="14" t="s">
        <v>86</v>
      </c>
      <c r="AW146" s="14" t="s">
        <v>3</v>
      </c>
      <c r="AX146" s="14" t="s">
        <v>84</v>
      </c>
      <c r="AY146" s="199" t="s">
        <v>136</v>
      </c>
    </row>
    <row r="147" s="2" customFormat="1" ht="33" customHeight="1">
      <c r="A147" s="37"/>
      <c r="B147" s="171"/>
      <c r="C147" s="172" t="s">
        <v>137</v>
      </c>
      <c r="D147" s="172" t="s">
        <v>139</v>
      </c>
      <c r="E147" s="173" t="s">
        <v>1324</v>
      </c>
      <c r="F147" s="174" t="s">
        <v>1325</v>
      </c>
      <c r="G147" s="175" t="s">
        <v>210</v>
      </c>
      <c r="H147" s="176">
        <v>928</v>
      </c>
      <c r="I147" s="177"/>
      <c r="J147" s="178">
        <f>ROUND(I147*H147,2)</f>
        <v>0</v>
      </c>
      <c r="K147" s="179"/>
      <c r="L147" s="38"/>
      <c r="M147" s="180" t="s">
        <v>1</v>
      </c>
      <c r="N147" s="181" t="s">
        <v>41</v>
      </c>
      <c r="O147" s="76"/>
      <c r="P147" s="182">
        <f>O147*H147</f>
        <v>0</v>
      </c>
      <c r="Q147" s="182">
        <v>0</v>
      </c>
      <c r="R147" s="182">
        <f>Q147*H147</f>
        <v>0</v>
      </c>
      <c r="S147" s="182">
        <v>0</v>
      </c>
      <c r="T147" s="183">
        <f>S147*H147</f>
        <v>0</v>
      </c>
      <c r="U147" s="37"/>
      <c r="V147" s="37"/>
      <c r="W147" s="37"/>
      <c r="X147" s="37"/>
      <c r="Y147" s="37"/>
      <c r="Z147" s="37"/>
      <c r="AA147" s="37"/>
      <c r="AB147" s="37"/>
      <c r="AC147" s="37"/>
      <c r="AD147" s="37"/>
      <c r="AE147" s="37"/>
      <c r="AR147" s="184" t="s">
        <v>305</v>
      </c>
      <c r="AT147" s="184" t="s">
        <v>139</v>
      </c>
      <c r="AU147" s="184" t="s">
        <v>86</v>
      </c>
      <c r="AY147" s="18" t="s">
        <v>136</v>
      </c>
      <c r="BE147" s="185">
        <f>IF(N147="základní",J147,0)</f>
        <v>0</v>
      </c>
      <c r="BF147" s="185">
        <f>IF(N147="snížená",J147,0)</f>
        <v>0</v>
      </c>
      <c r="BG147" s="185">
        <f>IF(N147="zákl. přenesená",J147,0)</f>
        <v>0</v>
      </c>
      <c r="BH147" s="185">
        <f>IF(N147="sníž. přenesená",J147,0)</f>
        <v>0</v>
      </c>
      <c r="BI147" s="185">
        <f>IF(N147="nulová",J147,0)</f>
        <v>0</v>
      </c>
      <c r="BJ147" s="18" t="s">
        <v>84</v>
      </c>
      <c r="BK147" s="185">
        <f>ROUND(I147*H147,2)</f>
        <v>0</v>
      </c>
      <c r="BL147" s="18" t="s">
        <v>305</v>
      </c>
      <c r="BM147" s="184" t="s">
        <v>1326</v>
      </c>
    </row>
    <row r="148" s="2" customFormat="1">
      <c r="A148" s="37"/>
      <c r="B148" s="38"/>
      <c r="C148" s="37"/>
      <c r="D148" s="186" t="s">
        <v>145</v>
      </c>
      <c r="E148" s="37"/>
      <c r="F148" s="187" t="s">
        <v>1327</v>
      </c>
      <c r="G148" s="37"/>
      <c r="H148" s="37"/>
      <c r="I148" s="188"/>
      <c r="J148" s="37"/>
      <c r="K148" s="37"/>
      <c r="L148" s="38"/>
      <c r="M148" s="189"/>
      <c r="N148" s="190"/>
      <c r="O148" s="76"/>
      <c r="P148" s="76"/>
      <c r="Q148" s="76"/>
      <c r="R148" s="76"/>
      <c r="S148" s="76"/>
      <c r="T148" s="77"/>
      <c r="U148" s="37"/>
      <c r="V148" s="37"/>
      <c r="W148" s="37"/>
      <c r="X148" s="37"/>
      <c r="Y148" s="37"/>
      <c r="Z148" s="37"/>
      <c r="AA148" s="37"/>
      <c r="AB148" s="37"/>
      <c r="AC148" s="37"/>
      <c r="AD148" s="37"/>
      <c r="AE148" s="37"/>
      <c r="AT148" s="18" t="s">
        <v>145</v>
      </c>
      <c r="AU148" s="18" t="s">
        <v>86</v>
      </c>
    </row>
    <row r="149" s="2" customFormat="1">
      <c r="A149" s="37"/>
      <c r="B149" s="38"/>
      <c r="C149" s="37"/>
      <c r="D149" s="206" t="s">
        <v>156</v>
      </c>
      <c r="E149" s="37"/>
      <c r="F149" s="207" t="s">
        <v>1328</v>
      </c>
      <c r="G149" s="37"/>
      <c r="H149" s="37"/>
      <c r="I149" s="188"/>
      <c r="J149" s="37"/>
      <c r="K149" s="37"/>
      <c r="L149" s="38"/>
      <c r="M149" s="189"/>
      <c r="N149" s="190"/>
      <c r="O149" s="76"/>
      <c r="P149" s="76"/>
      <c r="Q149" s="76"/>
      <c r="R149" s="76"/>
      <c r="S149" s="76"/>
      <c r="T149" s="77"/>
      <c r="U149" s="37"/>
      <c r="V149" s="37"/>
      <c r="W149" s="37"/>
      <c r="X149" s="37"/>
      <c r="Y149" s="37"/>
      <c r="Z149" s="37"/>
      <c r="AA149" s="37"/>
      <c r="AB149" s="37"/>
      <c r="AC149" s="37"/>
      <c r="AD149" s="37"/>
      <c r="AE149" s="37"/>
      <c r="AT149" s="18" t="s">
        <v>156</v>
      </c>
      <c r="AU149" s="18" t="s">
        <v>86</v>
      </c>
    </row>
    <row r="150" s="2" customFormat="1" ht="24.15" customHeight="1">
      <c r="A150" s="37"/>
      <c r="B150" s="171"/>
      <c r="C150" s="220" t="s">
        <v>214</v>
      </c>
      <c r="D150" s="220" t="s">
        <v>590</v>
      </c>
      <c r="E150" s="221" t="s">
        <v>1329</v>
      </c>
      <c r="F150" s="222" t="s">
        <v>1330</v>
      </c>
      <c r="G150" s="223" t="s">
        <v>210</v>
      </c>
      <c r="H150" s="224">
        <v>1067.2000000000001</v>
      </c>
      <c r="I150" s="225"/>
      <c r="J150" s="226">
        <f>ROUND(I150*H150,2)</f>
        <v>0</v>
      </c>
      <c r="K150" s="227"/>
      <c r="L150" s="228"/>
      <c r="M150" s="229" t="s">
        <v>1</v>
      </c>
      <c r="N150" s="230" t="s">
        <v>41</v>
      </c>
      <c r="O150" s="76"/>
      <c r="P150" s="182">
        <f>O150*H150</f>
        <v>0</v>
      </c>
      <c r="Q150" s="182">
        <v>0.00017000000000000001</v>
      </c>
      <c r="R150" s="182">
        <f>Q150*H150</f>
        <v>0.18142400000000003</v>
      </c>
      <c r="S150" s="182">
        <v>0</v>
      </c>
      <c r="T150" s="183">
        <f>S150*H150</f>
        <v>0</v>
      </c>
      <c r="U150" s="37"/>
      <c r="V150" s="37"/>
      <c r="W150" s="37"/>
      <c r="X150" s="37"/>
      <c r="Y150" s="37"/>
      <c r="Z150" s="37"/>
      <c r="AA150" s="37"/>
      <c r="AB150" s="37"/>
      <c r="AC150" s="37"/>
      <c r="AD150" s="37"/>
      <c r="AE150" s="37"/>
      <c r="AR150" s="184" t="s">
        <v>410</v>
      </c>
      <c r="AT150" s="184" t="s">
        <v>590</v>
      </c>
      <c r="AU150" s="184" t="s">
        <v>86</v>
      </c>
      <c r="AY150" s="18" t="s">
        <v>136</v>
      </c>
      <c r="BE150" s="185">
        <f>IF(N150="základní",J150,0)</f>
        <v>0</v>
      </c>
      <c r="BF150" s="185">
        <f>IF(N150="snížená",J150,0)</f>
        <v>0</v>
      </c>
      <c r="BG150" s="185">
        <f>IF(N150="zákl. přenesená",J150,0)</f>
        <v>0</v>
      </c>
      <c r="BH150" s="185">
        <f>IF(N150="sníž. přenesená",J150,0)</f>
        <v>0</v>
      </c>
      <c r="BI150" s="185">
        <f>IF(N150="nulová",J150,0)</f>
        <v>0</v>
      </c>
      <c r="BJ150" s="18" t="s">
        <v>84</v>
      </c>
      <c r="BK150" s="185">
        <f>ROUND(I150*H150,2)</f>
        <v>0</v>
      </c>
      <c r="BL150" s="18" t="s">
        <v>305</v>
      </c>
      <c r="BM150" s="184" t="s">
        <v>1331</v>
      </c>
    </row>
    <row r="151" s="2" customFormat="1">
      <c r="A151" s="37"/>
      <c r="B151" s="38"/>
      <c r="C151" s="37"/>
      <c r="D151" s="186" t="s">
        <v>145</v>
      </c>
      <c r="E151" s="37"/>
      <c r="F151" s="187" t="s">
        <v>1330</v>
      </c>
      <c r="G151" s="37"/>
      <c r="H151" s="37"/>
      <c r="I151" s="188"/>
      <c r="J151" s="37"/>
      <c r="K151" s="37"/>
      <c r="L151" s="38"/>
      <c r="M151" s="189"/>
      <c r="N151" s="190"/>
      <c r="O151" s="76"/>
      <c r="P151" s="76"/>
      <c r="Q151" s="76"/>
      <c r="R151" s="76"/>
      <c r="S151" s="76"/>
      <c r="T151" s="77"/>
      <c r="U151" s="37"/>
      <c r="V151" s="37"/>
      <c r="W151" s="37"/>
      <c r="X151" s="37"/>
      <c r="Y151" s="37"/>
      <c r="Z151" s="37"/>
      <c r="AA151" s="37"/>
      <c r="AB151" s="37"/>
      <c r="AC151" s="37"/>
      <c r="AD151" s="37"/>
      <c r="AE151" s="37"/>
      <c r="AT151" s="18" t="s">
        <v>145</v>
      </c>
      <c r="AU151" s="18" t="s">
        <v>86</v>
      </c>
    </row>
    <row r="152" s="14" customFormat="1">
      <c r="A152" s="14"/>
      <c r="B152" s="198"/>
      <c r="C152" s="14"/>
      <c r="D152" s="186" t="s">
        <v>147</v>
      </c>
      <c r="E152" s="14"/>
      <c r="F152" s="200" t="s">
        <v>1332</v>
      </c>
      <c r="G152" s="14"/>
      <c r="H152" s="201">
        <v>1067.2000000000001</v>
      </c>
      <c r="I152" s="202"/>
      <c r="J152" s="14"/>
      <c r="K152" s="14"/>
      <c r="L152" s="198"/>
      <c r="M152" s="203"/>
      <c r="N152" s="204"/>
      <c r="O152" s="204"/>
      <c r="P152" s="204"/>
      <c r="Q152" s="204"/>
      <c r="R152" s="204"/>
      <c r="S152" s="204"/>
      <c r="T152" s="205"/>
      <c r="U152" s="14"/>
      <c r="V152" s="14"/>
      <c r="W152" s="14"/>
      <c r="X152" s="14"/>
      <c r="Y152" s="14"/>
      <c r="Z152" s="14"/>
      <c r="AA152" s="14"/>
      <c r="AB152" s="14"/>
      <c r="AC152" s="14"/>
      <c r="AD152" s="14"/>
      <c r="AE152" s="14"/>
      <c r="AT152" s="199" t="s">
        <v>147</v>
      </c>
      <c r="AU152" s="199" t="s">
        <v>86</v>
      </c>
      <c r="AV152" s="14" t="s">
        <v>86</v>
      </c>
      <c r="AW152" s="14" t="s">
        <v>3</v>
      </c>
      <c r="AX152" s="14" t="s">
        <v>84</v>
      </c>
      <c r="AY152" s="199" t="s">
        <v>136</v>
      </c>
    </row>
    <row r="153" s="2" customFormat="1" ht="33" customHeight="1">
      <c r="A153" s="37"/>
      <c r="B153" s="171"/>
      <c r="C153" s="172" t="s">
        <v>227</v>
      </c>
      <c r="D153" s="172" t="s">
        <v>139</v>
      </c>
      <c r="E153" s="173" t="s">
        <v>1333</v>
      </c>
      <c r="F153" s="174" t="s">
        <v>1334</v>
      </c>
      <c r="G153" s="175" t="s">
        <v>210</v>
      </c>
      <c r="H153" s="176">
        <v>165</v>
      </c>
      <c r="I153" s="177"/>
      <c r="J153" s="178">
        <f>ROUND(I153*H153,2)</f>
        <v>0</v>
      </c>
      <c r="K153" s="179"/>
      <c r="L153" s="38"/>
      <c r="M153" s="180" t="s">
        <v>1</v>
      </c>
      <c r="N153" s="181" t="s">
        <v>41</v>
      </c>
      <c r="O153" s="76"/>
      <c r="P153" s="182">
        <f>O153*H153</f>
        <v>0</v>
      </c>
      <c r="Q153" s="182">
        <v>0</v>
      </c>
      <c r="R153" s="182">
        <f>Q153*H153</f>
        <v>0</v>
      </c>
      <c r="S153" s="182">
        <v>0</v>
      </c>
      <c r="T153" s="183">
        <f>S153*H153</f>
        <v>0</v>
      </c>
      <c r="U153" s="37"/>
      <c r="V153" s="37"/>
      <c r="W153" s="37"/>
      <c r="X153" s="37"/>
      <c r="Y153" s="37"/>
      <c r="Z153" s="37"/>
      <c r="AA153" s="37"/>
      <c r="AB153" s="37"/>
      <c r="AC153" s="37"/>
      <c r="AD153" s="37"/>
      <c r="AE153" s="37"/>
      <c r="AR153" s="184" t="s">
        <v>305</v>
      </c>
      <c r="AT153" s="184" t="s">
        <v>139</v>
      </c>
      <c r="AU153" s="184" t="s">
        <v>86</v>
      </c>
      <c r="AY153" s="18" t="s">
        <v>136</v>
      </c>
      <c r="BE153" s="185">
        <f>IF(N153="základní",J153,0)</f>
        <v>0</v>
      </c>
      <c r="BF153" s="185">
        <f>IF(N153="snížená",J153,0)</f>
        <v>0</v>
      </c>
      <c r="BG153" s="185">
        <f>IF(N153="zákl. přenesená",J153,0)</f>
        <v>0</v>
      </c>
      <c r="BH153" s="185">
        <f>IF(N153="sníž. přenesená",J153,0)</f>
        <v>0</v>
      </c>
      <c r="BI153" s="185">
        <f>IF(N153="nulová",J153,0)</f>
        <v>0</v>
      </c>
      <c r="BJ153" s="18" t="s">
        <v>84</v>
      </c>
      <c r="BK153" s="185">
        <f>ROUND(I153*H153,2)</f>
        <v>0</v>
      </c>
      <c r="BL153" s="18" t="s">
        <v>305</v>
      </c>
      <c r="BM153" s="184" t="s">
        <v>1335</v>
      </c>
    </row>
    <row r="154" s="2" customFormat="1">
      <c r="A154" s="37"/>
      <c r="B154" s="38"/>
      <c r="C154" s="37"/>
      <c r="D154" s="186" t="s">
        <v>145</v>
      </c>
      <c r="E154" s="37"/>
      <c r="F154" s="187" t="s">
        <v>1336</v>
      </c>
      <c r="G154" s="37"/>
      <c r="H154" s="37"/>
      <c r="I154" s="188"/>
      <c r="J154" s="37"/>
      <c r="K154" s="37"/>
      <c r="L154" s="38"/>
      <c r="M154" s="189"/>
      <c r="N154" s="190"/>
      <c r="O154" s="76"/>
      <c r="P154" s="76"/>
      <c r="Q154" s="76"/>
      <c r="R154" s="76"/>
      <c r="S154" s="76"/>
      <c r="T154" s="77"/>
      <c r="U154" s="37"/>
      <c r="V154" s="37"/>
      <c r="W154" s="37"/>
      <c r="X154" s="37"/>
      <c r="Y154" s="37"/>
      <c r="Z154" s="37"/>
      <c r="AA154" s="37"/>
      <c r="AB154" s="37"/>
      <c r="AC154" s="37"/>
      <c r="AD154" s="37"/>
      <c r="AE154" s="37"/>
      <c r="AT154" s="18" t="s">
        <v>145</v>
      </c>
      <c r="AU154" s="18" t="s">
        <v>86</v>
      </c>
    </row>
    <row r="155" s="2" customFormat="1">
      <c r="A155" s="37"/>
      <c r="B155" s="38"/>
      <c r="C155" s="37"/>
      <c r="D155" s="206" t="s">
        <v>156</v>
      </c>
      <c r="E155" s="37"/>
      <c r="F155" s="207" t="s">
        <v>1337</v>
      </c>
      <c r="G155" s="37"/>
      <c r="H155" s="37"/>
      <c r="I155" s="188"/>
      <c r="J155" s="37"/>
      <c r="K155" s="37"/>
      <c r="L155" s="38"/>
      <c r="M155" s="189"/>
      <c r="N155" s="190"/>
      <c r="O155" s="76"/>
      <c r="P155" s="76"/>
      <c r="Q155" s="76"/>
      <c r="R155" s="76"/>
      <c r="S155" s="76"/>
      <c r="T155" s="77"/>
      <c r="U155" s="37"/>
      <c r="V155" s="37"/>
      <c r="W155" s="37"/>
      <c r="X155" s="37"/>
      <c r="Y155" s="37"/>
      <c r="Z155" s="37"/>
      <c r="AA155" s="37"/>
      <c r="AB155" s="37"/>
      <c r="AC155" s="37"/>
      <c r="AD155" s="37"/>
      <c r="AE155" s="37"/>
      <c r="AT155" s="18" t="s">
        <v>156</v>
      </c>
      <c r="AU155" s="18" t="s">
        <v>86</v>
      </c>
    </row>
    <row r="156" s="2" customFormat="1" ht="24.15" customHeight="1">
      <c r="A156" s="37"/>
      <c r="B156" s="171"/>
      <c r="C156" s="220" t="s">
        <v>150</v>
      </c>
      <c r="D156" s="220" t="s">
        <v>590</v>
      </c>
      <c r="E156" s="221" t="s">
        <v>1338</v>
      </c>
      <c r="F156" s="222" t="s">
        <v>1339</v>
      </c>
      <c r="G156" s="223" t="s">
        <v>210</v>
      </c>
      <c r="H156" s="224">
        <v>189.75</v>
      </c>
      <c r="I156" s="225"/>
      <c r="J156" s="226">
        <f>ROUND(I156*H156,2)</f>
        <v>0</v>
      </c>
      <c r="K156" s="227"/>
      <c r="L156" s="228"/>
      <c r="M156" s="229" t="s">
        <v>1</v>
      </c>
      <c r="N156" s="230" t="s">
        <v>41</v>
      </c>
      <c r="O156" s="76"/>
      <c r="P156" s="182">
        <f>O156*H156</f>
        <v>0</v>
      </c>
      <c r="Q156" s="182">
        <v>0.00016000000000000001</v>
      </c>
      <c r="R156" s="182">
        <f>Q156*H156</f>
        <v>0.030360000000000002</v>
      </c>
      <c r="S156" s="182">
        <v>0</v>
      </c>
      <c r="T156" s="183">
        <f>S156*H156</f>
        <v>0</v>
      </c>
      <c r="U156" s="37"/>
      <c r="V156" s="37"/>
      <c r="W156" s="37"/>
      <c r="X156" s="37"/>
      <c r="Y156" s="37"/>
      <c r="Z156" s="37"/>
      <c r="AA156" s="37"/>
      <c r="AB156" s="37"/>
      <c r="AC156" s="37"/>
      <c r="AD156" s="37"/>
      <c r="AE156" s="37"/>
      <c r="AR156" s="184" t="s">
        <v>410</v>
      </c>
      <c r="AT156" s="184" t="s">
        <v>590</v>
      </c>
      <c r="AU156" s="184" t="s">
        <v>86</v>
      </c>
      <c r="AY156" s="18" t="s">
        <v>136</v>
      </c>
      <c r="BE156" s="185">
        <f>IF(N156="základní",J156,0)</f>
        <v>0</v>
      </c>
      <c r="BF156" s="185">
        <f>IF(N156="snížená",J156,0)</f>
        <v>0</v>
      </c>
      <c r="BG156" s="185">
        <f>IF(N156="zákl. přenesená",J156,0)</f>
        <v>0</v>
      </c>
      <c r="BH156" s="185">
        <f>IF(N156="sníž. přenesená",J156,0)</f>
        <v>0</v>
      </c>
      <c r="BI156" s="185">
        <f>IF(N156="nulová",J156,0)</f>
        <v>0</v>
      </c>
      <c r="BJ156" s="18" t="s">
        <v>84</v>
      </c>
      <c r="BK156" s="185">
        <f>ROUND(I156*H156,2)</f>
        <v>0</v>
      </c>
      <c r="BL156" s="18" t="s">
        <v>305</v>
      </c>
      <c r="BM156" s="184" t="s">
        <v>1340</v>
      </c>
    </row>
    <row r="157" s="2" customFormat="1">
      <c r="A157" s="37"/>
      <c r="B157" s="38"/>
      <c r="C157" s="37"/>
      <c r="D157" s="186" t="s">
        <v>145</v>
      </c>
      <c r="E157" s="37"/>
      <c r="F157" s="187" t="s">
        <v>1339</v>
      </c>
      <c r="G157" s="37"/>
      <c r="H157" s="37"/>
      <c r="I157" s="188"/>
      <c r="J157" s="37"/>
      <c r="K157" s="37"/>
      <c r="L157" s="38"/>
      <c r="M157" s="189"/>
      <c r="N157" s="190"/>
      <c r="O157" s="76"/>
      <c r="P157" s="76"/>
      <c r="Q157" s="76"/>
      <c r="R157" s="76"/>
      <c r="S157" s="76"/>
      <c r="T157" s="77"/>
      <c r="U157" s="37"/>
      <c r="V157" s="37"/>
      <c r="W157" s="37"/>
      <c r="X157" s="37"/>
      <c r="Y157" s="37"/>
      <c r="Z157" s="37"/>
      <c r="AA157" s="37"/>
      <c r="AB157" s="37"/>
      <c r="AC157" s="37"/>
      <c r="AD157" s="37"/>
      <c r="AE157" s="37"/>
      <c r="AT157" s="18" t="s">
        <v>145</v>
      </c>
      <c r="AU157" s="18" t="s">
        <v>86</v>
      </c>
    </row>
    <row r="158" s="14" customFormat="1">
      <c r="A158" s="14"/>
      <c r="B158" s="198"/>
      <c r="C158" s="14"/>
      <c r="D158" s="186" t="s">
        <v>147</v>
      </c>
      <c r="E158" s="14"/>
      <c r="F158" s="200" t="s">
        <v>1341</v>
      </c>
      <c r="G158" s="14"/>
      <c r="H158" s="201">
        <v>189.75</v>
      </c>
      <c r="I158" s="202"/>
      <c r="J158" s="14"/>
      <c r="K158" s="14"/>
      <c r="L158" s="198"/>
      <c r="M158" s="203"/>
      <c r="N158" s="204"/>
      <c r="O158" s="204"/>
      <c r="P158" s="204"/>
      <c r="Q158" s="204"/>
      <c r="R158" s="204"/>
      <c r="S158" s="204"/>
      <c r="T158" s="205"/>
      <c r="U158" s="14"/>
      <c r="V158" s="14"/>
      <c r="W158" s="14"/>
      <c r="X158" s="14"/>
      <c r="Y158" s="14"/>
      <c r="Z158" s="14"/>
      <c r="AA158" s="14"/>
      <c r="AB158" s="14"/>
      <c r="AC158" s="14"/>
      <c r="AD158" s="14"/>
      <c r="AE158" s="14"/>
      <c r="AT158" s="199" t="s">
        <v>147</v>
      </c>
      <c r="AU158" s="199" t="s">
        <v>86</v>
      </c>
      <c r="AV158" s="14" t="s">
        <v>86</v>
      </c>
      <c r="AW158" s="14" t="s">
        <v>3</v>
      </c>
      <c r="AX158" s="14" t="s">
        <v>84</v>
      </c>
      <c r="AY158" s="199" t="s">
        <v>136</v>
      </c>
    </row>
    <row r="159" s="2" customFormat="1" ht="24.15" customHeight="1">
      <c r="A159" s="37"/>
      <c r="B159" s="171"/>
      <c r="C159" s="172" t="s">
        <v>265</v>
      </c>
      <c r="D159" s="172" t="s">
        <v>139</v>
      </c>
      <c r="E159" s="173" t="s">
        <v>1342</v>
      </c>
      <c r="F159" s="174" t="s">
        <v>1343</v>
      </c>
      <c r="G159" s="175" t="s">
        <v>356</v>
      </c>
      <c r="H159" s="176">
        <v>3</v>
      </c>
      <c r="I159" s="177"/>
      <c r="J159" s="178">
        <f>ROUND(I159*H159,2)</f>
        <v>0</v>
      </c>
      <c r="K159" s="179"/>
      <c r="L159" s="38"/>
      <c r="M159" s="180" t="s">
        <v>1</v>
      </c>
      <c r="N159" s="181" t="s">
        <v>41</v>
      </c>
      <c r="O159" s="76"/>
      <c r="P159" s="182">
        <f>O159*H159</f>
        <v>0</v>
      </c>
      <c r="Q159" s="182">
        <v>0</v>
      </c>
      <c r="R159" s="182">
        <f>Q159*H159</f>
        <v>0</v>
      </c>
      <c r="S159" s="182">
        <v>0</v>
      </c>
      <c r="T159" s="183">
        <f>S159*H159</f>
        <v>0</v>
      </c>
      <c r="U159" s="37"/>
      <c r="V159" s="37"/>
      <c r="W159" s="37"/>
      <c r="X159" s="37"/>
      <c r="Y159" s="37"/>
      <c r="Z159" s="37"/>
      <c r="AA159" s="37"/>
      <c r="AB159" s="37"/>
      <c r="AC159" s="37"/>
      <c r="AD159" s="37"/>
      <c r="AE159" s="37"/>
      <c r="AR159" s="184" t="s">
        <v>305</v>
      </c>
      <c r="AT159" s="184" t="s">
        <v>139</v>
      </c>
      <c r="AU159" s="184" t="s">
        <v>86</v>
      </c>
      <c r="AY159" s="18" t="s">
        <v>136</v>
      </c>
      <c r="BE159" s="185">
        <f>IF(N159="základní",J159,0)</f>
        <v>0</v>
      </c>
      <c r="BF159" s="185">
        <f>IF(N159="snížená",J159,0)</f>
        <v>0</v>
      </c>
      <c r="BG159" s="185">
        <f>IF(N159="zákl. přenesená",J159,0)</f>
        <v>0</v>
      </c>
      <c r="BH159" s="185">
        <f>IF(N159="sníž. přenesená",J159,0)</f>
        <v>0</v>
      </c>
      <c r="BI159" s="185">
        <f>IF(N159="nulová",J159,0)</f>
        <v>0</v>
      </c>
      <c r="BJ159" s="18" t="s">
        <v>84</v>
      </c>
      <c r="BK159" s="185">
        <f>ROUND(I159*H159,2)</f>
        <v>0</v>
      </c>
      <c r="BL159" s="18" t="s">
        <v>305</v>
      </c>
      <c r="BM159" s="184" t="s">
        <v>1344</v>
      </c>
    </row>
    <row r="160" s="2" customFormat="1">
      <c r="A160" s="37"/>
      <c r="B160" s="38"/>
      <c r="C160" s="37"/>
      <c r="D160" s="186" t="s">
        <v>145</v>
      </c>
      <c r="E160" s="37"/>
      <c r="F160" s="187" t="s">
        <v>1345</v>
      </c>
      <c r="G160" s="37"/>
      <c r="H160" s="37"/>
      <c r="I160" s="188"/>
      <c r="J160" s="37"/>
      <c r="K160" s="37"/>
      <c r="L160" s="38"/>
      <c r="M160" s="189"/>
      <c r="N160" s="190"/>
      <c r="O160" s="76"/>
      <c r="P160" s="76"/>
      <c r="Q160" s="76"/>
      <c r="R160" s="76"/>
      <c r="S160" s="76"/>
      <c r="T160" s="77"/>
      <c r="U160" s="37"/>
      <c r="V160" s="37"/>
      <c r="W160" s="37"/>
      <c r="X160" s="37"/>
      <c r="Y160" s="37"/>
      <c r="Z160" s="37"/>
      <c r="AA160" s="37"/>
      <c r="AB160" s="37"/>
      <c r="AC160" s="37"/>
      <c r="AD160" s="37"/>
      <c r="AE160" s="37"/>
      <c r="AT160" s="18" t="s">
        <v>145</v>
      </c>
      <c r="AU160" s="18" t="s">
        <v>86</v>
      </c>
    </row>
    <row r="161" s="2" customFormat="1">
      <c r="A161" s="37"/>
      <c r="B161" s="38"/>
      <c r="C161" s="37"/>
      <c r="D161" s="206" t="s">
        <v>156</v>
      </c>
      <c r="E161" s="37"/>
      <c r="F161" s="207" t="s">
        <v>1346</v>
      </c>
      <c r="G161" s="37"/>
      <c r="H161" s="37"/>
      <c r="I161" s="188"/>
      <c r="J161" s="37"/>
      <c r="K161" s="37"/>
      <c r="L161" s="38"/>
      <c r="M161" s="189"/>
      <c r="N161" s="190"/>
      <c r="O161" s="76"/>
      <c r="P161" s="76"/>
      <c r="Q161" s="76"/>
      <c r="R161" s="76"/>
      <c r="S161" s="76"/>
      <c r="T161" s="77"/>
      <c r="U161" s="37"/>
      <c r="V161" s="37"/>
      <c r="W161" s="37"/>
      <c r="X161" s="37"/>
      <c r="Y161" s="37"/>
      <c r="Z161" s="37"/>
      <c r="AA161" s="37"/>
      <c r="AB161" s="37"/>
      <c r="AC161" s="37"/>
      <c r="AD161" s="37"/>
      <c r="AE161" s="37"/>
      <c r="AT161" s="18" t="s">
        <v>156</v>
      </c>
      <c r="AU161" s="18" t="s">
        <v>86</v>
      </c>
    </row>
    <row r="162" s="2" customFormat="1" ht="24.15" customHeight="1">
      <c r="A162" s="37"/>
      <c r="B162" s="171"/>
      <c r="C162" s="220" t="s">
        <v>271</v>
      </c>
      <c r="D162" s="220" t="s">
        <v>590</v>
      </c>
      <c r="E162" s="221" t="s">
        <v>1347</v>
      </c>
      <c r="F162" s="222" t="s">
        <v>1348</v>
      </c>
      <c r="G162" s="223" t="s">
        <v>356</v>
      </c>
      <c r="H162" s="224">
        <v>3</v>
      </c>
      <c r="I162" s="225"/>
      <c r="J162" s="226">
        <f>ROUND(I162*H162,2)</f>
        <v>0</v>
      </c>
      <c r="K162" s="227"/>
      <c r="L162" s="228"/>
      <c r="M162" s="229" t="s">
        <v>1</v>
      </c>
      <c r="N162" s="230" t="s">
        <v>41</v>
      </c>
      <c r="O162" s="76"/>
      <c r="P162" s="182">
        <f>O162*H162</f>
        <v>0</v>
      </c>
      <c r="Q162" s="182">
        <v>0.0132</v>
      </c>
      <c r="R162" s="182">
        <f>Q162*H162</f>
        <v>0.039599999999999996</v>
      </c>
      <c r="S162" s="182">
        <v>0</v>
      </c>
      <c r="T162" s="183">
        <f>S162*H162</f>
        <v>0</v>
      </c>
      <c r="U162" s="37"/>
      <c r="V162" s="37"/>
      <c r="W162" s="37"/>
      <c r="X162" s="37"/>
      <c r="Y162" s="37"/>
      <c r="Z162" s="37"/>
      <c r="AA162" s="37"/>
      <c r="AB162" s="37"/>
      <c r="AC162" s="37"/>
      <c r="AD162" s="37"/>
      <c r="AE162" s="37"/>
      <c r="AR162" s="184" t="s">
        <v>410</v>
      </c>
      <c r="AT162" s="184" t="s">
        <v>590</v>
      </c>
      <c r="AU162" s="184" t="s">
        <v>86</v>
      </c>
      <c r="AY162" s="18" t="s">
        <v>136</v>
      </c>
      <c r="BE162" s="185">
        <f>IF(N162="základní",J162,0)</f>
        <v>0</v>
      </c>
      <c r="BF162" s="185">
        <f>IF(N162="snížená",J162,0)</f>
        <v>0</v>
      </c>
      <c r="BG162" s="185">
        <f>IF(N162="zákl. přenesená",J162,0)</f>
        <v>0</v>
      </c>
      <c r="BH162" s="185">
        <f>IF(N162="sníž. přenesená",J162,0)</f>
        <v>0</v>
      </c>
      <c r="BI162" s="185">
        <f>IF(N162="nulová",J162,0)</f>
        <v>0</v>
      </c>
      <c r="BJ162" s="18" t="s">
        <v>84</v>
      </c>
      <c r="BK162" s="185">
        <f>ROUND(I162*H162,2)</f>
        <v>0</v>
      </c>
      <c r="BL162" s="18" t="s">
        <v>305</v>
      </c>
      <c r="BM162" s="184" t="s">
        <v>1349</v>
      </c>
    </row>
    <row r="163" s="2" customFormat="1">
      <c r="A163" s="37"/>
      <c r="B163" s="38"/>
      <c r="C163" s="37"/>
      <c r="D163" s="186" t="s">
        <v>145</v>
      </c>
      <c r="E163" s="37"/>
      <c r="F163" s="187" t="s">
        <v>1348</v>
      </c>
      <c r="G163" s="37"/>
      <c r="H163" s="37"/>
      <c r="I163" s="188"/>
      <c r="J163" s="37"/>
      <c r="K163" s="37"/>
      <c r="L163" s="38"/>
      <c r="M163" s="189"/>
      <c r="N163" s="190"/>
      <c r="O163" s="76"/>
      <c r="P163" s="76"/>
      <c r="Q163" s="76"/>
      <c r="R163" s="76"/>
      <c r="S163" s="76"/>
      <c r="T163" s="77"/>
      <c r="U163" s="37"/>
      <c r="V163" s="37"/>
      <c r="W163" s="37"/>
      <c r="X163" s="37"/>
      <c r="Y163" s="37"/>
      <c r="Z163" s="37"/>
      <c r="AA163" s="37"/>
      <c r="AB163" s="37"/>
      <c r="AC163" s="37"/>
      <c r="AD163" s="37"/>
      <c r="AE163" s="37"/>
      <c r="AT163" s="18" t="s">
        <v>145</v>
      </c>
      <c r="AU163" s="18" t="s">
        <v>86</v>
      </c>
    </row>
    <row r="164" s="2" customFormat="1" ht="24.15" customHeight="1">
      <c r="A164" s="37"/>
      <c r="B164" s="171"/>
      <c r="C164" s="172" t="s">
        <v>8</v>
      </c>
      <c r="D164" s="172" t="s">
        <v>139</v>
      </c>
      <c r="E164" s="173" t="s">
        <v>1350</v>
      </c>
      <c r="F164" s="174" t="s">
        <v>1351</v>
      </c>
      <c r="G164" s="175" t="s">
        <v>356</v>
      </c>
      <c r="H164" s="176">
        <v>27</v>
      </c>
      <c r="I164" s="177"/>
      <c r="J164" s="178">
        <f>ROUND(I164*H164,2)</f>
        <v>0</v>
      </c>
      <c r="K164" s="179"/>
      <c r="L164" s="38"/>
      <c r="M164" s="180" t="s">
        <v>1</v>
      </c>
      <c r="N164" s="181" t="s">
        <v>41</v>
      </c>
      <c r="O164" s="76"/>
      <c r="P164" s="182">
        <f>O164*H164</f>
        <v>0</v>
      </c>
      <c r="Q164" s="182">
        <v>0</v>
      </c>
      <c r="R164" s="182">
        <f>Q164*H164</f>
        <v>0</v>
      </c>
      <c r="S164" s="182">
        <v>0</v>
      </c>
      <c r="T164" s="183">
        <f>S164*H164</f>
        <v>0</v>
      </c>
      <c r="U164" s="37"/>
      <c r="V164" s="37"/>
      <c r="W164" s="37"/>
      <c r="X164" s="37"/>
      <c r="Y164" s="37"/>
      <c r="Z164" s="37"/>
      <c r="AA164" s="37"/>
      <c r="AB164" s="37"/>
      <c r="AC164" s="37"/>
      <c r="AD164" s="37"/>
      <c r="AE164" s="37"/>
      <c r="AR164" s="184" t="s">
        <v>305</v>
      </c>
      <c r="AT164" s="184" t="s">
        <v>139</v>
      </c>
      <c r="AU164" s="184" t="s">
        <v>86</v>
      </c>
      <c r="AY164" s="18" t="s">
        <v>136</v>
      </c>
      <c r="BE164" s="185">
        <f>IF(N164="základní",J164,0)</f>
        <v>0</v>
      </c>
      <c r="BF164" s="185">
        <f>IF(N164="snížená",J164,0)</f>
        <v>0</v>
      </c>
      <c r="BG164" s="185">
        <f>IF(N164="zákl. přenesená",J164,0)</f>
        <v>0</v>
      </c>
      <c r="BH164" s="185">
        <f>IF(N164="sníž. přenesená",J164,0)</f>
        <v>0</v>
      </c>
      <c r="BI164" s="185">
        <f>IF(N164="nulová",J164,0)</f>
        <v>0</v>
      </c>
      <c r="BJ164" s="18" t="s">
        <v>84</v>
      </c>
      <c r="BK164" s="185">
        <f>ROUND(I164*H164,2)</f>
        <v>0</v>
      </c>
      <c r="BL164" s="18" t="s">
        <v>305</v>
      </c>
      <c r="BM164" s="184" t="s">
        <v>1352</v>
      </c>
    </row>
    <row r="165" s="2" customFormat="1">
      <c r="A165" s="37"/>
      <c r="B165" s="38"/>
      <c r="C165" s="37"/>
      <c r="D165" s="186" t="s">
        <v>145</v>
      </c>
      <c r="E165" s="37"/>
      <c r="F165" s="187" t="s">
        <v>1353</v>
      </c>
      <c r="G165" s="37"/>
      <c r="H165" s="37"/>
      <c r="I165" s="188"/>
      <c r="J165" s="37"/>
      <c r="K165" s="37"/>
      <c r="L165" s="38"/>
      <c r="M165" s="189"/>
      <c r="N165" s="190"/>
      <c r="O165" s="76"/>
      <c r="P165" s="76"/>
      <c r="Q165" s="76"/>
      <c r="R165" s="76"/>
      <c r="S165" s="76"/>
      <c r="T165" s="77"/>
      <c r="U165" s="37"/>
      <c r="V165" s="37"/>
      <c r="W165" s="37"/>
      <c r="X165" s="37"/>
      <c r="Y165" s="37"/>
      <c r="Z165" s="37"/>
      <c r="AA165" s="37"/>
      <c r="AB165" s="37"/>
      <c r="AC165" s="37"/>
      <c r="AD165" s="37"/>
      <c r="AE165" s="37"/>
      <c r="AT165" s="18" t="s">
        <v>145</v>
      </c>
      <c r="AU165" s="18" t="s">
        <v>86</v>
      </c>
    </row>
    <row r="166" s="2" customFormat="1">
      <c r="A166" s="37"/>
      <c r="B166" s="38"/>
      <c r="C166" s="37"/>
      <c r="D166" s="206" t="s">
        <v>156</v>
      </c>
      <c r="E166" s="37"/>
      <c r="F166" s="207" t="s">
        <v>1354</v>
      </c>
      <c r="G166" s="37"/>
      <c r="H166" s="37"/>
      <c r="I166" s="188"/>
      <c r="J166" s="37"/>
      <c r="K166" s="37"/>
      <c r="L166" s="38"/>
      <c r="M166" s="189"/>
      <c r="N166" s="190"/>
      <c r="O166" s="76"/>
      <c r="P166" s="76"/>
      <c r="Q166" s="76"/>
      <c r="R166" s="76"/>
      <c r="S166" s="76"/>
      <c r="T166" s="77"/>
      <c r="U166" s="37"/>
      <c r="V166" s="37"/>
      <c r="W166" s="37"/>
      <c r="X166" s="37"/>
      <c r="Y166" s="37"/>
      <c r="Z166" s="37"/>
      <c r="AA166" s="37"/>
      <c r="AB166" s="37"/>
      <c r="AC166" s="37"/>
      <c r="AD166" s="37"/>
      <c r="AE166" s="37"/>
      <c r="AT166" s="18" t="s">
        <v>156</v>
      </c>
      <c r="AU166" s="18" t="s">
        <v>86</v>
      </c>
    </row>
    <row r="167" s="2" customFormat="1" ht="24.15" customHeight="1">
      <c r="A167" s="37"/>
      <c r="B167" s="171"/>
      <c r="C167" s="220" t="s">
        <v>283</v>
      </c>
      <c r="D167" s="220" t="s">
        <v>590</v>
      </c>
      <c r="E167" s="221" t="s">
        <v>1355</v>
      </c>
      <c r="F167" s="222" t="s">
        <v>1356</v>
      </c>
      <c r="G167" s="223" t="s">
        <v>356</v>
      </c>
      <c r="H167" s="224">
        <v>27</v>
      </c>
      <c r="I167" s="225"/>
      <c r="J167" s="226">
        <f>ROUND(I167*H167,2)</f>
        <v>0</v>
      </c>
      <c r="K167" s="227"/>
      <c r="L167" s="228"/>
      <c r="M167" s="229" t="s">
        <v>1</v>
      </c>
      <c r="N167" s="230" t="s">
        <v>41</v>
      </c>
      <c r="O167" s="76"/>
      <c r="P167" s="182">
        <f>O167*H167</f>
        <v>0</v>
      </c>
      <c r="Q167" s="182">
        <v>9.0000000000000006E-05</v>
      </c>
      <c r="R167" s="182">
        <f>Q167*H167</f>
        <v>0.0024300000000000003</v>
      </c>
      <c r="S167" s="182">
        <v>0</v>
      </c>
      <c r="T167" s="183">
        <f>S167*H167</f>
        <v>0</v>
      </c>
      <c r="U167" s="37"/>
      <c r="V167" s="37"/>
      <c r="W167" s="37"/>
      <c r="X167" s="37"/>
      <c r="Y167" s="37"/>
      <c r="Z167" s="37"/>
      <c r="AA167" s="37"/>
      <c r="AB167" s="37"/>
      <c r="AC167" s="37"/>
      <c r="AD167" s="37"/>
      <c r="AE167" s="37"/>
      <c r="AR167" s="184" t="s">
        <v>410</v>
      </c>
      <c r="AT167" s="184" t="s">
        <v>590</v>
      </c>
      <c r="AU167" s="184" t="s">
        <v>86</v>
      </c>
      <c r="AY167" s="18" t="s">
        <v>136</v>
      </c>
      <c r="BE167" s="185">
        <f>IF(N167="základní",J167,0)</f>
        <v>0</v>
      </c>
      <c r="BF167" s="185">
        <f>IF(N167="snížená",J167,0)</f>
        <v>0</v>
      </c>
      <c r="BG167" s="185">
        <f>IF(N167="zákl. přenesená",J167,0)</f>
        <v>0</v>
      </c>
      <c r="BH167" s="185">
        <f>IF(N167="sníž. přenesená",J167,0)</f>
        <v>0</v>
      </c>
      <c r="BI167" s="185">
        <f>IF(N167="nulová",J167,0)</f>
        <v>0</v>
      </c>
      <c r="BJ167" s="18" t="s">
        <v>84</v>
      </c>
      <c r="BK167" s="185">
        <f>ROUND(I167*H167,2)</f>
        <v>0</v>
      </c>
      <c r="BL167" s="18" t="s">
        <v>305</v>
      </c>
      <c r="BM167" s="184" t="s">
        <v>1357</v>
      </c>
    </row>
    <row r="168" s="2" customFormat="1">
      <c r="A168" s="37"/>
      <c r="B168" s="38"/>
      <c r="C168" s="37"/>
      <c r="D168" s="186" t="s">
        <v>145</v>
      </c>
      <c r="E168" s="37"/>
      <c r="F168" s="187" t="s">
        <v>1356</v>
      </c>
      <c r="G168" s="37"/>
      <c r="H168" s="37"/>
      <c r="I168" s="188"/>
      <c r="J168" s="37"/>
      <c r="K168" s="37"/>
      <c r="L168" s="38"/>
      <c r="M168" s="189"/>
      <c r="N168" s="190"/>
      <c r="O168" s="76"/>
      <c r="P168" s="76"/>
      <c r="Q168" s="76"/>
      <c r="R168" s="76"/>
      <c r="S168" s="76"/>
      <c r="T168" s="77"/>
      <c r="U168" s="37"/>
      <c r="V168" s="37"/>
      <c r="W168" s="37"/>
      <c r="X168" s="37"/>
      <c r="Y168" s="37"/>
      <c r="Z168" s="37"/>
      <c r="AA168" s="37"/>
      <c r="AB168" s="37"/>
      <c r="AC168" s="37"/>
      <c r="AD168" s="37"/>
      <c r="AE168" s="37"/>
      <c r="AT168" s="18" t="s">
        <v>145</v>
      </c>
      <c r="AU168" s="18" t="s">
        <v>86</v>
      </c>
    </row>
    <row r="169" s="2" customFormat="1" ht="24.15" customHeight="1">
      <c r="A169" s="37"/>
      <c r="B169" s="171"/>
      <c r="C169" s="172" t="s">
        <v>289</v>
      </c>
      <c r="D169" s="172" t="s">
        <v>139</v>
      </c>
      <c r="E169" s="173" t="s">
        <v>1358</v>
      </c>
      <c r="F169" s="174" t="s">
        <v>1359</v>
      </c>
      <c r="G169" s="175" t="s">
        <v>356</v>
      </c>
      <c r="H169" s="176">
        <v>14</v>
      </c>
      <c r="I169" s="177"/>
      <c r="J169" s="178">
        <f>ROUND(I169*H169,2)</f>
        <v>0</v>
      </c>
      <c r="K169" s="179"/>
      <c r="L169" s="38"/>
      <c r="M169" s="180" t="s">
        <v>1</v>
      </c>
      <c r="N169" s="181" t="s">
        <v>41</v>
      </c>
      <c r="O169" s="76"/>
      <c r="P169" s="182">
        <f>O169*H169</f>
        <v>0</v>
      </c>
      <c r="Q169" s="182">
        <v>0</v>
      </c>
      <c r="R169" s="182">
        <f>Q169*H169</f>
        <v>0</v>
      </c>
      <c r="S169" s="182">
        <v>0</v>
      </c>
      <c r="T169" s="183">
        <f>S169*H169</f>
        <v>0</v>
      </c>
      <c r="U169" s="37"/>
      <c r="V169" s="37"/>
      <c r="W169" s="37"/>
      <c r="X169" s="37"/>
      <c r="Y169" s="37"/>
      <c r="Z169" s="37"/>
      <c r="AA169" s="37"/>
      <c r="AB169" s="37"/>
      <c r="AC169" s="37"/>
      <c r="AD169" s="37"/>
      <c r="AE169" s="37"/>
      <c r="AR169" s="184" t="s">
        <v>305</v>
      </c>
      <c r="AT169" s="184" t="s">
        <v>139</v>
      </c>
      <c r="AU169" s="184" t="s">
        <v>86</v>
      </c>
      <c r="AY169" s="18" t="s">
        <v>136</v>
      </c>
      <c r="BE169" s="185">
        <f>IF(N169="základní",J169,0)</f>
        <v>0</v>
      </c>
      <c r="BF169" s="185">
        <f>IF(N169="snížená",J169,0)</f>
        <v>0</v>
      </c>
      <c r="BG169" s="185">
        <f>IF(N169="zákl. přenesená",J169,0)</f>
        <v>0</v>
      </c>
      <c r="BH169" s="185">
        <f>IF(N169="sníž. přenesená",J169,0)</f>
        <v>0</v>
      </c>
      <c r="BI169" s="185">
        <f>IF(N169="nulová",J169,0)</f>
        <v>0</v>
      </c>
      <c r="BJ169" s="18" t="s">
        <v>84</v>
      </c>
      <c r="BK169" s="185">
        <f>ROUND(I169*H169,2)</f>
        <v>0</v>
      </c>
      <c r="BL169" s="18" t="s">
        <v>305</v>
      </c>
      <c r="BM169" s="184" t="s">
        <v>1360</v>
      </c>
    </row>
    <row r="170" s="2" customFormat="1">
      <c r="A170" s="37"/>
      <c r="B170" s="38"/>
      <c r="C170" s="37"/>
      <c r="D170" s="186" t="s">
        <v>145</v>
      </c>
      <c r="E170" s="37"/>
      <c r="F170" s="187" t="s">
        <v>1361</v>
      </c>
      <c r="G170" s="37"/>
      <c r="H170" s="37"/>
      <c r="I170" s="188"/>
      <c r="J170" s="37"/>
      <c r="K170" s="37"/>
      <c r="L170" s="38"/>
      <c r="M170" s="189"/>
      <c r="N170" s="190"/>
      <c r="O170" s="76"/>
      <c r="P170" s="76"/>
      <c r="Q170" s="76"/>
      <c r="R170" s="76"/>
      <c r="S170" s="76"/>
      <c r="T170" s="77"/>
      <c r="U170" s="37"/>
      <c r="V170" s="37"/>
      <c r="W170" s="37"/>
      <c r="X170" s="37"/>
      <c r="Y170" s="37"/>
      <c r="Z170" s="37"/>
      <c r="AA170" s="37"/>
      <c r="AB170" s="37"/>
      <c r="AC170" s="37"/>
      <c r="AD170" s="37"/>
      <c r="AE170" s="37"/>
      <c r="AT170" s="18" t="s">
        <v>145</v>
      </c>
      <c r="AU170" s="18" t="s">
        <v>86</v>
      </c>
    </row>
    <row r="171" s="2" customFormat="1">
      <c r="A171" s="37"/>
      <c r="B171" s="38"/>
      <c r="C171" s="37"/>
      <c r="D171" s="206" t="s">
        <v>156</v>
      </c>
      <c r="E171" s="37"/>
      <c r="F171" s="207" t="s">
        <v>1362</v>
      </c>
      <c r="G171" s="37"/>
      <c r="H171" s="37"/>
      <c r="I171" s="188"/>
      <c r="J171" s="37"/>
      <c r="K171" s="37"/>
      <c r="L171" s="38"/>
      <c r="M171" s="189"/>
      <c r="N171" s="190"/>
      <c r="O171" s="76"/>
      <c r="P171" s="76"/>
      <c r="Q171" s="76"/>
      <c r="R171" s="76"/>
      <c r="S171" s="76"/>
      <c r="T171" s="77"/>
      <c r="U171" s="37"/>
      <c r="V171" s="37"/>
      <c r="W171" s="37"/>
      <c r="X171" s="37"/>
      <c r="Y171" s="37"/>
      <c r="Z171" s="37"/>
      <c r="AA171" s="37"/>
      <c r="AB171" s="37"/>
      <c r="AC171" s="37"/>
      <c r="AD171" s="37"/>
      <c r="AE171" s="37"/>
      <c r="AT171" s="18" t="s">
        <v>156</v>
      </c>
      <c r="AU171" s="18" t="s">
        <v>86</v>
      </c>
    </row>
    <row r="172" s="2" customFormat="1" ht="24.15" customHeight="1">
      <c r="A172" s="37"/>
      <c r="B172" s="171"/>
      <c r="C172" s="220" t="s">
        <v>295</v>
      </c>
      <c r="D172" s="220" t="s">
        <v>590</v>
      </c>
      <c r="E172" s="221" t="s">
        <v>1363</v>
      </c>
      <c r="F172" s="222" t="s">
        <v>1364</v>
      </c>
      <c r="G172" s="223" t="s">
        <v>356</v>
      </c>
      <c r="H172" s="224">
        <v>14</v>
      </c>
      <c r="I172" s="225"/>
      <c r="J172" s="226">
        <f>ROUND(I172*H172,2)</f>
        <v>0</v>
      </c>
      <c r="K172" s="227"/>
      <c r="L172" s="228"/>
      <c r="M172" s="229" t="s">
        <v>1</v>
      </c>
      <c r="N172" s="230" t="s">
        <v>41</v>
      </c>
      <c r="O172" s="76"/>
      <c r="P172" s="182">
        <f>O172*H172</f>
        <v>0</v>
      </c>
      <c r="Q172" s="182">
        <v>0.00010000000000000001</v>
      </c>
      <c r="R172" s="182">
        <f>Q172*H172</f>
        <v>0.0014</v>
      </c>
      <c r="S172" s="182">
        <v>0</v>
      </c>
      <c r="T172" s="183">
        <f>S172*H172</f>
        <v>0</v>
      </c>
      <c r="U172" s="37"/>
      <c r="V172" s="37"/>
      <c r="W172" s="37"/>
      <c r="X172" s="37"/>
      <c r="Y172" s="37"/>
      <c r="Z172" s="37"/>
      <c r="AA172" s="37"/>
      <c r="AB172" s="37"/>
      <c r="AC172" s="37"/>
      <c r="AD172" s="37"/>
      <c r="AE172" s="37"/>
      <c r="AR172" s="184" t="s">
        <v>410</v>
      </c>
      <c r="AT172" s="184" t="s">
        <v>590</v>
      </c>
      <c r="AU172" s="184" t="s">
        <v>86</v>
      </c>
      <c r="AY172" s="18" t="s">
        <v>136</v>
      </c>
      <c r="BE172" s="185">
        <f>IF(N172="základní",J172,0)</f>
        <v>0</v>
      </c>
      <c r="BF172" s="185">
        <f>IF(N172="snížená",J172,0)</f>
        <v>0</v>
      </c>
      <c r="BG172" s="185">
        <f>IF(N172="zákl. přenesená",J172,0)</f>
        <v>0</v>
      </c>
      <c r="BH172" s="185">
        <f>IF(N172="sníž. přenesená",J172,0)</f>
        <v>0</v>
      </c>
      <c r="BI172" s="185">
        <f>IF(N172="nulová",J172,0)</f>
        <v>0</v>
      </c>
      <c r="BJ172" s="18" t="s">
        <v>84</v>
      </c>
      <c r="BK172" s="185">
        <f>ROUND(I172*H172,2)</f>
        <v>0</v>
      </c>
      <c r="BL172" s="18" t="s">
        <v>305</v>
      </c>
      <c r="BM172" s="184" t="s">
        <v>1365</v>
      </c>
    </row>
    <row r="173" s="2" customFormat="1">
      <c r="A173" s="37"/>
      <c r="B173" s="38"/>
      <c r="C173" s="37"/>
      <c r="D173" s="186" t="s">
        <v>145</v>
      </c>
      <c r="E173" s="37"/>
      <c r="F173" s="187" t="s">
        <v>1364</v>
      </c>
      <c r="G173" s="37"/>
      <c r="H173" s="37"/>
      <c r="I173" s="188"/>
      <c r="J173" s="37"/>
      <c r="K173" s="37"/>
      <c r="L173" s="38"/>
      <c r="M173" s="189"/>
      <c r="N173" s="190"/>
      <c r="O173" s="76"/>
      <c r="P173" s="76"/>
      <c r="Q173" s="76"/>
      <c r="R173" s="76"/>
      <c r="S173" s="76"/>
      <c r="T173" s="77"/>
      <c r="U173" s="37"/>
      <c r="V173" s="37"/>
      <c r="W173" s="37"/>
      <c r="X173" s="37"/>
      <c r="Y173" s="37"/>
      <c r="Z173" s="37"/>
      <c r="AA173" s="37"/>
      <c r="AB173" s="37"/>
      <c r="AC173" s="37"/>
      <c r="AD173" s="37"/>
      <c r="AE173" s="37"/>
      <c r="AT173" s="18" t="s">
        <v>145</v>
      </c>
      <c r="AU173" s="18" t="s">
        <v>86</v>
      </c>
    </row>
    <row r="174" s="2" customFormat="1" ht="24.15" customHeight="1">
      <c r="A174" s="37"/>
      <c r="B174" s="171"/>
      <c r="C174" s="172" t="s">
        <v>305</v>
      </c>
      <c r="D174" s="172" t="s">
        <v>139</v>
      </c>
      <c r="E174" s="173" t="s">
        <v>1366</v>
      </c>
      <c r="F174" s="174" t="s">
        <v>1367</v>
      </c>
      <c r="G174" s="175" t="s">
        <v>356</v>
      </c>
      <c r="H174" s="176">
        <v>10</v>
      </c>
      <c r="I174" s="177"/>
      <c r="J174" s="178">
        <f>ROUND(I174*H174,2)</f>
        <v>0</v>
      </c>
      <c r="K174" s="179"/>
      <c r="L174" s="38"/>
      <c r="M174" s="180" t="s">
        <v>1</v>
      </c>
      <c r="N174" s="181" t="s">
        <v>41</v>
      </c>
      <c r="O174" s="76"/>
      <c r="P174" s="182">
        <f>O174*H174</f>
        <v>0</v>
      </c>
      <c r="Q174" s="182">
        <v>0</v>
      </c>
      <c r="R174" s="182">
        <f>Q174*H174</f>
        <v>0</v>
      </c>
      <c r="S174" s="182">
        <v>0</v>
      </c>
      <c r="T174" s="183">
        <f>S174*H174</f>
        <v>0</v>
      </c>
      <c r="U174" s="37"/>
      <c r="V174" s="37"/>
      <c r="W174" s="37"/>
      <c r="X174" s="37"/>
      <c r="Y174" s="37"/>
      <c r="Z174" s="37"/>
      <c r="AA174" s="37"/>
      <c r="AB174" s="37"/>
      <c r="AC174" s="37"/>
      <c r="AD174" s="37"/>
      <c r="AE174" s="37"/>
      <c r="AR174" s="184" t="s">
        <v>305</v>
      </c>
      <c r="AT174" s="184" t="s">
        <v>139</v>
      </c>
      <c r="AU174" s="184" t="s">
        <v>86</v>
      </c>
      <c r="AY174" s="18" t="s">
        <v>136</v>
      </c>
      <c r="BE174" s="185">
        <f>IF(N174="základní",J174,0)</f>
        <v>0</v>
      </c>
      <c r="BF174" s="185">
        <f>IF(N174="snížená",J174,0)</f>
        <v>0</v>
      </c>
      <c r="BG174" s="185">
        <f>IF(N174="zákl. přenesená",J174,0)</f>
        <v>0</v>
      </c>
      <c r="BH174" s="185">
        <f>IF(N174="sníž. přenesená",J174,0)</f>
        <v>0</v>
      </c>
      <c r="BI174" s="185">
        <f>IF(N174="nulová",J174,0)</f>
        <v>0</v>
      </c>
      <c r="BJ174" s="18" t="s">
        <v>84</v>
      </c>
      <c r="BK174" s="185">
        <f>ROUND(I174*H174,2)</f>
        <v>0</v>
      </c>
      <c r="BL174" s="18" t="s">
        <v>305</v>
      </c>
      <c r="BM174" s="184" t="s">
        <v>1368</v>
      </c>
    </row>
    <row r="175" s="2" customFormat="1">
      <c r="A175" s="37"/>
      <c r="B175" s="38"/>
      <c r="C175" s="37"/>
      <c r="D175" s="186" t="s">
        <v>145</v>
      </c>
      <c r="E175" s="37"/>
      <c r="F175" s="187" t="s">
        <v>1369</v>
      </c>
      <c r="G175" s="37"/>
      <c r="H175" s="37"/>
      <c r="I175" s="188"/>
      <c r="J175" s="37"/>
      <c r="K175" s="37"/>
      <c r="L175" s="38"/>
      <c r="M175" s="189"/>
      <c r="N175" s="190"/>
      <c r="O175" s="76"/>
      <c r="P175" s="76"/>
      <c r="Q175" s="76"/>
      <c r="R175" s="76"/>
      <c r="S175" s="76"/>
      <c r="T175" s="77"/>
      <c r="U175" s="37"/>
      <c r="V175" s="37"/>
      <c r="W175" s="37"/>
      <c r="X175" s="37"/>
      <c r="Y175" s="37"/>
      <c r="Z175" s="37"/>
      <c r="AA175" s="37"/>
      <c r="AB175" s="37"/>
      <c r="AC175" s="37"/>
      <c r="AD175" s="37"/>
      <c r="AE175" s="37"/>
      <c r="AT175" s="18" t="s">
        <v>145</v>
      </c>
      <c r="AU175" s="18" t="s">
        <v>86</v>
      </c>
    </row>
    <row r="176" s="2" customFormat="1">
      <c r="A176" s="37"/>
      <c r="B176" s="38"/>
      <c r="C176" s="37"/>
      <c r="D176" s="206" t="s">
        <v>156</v>
      </c>
      <c r="E176" s="37"/>
      <c r="F176" s="207" t="s">
        <v>1370</v>
      </c>
      <c r="G176" s="37"/>
      <c r="H176" s="37"/>
      <c r="I176" s="188"/>
      <c r="J176" s="37"/>
      <c r="K176" s="37"/>
      <c r="L176" s="38"/>
      <c r="M176" s="189"/>
      <c r="N176" s="190"/>
      <c r="O176" s="76"/>
      <c r="P176" s="76"/>
      <c r="Q176" s="76"/>
      <c r="R176" s="76"/>
      <c r="S176" s="76"/>
      <c r="T176" s="77"/>
      <c r="U176" s="37"/>
      <c r="V176" s="37"/>
      <c r="W176" s="37"/>
      <c r="X176" s="37"/>
      <c r="Y176" s="37"/>
      <c r="Z176" s="37"/>
      <c r="AA176" s="37"/>
      <c r="AB176" s="37"/>
      <c r="AC176" s="37"/>
      <c r="AD176" s="37"/>
      <c r="AE176" s="37"/>
      <c r="AT176" s="18" t="s">
        <v>156</v>
      </c>
      <c r="AU176" s="18" t="s">
        <v>86</v>
      </c>
    </row>
    <row r="177" s="2" customFormat="1" ht="24.15" customHeight="1">
      <c r="A177" s="37"/>
      <c r="B177" s="171"/>
      <c r="C177" s="220" t="s">
        <v>312</v>
      </c>
      <c r="D177" s="220" t="s">
        <v>590</v>
      </c>
      <c r="E177" s="221" t="s">
        <v>1371</v>
      </c>
      <c r="F177" s="222" t="s">
        <v>1372</v>
      </c>
      <c r="G177" s="223" t="s">
        <v>356</v>
      </c>
      <c r="H177" s="224">
        <v>10</v>
      </c>
      <c r="I177" s="225"/>
      <c r="J177" s="226">
        <f>ROUND(I177*H177,2)</f>
        <v>0</v>
      </c>
      <c r="K177" s="227"/>
      <c r="L177" s="228"/>
      <c r="M177" s="229" t="s">
        <v>1</v>
      </c>
      <c r="N177" s="230" t="s">
        <v>41</v>
      </c>
      <c r="O177" s="76"/>
      <c r="P177" s="182">
        <f>O177*H177</f>
        <v>0</v>
      </c>
      <c r="Q177" s="182">
        <v>9.0000000000000006E-05</v>
      </c>
      <c r="R177" s="182">
        <f>Q177*H177</f>
        <v>0.00090000000000000008</v>
      </c>
      <c r="S177" s="182">
        <v>0</v>
      </c>
      <c r="T177" s="183">
        <f>S177*H177</f>
        <v>0</v>
      </c>
      <c r="U177" s="37"/>
      <c r="V177" s="37"/>
      <c r="W177" s="37"/>
      <c r="X177" s="37"/>
      <c r="Y177" s="37"/>
      <c r="Z177" s="37"/>
      <c r="AA177" s="37"/>
      <c r="AB177" s="37"/>
      <c r="AC177" s="37"/>
      <c r="AD177" s="37"/>
      <c r="AE177" s="37"/>
      <c r="AR177" s="184" t="s">
        <v>410</v>
      </c>
      <c r="AT177" s="184" t="s">
        <v>590</v>
      </c>
      <c r="AU177" s="184" t="s">
        <v>86</v>
      </c>
      <c r="AY177" s="18" t="s">
        <v>136</v>
      </c>
      <c r="BE177" s="185">
        <f>IF(N177="základní",J177,0)</f>
        <v>0</v>
      </c>
      <c r="BF177" s="185">
        <f>IF(N177="snížená",J177,0)</f>
        <v>0</v>
      </c>
      <c r="BG177" s="185">
        <f>IF(N177="zákl. přenesená",J177,0)</f>
        <v>0</v>
      </c>
      <c r="BH177" s="185">
        <f>IF(N177="sníž. přenesená",J177,0)</f>
        <v>0</v>
      </c>
      <c r="BI177" s="185">
        <f>IF(N177="nulová",J177,0)</f>
        <v>0</v>
      </c>
      <c r="BJ177" s="18" t="s">
        <v>84</v>
      </c>
      <c r="BK177" s="185">
        <f>ROUND(I177*H177,2)</f>
        <v>0</v>
      </c>
      <c r="BL177" s="18" t="s">
        <v>305</v>
      </c>
      <c r="BM177" s="184" t="s">
        <v>1373</v>
      </c>
    </row>
    <row r="178" s="2" customFormat="1">
      <c r="A178" s="37"/>
      <c r="B178" s="38"/>
      <c r="C178" s="37"/>
      <c r="D178" s="186" t="s">
        <v>145</v>
      </c>
      <c r="E178" s="37"/>
      <c r="F178" s="187" t="s">
        <v>1372</v>
      </c>
      <c r="G178" s="37"/>
      <c r="H178" s="37"/>
      <c r="I178" s="188"/>
      <c r="J178" s="37"/>
      <c r="K178" s="37"/>
      <c r="L178" s="38"/>
      <c r="M178" s="189"/>
      <c r="N178" s="190"/>
      <c r="O178" s="76"/>
      <c r="P178" s="76"/>
      <c r="Q178" s="76"/>
      <c r="R178" s="76"/>
      <c r="S178" s="76"/>
      <c r="T178" s="77"/>
      <c r="U178" s="37"/>
      <c r="V178" s="37"/>
      <c r="W178" s="37"/>
      <c r="X178" s="37"/>
      <c r="Y178" s="37"/>
      <c r="Z178" s="37"/>
      <c r="AA178" s="37"/>
      <c r="AB178" s="37"/>
      <c r="AC178" s="37"/>
      <c r="AD178" s="37"/>
      <c r="AE178" s="37"/>
      <c r="AT178" s="18" t="s">
        <v>145</v>
      </c>
      <c r="AU178" s="18" t="s">
        <v>86</v>
      </c>
    </row>
    <row r="179" s="2" customFormat="1" ht="24.15" customHeight="1">
      <c r="A179" s="37"/>
      <c r="B179" s="171"/>
      <c r="C179" s="172" t="s">
        <v>318</v>
      </c>
      <c r="D179" s="172" t="s">
        <v>139</v>
      </c>
      <c r="E179" s="173" t="s">
        <v>1374</v>
      </c>
      <c r="F179" s="174" t="s">
        <v>1375</v>
      </c>
      <c r="G179" s="175" t="s">
        <v>356</v>
      </c>
      <c r="H179" s="176">
        <v>2</v>
      </c>
      <c r="I179" s="177"/>
      <c r="J179" s="178">
        <f>ROUND(I179*H179,2)</f>
        <v>0</v>
      </c>
      <c r="K179" s="179"/>
      <c r="L179" s="38"/>
      <c r="M179" s="180" t="s">
        <v>1</v>
      </c>
      <c r="N179" s="181" t="s">
        <v>41</v>
      </c>
      <c r="O179" s="76"/>
      <c r="P179" s="182">
        <f>O179*H179</f>
        <v>0</v>
      </c>
      <c r="Q179" s="182">
        <v>0</v>
      </c>
      <c r="R179" s="182">
        <f>Q179*H179</f>
        <v>0</v>
      </c>
      <c r="S179" s="182">
        <v>0</v>
      </c>
      <c r="T179" s="183">
        <f>S179*H179</f>
        <v>0</v>
      </c>
      <c r="U179" s="37"/>
      <c r="V179" s="37"/>
      <c r="W179" s="37"/>
      <c r="X179" s="37"/>
      <c r="Y179" s="37"/>
      <c r="Z179" s="37"/>
      <c r="AA179" s="37"/>
      <c r="AB179" s="37"/>
      <c r="AC179" s="37"/>
      <c r="AD179" s="37"/>
      <c r="AE179" s="37"/>
      <c r="AR179" s="184" t="s">
        <v>305</v>
      </c>
      <c r="AT179" s="184" t="s">
        <v>139</v>
      </c>
      <c r="AU179" s="184" t="s">
        <v>86</v>
      </c>
      <c r="AY179" s="18" t="s">
        <v>136</v>
      </c>
      <c r="BE179" s="185">
        <f>IF(N179="základní",J179,0)</f>
        <v>0</v>
      </c>
      <c r="BF179" s="185">
        <f>IF(N179="snížená",J179,0)</f>
        <v>0</v>
      </c>
      <c r="BG179" s="185">
        <f>IF(N179="zákl. přenesená",J179,0)</f>
        <v>0</v>
      </c>
      <c r="BH179" s="185">
        <f>IF(N179="sníž. přenesená",J179,0)</f>
        <v>0</v>
      </c>
      <c r="BI179" s="185">
        <f>IF(N179="nulová",J179,0)</f>
        <v>0</v>
      </c>
      <c r="BJ179" s="18" t="s">
        <v>84</v>
      </c>
      <c r="BK179" s="185">
        <f>ROUND(I179*H179,2)</f>
        <v>0</v>
      </c>
      <c r="BL179" s="18" t="s">
        <v>305</v>
      </c>
      <c r="BM179" s="184" t="s">
        <v>1376</v>
      </c>
    </row>
    <row r="180" s="2" customFormat="1">
      <c r="A180" s="37"/>
      <c r="B180" s="38"/>
      <c r="C180" s="37"/>
      <c r="D180" s="186" t="s">
        <v>145</v>
      </c>
      <c r="E180" s="37"/>
      <c r="F180" s="187" t="s">
        <v>1377</v>
      </c>
      <c r="G180" s="37"/>
      <c r="H180" s="37"/>
      <c r="I180" s="188"/>
      <c r="J180" s="37"/>
      <c r="K180" s="37"/>
      <c r="L180" s="38"/>
      <c r="M180" s="189"/>
      <c r="N180" s="190"/>
      <c r="O180" s="76"/>
      <c r="P180" s="76"/>
      <c r="Q180" s="76"/>
      <c r="R180" s="76"/>
      <c r="S180" s="76"/>
      <c r="T180" s="77"/>
      <c r="U180" s="37"/>
      <c r="V180" s="37"/>
      <c r="W180" s="37"/>
      <c r="X180" s="37"/>
      <c r="Y180" s="37"/>
      <c r="Z180" s="37"/>
      <c r="AA180" s="37"/>
      <c r="AB180" s="37"/>
      <c r="AC180" s="37"/>
      <c r="AD180" s="37"/>
      <c r="AE180" s="37"/>
      <c r="AT180" s="18" t="s">
        <v>145</v>
      </c>
      <c r="AU180" s="18" t="s">
        <v>86</v>
      </c>
    </row>
    <row r="181" s="2" customFormat="1">
      <c r="A181" s="37"/>
      <c r="B181" s="38"/>
      <c r="C181" s="37"/>
      <c r="D181" s="206" t="s">
        <v>156</v>
      </c>
      <c r="E181" s="37"/>
      <c r="F181" s="207" t="s">
        <v>1378</v>
      </c>
      <c r="G181" s="37"/>
      <c r="H181" s="37"/>
      <c r="I181" s="188"/>
      <c r="J181" s="37"/>
      <c r="K181" s="37"/>
      <c r="L181" s="38"/>
      <c r="M181" s="189"/>
      <c r="N181" s="190"/>
      <c r="O181" s="76"/>
      <c r="P181" s="76"/>
      <c r="Q181" s="76"/>
      <c r="R181" s="76"/>
      <c r="S181" s="76"/>
      <c r="T181" s="77"/>
      <c r="U181" s="37"/>
      <c r="V181" s="37"/>
      <c r="W181" s="37"/>
      <c r="X181" s="37"/>
      <c r="Y181" s="37"/>
      <c r="Z181" s="37"/>
      <c r="AA181" s="37"/>
      <c r="AB181" s="37"/>
      <c r="AC181" s="37"/>
      <c r="AD181" s="37"/>
      <c r="AE181" s="37"/>
      <c r="AT181" s="18" t="s">
        <v>156</v>
      </c>
      <c r="AU181" s="18" t="s">
        <v>86</v>
      </c>
    </row>
    <row r="182" s="2" customFormat="1" ht="24.15" customHeight="1">
      <c r="A182" s="37"/>
      <c r="B182" s="171"/>
      <c r="C182" s="220" t="s">
        <v>324</v>
      </c>
      <c r="D182" s="220" t="s">
        <v>590</v>
      </c>
      <c r="E182" s="221" t="s">
        <v>1379</v>
      </c>
      <c r="F182" s="222" t="s">
        <v>1380</v>
      </c>
      <c r="G182" s="223" t="s">
        <v>356</v>
      </c>
      <c r="H182" s="224">
        <v>2</v>
      </c>
      <c r="I182" s="225"/>
      <c r="J182" s="226">
        <f>ROUND(I182*H182,2)</f>
        <v>0</v>
      </c>
      <c r="K182" s="227"/>
      <c r="L182" s="228"/>
      <c r="M182" s="229" t="s">
        <v>1</v>
      </c>
      <c r="N182" s="230" t="s">
        <v>41</v>
      </c>
      <c r="O182" s="76"/>
      <c r="P182" s="182">
        <f>O182*H182</f>
        <v>0</v>
      </c>
      <c r="Q182" s="182">
        <v>0.00011</v>
      </c>
      <c r="R182" s="182">
        <f>Q182*H182</f>
        <v>0.00022000000000000001</v>
      </c>
      <c r="S182" s="182">
        <v>0</v>
      </c>
      <c r="T182" s="183">
        <f>S182*H182</f>
        <v>0</v>
      </c>
      <c r="U182" s="37"/>
      <c r="V182" s="37"/>
      <c r="W182" s="37"/>
      <c r="X182" s="37"/>
      <c r="Y182" s="37"/>
      <c r="Z182" s="37"/>
      <c r="AA182" s="37"/>
      <c r="AB182" s="37"/>
      <c r="AC182" s="37"/>
      <c r="AD182" s="37"/>
      <c r="AE182" s="37"/>
      <c r="AR182" s="184" t="s">
        <v>410</v>
      </c>
      <c r="AT182" s="184" t="s">
        <v>590</v>
      </c>
      <c r="AU182" s="184" t="s">
        <v>86</v>
      </c>
      <c r="AY182" s="18" t="s">
        <v>136</v>
      </c>
      <c r="BE182" s="185">
        <f>IF(N182="základní",J182,0)</f>
        <v>0</v>
      </c>
      <c r="BF182" s="185">
        <f>IF(N182="snížená",J182,0)</f>
        <v>0</v>
      </c>
      <c r="BG182" s="185">
        <f>IF(N182="zákl. přenesená",J182,0)</f>
        <v>0</v>
      </c>
      <c r="BH182" s="185">
        <f>IF(N182="sníž. přenesená",J182,0)</f>
        <v>0</v>
      </c>
      <c r="BI182" s="185">
        <f>IF(N182="nulová",J182,0)</f>
        <v>0</v>
      </c>
      <c r="BJ182" s="18" t="s">
        <v>84</v>
      </c>
      <c r="BK182" s="185">
        <f>ROUND(I182*H182,2)</f>
        <v>0</v>
      </c>
      <c r="BL182" s="18" t="s">
        <v>305</v>
      </c>
      <c r="BM182" s="184" t="s">
        <v>1381</v>
      </c>
    </row>
    <row r="183" s="2" customFormat="1">
      <c r="A183" s="37"/>
      <c r="B183" s="38"/>
      <c r="C183" s="37"/>
      <c r="D183" s="186" t="s">
        <v>145</v>
      </c>
      <c r="E183" s="37"/>
      <c r="F183" s="187" t="s">
        <v>1380</v>
      </c>
      <c r="G183" s="37"/>
      <c r="H183" s="37"/>
      <c r="I183" s="188"/>
      <c r="J183" s="37"/>
      <c r="K183" s="37"/>
      <c r="L183" s="38"/>
      <c r="M183" s="189"/>
      <c r="N183" s="190"/>
      <c r="O183" s="76"/>
      <c r="P183" s="76"/>
      <c r="Q183" s="76"/>
      <c r="R183" s="76"/>
      <c r="S183" s="76"/>
      <c r="T183" s="77"/>
      <c r="U183" s="37"/>
      <c r="V183" s="37"/>
      <c r="W183" s="37"/>
      <c r="X183" s="37"/>
      <c r="Y183" s="37"/>
      <c r="Z183" s="37"/>
      <c r="AA183" s="37"/>
      <c r="AB183" s="37"/>
      <c r="AC183" s="37"/>
      <c r="AD183" s="37"/>
      <c r="AE183" s="37"/>
      <c r="AT183" s="18" t="s">
        <v>145</v>
      </c>
      <c r="AU183" s="18" t="s">
        <v>86</v>
      </c>
    </row>
    <row r="184" s="2" customFormat="1" ht="24.15" customHeight="1">
      <c r="A184" s="37"/>
      <c r="B184" s="171"/>
      <c r="C184" s="172" t="s">
        <v>330</v>
      </c>
      <c r="D184" s="172" t="s">
        <v>139</v>
      </c>
      <c r="E184" s="173" t="s">
        <v>1382</v>
      </c>
      <c r="F184" s="174" t="s">
        <v>1383</v>
      </c>
      <c r="G184" s="175" t="s">
        <v>356</v>
      </c>
      <c r="H184" s="176">
        <v>10</v>
      </c>
      <c r="I184" s="177"/>
      <c r="J184" s="178">
        <f>ROUND(I184*H184,2)</f>
        <v>0</v>
      </c>
      <c r="K184" s="179"/>
      <c r="L184" s="38"/>
      <c r="M184" s="180" t="s">
        <v>1</v>
      </c>
      <c r="N184" s="181" t="s">
        <v>41</v>
      </c>
      <c r="O184" s="76"/>
      <c r="P184" s="182">
        <f>O184*H184</f>
        <v>0</v>
      </c>
      <c r="Q184" s="182">
        <v>0</v>
      </c>
      <c r="R184" s="182">
        <f>Q184*H184</f>
        <v>0</v>
      </c>
      <c r="S184" s="182">
        <v>0</v>
      </c>
      <c r="T184" s="183">
        <f>S184*H184</f>
        <v>0</v>
      </c>
      <c r="U184" s="37"/>
      <c r="V184" s="37"/>
      <c r="W184" s="37"/>
      <c r="X184" s="37"/>
      <c r="Y184" s="37"/>
      <c r="Z184" s="37"/>
      <c r="AA184" s="37"/>
      <c r="AB184" s="37"/>
      <c r="AC184" s="37"/>
      <c r="AD184" s="37"/>
      <c r="AE184" s="37"/>
      <c r="AR184" s="184" t="s">
        <v>305</v>
      </c>
      <c r="AT184" s="184" t="s">
        <v>139</v>
      </c>
      <c r="AU184" s="184" t="s">
        <v>86</v>
      </c>
      <c r="AY184" s="18" t="s">
        <v>136</v>
      </c>
      <c r="BE184" s="185">
        <f>IF(N184="základní",J184,0)</f>
        <v>0</v>
      </c>
      <c r="BF184" s="185">
        <f>IF(N184="snížená",J184,0)</f>
        <v>0</v>
      </c>
      <c r="BG184" s="185">
        <f>IF(N184="zákl. přenesená",J184,0)</f>
        <v>0</v>
      </c>
      <c r="BH184" s="185">
        <f>IF(N184="sníž. přenesená",J184,0)</f>
        <v>0</v>
      </c>
      <c r="BI184" s="185">
        <f>IF(N184="nulová",J184,0)</f>
        <v>0</v>
      </c>
      <c r="BJ184" s="18" t="s">
        <v>84</v>
      </c>
      <c r="BK184" s="185">
        <f>ROUND(I184*H184,2)</f>
        <v>0</v>
      </c>
      <c r="BL184" s="18" t="s">
        <v>305</v>
      </c>
      <c r="BM184" s="184" t="s">
        <v>1384</v>
      </c>
    </row>
    <row r="185" s="2" customFormat="1">
      <c r="A185" s="37"/>
      <c r="B185" s="38"/>
      <c r="C185" s="37"/>
      <c r="D185" s="186" t="s">
        <v>145</v>
      </c>
      <c r="E185" s="37"/>
      <c r="F185" s="187" t="s">
        <v>1385</v>
      </c>
      <c r="G185" s="37"/>
      <c r="H185" s="37"/>
      <c r="I185" s="188"/>
      <c r="J185" s="37"/>
      <c r="K185" s="37"/>
      <c r="L185" s="38"/>
      <c r="M185" s="189"/>
      <c r="N185" s="190"/>
      <c r="O185" s="76"/>
      <c r="P185" s="76"/>
      <c r="Q185" s="76"/>
      <c r="R185" s="76"/>
      <c r="S185" s="76"/>
      <c r="T185" s="77"/>
      <c r="U185" s="37"/>
      <c r="V185" s="37"/>
      <c r="W185" s="37"/>
      <c r="X185" s="37"/>
      <c r="Y185" s="37"/>
      <c r="Z185" s="37"/>
      <c r="AA185" s="37"/>
      <c r="AB185" s="37"/>
      <c r="AC185" s="37"/>
      <c r="AD185" s="37"/>
      <c r="AE185" s="37"/>
      <c r="AT185" s="18" t="s">
        <v>145</v>
      </c>
      <c r="AU185" s="18" t="s">
        <v>86</v>
      </c>
    </row>
    <row r="186" s="2" customFormat="1">
      <c r="A186" s="37"/>
      <c r="B186" s="38"/>
      <c r="C186" s="37"/>
      <c r="D186" s="206" t="s">
        <v>156</v>
      </c>
      <c r="E186" s="37"/>
      <c r="F186" s="207" t="s">
        <v>1386</v>
      </c>
      <c r="G186" s="37"/>
      <c r="H186" s="37"/>
      <c r="I186" s="188"/>
      <c r="J186" s="37"/>
      <c r="K186" s="37"/>
      <c r="L186" s="38"/>
      <c r="M186" s="189"/>
      <c r="N186" s="190"/>
      <c r="O186" s="76"/>
      <c r="P186" s="76"/>
      <c r="Q186" s="76"/>
      <c r="R186" s="76"/>
      <c r="S186" s="76"/>
      <c r="T186" s="77"/>
      <c r="U186" s="37"/>
      <c r="V186" s="37"/>
      <c r="W186" s="37"/>
      <c r="X186" s="37"/>
      <c r="Y186" s="37"/>
      <c r="Z186" s="37"/>
      <c r="AA186" s="37"/>
      <c r="AB186" s="37"/>
      <c r="AC186" s="37"/>
      <c r="AD186" s="37"/>
      <c r="AE186" s="37"/>
      <c r="AT186" s="18" t="s">
        <v>156</v>
      </c>
      <c r="AU186" s="18" t="s">
        <v>86</v>
      </c>
    </row>
    <row r="187" s="2" customFormat="1" ht="24.15" customHeight="1">
      <c r="A187" s="37"/>
      <c r="B187" s="171"/>
      <c r="C187" s="220" t="s">
        <v>7</v>
      </c>
      <c r="D187" s="220" t="s">
        <v>590</v>
      </c>
      <c r="E187" s="221" t="s">
        <v>1387</v>
      </c>
      <c r="F187" s="222" t="s">
        <v>1388</v>
      </c>
      <c r="G187" s="223" t="s">
        <v>356</v>
      </c>
      <c r="H187" s="224">
        <v>10</v>
      </c>
      <c r="I187" s="225"/>
      <c r="J187" s="226">
        <f>ROUND(I187*H187,2)</f>
        <v>0</v>
      </c>
      <c r="K187" s="227"/>
      <c r="L187" s="228"/>
      <c r="M187" s="229" t="s">
        <v>1</v>
      </c>
      <c r="N187" s="230" t="s">
        <v>41</v>
      </c>
      <c r="O187" s="76"/>
      <c r="P187" s="182">
        <f>O187*H187</f>
        <v>0</v>
      </c>
      <c r="Q187" s="182">
        <v>0.00010000000000000001</v>
      </c>
      <c r="R187" s="182">
        <f>Q187*H187</f>
        <v>0.001</v>
      </c>
      <c r="S187" s="182">
        <v>0</v>
      </c>
      <c r="T187" s="183">
        <f>S187*H187</f>
        <v>0</v>
      </c>
      <c r="U187" s="37"/>
      <c r="V187" s="37"/>
      <c r="W187" s="37"/>
      <c r="X187" s="37"/>
      <c r="Y187" s="37"/>
      <c r="Z187" s="37"/>
      <c r="AA187" s="37"/>
      <c r="AB187" s="37"/>
      <c r="AC187" s="37"/>
      <c r="AD187" s="37"/>
      <c r="AE187" s="37"/>
      <c r="AR187" s="184" t="s">
        <v>410</v>
      </c>
      <c r="AT187" s="184" t="s">
        <v>590</v>
      </c>
      <c r="AU187" s="184" t="s">
        <v>86</v>
      </c>
      <c r="AY187" s="18" t="s">
        <v>136</v>
      </c>
      <c r="BE187" s="185">
        <f>IF(N187="základní",J187,0)</f>
        <v>0</v>
      </c>
      <c r="BF187" s="185">
        <f>IF(N187="snížená",J187,0)</f>
        <v>0</v>
      </c>
      <c r="BG187" s="185">
        <f>IF(N187="zákl. přenesená",J187,0)</f>
        <v>0</v>
      </c>
      <c r="BH187" s="185">
        <f>IF(N187="sníž. přenesená",J187,0)</f>
        <v>0</v>
      </c>
      <c r="BI187" s="185">
        <f>IF(N187="nulová",J187,0)</f>
        <v>0</v>
      </c>
      <c r="BJ187" s="18" t="s">
        <v>84</v>
      </c>
      <c r="BK187" s="185">
        <f>ROUND(I187*H187,2)</f>
        <v>0</v>
      </c>
      <c r="BL187" s="18" t="s">
        <v>305</v>
      </c>
      <c r="BM187" s="184" t="s">
        <v>1389</v>
      </c>
    </row>
    <row r="188" s="2" customFormat="1">
      <c r="A188" s="37"/>
      <c r="B188" s="38"/>
      <c r="C188" s="37"/>
      <c r="D188" s="186" t="s">
        <v>145</v>
      </c>
      <c r="E188" s="37"/>
      <c r="F188" s="187" t="s">
        <v>1388</v>
      </c>
      <c r="G188" s="37"/>
      <c r="H188" s="37"/>
      <c r="I188" s="188"/>
      <c r="J188" s="37"/>
      <c r="K188" s="37"/>
      <c r="L188" s="38"/>
      <c r="M188" s="189"/>
      <c r="N188" s="190"/>
      <c r="O188" s="76"/>
      <c r="P188" s="76"/>
      <c r="Q188" s="76"/>
      <c r="R188" s="76"/>
      <c r="S188" s="76"/>
      <c r="T188" s="77"/>
      <c r="U188" s="37"/>
      <c r="V188" s="37"/>
      <c r="W188" s="37"/>
      <c r="X188" s="37"/>
      <c r="Y188" s="37"/>
      <c r="Z188" s="37"/>
      <c r="AA188" s="37"/>
      <c r="AB188" s="37"/>
      <c r="AC188" s="37"/>
      <c r="AD188" s="37"/>
      <c r="AE188" s="37"/>
      <c r="AT188" s="18" t="s">
        <v>145</v>
      </c>
      <c r="AU188" s="18" t="s">
        <v>86</v>
      </c>
    </row>
    <row r="189" s="2" customFormat="1" ht="21.75" customHeight="1">
      <c r="A189" s="37"/>
      <c r="B189" s="171"/>
      <c r="C189" s="172" t="s">
        <v>341</v>
      </c>
      <c r="D189" s="172" t="s">
        <v>139</v>
      </c>
      <c r="E189" s="173" t="s">
        <v>1390</v>
      </c>
      <c r="F189" s="174" t="s">
        <v>1391</v>
      </c>
      <c r="G189" s="175" t="s">
        <v>356</v>
      </c>
      <c r="H189" s="176">
        <v>17</v>
      </c>
      <c r="I189" s="177"/>
      <c r="J189" s="178">
        <f>ROUND(I189*H189,2)</f>
        <v>0</v>
      </c>
      <c r="K189" s="179"/>
      <c r="L189" s="38"/>
      <c r="M189" s="180" t="s">
        <v>1</v>
      </c>
      <c r="N189" s="181" t="s">
        <v>41</v>
      </c>
      <c r="O189" s="76"/>
      <c r="P189" s="182">
        <f>O189*H189</f>
        <v>0</v>
      </c>
      <c r="Q189" s="182">
        <v>0</v>
      </c>
      <c r="R189" s="182">
        <f>Q189*H189</f>
        <v>0</v>
      </c>
      <c r="S189" s="182">
        <v>0</v>
      </c>
      <c r="T189" s="183">
        <f>S189*H189</f>
        <v>0</v>
      </c>
      <c r="U189" s="37"/>
      <c r="V189" s="37"/>
      <c r="W189" s="37"/>
      <c r="X189" s="37"/>
      <c r="Y189" s="37"/>
      <c r="Z189" s="37"/>
      <c r="AA189" s="37"/>
      <c r="AB189" s="37"/>
      <c r="AC189" s="37"/>
      <c r="AD189" s="37"/>
      <c r="AE189" s="37"/>
      <c r="AR189" s="184" t="s">
        <v>305</v>
      </c>
      <c r="AT189" s="184" t="s">
        <v>139</v>
      </c>
      <c r="AU189" s="184" t="s">
        <v>86</v>
      </c>
      <c r="AY189" s="18" t="s">
        <v>136</v>
      </c>
      <c r="BE189" s="185">
        <f>IF(N189="základní",J189,0)</f>
        <v>0</v>
      </c>
      <c r="BF189" s="185">
        <f>IF(N189="snížená",J189,0)</f>
        <v>0</v>
      </c>
      <c r="BG189" s="185">
        <f>IF(N189="zákl. přenesená",J189,0)</f>
        <v>0</v>
      </c>
      <c r="BH189" s="185">
        <f>IF(N189="sníž. přenesená",J189,0)</f>
        <v>0</v>
      </c>
      <c r="BI189" s="185">
        <f>IF(N189="nulová",J189,0)</f>
        <v>0</v>
      </c>
      <c r="BJ189" s="18" t="s">
        <v>84</v>
      </c>
      <c r="BK189" s="185">
        <f>ROUND(I189*H189,2)</f>
        <v>0</v>
      </c>
      <c r="BL189" s="18" t="s">
        <v>305</v>
      </c>
      <c r="BM189" s="184" t="s">
        <v>1392</v>
      </c>
    </row>
    <row r="190" s="2" customFormat="1">
      <c r="A190" s="37"/>
      <c r="B190" s="38"/>
      <c r="C190" s="37"/>
      <c r="D190" s="186" t="s">
        <v>145</v>
      </c>
      <c r="E190" s="37"/>
      <c r="F190" s="187" t="s">
        <v>1393</v>
      </c>
      <c r="G190" s="37"/>
      <c r="H190" s="37"/>
      <c r="I190" s="188"/>
      <c r="J190" s="37"/>
      <c r="K190" s="37"/>
      <c r="L190" s="38"/>
      <c r="M190" s="189"/>
      <c r="N190" s="190"/>
      <c r="O190" s="76"/>
      <c r="P190" s="76"/>
      <c r="Q190" s="76"/>
      <c r="R190" s="76"/>
      <c r="S190" s="76"/>
      <c r="T190" s="77"/>
      <c r="U190" s="37"/>
      <c r="V190" s="37"/>
      <c r="W190" s="37"/>
      <c r="X190" s="37"/>
      <c r="Y190" s="37"/>
      <c r="Z190" s="37"/>
      <c r="AA190" s="37"/>
      <c r="AB190" s="37"/>
      <c r="AC190" s="37"/>
      <c r="AD190" s="37"/>
      <c r="AE190" s="37"/>
      <c r="AT190" s="18" t="s">
        <v>145</v>
      </c>
      <c r="AU190" s="18" t="s">
        <v>86</v>
      </c>
    </row>
    <row r="191" s="2" customFormat="1">
      <c r="A191" s="37"/>
      <c r="B191" s="38"/>
      <c r="C191" s="37"/>
      <c r="D191" s="206" t="s">
        <v>156</v>
      </c>
      <c r="E191" s="37"/>
      <c r="F191" s="207" t="s">
        <v>1394</v>
      </c>
      <c r="G191" s="37"/>
      <c r="H191" s="37"/>
      <c r="I191" s="188"/>
      <c r="J191" s="37"/>
      <c r="K191" s="37"/>
      <c r="L191" s="38"/>
      <c r="M191" s="189"/>
      <c r="N191" s="190"/>
      <c r="O191" s="76"/>
      <c r="P191" s="76"/>
      <c r="Q191" s="76"/>
      <c r="R191" s="76"/>
      <c r="S191" s="76"/>
      <c r="T191" s="77"/>
      <c r="U191" s="37"/>
      <c r="V191" s="37"/>
      <c r="W191" s="37"/>
      <c r="X191" s="37"/>
      <c r="Y191" s="37"/>
      <c r="Z191" s="37"/>
      <c r="AA191" s="37"/>
      <c r="AB191" s="37"/>
      <c r="AC191" s="37"/>
      <c r="AD191" s="37"/>
      <c r="AE191" s="37"/>
      <c r="AT191" s="18" t="s">
        <v>156</v>
      </c>
      <c r="AU191" s="18" t="s">
        <v>86</v>
      </c>
    </row>
    <row r="192" s="2" customFormat="1" ht="16.5" customHeight="1">
      <c r="A192" s="37"/>
      <c r="B192" s="171"/>
      <c r="C192" s="220" t="s">
        <v>347</v>
      </c>
      <c r="D192" s="220" t="s">
        <v>590</v>
      </c>
      <c r="E192" s="221" t="s">
        <v>1395</v>
      </c>
      <c r="F192" s="222" t="s">
        <v>1396</v>
      </c>
      <c r="G192" s="223" t="s">
        <v>356</v>
      </c>
      <c r="H192" s="224">
        <v>17</v>
      </c>
      <c r="I192" s="225"/>
      <c r="J192" s="226">
        <f>ROUND(I192*H192,2)</f>
        <v>0</v>
      </c>
      <c r="K192" s="227"/>
      <c r="L192" s="228"/>
      <c r="M192" s="229" t="s">
        <v>1</v>
      </c>
      <c r="N192" s="230" t="s">
        <v>41</v>
      </c>
      <c r="O192" s="76"/>
      <c r="P192" s="182">
        <f>O192*H192</f>
        <v>0</v>
      </c>
      <c r="Q192" s="182">
        <v>0.00011</v>
      </c>
      <c r="R192" s="182">
        <f>Q192*H192</f>
        <v>0.0018700000000000001</v>
      </c>
      <c r="S192" s="182">
        <v>0</v>
      </c>
      <c r="T192" s="183">
        <f>S192*H192</f>
        <v>0</v>
      </c>
      <c r="U192" s="37"/>
      <c r="V192" s="37"/>
      <c r="W192" s="37"/>
      <c r="X192" s="37"/>
      <c r="Y192" s="37"/>
      <c r="Z192" s="37"/>
      <c r="AA192" s="37"/>
      <c r="AB192" s="37"/>
      <c r="AC192" s="37"/>
      <c r="AD192" s="37"/>
      <c r="AE192" s="37"/>
      <c r="AR192" s="184" t="s">
        <v>410</v>
      </c>
      <c r="AT192" s="184" t="s">
        <v>590</v>
      </c>
      <c r="AU192" s="184" t="s">
        <v>86</v>
      </c>
      <c r="AY192" s="18" t="s">
        <v>136</v>
      </c>
      <c r="BE192" s="185">
        <f>IF(N192="základní",J192,0)</f>
        <v>0</v>
      </c>
      <c r="BF192" s="185">
        <f>IF(N192="snížená",J192,0)</f>
        <v>0</v>
      </c>
      <c r="BG192" s="185">
        <f>IF(N192="zákl. přenesená",J192,0)</f>
        <v>0</v>
      </c>
      <c r="BH192" s="185">
        <f>IF(N192="sníž. přenesená",J192,0)</f>
        <v>0</v>
      </c>
      <c r="BI192" s="185">
        <f>IF(N192="nulová",J192,0)</f>
        <v>0</v>
      </c>
      <c r="BJ192" s="18" t="s">
        <v>84</v>
      </c>
      <c r="BK192" s="185">
        <f>ROUND(I192*H192,2)</f>
        <v>0</v>
      </c>
      <c r="BL192" s="18" t="s">
        <v>305</v>
      </c>
      <c r="BM192" s="184" t="s">
        <v>1397</v>
      </c>
    </row>
    <row r="193" s="2" customFormat="1">
      <c r="A193" s="37"/>
      <c r="B193" s="38"/>
      <c r="C193" s="37"/>
      <c r="D193" s="186" t="s">
        <v>145</v>
      </c>
      <c r="E193" s="37"/>
      <c r="F193" s="187" t="s">
        <v>1396</v>
      </c>
      <c r="G193" s="37"/>
      <c r="H193" s="37"/>
      <c r="I193" s="188"/>
      <c r="J193" s="37"/>
      <c r="K193" s="37"/>
      <c r="L193" s="38"/>
      <c r="M193" s="189"/>
      <c r="N193" s="190"/>
      <c r="O193" s="76"/>
      <c r="P193" s="76"/>
      <c r="Q193" s="76"/>
      <c r="R193" s="76"/>
      <c r="S193" s="76"/>
      <c r="T193" s="77"/>
      <c r="U193" s="37"/>
      <c r="V193" s="37"/>
      <c r="W193" s="37"/>
      <c r="X193" s="37"/>
      <c r="Y193" s="37"/>
      <c r="Z193" s="37"/>
      <c r="AA193" s="37"/>
      <c r="AB193" s="37"/>
      <c r="AC193" s="37"/>
      <c r="AD193" s="37"/>
      <c r="AE193" s="37"/>
      <c r="AT193" s="18" t="s">
        <v>145</v>
      </c>
      <c r="AU193" s="18" t="s">
        <v>86</v>
      </c>
    </row>
    <row r="194" s="2" customFormat="1" ht="24.15" customHeight="1">
      <c r="A194" s="37"/>
      <c r="B194" s="171"/>
      <c r="C194" s="172" t="s">
        <v>353</v>
      </c>
      <c r="D194" s="172" t="s">
        <v>139</v>
      </c>
      <c r="E194" s="173" t="s">
        <v>1398</v>
      </c>
      <c r="F194" s="174" t="s">
        <v>1399</v>
      </c>
      <c r="G194" s="175" t="s">
        <v>356</v>
      </c>
      <c r="H194" s="176">
        <v>27</v>
      </c>
      <c r="I194" s="177"/>
      <c r="J194" s="178">
        <f>ROUND(I194*H194,2)</f>
        <v>0</v>
      </c>
      <c r="K194" s="179"/>
      <c r="L194" s="38"/>
      <c r="M194" s="180" t="s">
        <v>1</v>
      </c>
      <c r="N194" s="181" t="s">
        <v>41</v>
      </c>
      <c r="O194" s="76"/>
      <c r="P194" s="182">
        <f>O194*H194</f>
        <v>0</v>
      </c>
      <c r="Q194" s="182">
        <v>0</v>
      </c>
      <c r="R194" s="182">
        <f>Q194*H194</f>
        <v>0</v>
      </c>
      <c r="S194" s="182">
        <v>0</v>
      </c>
      <c r="T194" s="183">
        <f>S194*H194</f>
        <v>0</v>
      </c>
      <c r="U194" s="37"/>
      <c r="V194" s="37"/>
      <c r="W194" s="37"/>
      <c r="X194" s="37"/>
      <c r="Y194" s="37"/>
      <c r="Z194" s="37"/>
      <c r="AA194" s="37"/>
      <c r="AB194" s="37"/>
      <c r="AC194" s="37"/>
      <c r="AD194" s="37"/>
      <c r="AE194" s="37"/>
      <c r="AR194" s="184" t="s">
        <v>305</v>
      </c>
      <c r="AT194" s="184" t="s">
        <v>139</v>
      </c>
      <c r="AU194" s="184" t="s">
        <v>86</v>
      </c>
      <c r="AY194" s="18" t="s">
        <v>136</v>
      </c>
      <c r="BE194" s="185">
        <f>IF(N194="základní",J194,0)</f>
        <v>0</v>
      </c>
      <c r="BF194" s="185">
        <f>IF(N194="snížená",J194,0)</f>
        <v>0</v>
      </c>
      <c r="BG194" s="185">
        <f>IF(N194="zákl. přenesená",J194,0)</f>
        <v>0</v>
      </c>
      <c r="BH194" s="185">
        <f>IF(N194="sníž. přenesená",J194,0)</f>
        <v>0</v>
      </c>
      <c r="BI194" s="185">
        <f>IF(N194="nulová",J194,0)</f>
        <v>0</v>
      </c>
      <c r="BJ194" s="18" t="s">
        <v>84</v>
      </c>
      <c r="BK194" s="185">
        <f>ROUND(I194*H194,2)</f>
        <v>0</v>
      </c>
      <c r="BL194" s="18" t="s">
        <v>305</v>
      </c>
      <c r="BM194" s="184" t="s">
        <v>1400</v>
      </c>
    </row>
    <row r="195" s="2" customFormat="1">
      <c r="A195" s="37"/>
      <c r="B195" s="38"/>
      <c r="C195" s="37"/>
      <c r="D195" s="186" t="s">
        <v>145</v>
      </c>
      <c r="E195" s="37"/>
      <c r="F195" s="187" t="s">
        <v>1401</v>
      </c>
      <c r="G195" s="37"/>
      <c r="H195" s="37"/>
      <c r="I195" s="188"/>
      <c r="J195" s="37"/>
      <c r="K195" s="37"/>
      <c r="L195" s="38"/>
      <c r="M195" s="189"/>
      <c r="N195" s="190"/>
      <c r="O195" s="76"/>
      <c r="P195" s="76"/>
      <c r="Q195" s="76"/>
      <c r="R195" s="76"/>
      <c r="S195" s="76"/>
      <c r="T195" s="77"/>
      <c r="U195" s="37"/>
      <c r="V195" s="37"/>
      <c r="W195" s="37"/>
      <c r="X195" s="37"/>
      <c r="Y195" s="37"/>
      <c r="Z195" s="37"/>
      <c r="AA195" s="37"/>
      <c r="AB195" s="37"/>
      <c r="AC195" s="37"/>
      <c r="AD195" s="37"/>
      <c r="AE195" s="37"/>
      <c r="AT195" s="18" t="s">
        <v>145</v>
      </c>
      <c r="AU195" s="18" t="s">
        <v>86</v>
      </c>
    </row>
    <row r="196" s="2" customFormat="1">
      <c r="A196" s="37"/>
      <c r="B196" s="38"/>
      <c r="C196" s="37"/>
      <c r="D196" s="206" t="s">
        <v>156</v>
      </c>
      <c r="E196" s="37"/>
      <c r="F196" s="207" t="s">
        <v>1402</v>
      </c>
      <c r="G196" s="37"/>
      <c r="H196" s="37"/>
      <c r="I196" s="188"/>
      <c r="J196" s="37"/>
      <c r="K196" s="37"/>
      <c r="L196" s="38"/>
      <c r="M196" s="189"/>
      <c r="N196" s="190"/>
      <c r="O196" s="76"/>
      <c r="P196" s="76"/>
      <c r="Q196" s="76"/>
      <c r="R196" s="76"/>
      <c r="S196" s="76"/>
      <c r="T196" s="77"/>
      <c r="U196" s="37"/>
      <c r="V196" s="37"/>
      <c r="W196" s="37"/>
      <c r="X196" s="37"/>
      <c r="Y196" s="37"/>
      <c r="Z196" s="37"/>
      <c r="AA196" s="37"/>
      <c r="AB196" s="37"/>
      <c r="AC196" s="37"/>
      <c r="AD196" s="37"/>
      <c r="AE196" s="37"/>
      <c r="AT196" s="18" t="s">
        <v>156</v>
      </c>
      <c r="AU196" s="18" t="s">
        <v>86</v>
      </c>
    </row>
    <row r="197" s="2" customFormat="1" ht="24.15" customHeight="1">
      <c r="A197" s="37"/>
      <c r="B197" s="171"/>
      <c r="C197" s="220" t="s">
        <v>362</v>
      </c>
      <c r="D197" s="220" t="s">
        <v>590</v>
      </c>
      <c r="E197" s="221" t="s">
        <v>1403</v>
      </c>
      <c r="F197" s="222" t="s">
        <v>1404</v>
      </c>
      <c r="G197" s="223" t="s">
        <v>356</v>
      </c>
      <c r="H197" s="224">
        <v>27</v>
      </c>
      <c r="I197" s="225"/>
      <c r="J197" s="226">
        <f>ROUND(I197*H197,2)</f>
        <v>0</v>
      </c>
      <c r="K197" s="227"/>
      <c r="L197" s="228"/>
      <c r="M197" s="229" t="s">
        <v>1</v>
      </c>
      <c r="N197" s="230" t="s">
        <v>41</v>
      </c>
      <c r="O197" s="76"/>
      <c r="P197" s="182">
        <f>O197*H197</f>
        <v>0</v>
      </c>
      <c r="Q197" s="182">
        <v>6.0000000000000002E-05</v>
      </c>
      <c r="R197" s="182">
        <f>Q197*H197</f>
        <v>0.0016200000000000001</v>
      </c>
      <c r="S197" s="182">
        <v>0</v>
      </c>
      <c r="T197" s="183">
        <f>S197*H197</f>
        <v>0</v>
      </c>
      <c r="U197" s="37"/>
      <c r="V197" s="37"/>
      <c r="W197" s="37"/>
      <c r="X197" s="37"/>
      <c r="Y197" s="37"/>
      <c r="Z197" s="37"/>
      <c r="AA197" s="37"/>
      <c r="AB197" s="37"/>
      <c r="AC197" s="37"/>
      <c r="AD197" s="37"/>
      <c r="AE197" s="37"/>
      <c r="AR197" s="184" t="s">
        <v>410</v>
      </c>
      <c r="AT197" s="184" t="s">
        <v>590</v>
      </c>
      <c r="AU197" s="184" t="s">
        <v>86</v>
      </c>
      <c r="AY197" s="18" t="s">
        <v>136</v>
      </c>
      <c r="BE197" s="185">
        <f>IF(N197="základní",J197,0)</f>
        <v>0</v>
      </c>
      <c r="BF197" s="185">
        <f>IF(N197="snížená",J197,0)</f>
        <v>0</v>
      </c>
      <c r="BG197" s="185">
        <f>IF(N197="zákl. přenesená",J197,0)</f>
        <v>0</v>
      </c>
      <c r="BH197" s="185">
        <f>IF(N197="sníž. přenesená",J197,0)</f>
        <v>0</v>
      </c>
      <c r="BI197" s="185">
        <f>IF(N197="nulová",J197,0)</f>
        <v>0</v>
      </c>
      <c r="BJ197" s="18" t="s">
        <v>84</v>
      </c>
      <c r="BK197" s="185">
        <f>ROUND(I197*H197,2)</f>
        <v>0</v>
      </c>
      <c r="BL197" s="18" t="s">
        <v>305</v>
      </c>
      <c r="BM197" s="184" t="s">
        <v>1405</v>
      </c>
    </row>
    <row r="198" s="2" customFormat="1">
      <c r="A198" s="37"/>
      <c r="B198" s="38"/>
      <c r="C198" s="37"/>
      <c r="D198" s="186" t="s">
        <v>145</v>
      </c>
      <c r="E198" s="37"/>
      <c r="F198" s="187" t="s">
        <v>1404</v>
      </c>
      <c r="G198" s="37"/>
      <c r="H198" s="37"/>
      <c r="I198" s="188"/>
      <c r="J198" s="37"/>
      <c r="K198" s="37"/>
      <c r="L198" s="38"/>
      <c r="M198" s="189"/>
      <c r="N198" s="190"/>
      <c r="O198" s="76"/>
      <c r="P198" s="76"/>
      <c r="Q198" s="76"/>
      <c r="R198" s="76"/>
      <c r="S198" s="76"/>
      <c r="T198" s="77"/>
      <c r="U198" s="37"/>
      <c r="V198" s="37"/>
      <c r="W198" s="37"/>
      <c r="X198" s="37"/>
      <c r="Y198" s="37"/>
      <c r="Z198" s="37"/>
      <c r="AA198" s="37"/>
      <c r="AB198" s="37"/>
      <c r="AC198" s="37"/>
      <c r="AD198" s="37"/>
      <c r="AE198" s="37"/>
      <c r="AT198" s="18" t="s">
        <v>145</v>
      </c>
      <c r="AU198" s="18" t="s">
        <v>86</v>
      </c>
    </row>
    <row r="199" s="2" customFormat="1" ht="33" customHeight="1">
      <c r="A199" s="37"/>
      <c r="B199" s="171"/>
      <c r="C199" s="172" t="s">
        <v>368</v>
      </c>
      <c r="D199" s="172" t="s">
        <v>139</v>
      </c>
      <c r="E199" s="173" t="s">
        <v>1406</v>
      </c>
      <c r="F199" s="174" t="s">
        <v>1407</v>
      </c>
      <c r="G199" s="175" t="s">
        <v>356</v>
      </c>
      <c r="H199" s="176">
        <v>111</v>
      </c>
      <c r="I199" s="177"/>
      <c r="J199" s="178">
        <f>ROUND(I199*H199,2)</f>
        <v>0</v>
      </c>
      <c r="K199" s="179"/>
      <c r="L199" s="38"/>
      <c r="M199" s="180" t="s">
        <v>1</v>
      </c>
      <c r="N199" s="181" t="s">
        <v>41</v>
      </c>
      <c r="O199" s="76"/>
      <c r="P199" s="182">
        <f>O199*H199</f>
        <v>0</v>
      </c>
      <c r="Q199" s="182">
        <v>0</v>
      </c>
      <c r="R199" s="182">
        <f>Q199*H199</f>
        <v>0</v>
      </c>
      <c r="S199" s="182">
        <v>0</v>
      </c>
      <c r="T199" s="183">
        <f>S199*H199</f>
        <v>0</v>
      </c>
      <c r="U199" s="37"/>
      <c r="V199" s="37"/>
      <c r="W199" s="37"/>
      <c r="X199" s="37"/>
      <c r="Y199" s="37"/>
      <c r="Z199" s="37"/>
      <c r="AA199" s="37"/>
      <c r="AB199" s="37"/>
      <c r="AC199" s="37"/>
      <c r="AD199" s="37"/>
      <c r="AE199" s="37"/>
      <c r="AR199" s="184" t="s">
        <v>305</v>
      </c>
      <c r="AT199" s="184" t="s">
        <v>139</v>
      </c>
      <c r="AU199" s="184" t="s">
        <v>86</v>
      </c>
      <c r="AY199" s="18" t="s">
        <v>136</v>
      </c>
      <c r="BE199" s="185">
        <f>IF(N199="základní",J199,0)</f>
        <v>0</v>
      </c>
      <c r="BF199" s="185">
        <f>IF(N199="snížená",J199,0)</f>
        <v>0</v>
      </c>
      <c r="BG199" s="185">
        <f>IF(N199="zákl. přenesená",J199,0)</f>
        <v>0</v>
      </c>
      <c r="BH199" s="185">
        <f>IF(N199="sníž. přenesená",J199,0)</f>
        <v>0</v>
      </c>
      <c r="BI199" s="185">
        <f>IF(N199="nulová",J199,0)</f>
        <v>0</v>
      </c>
      <c r="BJ199" s="18" t="s">
        <v>84</v>
      </c>
      <c r="BK199" s="185">
        <f>ROUND(I199*H199,2)</f>
        <v>0</v>
      </c>
      <c r="BL199" s="18" t="s">
        <v>305</v>
      </c>
      <c r="BM199" s="184" t="s">
        <v>1408</v>
      </c>
    </row>
    <row r="200" s="2" customFormat="1">
      <c r="A200" s="37"/>
      <c r="B200" s="38"/>
      <c r="C200" s="37"/>
      <c r="D200" s="186" t="s">
        <v>145</v>
      </c>
      <c r="E200" s="37"/>
      <c r="F200" s="187" t="s">
        <v>1409</v>
      </c>
      <c r="G200" s="37"/>
      <c r="H200" s="37"/>
      <c r="I200" s="188"/>
      <c r="J200" s="37"/>
      <c r="K200" s="37"/>
      <c r="L200" s="38"/>
      <c r="M200" s="189"/>
      <c r="N200" s="190"/>
      <c r="O200" s="76"/>
      <c r="P200" s="76"/>
      <c r="Q200" s="76"/>
      <c r="R200" s="76"/>
      <c r="S200" s="76"/>
      <c r="T200" s="77"/>
      <c r="U200" s="37"/>
      <c r="V200" s="37"/>
      <c r="W200" s="37"/>
      <c r="X200" s="37"/>
      <c r="Y200" s="37"/>
      <c r="Z200" s="37"/>
      <c r="AA200" s="37"/>
      <c r="AB200" s="37"/>
      <c r="AC200" s="37"/>
      <c r="AD200" s="37"/>
      <c r="AE200" s="37"/>
      <c r="AT200" s="18" t="s">
        <v>145</v>
      </c>
      <c r="AU200" s="18" t="s">
        <v>86</v>
      </c>
    </row>
    <row r="201" s="2" customFormat="1">
      <c r="A201" s="37"/>
      <c r="B201" s="38"/>
      <c r="C201" s="37"/>
      <c r="D201" s="206" t="s">
        <v>156</v>
      </c>
      <c r="E201" s="37"/>
      <c r="F201" s="207" t="s">
        <v>1410</v>
      </c>
      <c r="G201" s="37"/>
      <c r="H201" s="37"/>
      <c r="I201" s="188"/>
      <c r="J201" s="37"/>
      <c r="K201" s="37"/>
      <c r="L201" s="38"/>
      <c r="M201" s="189"/>
      <c r="N201" s="190"/>
      <c r="O201" s="76"/>
      <c r="P201" s="76"/>
      <c r="Q201" s="76"/>
      <c r="R201" s="76"/>
      <c r="S201" s="76"/>
      <c r="T201" s="77"/>
      <c r="U201" s="37"/>
      <c r="V201" s="37"/>
      <c r="W201" s="37"/>
      <c r="X201" s="37"/>
      <c r="Y201" s="37"/>
      <c r="Z201" s="37"/>
      <c r="AA201" s="37"/>
      <c r="AB201" s="37"/>
      <c r="AC201" s="37"/>
      <c r="AD201" s="37"/>
      <c r="AE201" s="37"/>
      <c r="AT201" s="18" t="s">
        <v>156</v>
      </c>
      <c r="AU201" s="18" t="s">
        <v>86</v>
      </c>
    </row>
    <row r="202" s="2" customFormat="1" ht="24.15" customHeight="1">
      <c r="A202" s="37"/>
      <c r="B202" s="171"/>
      <c r="C202" s="220" t="s">
        <v>376</v>
      </c>
      <c r="D202" s="220" t="s">
        <v>590</v>
      </c>
      <c r="E202" s="221" t="s">
        <v>1411</v>
      </c>
      <c r="F202" s="222" t="s">
        <v>1412</v>
      </c>
      <c r="G202" s="223" t="s">
        <v>356</v>
      </c>
      <c r="H202" s="224">
        <v>111</v>
      </c>
      <c r="I202" s="225"/>
      <c r="J202" s="226">
        <f>ROUND(I202*H202,2)</f>
        <v>0</v>
      </c>
      <c r="K202" s="227"/>
      <c r="L202" s="228"/>
      <c r="M202" s="229" t="s">
        <v>1</v>
      </c>
      <c r="N202" s="230" t="s">
        <v>41</v>
      </c>
      <c r="O202" s="76"/>
      <c r="P202" s="182">
        <f>O202*H202</f>
        <v>0</v>
      </c>
      <c r="Q202" s="182">
        <v>9.0000000000000006E-05</v>
      </c>
      <c r="R202" s="182">
        <f>Q202*H202</f>
        <v>0.0099900000000000006</v>
      </c>
      <c r="S202" s="182">
        <v>0</v>
      </c>
      <c r="T202" s="183">
        <f>S202*H202</f>
        <v>0</v>
      </c>
      <c r="U202" s="37"/>
      <c r="V202" s="37"/>
      <c r="W202" s="37"/>
      <c r="X202" s="37"/>
      <c r="Y202" s="37"/>
      <c r="Z202" s="37"/>
      <c r="AA202" s="37"/>
      <c r="AB202" s="37"/>
      <c r="AC202" s="37"/>
      <c r="AD202" s="37"/>
      <c r="AE202" s="37"/>
      <c r="AR202" s="184" t="s">
        <v>410</v>
      </c>
      <c r="AT202" s="184" t="s">
        <v>590</v>
      </c>
      <c r="AU202" s="184" t="s">
        <v>86</v>
      </c>
      <c r="AY202" s="18" t="s">
        <v>136</v>
      </c>
      <c r="BE202" s="185">
        <f>IF(N202="základní",J202,0)</f>
        <v>0</v>
      </c>
      <c r="BF202" s="185">
        <f>IF(N202="snížená",J202,0)</f>
        <v>0</v>
      </c>
      <c r="BG202" s="185">
        <f>IF(N202="zákl. přenesená",J202,0)</f>
        <v>0</v>
      </c>
      <c r="BH202" s="185">
        <f>IF(N202="sníž. přenesená",J202,0)</f>
        <v>0</v>
      </c>
      <c r="BI202" s="185">
        <f>IF(N202="nulová",J202,0)</f>
        <v>0</v>
      </c>
      <c r="BJ202" s="18" t="s">
        <v>84</v>
      </c>
      <c r="BK202" s="185">
        <f>ROUND(I202*H202,2)</f>
        <v>0</v>
      </c>
      <c r="BL202" s="18" t="s">
        <v>305</v>
      </c>
      <c r="BM202" s="184" t="s">
        <v>1413</v>
      </c>
    </row>
    <row r="203" s="2" customFormat="1">
      <c r="A203" s="37"/>
      <c r="B203" s="38"/>
      <c r="C203" s="37"/>
      <c r="D203" s="186" t="s">
        <v>145</v>
      </c>
      <c r="E203" s="37"/>
      <c r="F203" s="187" t="s">
        <v>1412</v>
      </c>
      <c r="G203" s="37"/>
      <c r="H203" s="37"/>
      <c r="I203" s="188"/>
      <c r="J203" s="37"/>
      <c r="K203" s="37"/>
      <c r="L203" s="38"/>
      <c r="M203" s="189"/>
      <c r="N203" s="190"/>
      <c r="O203" s="76"/>
      <c r="P203" s="76"/>
      <c r="Q203" s="76"/>
      <c r="R203" s="76"/>
      <c r="S203" s="76"/>
      <c r="T203" s="77"/>
      <c r="U203" s="37"/>
      <c r="V203" s="37"/>
      <c r="W203" s="37"/>
      <c r="X203" s="37"/>
      <c r="Y203" s="37"/>
      <c r="Z203" s="37"/>
      <c r="AA203" s="37"/>
      <c r="AB203" s="37"/>
      <c r="AC203" s="37"/>
      <c r="AD203" s="37"/>
      <c r="AE203" s="37"/>
      <c r="AT203" s="18" t="s">
        <v>145</v>
      </c>
      <c r="AU203" s="18" t="s">
        <v>86</v>
      </c>
    </row>
    <row r="204" s="2" customFormat="1" ht="24.15" customHeight="1">
      <c r="A204" s="37"/>
      <c r="B204" s="171"/>
      <c r="C204" s="172" t="s">
        <v>386</v>
      </c>
      <c r="D204" s="172" t="s">
        <v>139</v>
      </c>
      <c r="E204" s="173" t="s">
        <v>1414</v>
      </c>
      <c r="F204" s="174" t="s">
        <v>1415</v>
      </c>
      <c r="G204" s="175" t="s">
        <v>356</v>
      </c>
      <c r="H204" s="176">
        <v>3</v>
      </c>
      <c r="I204" s="177"/>
      <c r="J204" s="178">
        <f>ROUND(I204*H204,2)</f>
        <v>0</v>
      </c>
      <c r="K204" s="179"/>
      <c r="L204" s="38"/>
      <c r="M204" s="180" t="s">
        <v>1</v>
      </c>
      <c r="N204" s="181" t="s">
        <v>41</v>
      </c>
      <c r="O204" s="76"/>
      <c r="P204" s="182">
        <f>O204*H204</f>
        <v>0</v>
      </c>
      <c r="Q204" s="182">
        <v>0</v>
      </c>
      <c r="R204" s="182">
        <f>Q204*H204</f>
        <v>0</v>
      </c>
      <c r="S204" s="182">
        <v>0</v>
      </c>
      <c r="T204" s="183">
        <f>S204*H204</f>
        <v>0</v>
      </c>
      <c r="U204" s="37"/>
      <c r="V204" s="37"/>
      <c r="W204" s="37"/>
      <c r="X204" s="37"/>
      <c r="Y204" s="37"/>
      <c r="Z204" s="37"/>
      <c r="AA204" s="37"/>
      <c r="AB204" s="37"/>
      <c r="AC204" s="37"/>
      <c r="AD204" s="37"/>
      <c r="AE204" s="37"/>
      <c r="AR204" s="184" t="s">
        <v>305</v>
      </c>
      <c r="AT204" s="184" t="s">
        <v>139</v>
      </c>
      <c r="AU204" s="184" t="s">
        <v>86</v>
      </c>
      <c r="AY204" s="18" t="s">
        <v>136</v>
      </c>
      <c r="BE204" s="185">
        <f>IF(N204="základní",J204,0)</f>
        <v>0</v>
      </c>
      <c r="BF204" s="185">
        <f>IF(N204="snížená",J204,0)</f>
        <v>0</v>
      </c>
      <c r="BG204" s="185">
        <f>IF(N204="zákl. přenesená",J204,0)</f>
        <v>0</v>
      </c>
      <c r="BH204" s="185">
        <f>IF(N204="sníž. přenesená",J204,0)</f>
        <v>0</v>
      </c>
      <c r="BI204" s="185">
        <f>IF(N204="nulová",J204,0)</f>
        <v>0</v>
      </c>
      <c r="BJ204" s="18" t="s">
        <v>84</v>
      </c>
      <c r="BK204" s="185">
        <f>ROUND(I204*H204,2)</f>
        <v>0</v>
      </c>
      <c r="BL204" s="18" t="s">
        <v>305</v>
      </c>
      <c r="BM204" s="184" t="s">
        <v>1416</v>
      </c>
    </row>
    <row r="205" s="2" customFormat="1">
      <c r="A205" s="37"/>
      <c r="B205" s="38"/>
      <c r="C205" s="37"/>
      <c r="D205" s="186" t="s">
        <v>145</v>
      </c>
      <c r="E205" s="37"/>
      <c r="F205" s="187" t="s">
        <v>1417</v>
      </c>
      <c r="G205" s="37"/>
      <c r="H205" s="37"/>
      <c r="I205" s="188"/>
      <c r="J205" s="37"/>
      <c r="K205" s="37"/>
      <c r="L205" s="38"/>
      <c r="M205" s="189"/>
      <c r="N205" s="190"/>
      <c r="O205" s="76"/>
      <c r="P205" s="76"/>
      <c r="Q205" s="76"/>
      <c r="R205" s="76"/>
      <c r="S205" s="76"/>
      <c r="T205" s="77"/>
      <c r="U205" s="37"/>
      <c r="V205" s="37"/>
      <c r="W205" s="37"/>
      <c r="X205" s="37"/>
      <c r="Y205" s="37"/>
      <c r="Z205" s="37"/>
      <c r="AA205" s="37"/>
      <c r="AB205" s="37"/>
      <c r="AC205" s="37"/>
      <c r="AD205" s="37"/>
      <c r="AE205" s="37"/>
      <c r="AT205" s="18" t="s">
        <v>145</v>
      </c>
      <c r="AU205" s="18" t="s">
        <v>86</v>
      </c>
    </row>
    <row r="206" s="2" customFormat="1">
      <c r="A206" s="37"/>
      <c r="B206" s="38"/>
      <c r="C206" s="37"/>
      <c r="D206" s="206" t="s">
        <v>156</v>
      </c>
      <c r="E206" s="37"/>
      <c r="F206" s="207" t="s">
        <v>1418</v>
      </c>
      <c r="G206" s="37"/>
      <c r="H206" s="37"/>
      <c r="I206" s="188"/>
      <c r="J206" s="37"/>
      <c r="K206" s="37"/>
      <c r="L206" s="38"/>
      <c r="M206" s="189"/>
      <c r="N206" s="190"/>
      <c r="O206" s="76"/>
      <c r="P206" s="76"/>
      <c r="Q206" s="76"/>
      <c r="R206" s="76"/>
      <c r="S206" s="76"/>
      <c r="T206" s="77"/>
      <c r="U206" s="37"/>
      <c r="V206" s="37"/>
      <c r="W206" s="37"/>
      <c r="X206" s="37"/>
      <c r="Y206" s="37"/>
      <c r="Z206" s="37"/>
      <c r="AA206" s="37"/>
      <c r="AB206" s="37"/>
      <c r="AC206" s="37"/>
      <c r="AD206" s="37"/>
      <c r="AE206" s="37"/>
      <c r="AT206" s="18" t="s">
        <v>156</v>
      </c>
      <c r="AU206" s="18" t="s">
        <v>86</v>
      </c>
    </row>
    <row r="207" s="2" customFormat="1" ht="24.15" customHeight="1">
      <c r="A207" s="37"/>
      <c r="B207" s="171"/>
      <c r="C207" s="220" t="s">
        <v>392</v>
      </c>
      <c r="D207" s="220" t="s">
        <v>590</v>
      </c>
      <c r="E207" s="221" t="s">
        <v>1419</v>
      </c>
      <c r="F207" s="222" t="s">
        <v>1420</v>
      </c>
      <c r="G207" s="223" t="s">
        <v>356</v>
      </c>
      <c r="H207" s="224">
        <v>3</v>
      </c>
      <c r="I207" s="225"/>
      <c r="J207" s="226">
        <f>ROUND(I207*H207,2)</f>
        <v>0</v>
      </c>
      <c r="K207" s="227"/>
      <c r="L207" s="228"/>
      <c r="M207" s="229" t="s">
        <v>1</v>
      </c>
      <c r="N207" s="230" t="s">
        <v>41</v>
      </c>
      <c r="O207" s="76"/>
      <c r="P207" s="182">
        <f>O207*H207</f>
        <v>0</v>
      </c>
      <c r="Q207" s="182">
        <v>0.0010499999999999999</v>
      </c>
      <c r="R207" s="182">
        <f>Q207*H207</f>
        <v>0.00315</v>
      </c>
      <c r="S207" s="182">
        <v>0</v>
      </c>
      <c r="T207" s="183">
        <f>S207*H207</f>
        <v>0</v>
      </c>
      <c r="U207" s="37"/>
      <c r="V207" s="37"/>
      <c r="W207" s="37"/>
      <c r="X207" s="37"/>
      <c r="Y207" s="37"/>
      <c r="Z207" s="37"/>
      <c r="AA207" s="37"/>
      <c r="AB207" s="37"/>
      <c r="AC207" s="37"/>
      <c r="AD207" s="37"/>
      <c r="AE207" s="37"/>
      <c r="AR207" s="184" t="s">
        <v>410</v>
      </c>
      <c r="AT207" s="184" t="s">
        <v>590</v>
      </c>
      <c r="AU207" s="184" t="s">
        <v>86</v>
      </c>
      <c r="AY207" s="18" t="s">
        <v>136</v>
      </c>
      <c r="BE207" s="185">
        <f>IF(N207="základní",J207,0)</f>
        <v>0</v>
      </c>
      <c r="BF207" s="185">
        <f>IF(N207="snížená",J207,0)</f>
        <v>0</v>
      </c>
      <c r="BG207" s="185">
        <f>IF(N207="zákl. přenesená",J207,0)</f>
        <v>0</v>
      </c>
      <c r="BH207" s="185">
        <f>IF(N207="sníž. přenesená",J207,0)</f>
        <v>0</v>
      </c>
      <c r="BI207" s="185">
        <f>IF(N207="nulová",J207,0)</f>
        <v>0</v>
      </c>
      <c r="BJ207" s="18" t="s">
        <v>84</v>
      </c>
      <c r="BK207" s="185">
        <f>ROUND(I207*H207,2)</f>
        <v>0</v>
      </c>
      <c r="BL207" s="18" t="s">
        <v>305</v>
      </c>
      <c r="BM207" s="184" t="s">
        <v>1421</v>
      </c>
    </row>
    <row r="208" s="2" customFormat="1">
      <c r="A208" s="37"/>
      <c r="B208" s="38"/>
      <c r="C208" s="37"/>
      <c r="D208" s="186" t="s">
        <v>145</v>
      </c>
      <c r="E208" s="37"/>
      <c r="F208" s="187" t="s">
        <v>1420</v>
      </c>
      <c r="G208" s="37"/>
      <c r="H208" s="37"/>
      <c r="I208" s="188"/>
      <c r="J208" s="37"/>
      <c r="K208" s="37"/>
      <c r="L208" s="38"/>
      <c r="M208" s="189"/>
      <c r="N208" s="190"/>
      <c r="O208" s="76"/>
      <c r="P208" s="76"/>
      <c r="Q208" s="76"/>
      <c r="R208" s="76"/>
      <c r="S208" s="76"/>
      <c r="T208" s="77"/>
      <c r="U208" s="37"/>
      <c r="V208" s="37"/>
      <c r="W208" s="37"/>
      <c r="X208" s="37"/>
      <c r="Y208" s="37"/>
      <c r="Z208" s="37"/>
      <c r="AA208" s="37"/>
      <c r="AB208" s="37"/>
      <c r="AC208" s="37"/>
      <c r="AD208" s="37"/>
      <c r="AE208" s="37"/>
      <c r="AT208" s="18" t="s">
        <v>145</v>
      </c>
      <c r="AU208" s="18" t="s">
        <v>86</v>
      </c>
    </row>
    <row r="209" s="2" customFormat="1" ht="24.15" customHeight="1">
      <c r="A209" s="37"/>
      <c r="B209" s="171"/>
      <c r="C209" s="172" t="s">
        <v>397</v>
      </c>
      <c r="D209" s="172" t="s">
        <v>139</v>
      </c>
      <c r="E209" s="173" t="s">
        <v>1422</v>
      </c>
      <c r="F209" s="174" t="s">
        <v>1423</v>
      </c>
      <c r="G209" s="175" t="s">
        <v>356</v>
      </c>
      <c r="H209" s="176">
        <v>48</v>
      </c>
      <c r="I209" s="177"/>
      <c r="J209" s="178">
        <f>ROUND(I209*H209,2)</f>
        <v>0</v>
      </c>
      <c r="K209" s="179"/>
      <c r="L209" s="38"/>
      <c r="M209" s="180" t="s">
        <v>1</v>
      </c>
      <c r="N209" s="181" t="s">
        <v>41</v>
      </c>
      <c r="O209" s="76"/>
      <c r="P209" s="182">
        <f>O209*H209</f>
        <v>0</v>
      </c>
      <c r="Q209" s="182">
        <v>0</v>
      </c>
      <c r="R209" s="182">
        <f>Q209*H209</f>
        <v>0</v>
      </c>
      <c r="S209" s="182">
        <v>0</v>
      </c>
      <c r="T209" s="183">
        <f>S209*H209</f>
        <v>0</v>
      </c>
      <c r="U209" s="37"/>
      <c r="V209" s="37"/>
      <c r="W209" s="37"/>
      <c r="X209" s="37"/>
      <c r="Y209" s="37"/>
      <c r="Z209" s="37"/>
      <c r="AA209" s="37"/>
      <c r="AB209" s="37"/>
      <c r="AC209" s="37"/>
      <c r="AD209" s="37"/>
      <c r="AE209" s="37"/>
      <c r="AR209" s="184" t="s">
        <v>305</v>
      </c>
      <c r="AT209" s="184" t="s">
        <v>139</v>
      </c>
      <c r="AU209" s="184" t="s">
        <v>86</v>
      </c>
      <c r="AY209" s="18" t="s">
        <v>136</v>
      </c>
      <c r="BE209" s="185">
        <f>IF(N209="základní",J209,0)</f>
        <v>0</v>
      </c>
      <c r="BF209" s="185">
        <f>IF(N209="snížená",J209,0)</f>
        <v>0</v>
      </c>
      <c r="BG209" s="185">
        <f>IF(N209="zákl. přenesená",J209,0)</f>
        <v>0</v>
      </c>
      <c r="BH209" s="185">
        <f>IF(N209="sníž. přenesená",J209,0)</f>
        <v>0</v>
      </c>
      <c r="BI209" s="185">
        <f>IF(N209="nulová",J209,0)</f>
        <v>0</v>
      </c>
      <c r="BJ209" s="18" t="s">
        <v>84</v>
      </c>
      <c r="BK209" s="185">
        <f>ROUND(I209*H209,2)</f>
        <v>0</v>
      </c>
      <c r="BL209" s="18" t="s">
        <v>305</v>
      </c>
      <c r="BM209" s="184" t="s">
        <v>1424</v>
      </c>
    </row>
    <row r="210" s="2" customFormat="1">
      <c r="A210" s="37"/>
      <c r="B210" s="38"/>
      <c r="C210" s="37"/>
      <c r="D210" s="186" t="s">
        <v>145</v>
      </c>
      <c r="E210" s="37"/>
      <c r="F210" s="187" t="s">
        <v>1425</v>
      </c>
      <c r="G210" s="37"/>
      <c r="H210" s="37"/>
      <c r="I210" s="188"/>
      <c r="J210" s="37"/>
      <c r="K210" s="37"/>
      <c r="L210" s="38"/>
      <c r="M210" s="189"/>
      <c r="N210" s="190"/>
      <c r="O210" s="76"/>
      <c r="P210" s="76"/>
      <c r="Q210" s="76"/>
      <c r="R210" s="76"/>
      <c r="S210" s="76"/>
      <c r="T210" s="77"/>
      <c r="U210" s="37"/>
      <c r="V210" s="37"/>
      <c r="W210" s="37"/>
      <c r="X210" s="37"/>
      <c r="Y210" s="37"/>
      <c r="Z210" s="37"/>
      <c r="AA210" s="37"/>
      <c r="AB210" s="37"/>
      <c r="AC210" s="37"/>
      <c r="AD210" s="37"/>
      <c r="AE210" s="37"/>
      <c r="AT210" s="18" t="s">
        <v>145</v>
      </c>
      <c r="AU210" s="18" t="s">
        <v>86</v>
      </c>
    </row>
    <row r="211" s="2" customFormat="1">
      <c r="A211" s="37"/>
      <c r="B211" s="38"/>
      <c r="C211" s="37"/>
      <c r="D211" s="206" t="s">
        <v>156</v>
      </c>
      <c r="E211" s="37"/>
      <c r="F211" s="207" t="s">
        <v>1426</v>
      </c>
      <c r="G211" s="37"/>
      <c r="H211" s="37"/>
      <c r="I211" s="188"/>
      <c r="J211" s="37"/>
      <c r="K211" s="37"/>
      <c r="L211" s="38"/>
      <c r="M211" s="189"/>
      <c r="N211" s="190"/>
      <c r="O211" s="76"/>
      <c r="P211" s="76"/>
      <c r="Q211" s="76"/>
      <c r="R211" s="76"/>
      <c r="S211" s="76"/>
      <c r="T211" s="77"/>
      <c r="U211" s="37"/>
      <c r="V211" s="37"/>
      <c r="W211" s="37"/>
      <c r="X211" s="37"/>
      <c r="Y211" s="37"/>
      <c r="Z211" s="37"/>
      <c r="AA211" s="37"/>
      <c r="AB211" s="37"/>
      <c r="AC211" s="37"/>
      <c r="AD211" s="37"/>
      <c r="AE211" s="37"/>
      <c r="AT211" s="18" t="s">
        <v>156</v>
      </c>
      <c r="AU211" s="18" t="s">
        <v>86</v>
      </c>
    </row>
    <row r="212" s="14" customFormat="1">
      <c r="A212" s="14"/>
      <c r="B212" s="198"/>
      <c r="C212" s="14"/>
      <c r="D212" s="186" t="s">
        <v>147</v>
      </c>
      <c r="E212" s="199" t="s">
        <v>1</v>
      </c>
      <c r="F212" s="200" t="s">
        <v>1427</v>
      </c>
      <c r="G212" s="14"/>
      <c r="H212" s="201">
        <v>48</v>
      </c>
      <c r="I212" s="202"/>
      <c r="J212" s="14"/>
      <c r="K212" s="14"/>
      <c r="L212" s="198"/>
      <c r="M212" s="203"/>
      <c r="N212" s="204"/>
      <c r="O212" s="204"/>
      <c r="P212" s="204"/>
      <c r="Q212" s="204"/>
      <c r="R212" s="204"/>
      <c r="S212" s="204"/>
      <c r="T212" s="205"/>
      <c r="U212" s="14"/>
      <c r="V212" s="14"/>
      <c r="W212" s="14"/>
      <c r="X212" s="14"/>
      <c r="Y212" s="14"/>
      <c r="Z212" s="14"/>
      <c r="AA212" s="14"/>
      <c r="AB212" s="14"/>
      <c r="AC212" s="14"/>
      <c r="AD212" s="14"/>
      <c r="AE212" s="14"/>
      <c r="AT212" s="199" t="s">
        <v>147</v>
      </c>
      <c r="AU212" s="199" t="s">
        <v>86</v>
      </c>
      <c r="AV212" s="14" t="s">
        <v>86</v>
      </c>
      <c r="AW212" s="14" t="s">
        <v>32</v>
      </c>
      <c r="AX212" s="14" t="s">
        <v>84</v>
      </c>
      <c r="AY212" s="199" t="s">
        <v>136</v>
      </c>
    </row>
    <row r="213" s="2" customFormat="1" ht="21.75" customHeight="1">
      <c r="A213" s="37"/>
      <c r="B213" s="171"/>
      <c r="C213" s="220" t="s">
        <v>404</v>
      </c>
      <c r="D213" s="220" t="s">
        <v>590</v>
      </c>
      <c r="E213" s="221" t="s">
        <v>1428</v>
      </c>
      <c r="F213" s="222" t="s">
        <v>1429</v>
      </c>
      <c r="G213" s="223" t="s">
        <v>356</v>
      </c>
      <c r="H213" s="224">
        <v>24</v>
      </c>
      <c r="I213" s="225"/>
      <c r="J213" s="226">
        <f>ROUND(I213*H213,2)</f>
        <v>0</v>
      </c>
      <c r="K213" s="227"/>
      <c r="L213" s="228"/>
      <c r="M213" s="229" t="s">
        <v>1</v>
      </c>
      <c r="N213" s="230" t="s">
        <v>41</v>
      </c>
      <c r="O213" s="76"/>
      <c r="P213" s="182">
        <f>O213*H213</f>
        <v>0</v>
      </c>
      <c r="Q213" s="182">
        <v>0.00022000000000000001</v>
      </c>
      <c r="R213" s="182">
        <f>Q213*H213</f>
        <v>0.00528</v>
      </c>
      <c r="S213" s="182">
        <v>0</v>
      </c>
      <c r="T213" s="183">
        <f>S213*H213</f>
        <v>0</v>
      </c>
      <c r="U213" s="37"/>
      <c r="V213" s="37"/>
      <c r="W213" s="37"/>
      <c r="X213" s="37"/>
      <c r="Y213" s="37"/>
      <c r="Z213" s="37"/>
      <c r="AA213" s="37"/>
      <c r="AB213" s="37"/>
      <c r="AC213" s="37"/>
      <c r="AD213" s="37"/>
      <c r="AE213" s="37"/>
      <c r="AR213" s="184" t="s">
        <v>410</v>
      </c>
      <c r="AT213" s="184" t="s">
        <v>590</v>
      </c>
      <c r="AU213" s="184" t="s">
        <v>86</v>
      </c>
      <c r="AY213" s="18" t="s">
        <v>136</v>
      </c>
      <c r="BE213" s="185">
        <f>IF(N213="základní",J213,0)</f>
        <v>0</v>
      </c>
      <c r="BF213" s="185">
        <f>IF(N213="snížená",J213,0)</f>
        <v>0</v>
      </c>
      <c r="BG213" s="185">
        <f>IF(N213="zákl. přenesená",J213,0)</f>
        <v>0</v>
      </c>
      <c r="BH213" s="185">
        <f>IF(N213="sníž. přenesená",J213,0)</f>
        <v>0</v>
      </c>
      <c r="BI213" s="185">
        <f>IF(N213="nulová",J213,0)</f>
        <v>0</v>
      </c>
      <c r="BJ213" s="18" t="s">
        <v>84</v>
      </c>
      <c r="BK213" s="185">
        <f>ROUND(I213*H213,2)</f>
        <v>0</v>
      </c>
      <c r="BL213" s="18" t="s">
        <v>305</v>
      </c>
      <c r="BM213" s="184" t="s">
        <v>1430</v>
      </c>
    </row>
    <row r="214" s="2" customFormat="1">
      <c r="A214" s="37"/>
      <c r="B214" s="38"/>
      <c r="C214" s="37"/>
      <c r="D214" s="186" t="s">
        <v>145</v>
      </c>
      <c r="E214" s="37"/>
      <c r="F214" s="187" t="s">
        <v>1429</v>
      </c>
      <c r="G214" s="37"/>
      <c r="H214" s="37"/>
      <c r="I214" s="188"/>
      <c r="J214" s="37"/>
      <c r="K214" s="37"/>
      <c r="L214" s="38"/>
      <c r="M214" s="189"/>
      <c r="N214" s="190"/>
      <c r="O214" s="76"/>
      <c r="P214" s="76"/>
      <c r="Q214" s="76"/>
      <c r="R214" s="76"/>
      <c r="S214" s="76"/>
      <c r="T214" s="77"/>
      <c r="U214" s="37"/>
      <c r="V214" s="37"/>
      <c r="W214" s="37"/>
      <c r="X214" s="37"/>
      <c r="Y214" s="37"/>
      <c r="Z214" s="37"/>
      <c r="AA214" s="37"/>
      <c r="AB214" s="37"/>
      <c r="AC214" s="37"/>
      <c r="AD214" s="37"/>
      <c r="AE214" s="37"/>
      <c r="AT214" s="18" t="s">
        <v>145</v>
      </c>
      <c r="AU214" s="18" t="s">
        <v>86</v>
      </c>
    </row>
    <row r="215" s="2" customFormat="1" ht="21.75" customHeight="1">
      <c r="A215" s="37"/>
      <c r="B215" s="171"/>
      <c r="C215" s="220" t="s">
        <v>410</v>
      </c>
      <c r="D215" s="220" t="s">
        <v>590</v>
      </c>
      <c r="E215" s="221" t="s">
        <v>1431</v>
      </c>
      <c r="F215" s="222" t="s">
        <v>1432</v>
      </c>
      <c r="G215" s="223" t="s">
        <v>356</v>
      </c>
      <c r="H215" s="224">
        <v>24</v>
      </c>
      <c r="I215" s="225"/>
      <c r="J215" s="226">
        <f>ROUND(I215*H215,2)</f>
        <v>0</v>
      </c>
      <c r="K215" s="227"/>
      <c r="L215" s="228"/>
      <c r="M215" s="229" t="s">
        <v>1</v>
      </c>
      <c r="N215" s="230" t="s">
        <v>41</v>
      </c>
      <c r="O215" s="76"/>
      <c r="P215" s="182">
        <f>O215*H215</f>
        <v>0</v>
      </c>
      <c r="Q215" s="182">
        <v>0.00022000000000000001</v>
      </c>
      <c r="R215" s="182">
        <f>Q215*H215</f>
        <v>0.00528</v>
      </c>
      <c r="S215" s="182">
        <v>0</v>
      </c>
      <c r="T215" s="183">
        <f>S215*H215</f>
        <v>0</v>
      </c>
      <c r="U215" s="37"/>
      <c r="V215" s="37"/>
      <c r="W215" s="37"/>
      <c r="X215" s="37"/>
      <c r="Y215" s="37"/>
      <c r="Z215" s="37"/>
      <c r="AA215" s="37"/>
      <c r="AB215" s="37"/>
      <c r="AC215" s="37"/>
      <c r="AD215" s="37"/>
      <c r="AE215" s="37"/>
      <c r="AR215" s="184" t="s">
        <v>410</v>
      </c>
      <c r="AT215" s="184" t="s">
        <v>590</v>
      </c>
      <c r="AU215" s="184" t="s">
        <v>86</v>
      </c>
      <c r="AY215" s="18" t="s">
        <v>136</v>
      </c>
      <c r="BE215" s="185">
        <f>IF(N215="základní",J215,0)</f>
        <v>0</v>
      </c>
      <c r="BF215" s="185">
        <f>IF(N215="snížená",J215,0)</f>
        <v>0</v>
      </c>
      <c r="BG215" s="185">
        <f>IF(N215="zákl. přenesená",J215,0)</f>
        <v>0</v>
      </c>
      <c r="BH215" s="185">
        <f>IF(N215="sníž. přenesená",J215,0)</f>
        <v>0</v>
      </c>
      <c r="BI215" s="185">
        <f>IF(N215="nulová",J215,0)</f>
        <v>0</v>
      </c>
      <c r="BJ215" s="18" t="s">
        <v>84</v>
      </c>
      <c r="BK215" s="185">
        <f>ROUND(I215*H215,2)</f>
        <v>0</v>
      </c>
      <c r="BL215" s="18" t="s">
        <v>305</v>
      </c>
      <c r="BM215" s="184" t="s">
        <v>1433</v>
      </c>
    </row>
    <row r="216" s="2" customFormat="1">
      <c r="A216" s="37"/>
      <c r="B216" s="38"/>
      <c r="C216" s="37"/>
      <c r="D216" s="186" t="s">
        <v>145</v>
      </c>
      <c r="E216" s="37"/>
      <c r="F216" s="187" t="s">
        <v>1432</v>
      </c>
      <c r="G216" s="37"/>
      <c r="H216" s="37"/>
      <c r="I216" s="188"/>
      <c r="J216" s="37"/>
      <c r="K216" s="37"/>
      <c r="L216" s="38"/>
      <c r="M216" s="189"/>
      <c r="N216" s="190"/>
      <c r="O216" s="76"/>
      <c r="P216" s="76"/>
      <c r="Q216" s="76"/>
      <c r="R216" s="76"/>
      <c r="S216" s="76"/>
      <c r="T216" s="77"/>
      <c r="U216" s="37"/>
      <c r="V216" s="37"/>
      <c r="W216" s="37"/>
      <c r="X216" s="37"/>
      <c r="Y216" s="37"/>
      <c r="Z216" s="37"/>
      <c r="AA216" s="37"/>
      <c r="AB216" s="37"/>
      <c r="AC216" s="37"/>
      <c r="AD216" s="37"/>
      <c r="AE216" s="37"/>
      <c r="AT216" s="18" t="s">
        <v>145</v>
      </c>
      <c r="AU216" s="18" t="s">
        <v>86</v>
      </c>
    </row>
    <row r="217" s="2" customFormat="1" ht="24.15" customHeight="1">
      <c r="A217" s="37"/>
      <c r="B217" s="171"/>
      <c r="C217" s="172" t="s">
        <v>418</v>
      </c>
      <c r="D217" s="172" t="s">
        <v>139</v>
      </c>
      <c r="E217" s="173" t="s">
        <v>1434</v>
      </c>
      <c r="F217" s="174" t="s">
        <v>1435</v>
      </c>
      <c r="G217" s="175" t="s">
        <v>356</v>
      </c>
      <c r="H217" s="176">
        <v>18</v>
      </c>
      <c r="I217" s="177"/>
      <c r="J217" s="178">
        <f>ROUND(I217*H217,2)</f>
        <v>0</v>
      </c>
      <c r="K217" s="179"/>
      <c r="L217" s="38"/>
      <c r="M217" s="180" t="s">
        <v>1</v>
      </c>
      <c r="N217" s="181" t="s">
        <v>41</v>
      </c>
      <c r="O217" s="76"/>
      <c r="P217" s="182">
        <f>O217*H217</f>
        <v>0</v>
      </c>
      <c r="Q217" s="182">
        <v>0</v>
      </c>
      <c r="R217" s="182">
        <f>Q217*H217</f>
        <v>0</v>
      </c>
      <c r="S217" s="182">
        <v>0</v>
      </c>
      <c r="T217" s="183">
        <f>S217*H217</f>
        <v>0</v>
      </c>
      <c r="U217" s="37"/>
      <c r="V217" s="37"/>
      <c r="W217" s="37"/>
      <c r="X217" s="37"/>
      <c r="Y217" s="37"/>
      <c r="Z217" s="37"/>
      <c r="AA217" s="37"/>
      <c r="AB217" s="37"/>
      <c r="AC217" s="37"/>
      <c r="AD217" s="37"/>
      <c r="AE217" s="37"/>
      <c r="AR217" s="184" t="s">
        <v>305</v>
      </c>
      <c r="AT217" s="184" t="s">
        <v>139</v>
      </c>
      <c r="AU217" s="184" t="s">
        <v>86</v>
      </c>
      <c r="AY217" s="18" t="s">
        <v>136</v>
      </c>
      <c r="BE217" s="185">
        <f>IF(N217="základní",J217,0)</f>
        <v>0</v>
      </c>
      <c r="BF217" s="185">
        <f>IF(N217="snížená",J217,0)</f>
        <v>0</v>
      </c>
      <c r="BG217" s="185">
        <f>IF(N217="zákl. přenesená",J217,0)</f>
        <v>0</v>
      </c>
      <c r="BH217" s="185">
        <f>IF(N217="sníž. přenesená",J217,0)</f>
        <v>0</v>
      </c>
      <c r="BI217" s="185">
        <f>IF(N217="nulová",J217,0)</f>
        <v>0</v>
      </c>
      <c r="BJ217" s="18" t="s">
        <v>84</v>
      </c>
      <c r="BK217" s="185">
        <f>ROUND(I217*H217,2)</f>
        <v>0</v>
      </c>
      <c r="BL217" s="18" t="s">
        <v>305</v>
      </c>
      <c r="BM217" s="184" t="s">
        <v>1436</v>
      </c>
    </row>
    <row r="218" s="2" customFormat="1">
      <c r="A218" s="37"/>
      <c r="B218" s="38"/>
      <c r="C218" s="37"/>
      <c r="D218" s="186" t="s">
        <v>145</v>
      </c>
      <c r="E218" s="37"/>
      <c r="F218" s="187" t="s">
        <v>1437</v>
      </c>
      <c r="G218" s="37"/>
      <c r="H218" s="37"/>
      <c r="I218" s="188"/>
      <c r="J218" s="37"/>
      <c r="K218" s="37"/>
      <c r="L218" s="38"/>
      <c r="M218" s="189"/>
      <c r="N218" s="190"/>
      <c r="O218" s="76"/>
      <c r="P218" s="76"/>
      <c r="Q218" s="76"/>
      <c r="R218" s="76"/>
      <c r="S218" s="76"/>
      <c r="T218" s="77"/>
      <c r="U218" s="37"/>
      <c r="V218" s="37"/>
      <c r="W218" s="37"/>
      <c r="X218" s="37"/>
      <c r="Y218" s="37"/>
      <c r="Z218" s="37"/>
      <c r="AA218" s="37"/>
      <c r="AB218" s="37"/>
      <c r="AC218" s="37"/>
      <c r="AD218" s="37"/>
      <c r="AE218" s="37"/>
      <c r="AT218" s="18" t="s">
        <v>145</v>
      </c>
      <c r="AU218" s="18" t="s">
        <v>86</v>
      </c>
    </row>
    <row r="219" s="2" customFormat="1">
      <c r="A219" s="37"/>
      <c r="B219" s="38"/>
      <c r="C219" s="37"/>
      <c r="D219" s="206" t="s">
        <v>156</v>
      </c>
      <c r="E219" s="37"/>
      <c r="F219" s="207" t="s">
        <v>1438</v>
      </c>
      <c r="G219" s="37"/>
      <c r="H219" s="37"/>
      <c r="I219" s="188"/>
      <c r="J219" s="37"/>
      <c r="K219" s="37"/>
      <c r="L219" s="38"/>
      <c r="M219" s="189"/>
      <c r="N219" s="190"/>
      <c r="O219" s="76"/>
      <c r="P219" s="76"/>
      <c r="Q219" s="76"/>
      <c r="R219" s="76"/>
      <c r="S219" s="76"/>
      <c r="T219" s="77"/>
      <c r="U219" s="37"/>
      <c r="V219" s="37"/>
      <c r="W219" s="37"/>
      <c r="X219" s="37"/>
      <c r="Y219" s="37"/>
      <c r="Z219" s="37"/>
      <c r="AA219" s="37"/>
      <c r="AB219" s="37"/>
      <c r="AC219" s="37"/>
      <c r="AD219" s="37"/>
      <c r="AE219" s="37"/>
      <c r="AT219" s="18" t="s">
        <v>156</v>
      </c>
      <c r="AU219" s="18" t="s">
        <v>86</v>
      </c>
    </row>
    <row r="220" s="2" customFormat="1" ht="16.5" customHeight="1">
      <c r="A220" s="37"/>
      <c r="B220" s="171"/>
      <c r="C220" s="220" t="s">
        <v>434</v>
      </c>
      <c r="D220" s="220" t="s">
        <v>590</v>
      </c>
      <c r="E220" s="221" t="s">
        <v>1439</v>
      </c>
      <c r="F220" s="222" t="s">
        <v>1440</v>
      </c>
      <c r="G220" s="223" t="s">
        <v>356</v>
      </c>
      <c r="H220" s="224">
        <v>18</v>
      </c>
      <c r="I220" s="225"/>
      <c r="J220" s="226">
        <f>ROUND(I220*H220,2)</f>
        <v>0</v>
      </c>
      <c r="K220" s="227"/>
      <c r="L220" s="228"/>
      <c r="M220" s="229" t="s">
        <v>1</v>
      </c>
      <c r="N220" s="230" t="s">
        <v>41</v>
      </c>
      <c r="O220" s="76"/>
      <c r="P220" s="182">
        <f>O220*H220</f>
        <v>0</v>
      </c>
      <c r="Q220" s="182">
        <v>0.0011000000000000001</v>
      </c>
      <c r="R220" s="182">
        <f>Q220*H220</f>
        <v>0.019800000000000002</v>
      </c>
      <c r="S220" s="182">
        <v>0</v>
      </c>
      <c r="T220" s="183">
        <f>S220*H220</f>
        <v>0</v>
      </c>
      <c r="U220" s="37"/>
      <c r="V220" s="37"/>
      <c r="W220" s="37"/>
      <c r="X220" s="37"/>
      <c r="Y220" s="37"/>
      <c r="Z220" s="37"/>
      <c r="AA220" s="37"/>
      <c r="AB220" s="37"/>
      <c r="AC220" s="37"/>
      <c r="AD220" s="37"/>
      <c r="AE220" s="37"/>
      <c r="AR220" s="184" t="s">
        <v>410</v>
      </c>
      <c r="AT220" s="184" t="s">
        <v>590</v>
      </c>
      <c r="AU220" s="184" t="s">
        <v>86</v>
      </c>
      <c r="AY220" s="18" t="s">
        <v>136</v>
      </c>
      <c r="BE220" s="185">
        <f>IF(N220="základní",J220,0)</f>
        <v>0</v>
      </c>
      <c r="BF220" s="185">
        <f>IF(N220="snížená",J220,0)</f>
        <v>0</v>
      </c>
      <c r="BG220" s="185">
        <f>IF(N220="zákl. přenesená",J220,0)</f>
        <v>0</v>
      </c>
      <c r="BH220" s="185">
        <f>IF(N220="sníž. přenesená",J220,0)</f>
        <v>0</v>
      </c>
      <c r="BI220" s="185">
        <f>IF(N220="nulová",J220,0)</f>
        <v>0</v>
      </c>
      <c r="BJ220" s="18" t="s">
        <v>84</v>
      </c>
      <c r="BK220" s="185">
        <f>ROUND(I220*H220,2)</f>
        <v>0</v>
      </c>
      <c r="BL220" s="18" t="s">
        <v>305</v>
      </c>
      <c r="BM220" s="184" t="s">
        <v>1441</v>
      </c>
    </row>
    <row r="221" s="2" customFormat="1">
      <c r="A221" s="37"/>
      <c r="B221" s="38"/>
      <c r="C221" s="37"/>
      <c r="D221" s="186" t="s">
        <v>145</v>
      </c>
      <c r="E221" s="37"/>
      <c r="F221" s="187" t="s">
        <v>1442</v>
      </c>
      <c r="G221" s="37"/>
      <c r="H221" s="37"/>
      <c r="I221" s="188"/>
      <c r="J221" s="37"/>
      <c r="K221" s="37"/>
      <c r="L221" s="38"/>
      <c r="M221" s="189"/>
      <c r="N221" s="190"/>
      <c r="O221" s="76"/>
      <c r="P221" s="76"/>
      <c r="Q221" s="76"/>
      <c r="R221" s="76"/>
      <c r="S221" s="76"/>
      <c r="T221" s="77"/>
      <c r="U221" s="37"/>
      <c r="V221" s="37"/>
      <c r="W221" s="37"/>
      <c r="X221" s="37"/>
      <c r="Y221" s="37"/>
      <c r="Z221" s="37"/>
      <c r="AA221" s="37"/>
      <c r="AB221" s="37"/>
      <c r="AC221" s="37"/>
      <c r="AD221" s="37"/>
      <c r="AE221" s="37"/>
      <c r="AT221" s="18" t="s">
        <v>145</v>
      </c>
      <c r="AU221" s="18" t="s">
        <v>86</v>
      </c>
    </row>
    <row r="222" s="2" customFormat="1" ht="37.8" customHeight="1">
      <c r="A222" s="37"/>
      <c r="B222" s="171"/>
      <c r="C222" s="172" t="s">
        <v>442</v>
      </c>
      <c r="D222" s="172" t="s">
        <v>139</v>
      </c>
      <c r="E222" s="173" t="s">
        <v>1443</v>
      </c>
      <c r="F222" s="174" t="s">
        <v>1444</v>
      </c>
      <c r="G222" s="175" t="s">
        <v>356</v>
      </c>
      <c r="H222" s="176">
        <v>88</v>
      </c>
      <c r="I222" s="177"/>
      <c r="J222" s="178">
        <f>ROUND(I222*H222,2)</f>
        <v>0</v>
      </c>
      <c r="K222" s="179"/>
      <c r="L222" s="38"/>
      <c r="M222" s="180" t="s">
        <v>1</v>
      </c>
      <c r="N222" s="181" t="s">
        <v>41</v>
      </c>
      <c r="O222" s="76"/>
      <c r="P222" s="182">
        <f>O222*H222</f>
        <v>0</v>
      </c>
      <c r="Q222" s="182">
        <v>0</v>
      </c>
      <c r="R222" s="182">
        <f>Q222*H222</f>
        <v>0</v>
      </c>
      <c r="S222" s="182">
        <v>0</v>
      </c>
      <c r="T222" s="183">
        <f>S222*H222</f>
        <v>0</v>
      </c>
      <c r="U222" s="37"/>
      <c r="V222" s="37"/>
      <c r="W222" s="37"/>
      <c r="X222" s="37"/>
      <c r="Y222" s="37"/>
      <c r="Z222" s="37"/>
      <c r="AA222" s="37"/>
      <c r="AB222" s="37"/>
      <c r="AC222" s="37"/>
      <c r="AD222" s="37"/>
      <c r="AE222" s="37"/>
      <c r="AR222" s="184" t="s">
        <v>305</v>
      </c>
      <c r="AT222" s="184" t="s">
        <v>139</v>
      </c>
      <c r="AU222" s="184" t="s">
        <v>86</v>
      </c>
      <c r="AY222" s="18" t="s">
        <v>136</v>
      </c>
      <c r="BE222" s="185">
        <f>IF(N222="základní",J222,0)</f>
        <v>0</v>
      </c>
      <c r="BF222" s="185">
        <f>IF(N222="snížená",J222,0)</f>
        <v>0</v>
      </c>
      <c r="BG222" s="185">
        <f>IF(N222="zákl. přenesená",J222,0)</f>
        <v>0</v>
      </c>
      <c r="BH222" s="185">
        <f>IF(N222="sníž. přenesená",J222,0)</f>
        <v>0</v>
      </c>
      <c r="BI222" s="185">
        <f>IF(N222="nulová",J222,0)</f>
        <v>0</v>
      </c>
      <c r="BJ222" s="18" t="s">
        <v>84</v>
      </c>
      <c r="BK222" s="185">
        <f>ROUND(I222*H222,2)</f>
        <v>0</v>
      </c>
      <c r="BL222" s="18" t="s">
        <v>305</v>
      </c>
      <c r="BM222" s="184" t="s">
        <v>1445</v>
      </c>
    </row>
    <row r="223" s="2" customFormat="1">
      <c r="A223" s="37"/>
      <c r="B223" s="38"/>
      <c r="C223" s="37"/>
      <c r="D223" s="186" t="s">
        <v>145</v>
      </c>
      <c r="E223" s="37"/>
      <c r="F223" s="187" t="s">
        <v>1446</v>
      </c>
      <c r="G223" s="37"/>
      <c r="H223" s="37"/>
      <c r="I223" s="188"/>
      <c r="J223" s="37"/>
      <c r="K223" s="37"/>
      <c r="L223" s="38"/>
      <c r="M223" s="189"/>
      <c r="N223" s="190"/>
      <c r="O223" s="76"/>
      <c r="P223" s="76"/>
      <c r="Q223" s="76"/>
      <c r="R223" s="76"/>
      <c r="S223" s="76"/>
      <c r="T223" s="77"/>
      <c r="U223" s="37"/>
      <c r="V223" s="37"/>
      <c r="W223" s="37"/>
      <c r="X223" s="37"/>
      <c r="Y223" s="37"/>
      <c r="Z223" s="37"/>
      <c r="AA223" s="37"/>
      <c r="AB223" s="37"/>
      <c r="AC223" s="37"/>
      <c r="AD223" s="37"/>
      <c r="AE223" s="37"/>
      <c r="AT223" s="18" t="s">
        <v>145</v>
      </c>
      <c r="AU223" s="18" t="s">
        <v>86</v>
      </c>
    </row>
    <row r="224" s="2" customFormat="1">
      <c r="A224" s="37"/>
      <c r="B224" s="38"/>
      <c r="C224" s="37"/>
      <c r="D224" s="206" t="s">
        <v>156</v>
      </c>
      <c r="E224" s="37"/>
      <c r="F224" s="207" t="s">
        <v>1447</v>
      </c>
      <c r="G224" s="37"/>
      <c r="H224" s="37"/>
      <c r="I224" s="188"/>
      <c r="J224" s="37"/>
      <c r="K224" s="37"/>
      <c r="L224" s="38"/>
      <c r="M224" s="189"/>
      <c r="N224" s="190"/>
      <c r="O224" s="76"/>
      <c r="P224" s="76"/>
      <c r="Q224" s="76"/>
      <c r="R224" s="76"/>
      <c r="S224" s="76"/>
      <c r="T224" s="77"/>
      <c r="U224" s="37"/>
      <c r="V224" s="37"/>
      <c r="W224" s="37"/>
      <c r="X224" s="37"/>
      <c r="Y224" s="37"/>
      <c r="Z224" s="37"/>
      <c r="AA224" s="37"/>
      <c r="AB224" s="37"/>
      <c r="AC224" s="37"/>
      <c r="AD224" s="37"/>
      <c r="AE224" s="37"/>
      <c r="AT224" s="18" t="s">
        <v>156</v>
      </c>
      <c r="AU224" s="18" t="s">
        <v>86</v>
      </c>
    </row>
    <row r="225" s="14" customFormat="1">
      <c r="A225" s="14"/>
      <c r="B225" s="198"/>
      <c r="C225" s="14"/>
      <c r="D225" s="186" t="s">
        <v>147</v>
      </c>
      <c r="E225" s="199" t="s">
        <v>1</v>
      </c>
      <c r="F225" s="200" t="s">
        <v>1448</v>
      </c>
      <c r="G225" s="14"/>
      <c r="H225" s="201">
        <v>24</v>
      </c>
      <c r="I225" s="202"/>
      <c r="J225" s="14"/>
      <c r="K225" s="14"/>
      <c r="L225" s="198"/>
      <c r="M225" s="203"/>
      <c r="N225" s="204"/>
      <c r="O225" s="204"/>
      <c r="P225" s="204"/>
      <c r="Q225" s="204"/>
      <c r="R225" s="204"/>
      <c r="S225" s="204"/>
      <c r="T225" s="205"/>
      <c r="U225" s="14"/>
      <c r="V225" s="14"/>
      <c r="W225" s="14"/>
      <c r="X225" s="14"/>
      <c r="Y225" s="14"/>
      <c r="Z225" s="14"/>
      <c r="AA225" s="14"/>
      <c r="AB225" s="14"/>
      <c r="AC225" s="14"/>
      <c r="AD225" s="14"/>
      <c r="AE225" s="14"/>
      <c r="AT225" s="199" t="s">
        <v>147</v>
      </c>
      <c r="AU225" s="199" t="s">
        <v>86</v>
      </c>
      <c r="AV225" s="14" t="s">
        <v>86</v>
      </c>
      <c r="AW225" s="14" t="s">
        <v>32</v>
      </c>
      <c r="AX225" s="14" t="s">
        <v>76</v>
      </c>
      <c r="AY225" s="199" t="s">
        <v>136</v>
      </c>
    </row>
    <row r="226" s="14" customFormat="1">
      <c r="A226" s="14"/>
      <c r="B226" s="198"/>
      <c r="C226" s="14"/>
      <c r="D226" s="186" t="s">
        <v>147</v>
      </c>
      <c r="E226" s="199" t="s">
        <v>1</v>
      </c>
      <c r="F226" s="200" t="s">
        <v>1449</v>
      </c>
      <c r="G226" s="14"/>
      <c r="H226" s="201">
        <v>10</v>
      </c>
      <c r="I226" s="202"/>
      <c r="J226" s="14"/>
      <c r="K226" s="14"/>
      <c r="L226" s="198"/>
      <c r="M226" s="203"/>
      <c r="N226" s="204"/>
      <c r="O226" s="204"/>
      <c r="P226" s="204"/>
      <c r="Q226" s="204"/>
      <c r="R226" s="204"/>
      <c r="S226" s="204"/>
      <c r="T226" s="205"/>
      <c r="U226" s="14"/>
      <c r="V226" s="14"/>
      <c r="W226" s="14"/>
      <c r="X226" s="14"/>
      <c r="Y226" s="14"/>
      <c r="Z226" s="14"/>
      <c r="AA226" s="14"/>
      <c r="AB226" s="14"/>
      <c r="AC226" s="14"/>
      <c r="AD226" s="14"/>
      <c r="AE226" s="14"/>
      <c r="AT226" s="199" t="s">
        <v>147</v>
      </c>
      <c r="AU226" s="199" t="s">
        <v>86</v>
      </c>
      <c r="AV226" s="14" t="s">
        <v>86</v>
      </c>
      <c r="AW226" s="14" t="s">
        <v>32</v>
      </c>
      <c r="AX226" s="14" t="s">
        <v>76</v>
      </c>
      <c r="AY226" s="199" t="s">
        <v>136</v>
      </c>
    </row>
    <row r="227" s="14" customFormat="1">
      <c r="A227" s="14"/>
      <c r="B227" s="198"/>
      <c r="C227" s="14"/>
      <c r="D227" s="186" t="s">
        <v>147</v>
      </c>
      <c r="E227" s="199" t="s">
        <v>1</v>
      </c>
      <c r="F227" s="200" t="s">
        <v>1450</v>
      </c>
      <c r="G227" s="14"/>
      <c r="H227" s="201">
        <v>28</v>
      </c>
      <c r="I227" s="202"/>
      <c r="J227" s="14"/>
      <c r="K227" s="14"/>
      <c r="L227" s="198"/>
      <c r="M227" s="203"/>
      <c r="N227" s="204"/>
      <c r="O227" s="204"/>
      <c r="P227" s="204"/>
      <c r="Q227" s="204"/>
      <c r="R227" s="204"/>
      <c r="S227" s="204"/>
      <c r="T227" s="205"/>
      <c r="U227" s="14"/>
      <c r="V227" s="14"/>
      <c r="W227" s="14"/>
      <c r="X227" s="14"/>
      <c r="Y227" s="14"/>
      <c r="Z227" s="14"/>
      <c r="AA227" s="14"/>
      <c r="AB227" s="14"/>
      <c r="AC227" s="14"/>
      <c r="AD227" s="14"/>
      <c r="AE227" s="14"/>
      <c r="AT227" s="199" t="s">
        <v>147</v>
      </c>
      <c r="AU227" s="199" t="s">
        <v>86</v>
      </c>
      <c r="AV227" s="14" t="s">
        <v>86</v>
      </c>
      <c r="AW227" s="14" t="s">
        <v>32</v>
      </c>
      <c r="AX227" s="14" t="s">
        <v>76</v>
      </c>
      <c r="AY227" s="199" t="s">
        <v>136</v>
      </c>
    </row>
    <row r="228" s="14" customFormat="1">
      <c r="A228" s="14"/>
      <c r="B228" s="198"/>
      <c r="C228" s="14"/>
      <c r="D228" s="186" t="s">
        <v>147</v>
      </c>
      <c r="E228" s="199" t="s">
        <v>1</v>
      </c>
      <c r="F228" s="200" t="s">
        <v>1451</v>
      </c>
      <c r="G228" s="14"/>
      <c r="H228" s="201">
        <v>26</v>
      </c>
      <c r="I228" s="202"/>
      <c r="J228" s="14"/>
      <c r="K228" s="14"/>
      <c r="L228" s="198"/>
      <c r="M228" s="203"/>
      <c r="N228" s="204"/>
      <c r="O228" s="204"/>
      <c r="P228" s="204"/>
      <c r="Q228" s="204"/>
      <c r="R228" s="204"/>
      <c r="S228" s="204"/>
      <c r="T228" s="205"/>
      <c r="U228" s="14"/>
      <c r="V228" s="14"/>
      <c r="W228" s="14"/>
      <c r="X228" s="14"/>
      <c r="Y228" s="14"/>
      <c r="Z228" s="14"/>
      <c r="AA228" s="14"/>
      <c r="AB228" s="14"/>
      <c r="AC228" s="14"/>
      <c r="AD228" s="14"/>
      <c r="AE228" s="14"/>
      <c r="AT228" s="199" t="s">
        <v>147</v>
      </c>
      <c r="AU228" s="199" t="s">
        <v>86</v>
      </c>
      <c r="AV228" s="14" t="s">
        <v>86</v>
      </c>
      <c r="AW228" s="14" t="s">
        <v>32</v>
      </c>
      <c r="AX228" s="14" t="s">
        <v>76</v>
      </c>
      <c r="AY228" s="199" t="s">
        <v>136</v>
      </c>
    </row>
    <row r="229" s="15" customFormat="1">
      <c r="A229" s="15"/>
      <c r="B229" s="208"/>
      <c r="C229" s="15"/>
      <c r="D229" s="186" t="s">
        <v>147</v>
      </c>
      <c r="E229" s="209" t="s">
        <v>1</v>
      </c>
      <c r="F229" s="210" t="s">
        <v>192</v>
      </c>
      <c r="G229" s="15"/>
      <c r="H229" s="211">
        <v>88</v>
      </c>
      <c r="I229" s="212"/>
      <c r="J229" s="15"/>
      <c r="K229" s="15"/>
      <c r="L229" s="208"/>
      <c r="M229" s="213"/>
      <c r="N229" s="214"/>
      <c r="O229" s="214"/>
      <c r="P229" s="214"/>
      <c r="Q229" s="214"/>
      <c r="R229" s="214"/>
      <c r="S229" s="214"/>
      <c r="T229" s="215"/>
      <c r="U229" s="15"/>
      <c r="V229" s="15"/>
      <c r="W229" s="15"/>
      <c r="X229" s="15"/>
      <c r="Y229" s="15"/>
      <c r="Z229" s="15"/>
      <c r="AA229" s="15"/>
      <c r="AB229" s="15"/>
      <c r="AC229" s="15"/>
      <c r="AD229" s="15"/>
      <c r="AE229" s="15"/>
      <c r="AT229" s="209" t="s">
        <v>147</v>
      </c>
      <c r="AU229" s="209" t="s">
        <v>86</v>
      </c>
      <c r="AV229" s="15" t="s">
        <v>143</v>
      </c>
      <c r="AW229" s="15" t="s">
        <v>32</v>
      </c>
      <c r="AX229" s="15" t="s">
        <v>84</v>
      </c>
      <c r="AY229" s="209" t="s">
        <v>136</v>
      </c>
    </row>
    <row r="230" s="2" customFormat="1" ht="24.15" customHeight="1">
      <c r="A230" s="37"/>
      <c r="B230" s="171"/>
      <c r="C230" s="220" t="s">
        <v>450</v>
      </c>
      <c r="D230" s="220" t="s">
        <v>590</v>
      </c>
      <c r="E230" s="221" t="s">
        <v>1452</v>
      </c>
      <c r="F230" s="222" t="s">
        <v>1453</v>
      </c>
      <c r="G230" s="223" t="s">
        <v>356</v>
      </c>
      <c r="H230" s="224">
        <v>88</v>
      </c>
      <c r="I230" s="225"/>
      <c r="J230" s="226">
        <f>ROUND(I230*H230,2)</f>
        <v>0</v>
      </c>
      <c r="K230" s="227"/>
      <c r="L230" s="228"/>
      <c r="M230" s="229" t="s">
        <v>1</v>
      </c>
      <c r="N230" s="230" t="s">
        <v>41</v>
      </c>
      <c r="O230" s="76"/>
      <c r="P230" s="182">
        <f>O230*H230</f>
        <v>0</v>
      </c>
      <c r="Q230" s="182">
        <v>0.0012999999999999999</v>
      </c>
      <c r="R230" s="182">
        <f>Q230*H230</f>
        <v>0.1144</v>
      </c>
      <c r="S230" s="182">
        <v>0</v>
      </c>
      <c r="T230" s="183">
        <f>S230*H230</f>
        <v>0</v>
      </c>
      <c r="U230" s="37"/>
      <c r="V230" s="37"/>
      <c r="W230" s="37"/>
      <c r="X230" s="37"/>
      <c r="Y230" s="37"/>
      <c r="Z230" s="37"/>
      <c r="AA230" s="37"/>
      <c r="AB230" s="37"/>
      <c r="AC230" s="37"/>
      <c r="AD230" s="37"/>
      <c r="AE230" s="37"/>
      <c r="AR230" s="184" t="s">
        <v>410</v>
      </c>
      <c r="AT230" s="184" t="s">
        <v>590</v>
      </c>
      <c r="AU230" s="184" t="s">
        <v>86</v>
      </c>
      <c r="AY230" s="18" t="s">
        <v>136</v>
      </c>
      <c r="BE230" s="185">
        <f>IF(N230="základní",J230,0)</f>
        <v>0</v>
      </c>
      <c r="BF230" s="185">
        <f>IF(N230="snížená",J230,0)</f>
        <v>0</v>
      </c>
      <c r="BG230" s="185">
        <f>IF(N230="zákl. přenesená",J230,0)</f>
        <v>0</v>
      </c>
      <c r="BH230" s="185">
        <f>IF(N230="sníž. přenesená",J230,0)</f>
        <v>0</v>
      </c>
      <c r="BI230" s="185">
        <f>IF(N230="nulová",J230,0)</f>
        <v>0</v>
      </c>
      <c r="BJ230" s="18" t="s">
        <v>84</v>
      </c>
      <c r="BK230" s="185">
        <f>ROUND(I230*H230,2)</f>
        <v>0</v>
      </c>
      <c r="BL230" s="18" t="s">
        <v>305</v>
      </c>
      <c r="BM230" s="184" t="s">
        <v>1454</v>
      </c>
    </row>
    <row r="231" s="2" customFormat="1">
      <c r="A231" s="37"/>
      <c r="B231" s="38"/>
      <c r="C231" s="37"/>
      <c r="D231" s="186" t="s">
        <v>145</v>
      </c>
      <c r="E231" s="37"/>
      <c r="F231" s="187" t="s">
        <v>1455</v>
      </c>
      <c r="G231" s="37"/>
      <c r="H231" s="37"/>
      <c r="I231" s="188"/>
      <c r="J231" s="37"/>
      <c r="K231" s="37"/>
      <c r="L231" s="38"/>
      <c r="M231" s="189"/>
      <c r="N231" s="190"/>
      <c r="O231" s="76"/>
      <c r="P231" s="76"/>
      <c r="Q231" s="76"/>
      <c r="R231" s="76"/>
      <c r="S231" s="76"/>
      <c r="T231" s="77"/>
      <c r="U231" s="37"/>
      <c r="V231" s="37"/>
      <c r="W231" s="37"/>
      <c r="X231" s="37"/>
      <c r="Y231" s="37"/>
      <c r="Z231" s="37"/>
      <c r="AA231" s="37"/>
      <c r="AB231" s="37"/>
      <c r="AC231" s="37"/>
      <c r="AD231" s="37"/>
      <c r="AE231" s="37"/>
      <c r="AT231" s="18" t="s">
        <v>145</v>
      </c>
      <c r="AU231" s="18" t="s">
        <v>86</v>
      </c>
    </row>
    <row r="232" s="2" customFormat="1" ht="37.8" customHeight="1">
      <c r="A232" s="37"/>
      <c r="B232" s="171"/>
      <c r="C232" s="172" t="s">
        <v>489</v>
      </c>
      <c r="D232" s="172" t="s">
        <v>139</v>
      </c>
      <c r="E232" s="173" t="s">
        <v>1456</v>
      </c>
      <c r="F232" s="174" t="s">
        <v>1457</v>
      </c>
      <c r="G232" s="175" t="s">
        <v>356</v>
      </c>
      <c r="H232" s="176">
        <v>146</v>
      </c>
      <c r="I232" s="177"/>
      <c r="J232" s="178">
        <f>ROUND(I232*H232,2)</f>
        <v>0</v>
      </c>
      <c r="K232" s="179"/>
      <c r="L232" s="38"/>
      <c r="M232" s="180" t="s">
        <v>1</v>
      </c>
      <c r="N232" s="181" t="s">
        <v>41</v>
      </c>
      <c r="O232" s="76"/>
      <c r="P232" s="182">
        <f>O232*H232</f>
        <v>0</v>
      </c>
      <c r="Q232" s="182">
        <v>0</v>
      </c>
      <c r="R232" s="182">
        <f>Q232*H232</f>
        <v>0</v>
      </c>
      <c r="S232" s="182">
        <v>0</v>
      </c>
      <c r="T232" s="183">
        <f>S232*H232</f>
        <v>0</v>
      </c>
      <c r="U232" s="37"/>
      <c r="V232" s="37"/>
      <c r="W232" s="37"/>
      <c r="X232" s="37"/>
      <c r="Y232" s="37"/>
      <c r="Z232" s="37"/>
      <c r="AA232" s="37"/>
      <c r="AB232" s="37"/>
      <c r="AC232" s="37"/>
      <c r="AD232" s="37"/>
      <c r="AE232" s="37"/>
      <c r="AR232" s="184" t="s">
        <v>305</v>
      </c>
      <c r="AT232" s="184" t="s">
        <v>139</v>
      </c>
      <c r="AU232" s="184" t="s">
        <v>86</v>
      </c>
      <c r="AY232" s="18" t="s">
        <v>136</v>
      </c>
      <c r="BE232" s="185">
        <f>IF(N232="základní",J232,0)</f>
        <v>0</v>
      </c>
      <c r="BF232" s="185">
        <f>IF(N232="snížená",J232,0)</f>
        <v>0</v>
      </c>
      <c r="BG232" s="185">
        <f>IF(N232="zákl. přenesená",J232,0)</f>
        <v>0</v>
      </c>
      <c r="BH232" s="185">
        <f>IF(N232="sníž. přenesená",J232,0)</f>
        <v>0</v>
      </c>
      <c r="BI232" s="185">
        <f>IF(N232="nulová",J232,0)</f>
        <v>0</v>
      </c>
      <c r="BJ232" s="18" t="s">
        <v>84</v>
      </c>
      <c r="BK232" s="185">
        <f>ROUND(I232*H232,2)</f>
        <v>0</v>
      </c>
      <c r="BL232" s="18" t="s">
        <v>305</v>
      </c>
      <c r="BM232" s="184" t="s">
        <v>1458</v>
      </c>
    </row>
    <row r="233" s="2" customFormat="1">
      <c r="A233" s="37"/>
      <c r="B233" s="38"/>
      <c r="C233" s="37"/>
      <c r="D233" s="186" t="s">
        <v>145</v>
      </c>
      <c r="E233" s="37"/>
      <c r="F233" s="187" t="s">
        <v>1459</v>
      </c>
      <c r="G233" s="37"/>
      <c r="H233" s="37"/>
      <c r="I233" s="188"/>
      <c r="J233" s="37"/>
      <c r="K233" s="37"/>
      <c r="L233" s="38"/>
      <c r="M233" s="189"/>
      <c r="N233" s="190"/>
      <c r="O233" s="76"/>
      <c r="P233" s="76"/>
      <c r="Q233" s="76"/>
      <c r="R233" s="76"/>
      <c r="S233" s="76"/>
      <c r="T233" s="77"/>
      <c r="U233" s="37"/>
      <c r="V233" s="37"/>
      <c r="W233" s="37"/>
      <c r="X233" s="37"/>
      <c r="Y233" s="37"/>
      <c r="Z233" s="37"/>
      <c r="AA233" s="37"/>
      <c r="AB233" s="37"/>
      <c r="AC233" s="37"/>
      <c r="AD233" s="37"/>
      <c r="AE233" s="37"/>
      <c r="AT233" s="18" t="s">
        <v>145</v>
      </c>
      <c r="AU233" s="18" t="s">
        <v>86</v>
      </c>
    </row>
    <row r="234" s="2" customFormat="1">
      <c r="A234" s="37"/>
      <c r="B234" s="38"/>
      <c r="C234" s="37"/>
      <c r="D234" s="206" t="s">
        <v>156</v>
      </c>
      <c r="E234" s="37"/>
      <c r="F234" s="207" t="s">
        <v>1460</v>
      </c>
      <c r="G234" s="37"/>
      <c r="H234" s="37"/>
      <c r="I234" s="188"/>
      <c r="J234" s="37"/>
      <c r="K234" s="37"/>
      <c r="L234" s="38"/>
      <c r="M234" s="189"/>
      <c r="N234" s="190"/>
      <c r="O234" s="76"/>
      <c r="P234" s="76"/>
      <c r="Q234" s="76"/>
      <c r="R234" s="76"/>
      <c r="S234" s="76"/>
      <c r="T234" s="77"/>
      <c r="U234" s="37"/>
      <c r="V234" s="37"/>
      <c r="W234" s="37"/>
      <c r="X234" s="37"/>
      <c r="Y234" s="37"/>
      <c r="Z234" s="37"/>
      <c r="AA234" s="37"/>
      <c r="AB234" s="37"/>
      <c r="AC234" s="37"/>
      <c r="AD234" s="37"/>
      <c r="AE234" s="37"/>
      <c r="AT234" s="18" t="s">
        <v>156</v>
      </c>
      <c r="AU234" s="18" t="s">
        <v>86</v>
      </c>
    </row>
    <row r="235" s="14" customFormat="1">
      <c r="A235" s="14"/>
      <c r="B235" s="198"/>
      <c r="C235" s="14"/>
      <c r="D235" s="186" t="s">
        <v>147</v>
      </c>
      <c r="E235" s="199" t="s">
        <v>1</v>
      </c>
      <c r="F235" s="200" t="s">
        <v>1461</v>
      </c>
      <c r="G235" s="14"/>
      <c r="H235" s="201">
        <v>146</v>
      </c>
      <c r="I235" s="202"/>
      <c r="J235" s="14"/>
      <c r="K235" s="14"/>
      <c r="L235" s="198"/>
      <c r="M235" s="203"/>
      <c r="N235" s="204"/>
      <c r="O235" s="204"/>
      <c r="P235" s="204"/>
      <c r="Q235" s="204"/>
      <c r="R235" s="204"/>
      <c r="S235" s="204"/>
      <c r="T235" s="205"/>
      <c r="U235" s="14"/>
      <c r="V235" s="14"/>
      <c r="W235" s="14"/>
      <c r="X235" s="14"/>
      <c r="Y235" s="14"/>
      <c r="Z235" s="14"/>
      <c r="AA235" s="14"/>
      <c r="AB235" s="14"/>
      <c r="AC235" s="14"/>
      <c r="AD235" s="14"/>
      <c r="AE235" s="14"/>
      <c r="AT235" s="199" t="s">
        <v>147</v>
      </c>
      <c r="AU235" s="199" t="s">
        <v>86</v>
      </c>
      <c r="AV235" s="14" t="s">
        <v>86</v>
      </c>
      <c r="AW235" s="14" t="s">
        <v>32</v>
      </c>
      <c r="AX235" s="14" t="s">
        <v>84</v>
      </c>
      <c r="AY235" s="199" t="s">
        <v>136</v>
      </c>
    </row>
    <row r="236" s="2" customFormat="1" ht="21.75" customHeight="1">
      <c r="A236" s="37"/>
      <c r="B236" s="171"/>
      <c r="C236" s="220" t="s">
        <v>499</v>
      </c>
      <c r="D236" s="220" t="s">
        <v>590</v>
      </c>
      <c r="E236" s="221" t="s">
        <v>1462</v>
      </c>
      <c r="F236" s="222" t="s">
        <v>1463</v>
      </c>
      <c r="G236" s="223" t="s">
        <v>356</v>
      </c>
      <c r="H236" s="224">
        <v>49</v>
      </c>
      <c r="I236" s="225"/>
      <c r="J236" s="226">
        <f>ROUND(I236*H236,2)</f>
        <v>0</v>
      </c>
      <c r="K236" s="227"/>
      <c r="L236" s="228"/>
      <c r="M236" s="229" t="s">
        <v>1</v>
      </c>
      <c r="N236" s="230" t="s">
        <v>41</v>
      </c>
      <c r="O236" s="76"/>
      <c r="P236" s="182">
        <f>O236*H236</f>
        <v>0</v>
      </c>
      <c r="Q236" s="182">
        <v>0.0064000000000000003</v>
      </c>
      <c r="R236" s="182">
        <f>Q236*H236</f>
        <v>0.31359999999999999</v>
      </c>
      <c r="S236" s="182">
        <v>0</v>
      </c>
      <c r="T236" s="183">
        <f>S236*H236</f>
        <v>0</v>
      </c>
      <c r="U236" s="37"/>
      <c r="V236" s="37"/>
      <c r="W236" s="37"/>
      <c r="X236" s="37"/>
      <c r="Y236" s="37"/>
      <c r="Z236" s="37"/>
      <c r="AA236" s="37"/>
      <c r="AB236" s="37"/>
      <c r="AC236" s="37"/>
      <c r="AD236" s="37"/>
      <c r="AE236" s="37"/>
      <c r="AR236" s="184" t="s">
        <v>410</v>
      </c>
      <c r="AT236" s="184" t="s">
        <v>590</v>
      </c>
      <c r="AU236" s="184" t="s">
        <v>86</v>
      </c>
      <c r="AY236" s="18" t="s">
        <v>136</v>
      </c>
      <c r="BE236" s="185">
        <f>IF(N236="základní",J236,0)</f>
        <v>0</v>
      </c>
      <c r="BF236" s="185">
        <f>IF(N236="snížená",J236,0)</f>
        <v>0</v>
      </c>
      <c r="BG236" s="185">
        <f>IF(N236="zákl. přenesená",J236,0)</f>
        <v>0</v>
      </c>
      <c r="BH236" s="185">
        <f>IF(N236="sníž. přenesená",J236,0)</f>
        <v>0</v>
      </c>
      <c r="BI236" s="185">
        <f>IF(N236="nulová",J236,0)</f>
        <v>0</v>
      </c>
      <c r="BJ236" s="18" t="s">
        <v>84</v>
      </c>
      <c r="BK236" s="185">
        <f>ROUND(I236*H236,2)</f>
        <v>0</v>
      </c>
      <c r="BL236" s="18" t="s">
        <v>305</v>
      </c>
      <c r="BM236" s="184" t="s">
        <v>1464</v>
      </c>
    </row>
    <row r="237" s="2" customFormat="1">
      <c r="A237" s="37"/>
      <c r="B237" s="38"/>
      <c r="C237" s="37"/>
      <c r="D237" s="186" t="s">
        <v>145</v>
      </c>
      <c r="E237" s="37"/>
      <c r="F237" s="187" t="s">
        <v>1465</v>
      </c>
      <c r="G237" s="37"/>
      <c r="H237" s="37"/>
      <c r="I237" s="188"/>
      <c r="J237" s="37"/>
      <c r="K237" s="37"/>
      <c r="L237" s="38"/>
      <c r="M237" s="189"/>
      <c r="N237" s="190"/>
      <c r="O237" s="76"/>
      <c r="P237" s="76"/>
      <c r="Q237" s="76"/>
      <c r="R237" s="76"/>
      <c r="S237" s="76"/>
      <c r="T237" s="77"/>
      <c r="U237" s="37"/>
      <c r="V237" s="37"/>
      <c r="W237" s="37"/>
      <c r="X237" s="37"/>
      <c r="Y237" s="37"/>
      <c r="Z237" s="37"/>
      <c r="AA237" s="37"/>
      <c r="AB237" s="37"/>
      <c r="AC237" s="37"/>
      <c r="AD237" s="37"/>
      <c r="AE237" s="37"/>
      <c r="AT237" s="18" t="s">
        <v>145</v>
      </c>
      <c r="AU237" s="18" t="s">
        <v>86</v>
      </c>
    </row>
    <row r="238" s="2" customFormat="1" ht="21.75" customHeight="1">
      <c r="A238" s="37"/>
      <c r="B238" s="171"/>
      <c r="C238" s="220" t="s">
        <v>505</v>
      </c>
      <c r="D238" s="220" t="s">
        <v>590</v>
      </c>
      <c r="E238" s="221" t="s">
        <v>1466</v>
      </c>
      <c r="F238" s="222" t="s">
        <v>1467</v>
      </c>
      <c r="G238" s="223" t="s">
        <v>356</v>
      </c>
      <c r="H238" s="224">
        <v>88</v>
      </c>
      <c r="I238" s="225"/>
      <c r="J238" s="226">
        <f>ROUND(I238*H238,2)</f>
        <v>0</v>
      </c>
      <c r="K238" s="227"/>
      <c r="L238" s="228"/>
      <c r="M238" s="229" t="s">
        <v>1</v>
      </c>
      <c r="N238" s="230" t="s">
        <v>41</v>
      </c>
      <c r="O238" s="76"/>
      <c r="P238" s="182">
        <f>O238*H238</f>
        <v>0</v>
      </c>
      <c r="Q238" s="182">
        <v>0</v>
      </c>
      <c r="R238" s="182">
        <f>Q238*H238</f>
        <v>0</v>
      </c>
      <c r="S238" s="182">
        <v>0</v>
      </c>
      <c r="T238" s="183">
        <f>S238*H238</f>
        <v>0</v>
      </c>
      <c r="U238" s="37"/>
      <c r="V238" s="37"/>
      <c r="W238" s="37"/>
      <c r="X238" s="37"/>
      <c r="Y238" s="37"/>
      <c r="Z238" s="37"/>
      <c r="AA238" s="37"/>
      <c r="AB238" s="37"/>
      <c r="AC238" s="37"/>
      <c r="AD238" s="37"/>
      <c r="AE238" s="37"/>
      <c r="AR238" s="184" t="s">
        <v>410</v>
      </c>
      <c r="AT238" s="184" t="s">
        <v>590</v>
      </c>
      <c r="AU238" s="184" t="s">
        <v>86</v>
      </c>
      <c r="AY238" s="18" t="s">
        <v>136</v>
      </c>
      <c r="BE238" s="185">
        <f>IF(N238="základní",J238,0)</f>
        <v>0</v>
      </c>
      <c r="BF238" s="185">
        <f>IF(N238="snížená",J238,0)</f>
        <v>0</v>
      </c>
      <c r="BG238" s="185">
        <f>IF(N238="zákl. přenesená",J238,0)</f>
        <v>0</v>
      </c>
      <c r="BH238" s="185">
        <f>IF(N238="sníž. přenesená",J238,0)</f>
        <v>0</v>
      </c>
      <c r="BI238" s="185">
        <f>IF(N238="nulová",J238,0)</f>
        <v>0</v>
      </c>
      <c r="BJ238" s="18" t="s">
        <v>84</v>
      </c>
      <c r="BK238" s="185">
        <f>ROUND(I238*H238,2)</f>
        <v>0</v>
      </c>
      <c r="BL238" s="18" t="s">
        <v>305</v>
      </c>
      <c r="BM238" s="184" t="s">
        <v>1468</v>
      </c>
    </row>
    <row r="239" s="2" customFormat="1">
      <c r="A239" s="37"/>
      <c r="B239" s="38"/>
      <c r="C239" s="37"/>
      <c r="D239" s="186" t="s">
        <v>145</v>
      </c>
      <c r="E239" s="37"/>
      <c r="F239" s="187" t="s">
        <v>1469</v>
      </c>
      <c r="G239" s="37"/>
      <c r="H239" s="37"/>
      <c r="I239" s="188"/>
      <c r="J239" s="37"/>
      <c r="K239" s="37"/>
      <c r="L239" s="38"/>
      <c r="M239" s="189"/>
      <c r="N239" s="190"/>
      <c r="O239" s="76"/>
      <c r="P239" s="76"/>
      <c r="Q239" s="76"/>
      <c r="R239" s="76"/>
      <c r="S239" s="76"/>
      <c r="T239" s="77"/>
      <c r="U239" s="37"/>
      <c r="V239" s="37"/>
      <c r="W239" s="37"/>
      <c r="X239" s="37"/>
      <c r="Y239" s="37"/>
      <c r="Z239" s="37"/>
      <c r="AA239" s="37"/>
      <c r="AB239" s="37"/>
      <c r="AC239" s="37"/>
      <c r="AD239" s="37"/>
      <c r="AE239" s="37"/>
      <c r="AT239" s="18" t="s">
        <v>145</v>
      </c>
      <c r="AU239" s="18" t="s">
        <v>86</v>
      </c>
    </row>
    <row r="240" s="2" customFormat="1" ht="16.5" customHeight="1">
      <c r="A240" s="37"/>
      <c r="B240" s="171"/>
      <c r="C240" s="220" t="s">
        <v>510</v>
      </c>
      <c r="D240" s="220" t="s">
        <v>590</v>
      </c>
      <c r="E240" s="221" t="s">
        <v>1470</v>
      </c>
      <c r="F240" s="222" t="s">
        <v>1471</v>
      </c>
      <c r="G240" s="223" t="s">
        <v>356</v>
      </c>
      <c r="H240" s="224">
        <v>23</v>
      </c>
      <c r="I240" s="225"/>
      <c r="J240" s="226">
        <f>ROUND(I240*H240,2)</f>
        <v>0</v>
      </c>
      <c r="K240" s="227"/>
      <c r="L240" s="228"/>
      <c r="M240" s="229" t="s">
        <v>1</v>
      </c>
      <c r="N240" s="230" t="s">
        <v>41</v>
      </c>
      <c r="O240" s="76"/>
      <c r="P240" s="182">
        <f>O240*H240</f>
        <v>0</v>
      </c>
      <c r="Q240" s="182">
        <v>0.0038999999999999998</v>
      </c>
      <c r="R240" s="182">
        <f>Q240*H240</f>
        <v>0.089700000000000002</v>
      </c>
      <c r="S240" s="182">
        <v>0</v>
      </c>
      <c r="T240" s="183">
        <f>S240*H240</f>
        <v>0</v>
      </c>
      <c r="U240" s="37"/>
      <c r="V240" s="37"/>
      <c r="W240" s="37"/>
      <c r="X240" s="37"/>
      <c r="Y240" s="37"/>
      <c r="Z240" s="37"/>
      <c r="AA240" s="37"/>
      <c r="AB240" s="37"/>
      <c r="AC240" s="37"/>
      <c r="AD240" s="37"/>
      <c r="AE240" s="37"/>
      <c r="AR240" s="184" t="s">
        <v>410</v>
      </c>
      <c r="AT240" s="184" t="s">
        <v>590</v>
      </c>
      <c r="AU240" s="184" t="s">
        <v>86</v>
      </c>
      <c r="AY240" s="18" t="s">
        <v>136</v>
      </c>
      <c r="BE240" s="185">
        <f>IF(N240="základní",J240,0)</f>
        <v>0</v>
      </c>
      <c r="BF240" s="185">
        <f>IF(N240="snížená",J240,0)</f>
        <v>0</v>
      </c>
      <c r="BG240" s="185">
        <f>IF(N240="zákl. přenesená",J240,0)</f>
        <v>0</v>
      </c>
      <c r="BH240" s="185">
        <f>IF(N240="sníž. přenesená",J240,0)</f>
        <v>0</v>
      </c>
      <c r="BI240" s="185">
        <f>IF(N240="nulová",J240,0)</f>
        <v>0</v>
      </c>
      <c r="BJ240" s="18" t="s">
        <v>84</v>
      </c>
      <c r="BK240" s="185">
        <f>ROUND(I240*H240,2)</f>
        <v>0</v>
      </c>
      <c r="BL240" s="18" t="s">
        <v>305</v>
      </c>
      <c r="BM240" s="184" t="s">
        <v>1472</v>
      </c>
    </row>
    <row r="241" s="2" customFormat="1">
      <c r="A241" s="37"/>
      <c r="B241" s="38"/>
      <c r="C241" s="37"/>
      <c r="D241" s="186" t="s">
        <v>145</v>
      </c>
      <c r="E241" s="37"/>
      <c r="F241" s="187" t="s">
        <v>1473</v>
      </c>
      <c r="G241" s="37"/>
      <c r="H241" s="37"/>
      <c r="I241" s="188"/>
      <c r="J241" s="37"/>
      <c r="K241" s="37"/>
      <c r="L241" s="38"/>
      <c r="M241" s="189"/>
      <c r="N241" s="190"/>
      <c r="O241" s="76"/>
      <c r="P241" s="76"/>
      <c r="Q241" s="76"/>
      <c r="R241" s="76"/>
      <c r="S241" s="76"/>
      <c r="T241" s="77"/>
      <c r="U241" s="37"/>
      <c r="V241" s="37"/>
      <c r="W241" s="37"/>
      <c r="X241" s="37"/>
      <c r="Y241" s="37"/>
      <c r="Z241" s="37"/>
      <c r="AA241" s="37"/>
      <c r="AB241" s="37"/>
      <c r="AC241" s="37"/>
      <c r="AD241" s="37"/>
      <c r="AE241" s="37"/>
      <c r="AT241" s="18" t="s">
        <v>145</v>
      </c>
      <c r="AU241" s="18" t="s">
        <v>86</v>
      </c>
    </row>
    <row r="242" s="2" customFormat="1" ht="24.15" customHeight="1">
      <c r="A242" s="37"/>
      <c r="B242" s="171"/>
      <c r="C242" s="172" t="s">
        <v>515</v>
      </c>
      <c r="D242" s="172" t="s">
        <v>139</v>
      </c>
      <c r="E242" s="173" t="s">
        <v>1474</v>
      </c>
      <c r="F242" s="174" t="s">
        <v>1475</v>
      </c>
      <c r="G242" s="175" t="s">
        <v>356</v>
      </c>
      <c r="H242" s="176">
        <v>1</v>
      </c>
      <c r="I242" s="177"/>
      <c r="J242" s="178">
        <f>ROUND(I242*H242,2)</f>
        <v>0</v>
      </c>
      <c r="K242" s="179"/>
      <c r="L242" s="38"/>
      <c r="M242" s="180" t="s">
        <v>1</v>
      </c>
      <c r="N242" s="181" t="s">
        <v>41</v>
      </c>
      <c r="O242" s="76"/>
      <c r="P242" s="182">
        <f>O242*H242</f>
        <v>0</v>
      </c>
      <c r="Q242" s="182">
        <v>0</v>
      </c>
      <c r="R242" s="182">
        <f>Q242*H242</f>
        <v>0</v>
      </c>
      <c r="S242" s="182">
        <v>0</v>
      </c>
      <c r="T242" s="183">
        <f>S242*H242</f>
        <v>0</v>
      </c>
      <c r="U242" s="37"/>
      <c r="V242" s="37"/>
      <c r="W242" s="37"/>
      <c r="X242" s="37"/>
      <c r="Y242" s="37"/>
      <c r="Z242" s="37"/>
      <c r="AA242" s="37"/>
      <c r="AB242" s="37"/>
      <c r="AC242" s="37"/>
      <c r="AD242" s="37"/>
      <c r="AE242" s="37"/>
      <c r="AR242" s="184" t="s">
        <v>305</v>
      </c>
      <c r="AT242" s="184" t="s">
        <v>139</v>
      </c>
      <c r="AU242" s="184" t="s">
        <v>86</v>
      </c>
      <c r="AY242" s="18" t="s">
        <v>136</v>
      </c>
      <c r="BE242" s="185">
        <f>IF(N242="základní",J242,0)</f>
        <v>0</v>
      </c>
      <c r="BF242" s="185">
        <f>IF(N242="snížená",J242,0)</f>
        <v>0</v>
      </c>
      <c r="BG242" s="185">
        <f>IF(N242="zákl. přenesená",J242,0)</f>
        <v>0</v>
      </c>
      <c r="BH242" s="185">
        <f>IF(N242="sníž. přenesená",J242,0)</f>
        <v>0</v>
      </c>
      <c r="BI242" s="185">
        <f>IF(N242="nulová",J242,0)</f>
        <v>0</v>
      </c>
      <c r="BJ242" s="18" t="s">
        <v>84</v>
      </c>
      <c r="BK242" s="185">
        <f>ROUND(I242*H242,2)</f>
        <v>0</v>
      </c>
      <c r="BL242" s="18" t="s">
        <v>305</v>
      </c>
      <c r="BM242" s="184" t="s">
        <v>1476</v>
      </c>
    </row>
    <row r="243" s="2" customFormat="1">
      <c r="A243" s="37"/>
      <c r="B243" s="38"/>
      <c r="C243" s="37"/>
      <c r="D243" s="186" t="s">
        <v>145</v>
      </c>
      <c r="E243" s="37"/>
      <c r="F243" s="187" t="s">
        <v>1477</v>
      </c>
      <c r="G243" s="37"/>
      <c r="H243" s="37"/>
      <c r="I243" s="188"/>
      <c r="J243" s="37"/>
      <c r="K243" s="37"/>
      <c r="L243" s="38"/>
      <c r="M243" s="189"/>
      <c r="N243" s="190"/>
      <c r="O243" s="76"/>
      <c r="P243" s="76"/>
      <c r="Q243" s="76"/>
      <c r="R243" s="76"/>
      <c r="S243" s="76"/>
      <c r="T243" s="77"/>
      <c r="U243" s="37"/>
      <c r="V243" s="37"/>
      <c r="W243" s="37"/>
      <c r="X243" s="37"/>
      <c r="Y243" s="37"/>
      <c r="Z243" s="37"/>
      <c r="AA243" s="37"/>
      <c r="AB243" s="37"/>
      <c r="AC243" s="37"/>
      <c r="AD243" s="37"/>
      <c r="AE243" s="37"/>
      <c r="AT243" s="18" t="s">
        <v>145</v>
      </c>
      <c r="AU243" s="18" t="s">
        <v>86</v>
      </c>
    </row>
    <row r="244" s="2" customFormat="1">
      <c r="A244" s="37"/>
      <c r="B244" s="38"/>
      <c r="C244" s="37"/>
      <c r="D244" s="206" t="s">
        <v>156</v>
      </c>
      <c r="E244" s="37"/>
      <c r="F244" s="207" t="s">
        <v>1478</v>
      </c>
      <c r="G244" s="37"/>
      <c r="H244" s="37"/>
      <c r="I244" s="188"/>
      <c r="J244" s="37"/>
      <c r="K244" s="37"/>
      <c r="L244" s="38"/>
      <c r="M244" s="189"/>
      <c r="N244" s="190"/>
      <c r="O244" s="76"/>
      <c r="P244" s="76"/>
      <c r="Q244" s="76"/>
      <c r="R244" s="76"/>
      <c r="S244" s="76"/>
      <c r="T244" s="77"/>
      <c r="U244" s="37"/>
      <c r="V244" s="37"/>
      <c r="W244" s="37"/>
      <c r="X244" s="37"/>
      <c r="Y244" s="37"/>
      <c r="Z244" s="37"/>
      <c r="AA244" s="37"/>
      <c r="AB244" s="37"/>
      <c r="AC244" s="37"/>
      <c r="AD244" s="37"/>
      <c r="AE244" s="37"/>
      <c r="AT244" s="18" t="s">
        <v>156</v>
      </c>
      <c r="AU244" s="18" t="s">
        <v>86</v>
      </c>
    </row>
    <row r="245" s="2" customFormat="1" ht="24.15" customHeight="1">
      <c r="A245" s="37"/>
      <c r="B245" s="171"/>
      <c r="C245" s="172" t="s">
        <v>770</v>
      </c>
      <c r="D245" s="172" t="s">
        <v>139</v>
      </c>
      <c r="E245" s="173" t="s">
        <v>1479</v>
      </c>
      <c r="F245" s="174" t="s">
        <v>1480</v>
      </c>
      <c r="G245" s="175" t="s">
        <v>356</v>
      </c>
      <c r="H245" s="176">
        <v>2</v>
      </c>
      <c r="I245" s="177"/>
      <c r="J245" s="178">
        <f>ROUND(I245*H245,2)</f>
        <v>0</v>
      </c>
      <c r="K245" s="179"/>
      <c r="L245" s="38"/>
      <c r="M245" s="180" t="s">
        <v>1</v>
      </c>
      <c r="N245" s="181" t="s">
        <v>41</v>
      </c>
      <c r="O245" s="76"/>
      <c r="P245" s="182">
        <f>O245*H245</f>
        <v>0</v>
      </c>
      <c r="Q245" s="182">
        <v>0</v>
      </c>
      <c r="R245" s="182">
        <f>Q245*H245</f>
        <v>0</v>
      </c>
      <c r="S245" s="182">
        <v>0</v>
      </c>
      <c r="T245" s="183">
        <f>S245*H245</f>
        <v>0</v>
      </c>
      <c r="U245" s="37"/>
      <c r="V245" s="37"/>
      <c r="W245" s="37"/>
      <c r="X245" s="37"/>
      <c r="Y245" s="37"/>
      <c r="Z245" s="37"/>
      <c r="AA245" s="37"/>
      <c r="AB245" s="37"/>
      <c r="AC245" s="37"/>
      <c r="AD245" s="37"/>
      <c r="AE245" s="37"/>
      <c r="AR245" s="184" t="s">
        <v>305</v>
      </c>
      <c r="AT245" s="184" t="s">
        <v>139</v>
      </c>
      <c r="AU245" s="184" t="s">
        <v>86</v>
      </c>
      <c r="AY245" s="18" t="s">
        <v>136</v>
      </c>
      <c r="BE245" s="185">
        <f>IF(N245="základní",J245,0)</f>
        <v>0</v>
      </c>
      <c r="BF245" s="185">
        <f>IF(N245="snížená",J245,0)</f>
        <v>0</v>
      </c>
      <c r="BG245" s="185">
        <f>IF(N245="zákl. přenesená",J245,0)</f>
        <v>0</v>
      </c>
      <c r="BH245" s="185">
        <f>IF(N245="sníž. přenesená",J245,0)</f>
        <v>0</v>
      </c>
      <c r="BI245" s="185">
        <f>IF(N245="nulová",J245,0)</f>
        <v>0</v>
      </c>
      <c r="BJ245" s="18" t="s">
        <v>84</v>
      </c>
      <c r="BK245" s="185">
        <f>ROUND(I245*H245,2)</f>
        <v>0</v>
      </c>
      <c r="BL245" s="18" t="s">
        <v>305</v>
      </c>
      <c r="BM245" s="184" t="s">
        <v>1481</v>
      </c>
    </row>
    <row r="246" s="2" customFormat="1">
      <c r="A246" s="37"/>
      <c r="B246" s="38"/>
      <c r="C246" s="37"/>
      <c r="D246" s="186" t="s">
        <v>145</v>
      </c>
      <c r="E246" s="37"/>
      <c r="F246" s="187" t="s">
        <v>1482</v>
      </c>
      <c r="G246" s="37"/>
      <c r="H246" s="37"/>
      <c r="I246" s="188"/>
      <c r="J246" s="37"/>
      <c r="K246" s="37"/>
      <c r="L246" s="38"/>
      <c r="M246" s="189"/>
      <c r="N246" s="190"/>
      <c r="O246" s="76"/>
      <c r="P246" s="76"/>
      <c r="Q246" s="76"/>
      <c r="R246" s="76"/>
      <c r="S246" s="76"/>
      <c r="T246" s="77"/>
      <c r="U246" s="37"/>
      <c r="V246" s="37"/>
      <c r="W246" s="37"/>
      <c r="X246" s="37"/>
      <c r="Y246" s="37"/>
      <c r="Z246" s="37"/>
      <c r="AA246" s="37"/>
      <c r="AB246" s="37"/>
      <c r="AC246" s="37"/>
      <c r="AD246" s="37"/>
      <c r="AE246" s="37"/>
      <c r="AT246" s="18" t="s">
        <v>145</v>
      </c>
      <c r="AU246" s="18" t="s">
        <v>86</v>
      </c>
    </row>
    <row r="247" s="2" customFormat="1">
      <c r="A247" s="37"/>
      <c r="B247" s="38"/>
      <c r="C247" s="37"/>
      <c r="D247" s="206" t="s">
        <v>156</v>
      </c>
      <c r="E247" s="37"/>
      <c r="F247" s="207" t="s">
        <v>1483</v>
      </c>
      <c r="G247" s="37"/>
      <c r="H247" s="37"/>
      <c r="I247" s="188"/>
      <c r="J247" s="37"/>
      <c r="K247" s="37"/>
      <c r="L247" s="38"/>
      <c r="M247" s="189"/>
      <c r="N247" s="190"/>
      <c r="O247" s="76"/>
      <c r="P247" s="76"/>
      <c r="Q247" s="76"/>
      <c r="R247" s="76"/>
      <c r="S247" s="76"/>
      <c r="T247" s="77"/>
      <c r="U247" s="37"/>
      <c r="V247" s="37"/>
      <c r="W247" s="37"/>
      <c r="X247" s="37"/>
      <c r="Y247" s="37"/>
      <c r="Z247" s="37"/>
      <c r="AA247" s="37"/>
      <c r="AB247" s="37"/>
      <c r="AC247" s="37"/>
      <c r="AD247" s="37"/>
      <c r="AE247" s="37"/>
      <c r="AT247" s="18" t="s">
        <v>156</v>
      </c>
      <c r="AU247" s="18" t="s">
        <v>86</v>
      </c>
    </row>
    <row r="248" s="2" customFormat="1" ht="16.5" customHeight="1">
      <c r="A248" s="37"/>
      <c r="B248" s="171"/>
      <c r="C248" s="172" t="s">
        <v>774</v>
      </c>
      <c r="D248" s="172" t="s">
        <v>139</v>
      </c>
      <c r="E248" s="173" t="s">
        <v>1484</v>
      </c>
      <c r="F248" s="174" t="s">
        <v>1485</v>
      </c>
      <c r="G248" s="175" t="s">
        <v>308</v>
      </c>
      <c r="H248" s="176">
        <v>6</v>
      </c>
      <c r="I248" s="177"/>
      <c r="J248" s="178">
        <f>ROUND(I248*H248,2)</f>
        <v>0</v>
      </c>
      <c r="K248" s="179"/>
      <c r="L248" s="38"/>
      <c r="M248" s="180" t="s">
        <v>1</v>
      </c>
      <c r="N248" s="181" t="s">
        <v>41</v>
      </c>
      <c r="O248" s="76"/>
      <c r="P248" s="182">
        <f>O248*H248</f>
        <v>0</v>
      </c>
      <c r="Q248" s="182">
        <v>0</v>
      </c>
      <c r="R248" s="182">
        <f>Q248*H248</f>
        <v>0</v>
      </c>
      <c r="S248" s="182">
        <v>0</v>
      </c>
      <c r="T248" s="183">
        <f>S248*H248</f>
        <v>0</v>
      </c>
      <c r="U248" s="37"/>
      <c r="V248" s="37"/>
      <c r="W248" s="37"/>
      <c r="X248" s="37"/>
      <c r="Y248" s="37"/>
      <c r="Z248" s="37"/>
      <c r="AA248" s="37"/>
      <c r="AB248" s="37"/>
      <c r="AC248" s="37"/>
      <c r="AD248" s="37"/>
      <c r="AE248" s="37"/>
      <c r="AR248" s="184" t="s">
        <v>305</v>
      </c>
      <c r="AT248" s="184" t="s">
        <v>139</v>
      </c>
      <c r="AU248" s="184" t="s">
        <v>86</v>
      </c>
      <c r="AY248" s="18" t="s">
        <v>136</v>
      </c>
      <c r="BE248" s="185">
        <f>IF(N248="základní",J248,0)</f>
        <v>0</v>
      </c>
      <c r="BF248" s="185">
        <f>IF(N248="snížená",J248,0)</f>
        <v>0</v>
      </c>
      <c r="BG248" s="185">
        <f>IF(N248="zákl. přenesená",J248,0)</f>
        <v>0</v>
      </c>
      <c r="BH248" s="185">
        <f>IF(N248="sníž. přenesená",J248,0)</f>
        <v>0</v>
      </c>
      <c r="BI248" s="185">
        <f>IF(N248="nulová",J248,0)</f>
        <v>0</v>
      </c>
      <c r="BJ248" s="18" t="s">
        <v>84</v>
      </c>
      <c r="BK248" s="185">
        <f>ROUND(I248*H248,2)</f>
        <v>0</v>
      </c>
      <c r="BL248" s="18" t="s">
        <v>305</v>
      </c>
      <c r="BM248" s="184" t="s">
        <v>1486</v>
      </c>
    </row>
    <row r="249" s="2" customFormat="1">
      <c r="A249" s="37"/>
      <c r="B249" s="38"/>
      <c r="C249" s="37"/>
      <c r="D249" s="186" t="s">
        <v>145</v>
      </c>
      <c r="E249" s="37"/>
      <c r="F249" s="187" t="s">
        <v>1487</v>
      </c>
      <c r="G249" s="37"/>
      <c r="H249" s="37"/>
      <c r="I249" s="188"/>
      <c r="J249" s="37"/>
      <c r="K249" s="37"/>
      <c r="L249" s="38"/>
      <c r="M249" s="189"/>
      <c r="N249" s="190"/>
      <c r="O249" s="76"/>
      <c r="P249" s="76"/>
      <c r="Q249" s="76"/>
      <c r="R249" s="76"/>
      <c r="S249" s="76"/>
      <c r="T249" s="77"/>
      <c r="U249" s="37"/>
      <c r="V249" s="37"/>
      <c r="W249" s="37"/>
      <c r="X249" s="37"/>
      <c r="Y249" s="37"/>
      <c r="Z249" s="37"/>
      <c r="AA249" s="37"/>
      <c r="AB249" s="37"/>
      <c r="AC249" s="37"/>
      <c r="AD249" s="37"/>
      <c r="AE249" s="37"/>
      <c r="AT249" s="18" t="s">
        <v>145</v>
      </c>
      <c r="AU249" s="18" t="s">
        <v>86</v>
      </c>
    </row>
    <row r="250" s="2" customFormat="1">
      <c r="A250" s="37"/>
      <c r="B250" s="38"/>
      <c r="C250" s="37"/>
      <c r="D250" s="206" t="s">
        <v>156</v>
      </c>
      <c r="E250" s="37"/>
      <c r="F250" s="207" t="s">
        <v>1488</v>
      </c>
      <c r="G250" s="37"/>
      <c r="H250" s="37"/>
      <c r="I250" s="188"/>
      <c r="J250" s="37"/>
      <c r="K250" s="37"/>
      <c r="L250" s="38"/>
      <c r="M250" s="189"/>
      <c r="N250" s="190"/>
      <c r="O250" s="76"/>
      <c r="P250" s="76"/>
      <c r="Q250" s="76"/>
      <c r="R250" s="76"/>
      <c r="S250" s="76"/>
      <c r="T250" s="77"/>
      <c r="U250" s="37"/>
      <c r="V250" s="37"/>
      <c r="W250" s="37"/>
      <c r="X250" s="37"/>
      <c r="Y250" s="37"/>
      <c r="Z250" s="37"/>
      <c r="AA250" s="37"/>
      <c r="AB250" s="37"/>
      <c r="AC250" s="37"/>
      <c r="AD250" s="37"/>
      <c r="AE250" s="37"/>
      <c r="AT250" s="18" t="s">
        <v>156</v>
      </c>
      <c r="AU250" s="18" t="s">
        <v>86</v>
      </c>
    </row>
    <row r="251" s="2" customFormat="1" ht="24.15" customHeight="1">
      <c r="A251" s="37"/>
      <c r="B251" s="171"/>
      <c r="C251" s="172" t="s">
        <v>779</v>
      </c>
      <c r="D251" s="172" t="s">
        <v>139</v>
      </c>
      <c r="E251" s="173" t="s">
        <v>1489</v>
      </c>
      <c r="F251" s="174" t="s">
        <v>1490</v>
      </c>
      <c r="G251" s="175" t="s">
        <v>1491</v>
      </c>
      <c r="H251" s="234"/>
      <c r="I251" s="177"/>
      <c r="J251" s="178">
        <f>ROUND(I251*H251,2)</f>
        <v>0</v>
      </c>
      <c r="K251" s="179"/>
      <c r="L251" s="38"/>
      <c r="M251" s="180" t="s">
        <v>1</v>
      </c>
      <c r="N251" s="181" t="s">
        <v>41</v>
      </c>
      <c r="O251" s="76"/>
      <c r="P251" s="182">
        <f>O251*H251</f>
        <v>0</v>
      </c>
      <c r="Q251" s="182">
        <v>0</v>
      </c>
      <c r="R251" s="182">
        <f>Q251*H251</f>
        <v>0</v>
      </c>
      <c r="S251" s="182">
        <v>0</v>
      </c>
      <c r="T251" s="183">
        <f>S251*H251</f>
        <v>0</v>
      </c>
      <c r="U251" s="37"/>
      <c r="V251" s="37"/>
      <c r="W251" s="37"/>
      <c r="X251" s="37"/>
      <c r="Y251" s="37"/>
      <c r="Z251" s="37"/>
      <c r="AA251" s="37"/>
      <c r="AB251" s="37"/>
      <c r="AC251" s="37"/>
      <c r="AD251" s="37"/>
      <c r="AE251" s="37"/>
      <c r="AR251" s="184" t="s">
        <v>305</v>
      </c>
      <c r="AT251" s="184" t="s">
        <v>139</v>
      </c>
      <c r="AU251" s="184" t="s">
        <v>86</v>
      </c>
      <c r="AY251" s="18" t="s">
        <v>136</v>
      </c>
      <c r="BE251" s="185">
        <f>IF(N251="základní",J251,0)</f>
        <v>0</v>
      </c>
      <c r="BF251" s="185">
        <f>IF(N251="snížená",J251,0)</f>
        <v>0</v>
      </c>
      <c r="BG251" s="185">
        <f>IF(N251="zákl. přenesená",J251,0)</f>
        <v>0</v>
      </c>
      <c r="BH251" s="185">
        <f>IF(N251="sníž. přenesená",J251,0)</f>
        <v>0</v>
      </c>
      <c r="BI251" s="185">
        <f>IF(N251="nulová",J251,0)</f>
        <v>0</v>
      </c>
      <c r="BJ251" s="18" t="s">
        <v>84</v>
      </c>
      <c r="BK251" s="185">
        <f>ROUND(I251*H251,2)</f>
        <v>0</v>
      </c>
      <c r="BL251" s="18" t="s">
        <v>305</v>
      </c>
      <c r="BM251" s="184" t="s">
        <v>1492</v>
      </c>
    </row>
    <row r="252" s="2" customFormat="1">
      <c r="A252" s="37"/>
      <c r="B252" s="38"/>
      <c r="C252" s="37"/>
      <c r="D252" s="186" t="s">
        <v>145</v>
      </c>
      <c r="E252" s="37"/>
      <c r="F252" s="187" t="s">
        <v>1493</v>
      </c>
      <c r="G252" s="37"/>
      <c r="H252" s="37"/>
      <c r="I252" s="188"/>
      <c r="J252" s="37"/>
      <c r="K252" s="37"/>
      <c r="L252" s="38"/>
      <c r="M252" s="189"/>
      <c r="N252" s="190"/>
      <c r="O252" s="76"/>
      <c r="P252" s="76"/>
      <c r="Q252" s="76"/>
      <c r="R252" s="76"/>
      <c r="S252" s="76"/>
      <c r="T252" s="77"/>
      <c r="U252" s="37"/>
      <c r="V252" s="37"/>
      <c r="W252" s="37"/>
      <c r="X252" s="37"/>
      <c r="Y252" s="37"/>
      <c r="Z252" s="37"/>
      <c r="AA252" s="37"/>
      <c r="AB252" s="37"/>
      <c r="AC252" s="37"/>
      <c r="AD252" s="37"/>
      <c r="AE252" s="37"/>
      <c r="AT252" s="18" t="s">
        <v>145</v>
      </c>
      <c r="AU252" s="18" t="s">
        <v>86</v>
      </c>
    </row>
    <row r="253" s="2" customFormat="1">
      <c r="A253" s="37"/>
      <c r="B253" s="38"/>
      <c r="C253" s="37"/>
      <c r="D253" s="206" t="s">
        <v>156</v>
      </c>
      <c r="E253" s="37"/>
      <c r="F253" s="207" t="s">
        <v>1494</v>
      </c>
      <c r="G253" s="37"/>
      <c r="H253" s="37"/>
      <c r="I253" s="188"/>
      <c r="J253" s="37"/>
      <c r="K253" s="37"/>
      <c r="L253" s="38"/>
      <c r="M253" s="189"/>
      <c r="N253" s="190"/>
      <c r="O253" s="76"/>
      <c r="P253" s="76"/>
      <c r="Q253" s="76"/>
      <c r="R253" s="76"/>
      <c r="S253" s="76"/>
      <c r="T253" s="77"/>
      <c r="U253" s="37"/>
      <c r="V253" s="37"/>
      <c r="W253" s="37"/>
      <c r="X253" s="37"/>
      <c r="Y253" s="37"/>
      <c r="Z253" s="37"/>
      <c r="AA253" s="37"/>
      <c r="AB253" s="37"/>
      <c r="AC253" s="37"/>
      <c r="AD253" s="37"/>
      <c r="AE253" s="37"/>
      <c r="AT253" s="18" t="s">
        <v>156</v>
      </c>
      <c r="AU253" s="18" t="s">
        <v>86</v>
      </c>
    </row>
    <row r="254" s="12" customFormat="1" ht="22.8" customHeight="1">
      <c r="A254" s="12"/>
      <c r="B254" s="158"/>
      <c r="C254" s="12"/>
      <c r="D254" s="159" t="s">
        <v>75</v>
      </c>
      <c r="E254" s="169" t="s">
        <v>1495</v>
      </c>
      <c r="F254" s="169" t="s">
        <v>1496</v>
      </c>
      <c r="G254" s="12"/>
      <c r="H254" s="12"/>
      <c r="I254" s="161"/>
      <c r="J254" s="170">
        <f>BK254</f>
        <v>0</v>
      </c>
      <c r="K254" s="12"/>
      <c r="L254" s="158"/>
      <c r="M254" s="163"/>
      <c r="N254" s="164"/>
      <c r="O254" s="164"/>
      <c r="P254" s="165">
        <f>SUM(P255:P320)</f>
        <v>0</v>
      </c>
      <c r="Q254" s="164"/>
      <c r="R254" s="165">
        <f>SUM(R255:R320)</f>
        <v>0.098890000000000006</v>
      </c>
      <c r="S254" s="164"/>
      <c r="T254" s="166">
        <f>SUM(T255:T320)</f>
        <v>0</v>
      </c>
      <c r="U254" s="12"/>
      <c r="V254" s="12"/>
      <c r="W254" s="12"/>
      <c r="X254" s="12"/>
      <c r="Y254" s="12"/>
      <c r="Z254" s="12"/>
      <c r="AA254" s="12"/>
      <c r="AB254" s="12"/>
      <c r="AC254" s="12"/>
      <c r="AD254" s="12"/>
      <c r="AE254" s="12"/>
      <c r="AR254" s="159" t="s">
        <v>86</v>
      </c>
      <c r="AT254" s="167" t="s">
        <v>75</v>
      </c>
      <c r="AU254" s="167" t="s">
        <v>84</v>
      </c>
      <c r="AY254" s="159" t="s">
        <v>136</v>
      </c>
      <c r="BK254" s="168">
        <f>SUM(BK255:BK320)</f>
        <v>0</v>
      </c>
    </row>
    <row r="255" s="2" customFormat="1" ht="24.15" customHeight="1">
      <c r="A255" s="37"/>
      <c r="B255" s="171"/>
      <c r="C255" s="172" t="s">
        <v>1497</v>
      </c>
      <c r="D255" s="172" t="s">
        <v>139</v>
      </c>
      <c r="E255" s="173" t="s">
        <v>1498</v>
      </c>
      <c r="F255" s="174" t="s">
        <v>1499</v>
      </c>
      <c r="G255" s="175" t="s">
        <v>210</v>
      </c>
      <c r="H255" s="176">
        <v>760</v>
      </c>
      <c r="I255" s="177"/>
      <c r="J255" s="178">
        <f>ROUND(I255*H255,2)</f>
        <v>0</v>
      </c>
      <c r="K255" s="179"/>
      <c r="L255" s="38"/>
      <c r="M255" s="180" t="s">
        <v>1</v>
      </c>
      <c r="N255" s="181" t="s">
        <v>41</v>
      </c>
      <c r="O255" s="76"/>
      <c r="P255" s="182">
        <f>O255*H255</f>
        <v>0</v>
      </c>
      <c r="Q255" s="182">
        <v>0</v>
      </c>
      <c r="R255" s="182">
        <f>Q255*H255</f>
        <v>0</v>
      </c>
      <c r="S255" s="182">
        <v>0</v>
      </c>
      <c r="T255" s="183">
        <f>S255*H255</f>
        <v>0</v>
      </c>
      <c r="U255" s="37"/>
      <c r="V255" s="37"/>
      <c r="W255" s="37"/>
      <c r="X255" s="37"/>
      <c r="Y255" s="37"/>
      <c r="Z255" s="37"/>
      <c r="AA255" s="37"/>
      <c r="AB255" s="37"/>
      <c r="AC255" s="37"/>
      <c r="AD255" s="37"/>
      <c r="AE255" s="37"/>
      <c r="AR255" s="184" t="s">
        <v>305</v>
      </c>
      <c r="AT255" s="184" t="s">
        <v>139</v>
      </c>
      <c r="AU255" s="184" t="s">
        <v>86</v>
      </c>
      <c r="AY255" s="18" t="s">
        <v>136</v>
      </c>
      <c r="BE255" s="185">
        <f>IF(N255="základní",J255,0)</f>
        <v>0</v>
      </c>
      <c r="BF255" s="185">
        <f>IF(N255="snížená",J255,0)</f>
        <v>0</v>
      </c>
      <c r="BG255" s="185">
        <f>IF(N255="zákl. přenesená",J255,0)</f>
        <v>0</v>
      </c>
      <c r="BH255" s="185">
        <f>IF(N255="sníž. přenesená",J255,0)</f>
        <v>0</v>
      </c>
      <c r="BI255" s="185">
        <f>IF(N255="nulová",J255,0)</f>
        <v>0</v>
      </c>
      <c r="BJ255" s="18" t="s">
        <v>84</v>
      </c>
      <c r="BK255" s="185">
        <f>ROUND(I255*H255,2)</f>
        <v>0</v>
      </c>
      <c r="BL255" s="18" t="s">
        <v>305</v>
      </c>
      <c r="BM255" s="184" t="s">
        <v>1500</v>
      </c>
    </row>
    <row r="256" s="2" customFormat="1">
      <c r="A256" s="37"/>
      <c r="B256" s="38"/>
      <c r="C256" s="37"/>
      <c r="D256" s="186" t="s">
        <v>145</v>
      </c>
      <c r="E256" s="37"/>
      <c r="F256" s="187" t="s">
        <v>1501</v>
      </c>
      <c r="G256" s="37"/>
      <c r="H256" s="37"/>
      <c r="I256" s="188"/>
      <c r="J256" s="37"/>
      <c r="K256" s="37"/>
      <c r="L256" s="38"/>
      <c r="M256" s="189"/>
      <c r="N256" s="190"/>
      <c r="O256" s="76"/>
      <c r="P256" s="76"/>
      <c r="Q256" s="76"/>
      <c r="R256" s="76"/>
      <c r="S256" s="76"/>
      <c r="T256" s="77"/>
      <c r="U256" s="37"/>
      <c r="V256" s="37"/>
      <c r="W256" s="37"/>
      <c r="X256" s="37"/>
      <c r="Y256" s="37"/>
      <c r="Z256" s="37"/>
      <c r="AA256" s="37"/>
      <c r="AB256" s="37"/>
      <c r="AC256" s="37"/>
      <c r="AD256" s="37"/>
      <c r="AE256" s="37"/>
      <c r="AT256" s="18" t="s">
        <v>145</v>
      </c>
      <c r="AU256" s="18" t="s">
        <v>86</v>
      </c>
    </row>
    <row r="257" s="2" customFormat="1">
      <c r="A257" s="37"/>
      <c r="B257" s="38"/>
      <c r="C257" s="37"/>
      <c r="D257" s="206" t="s">
        <v>156</v>
      </c>
      <c r="E257" s="37"/>
      <c r="F257" s="207" t="s">
        <v>1502</v>
      </c>
      <c r="G257" s="37"/>
      <c r="H257" s="37"/>
      <c r="I257" s="188"/>
      <c r="J257" s="37"/>
      <c r="K257" s="37"/>
      <c r="L257" s="38"/>
      <c r="M257" s="189"/>
      <c r="N257" s="190"/>
      <c r="O257" s="76"/>
      <c r="P257" s="76"/>
      <c r="Q257" s="76"/>
      <c r="R257" s="76"/>
      <c r="S257" s="76"/>
      <c r="T257" s="77"/>
      <c r="U257" s="37"/>
      <c r="V257" s="37"/>
      <c r="W257" s="37"/>
      <c r="X257" s="37"/>
      <c r="Y257" s="37"/>
      <c r="Z257" s="37"/>
      <c r="AA257" s="37"/>
      <c r="AB257" s="37"/>
      <c r="AC257" s="37"/>
      <c r="AD257" s="37"/>
      <c r="AE257" s="37"/>
      <c r="AT257" s="18" t="s">
        <v>156</v>
      </c>
      <c r="AU257" s="18" t="s">
        <v>86</v>
      </c>
    </row>
    <row r="258" s="2" customFormat="1" ht="24.15" customHeight="1">
      <c r="A258" s="37"/>
      <c r="B258" s="171"/>
      <c r="C258" s="220" t="s">
        <v>1503</v>
      </c>
      <c r="D258" s="220" t="s">
        <v>590</v>
      </c>
      <c r="E258" s="221" t="s">
        <v>1504</v>
      </c>
      <c r="F258" s="222" t="s">
        <v>1505</v>
      </c>
      <c r="G258" s="223" t="s">
        <v>210</v>
      </c>
      <c r="H258" s="224">
        <v>874</v>
      </c>
      <c r="I258" s="225"/>
      <c r="J258" s="226">
        <f>ROUND(I258*H258,2)</f>
        <v>0</v>
      </c>
      <c r="K258" s="227"/>
      <c r="L258" s="228"/>
      <c r="M258" s="229" t="s">
        <v>1</v>
      </c>
      <c r="N258" s="230" t="s">
        <v>41</v>
      </c>
      <c r="O258" s="76"/>
      <c r="P258" s="182">
        <f>O258*H258</f>
        <v>0</v>
      </c>
      <c r="Q258" s="182">
        <v>4.0000000000000003E-05</v>
      </c>
      <c r="R258" s="182">
        <f>Q258*H258</f>
        <v>0.034960000000000005</v>
      </c>
      <c r="S258" s="182">
        <v>0</v>
      </c>
      <c r="T258" s="183">
        <f>S258*H258</f>
        <v>0</v>
      </c>
      <c r="U258" s="37"/>
      <c r="V258" s="37"/>
      <c r="W258" s="37"/>
      <c r="X258" s="37"/>
      <c r="Y258" s="37"/>
      <c r="Z258" s="37"/>
      <c r="AA258" s="37"/>
      <c r="AB258" s="37"/>
      <c r="AC258" s="37"/>
      <c r="AD258" s="37"/>
      <c r="AE258" s="37"/>
      <c r="AR258" s="184" t="s">
        <v>410</v>
      </c>
      <c r="AT258" s="184" t="s">
        <v>590</v>
      </c>
      <c r="AU258" s="184" t="s">
        <v>86</v>
      </c>
      <c r="AY258" s="18" t="s">
        <v>136</v>
      </c>
      <c r="BE258" s="185">
        <f>IF(N258="základní",J258,0)</f>
        <v>0</v>
      </c>
      <c r="BF258" s="185">
        <f>IF(N258="snížená",J258,0)</f>
        <v>0</v>
      </c>
      <c r="BG258" s="185">
        <f>IF(N258="zákl. přenesená",J258,0)</f>
        <v>0</v>
      </c>
      <c r="BH258" s="185">
        <f>IF(N258="sníž. přenesená",J258,0)</f>
        <v>0</v>
      </c>
      <c r="BI258" s="185">
        <f>IF(N258="nulová",J258,0)</f>
        <v>0</v>
      </c>
      <c r="BJ258" s="18" t="s">
        <v>84</v>
      </c>
      <c r="BK258" s="185">
        <f>ROUND(I258*H258,2)</f>
        <v>0</v>
      </c>
      <c r="BL258" s="18" t="s">
        <v>305</v>
      </c>
      <c r="BM258" s="184" t="s">
        <v>1506</v>
      </c>
    </row>
    <row r="259" s="2" customFormat="1">
      <c r="A259" s="37"/>
      <c r="B259" s="38"/>
      <c r="C259" s="37"/>
      <c r="D259" s="186" t="s">
        <v>145</v>
      </c>
      <c r="E259" s="37"/>
      <c r="F259" s="187" t="s">
        <v>1505</v>
      </c>
      <c r="G259" s="37"/>
      <c r="H259" s="37"/>
      <c r="I259" s="188"/>
      <c r="J259" s="37"/>
      <c r="K259" s="37"/>
      <c r="L259" s="38"/>
      <c r="M259" s="189"/>
      <c r="N259" s="190"/>
      <c r="O259" s="76"/>
      <c r="P259" s="76"/>
      <c r="Q259" s="76"/>
      <c r="R259" s="76"/>
      <c r="S259" s="76"/>
      <c r="T259" s="77"/>
      <c r="U259" s="37"/>
      <c r="V259" s="37"/>
      <c r="W259" s="37"/>
      <c r="X259" s="37"/>
      <c r="Y259" s="37"/>
      <c r="Z259" s="37"/>
      <c r="AA259" s="37"/>
      <c r="AB259" s="37"/>
      <c r="AC259" s="37"/>
      <c r="AD259" s="37"/>
      <c r="AE259" s="37"/>
      <c r="AT259" s="18" t="s">
        <v>145</v>
      </c>
      <c r="AU259" s="18" t="s">
        <v>86</v>
      </c>
    </row>
    <row r="260" s="14" customFormat="1">
      <c r="A260" s="14"/>
      <c r="B260" s="198"/>
      <c r="C260" s="14"/>
      <c r="D260" s="186" t="s">
        <v>147</v>
      </c>
      <c r="E260" s="14"/>
      <c r="F260" s="200" t="s">
        <v>1507</v>
      </c>
      <c r="G260" s="14"/>
      <c r="H260" s="201">
        <v>874</v>
      </c>
      <c r="I260" s="202"/>
      <c r="J260" s="14"/>
      <c r="K260" s="14"/>
      <c r="L260" s="198"/>
      <c r="M260" s="203"/>
      <c r="N260" s="204"/>
      <c r="O260" s="204"/>
      <c r="P260" s="204"/>
      <c r="Q260" s="204"/>
      <c r="R260" s="204"/>
      <c r="S260" s="204"/>
      <c r="T260" s="205"/>
      <c r="U260" s="14"/>
      <c r="V260" s="14"/>
      <c r="W260" s="14"/>
      <c r="X260" s="14"/>
      <c r="Y260" s="14"/>
      <c r="Z260" s="14"/>
      <c r="AA260" s="14"/>
      <c r="AB260" s="14"/>
      <c r="AC260" s="14"/>
      <c r="AD260" s="14"/>
      <c r="AE260" s="14"/>
      <c r="AT260" s="199" t="s">
        <v>147</v>
      </c>
      <c r="AU260" s="199" t="s">
        <v>86</v>
      </c>
      <c r="AV260" s="14" t="s">
        <v>86</v>
      </c>
      <c r="AW260" s="14" t="s">
        <v>3</v>
      </c>
      <c r="AX260" s="14" t="s">
        <v>84</v>
      </c>
      <c r="AY260" s="199" t="s">
        <v>136</v>
      </c>
    </row>
    <row r="261" s="2" customFormat="1" ht="24.15" customHeight="1">
      <c r="A261" s="37"/>
      <c r="B261" s="171"/>
      <c r="C261" s="172" t="s">
        <v>1508</v>
      </c>
      <c r="D261" s="172" t="s">
        <v>139</v>
      </c>
      <c r="E261" s="173" t="s">
        <v>1509</v>
      </c>
      <c r="F261" s="174" t="s">
        <v>1510</v>
      </c>
      <c r="G261" s="175" t="s">
        <v>210</v>
      </c>
      <c r="H261" s="176">
        <v>200</v>
      </c>
      <c r="I261" s="177"/>
      <c r="J261" s="178">
        <f>ROUND(I261*H261,2)</f>
        <v>0</v>
      </c>
      <c r="K261" s="179"/>
      <c r="L261" s="38"/>
      <c r="M261" s="180" t="s">
        <v>1</v>
      </c>
      <c r="N261" s="181" t="s">
        <v>41</v>
      </c>
      <c r="O261" s="76"/>
      <c r="P261" s="182">
        <f>O261*H261</f>
        <v>0</v>
      </c>
      <c r="Q261" s="182">
        <v>0</v>
      </c>
      <c r="R261" s="182">
        <f>Q261*H261</f>
        <v>0</v>
      </c>
      <c r="S261" s="182">
        <v>0</v>
      </c>
      <c r="T261" s="183">
        <f>S261*H261</f>
        <v>0</v>
      </c>
      <c r="U261" s="37"/>
      <c r="V261" s="37"/>
      <c r="W261" s="37"/>
      <c r="X261" s="37"/>
      <c r="Y261" s="37"/>
      <c r="Z261" s="37"/>
      <c r="AA261" s="37"/>
      <c r="AB261" s="37"/>
      <c r="AC261" s="37"/>
      <c r="AD261" s="37"/>
      <c r="AE261" s="37"/>
      <c r="AR261" s="184" t="s">
        <v>305</v>
      </c>
      <c r="AT261" s="184" t="s">
        <v>139</v>
      </c>
      <c r="AU261" s="184" t="s">
        <v>86</v>
      </c>
      <c r="AY261" s="18" t="s">
        <v>136</v>
      </c>
      <c r="BE261" s="185">
        <f>IF(N261="základní",J261,0)</f>
        <v>0</v>
      </c>
      <c r="BF261" s="185">
        <f>IF(N261="snížená",J261,0)</f>
        <v>0</v>
      </c>
      <c r="BG261" s="185">
        <f>IF(N261="zákl. přenesená",J261,0)</f>
        <v>0</v>
      </c>
      <c r="BH261" s="185">
        <f>IF(N261="sníž. přenesená",J261,0)</f>
        <v>0</v>
      </c>
      <c r="BI261" s="185">
        <f>IF(N261="nulová",J261,0)</f>
        <v>0</v>
      </c>
      <c r="BJ261" s="18" t="s">
        <v>84</v>
      </c>
      <c r="BK261" s="185">
        <f>ROUND(I261*H261,2)</f>
        <v>0</v>
      </c>
      <c r="BL261" s="18" t="s">
        <v>305</v>
      </c>
      <c r="BM261" s="184" t="s">
        <v>1511</v>
      </c>
    </row>
    <row r="262" s="2" customFormat="1">
      <c r="A262" s="37"/>
      <c r="B262" s="38"/>
      <c r="C262" s="37"/>
      <c r="D262" s="186" t="s">
        <v>145</v>
      </c>
      <c r="E262" s="37"/>
      <c r="F262" s="187" t="s">
        <v>1510</v>
      </c>
      <c r="G262" s="37"/>
      <c r="H262" s="37"/>
      <c r="I262" s="188"/>
      <c r="J262" s="37"/>
      <c r="K262" s="37"/>
      <c r="L262" s="38"/>
      <c r="M262" s="189"/>
      <c r="N262" s="190"/>
      <c r="O262" s="76"/>
      <c r="P262" s="76"/>
      <c r="Q262" s="76"/>
      <c r="R262" s="76"/>
      <c r="S262" s="76"/>
      <c r="T262" s="77"/>
      <c r="U262" s="37"/>
      <c r="V262" s="37"/>
      <c r="W262" s="37"/>
      <c r="X262" s="37"/>
      <c r="Y262" s="37"/>
      <c r="Z262" s="37"/>
      <c r="AA262" s="37"/>
      <c r="AB262" s="37"/>
      <c r="AC262" s="37"/>
      <c r="AD262" s="37"/>
      <c r="AE262" s="37"/>
      <c r="AT262" s="18" t="s">
        <v>145</v>
      </c>
      <c r="AU262" s="18" t="s">
        <v>86</v>
      </c>
    </row>
    <row r="263" s="2" customFormat="1">
      <c r="A263" s="37"/>
      <c r="B263" s="38"/>
      <c r="C263" s="37"/>
      <c r="D263" s="206" t="s">
        <v>156</v>
      </c>
      <c r="E263" s="37"/>
      <c r="F263" s="207" t="s">
        <v>1512</v>
      </c>
      <c r="G263" s="37"/>
      <c r="H263" s="37"/>
      <c r="I263" s="188"/>
      <c r="J263" s="37"/>
      <c r="K263" s="37"/>
      <c r="L263" s="38"/>
      <c r="M263" s="189"/>
      <c r="N263" s="190"/>
      <c r="O263" s="76"/>
      <c r="P263" s="76"/>
      <c r="Q263" s="76"/>
      <c r="R263" s="76"/>
      <c r="S263" s="76"/>
      <c r="T263" s="77"/>
      <c r="U263" s="37"/>
      <c r="V263" s="37"/>
      <c r="W263" s="37"/>
      <c r="X263" s="37"/>
      <c r="Y263" s="37"/>
      <c r="Z263" s="37"/>
      <c r="AA263" s="37"/>
      <c r="AB263" s="37"/>
      <c r="AC263" s="37"/>
      <c r="AD263" s="37"/>
      <c r="AE263" s="37"/>
      <c r="AT263" s="18" t="s">
        <v>156</v>
      </c>
      <c r="AU263" s="18" t="s">
        <v>86</v>
      </c>
    </row>
    <row r="264" s="2" customFormat="1" ht="24.15" customHeight="1">
      <c r="A264" s="37"/>
      <c r="B264" s="171"/>
      <c r="C264" s="220" t="s">
        <v>1513</v>
      </c>
      <c r="D264" s="220" t="s">
        <v>590</v>
      </c>
      <c r="E264" s="221" t="s">
        <v>1514</v>
      </c>
      <c r="F264" s="222" t="s">
        <v>1515</v>
      </c>
      <c r="G264" s="223" t="s">
        <v>210</v>
      </c>
      <c r="H264" s="224">
        <v>240</v>
      </c>
      <c r="I264" s="225"/>
      <c r="J264" s="226">
        <f>ROUND(I264*H264,2)</f>
        <v>0</v>
      </c>
      <c r="K264" s="227"/>
      <c r="L264" s="228"/>
      <c r="M264" s="229" t="s">
        <v>1</v>
      </c>
      <c r="N264" s="230" t="s">
        <v>41</v>
      </c>
      <c r="O264" s="76"/>
      <c r="P264" s="182">
        <f>O264*H264</f>
        <v>0</v>
      </c>
      <c r="Q264" s="182">
        <v>3.0000000000000001E-05</v>
      </c>
      <c r="R264" s="182">
        <f>Q264*H264</f>
        <v>0.0071999999999999998</v>
      </c>
      <c r="S264" s="182">
        <v>0</v>
      </c>
      <c r="T264" s="183">
        <f>S264*H264</f>
        <v>0</v>
      </c>
      <c r="U264" s="37"/>
      <c r="V264" s="37"/>
      <c r="W264" s="37"/>
      <c r="X264" s="37"/>
      <c r="Y264" s="37"/>
      <c r="Z264" s="37"/>
      <c r="AA264" s="37"/>
      <c r="AB264" s="37"/>
      <c r="AC264" s="37"/>
      <c r="AD264" s="37"/>
      <c r="AE264" s="37"/>
      <c r="AR264" s="184" t="s">
        <v>410</v>
      </c>
      <c r="AT264" s="184" t="s">
        <v>590</v>
      </c>
      <c r="AU264" s="184" t="s">
        <v>86</v>
      </c>
      <c r="AY264" s="18" t="s">
        <v>136</v>
      </c>
      <c r="BE264" s="185">
        <f>IF(N264="základní",J264,0)</f>
        <v>0</v>
      </c>
      <c r="BF264" s="185">
        <f>IF(N264="snížená",J264,0)</f>
        <v>0</v>
      </c>
      <c r="BG264" s="185">
        <f>IF(N264="zákl. přenesená",J264,0)</f>
        <v>0</v>
      </c>
      <c r="BH264" s="185">
        <f>IF(N264="sníž. přenesená",J264,0)</f>
        <v>0</v>
      </c>
      <c r="BI264" s="185">
        <f>IF(N264="nulová",J264,0)</f>
        <v>0</v>
      </c>
      <c r="BJ264" s="18" t="s">
        <v>84</v>
      </c>
      <c r="BK264" s="185">
        <f>ROUND(I264*H264,2)</f>
        <v>0</v>
      </c>
      <c r="BL264" s="18" t="s">
        <v>305</v>
      </c>
      <c r="BM264" s="184" t="s">
        <v>1516</v>
      </c>
    </row>
    <row r="265" s="2" customFormat="1">
      <c r="A265" s="37"/>
      <c r="B265" s="38"/>
      <c r="C265" s="37"/>
      <c r="D265" s="186" t="s">
        <v>145</v>
      </c>
      <c r="E265" s="37"/>
      <c r="F265" s="187" t="s">
        <v>1515</v>
      </c>
      <c r="G265" s="37"/>
      <c r="H265" s="37"/>
      <c r="I265" s="188"/>
      <c r="J265" s="37"/>
      <c r="K265" s="37"/>
      <c r="L265" s="38"/>
      <c r="M265" s="189"/>
      <c r="N265" s="190"/>
      <c r="O265" s="76"/>
      <c r="P265" s="76"/>
      <c r="Q265" s="76"/>
      <c r="R265" s="76"/>
      <c r="S265" s="76"/>
      <c r="T265" s="77"/>
      <c r="U265" s="37"/>
      <c r="V265" s="37"/>
      <c r="W265" s="37"/>
      <c r="X265" s="37"/>
      <c r="Y265" s="37"/>
      <c r="Z265" s="37"/>
      <c r="AA265" s="37"/>
      <c r="AB265" s="37"/>
      <c r="AC265" s="37"/>
      <c r="AD265" s="37"/>
      <c r="AE265" s="37"/>
      <c r="AT265" s="18" t="s">
        <v>145</v>
      </c>
      <c r="AU265" s="18" t="s">
        <v>86</v>
      </c>
    </row>
    <row r="266" s="14" customFormat="1">
      <c r="A266" s="14"/>
      <c r="B266" s="198"/>
      <c r="C266" s="14"/>
      <c r="D266" s="186" t="s">
        <v>147</v>
      </c>
      <c r="E266" s="14"/>
      <c r="F266" s="200" t="s">
        <v>1517</v>
      </c>
      <c r="G266" s="14"/>
      <c r="H266" s="201">
        <v>240</v>
      </c>
      <c r="I266" s="202"/>
      <c r="J266" s="14"/>
      <c r="K266" s="14"/>
      <c r="L266" s="198"/>
      <c r="M266" s="203"/>
      <c r="N266" s="204"/>
      <c r="O266" s="204"/>
      <c r="P266" s="204"/>
      <c r="Q266" s="204"/>
      <c r="R266" s="204"/>
      <c r="S266" s="204"/>
      <c r="T266" s="205"/>
      <c r="U266" s="14"/>
      <c r="V266" s="14"/>
      <c r="W266" s="14"/>
      <c r="X266" s="14"/>
      <c r="Y266" s="14"/>
      <c r="Z266" s="14"/>
      <c r="AA266" s="14"/>
      <c r="AB266" s="14"/>
      <c r="AC266" s="14"/>
      <c r="AD266" s="14"/>
      <c r="AE266" s="14"/>
      <c r="AT266" s="199" t="s">
        <v>147</v>
      </c>
      <c r="AU266" s="199" t="s">
        <v>86</v>
      </c>
      <c r="AV266" s="14" t="s">
        <v>86</v>
      </c>
      <c r="AW266" s="14" t="s">
        <v>3</v>
      </c>
      <c r="AX266" s="14" t="s">
        <v>84</v>
      </c>
      <c r="AY266" s="199" t="s">
        <v>136</v>
      </c>
    </row>
    <row r="267" s="2" customFormat="1" ht="24.15" customHeight="1">
      <c r="A267" s="37"/>
      <c r="B267" s="171"/>
      <c r="C267" s="172" t="s">
        <v>1518</v>
      </c>
      <c r="D267" s="172" t="s">
        <v>139</v>
      </c>
      <c r="E267" s="173" t="s">
        <v>1509</v>
      </c>
      <c r="F267" s="174" t="s">
        <v>1510</v>
      </c>
      <c r="G267" s="175" t="s">
        <v>210</v>
      </c>
      <c r="H267" s="176">
        <v>2064</v>
      </c>
      <c r="I267" s="177"/>
      <c r="J267" s="178">
        <f>ROUND(I267*H267,2)</f>
        <v>0</v>
      </c>
      <c r="K267" s="179"/>
      <c r="L267" s="38"/>
      <c r="M267" s="180" t="s">
        <v>1</v>
      </c>
      <c r="N267" s="181" t="s">
        <v>41</v>
      </c>
      <c r="O267" s="76"/>
      <c r="P267" s="182">
        <f>O267*H267</f>
        <v>0</v>
      </c>
      <c r="Q267" s="182">
        <v>0</v>
      </c>
      <c r="R267" s="182">
        <f>Q267*H267</f>
        <v>0</v>
      </c>
      <c r="S267" s="182">
        <v>0</v>
      </c>
      <c r="T267" s="183">
        <f>S267*H267</f>
        <v>0</v>
      </c>
      <c r="U267" s="37"/>
      <c r="V267" s="37"/>
      <c r="W267" s="37"/>
      <c r="X267" s="37"/>
      <c r="Y267" s="37"/>
      <c r="Z267" s="37"/>
      <c r="AA267" s="37"/>
      <c r="AB267" s="37"/>
      <c r="AC267" s="37"/>
      <c r="AD267" s="37"/>
      <c r="AE267" s="37"/>
      <c r="AR267" s="184" t="s">
        <v>305</v>
      </c>
      <c r="AT267" s="184" t="s">
        <v>139</v>
      </c>
      <c r="AU267" s="184" t="s">
        <v>86</v>
      </c>
      <c r="AY267" s="18" t="s">
        <v>136</v>
      </c>
      <c r="BE267" s="185">
        <f>IF(N267="základní",J267,0)</f>
        <v>0</v>
      </c>
      <c r="BF267" s="185">
        <f>IF(N267="snížená",J267,0)</f>
        <v>0</v>
      </c>
      <c r="BG267" s="185">
        <f>IF(N267="zákl. přenesená",J267,0)</f>
        <v>0</v>
      </c>
      <c r="BH267" s="185">
        <f>IF(N267="sníž. přenesená",J267,0)</f>
        <v>0</v>
      </c>
      <c r="BI267" s="185">
        <f>IF(N267="nulová",J267,0)</f>
        <v>0</v>
      </c>
      <c r="BJ267" s="18" t="s">
        <v>84</v>
      </c>
      <c r="BK267" s="185">
        <f>ROUND(I267*H267,2)</f>
        <v>0</v>
      </c>
      <c r="BL267" s="18" t="s">
        <v>305</v>
      </c>
      <c r="BM267" s="184" t="s">
        <v>1519</v>
      </c>
    </row>
    <row r="268" s="2" customFormat="1">
      <c r="A268" s="37"/>
      <c r="B268" s="38"/>
      <c r="C268" s="37"/>
      <c r="D268" s="186" t="s">
        <v>145</v>
      </c>
      <c r="E268" s="37"/>
      <c r="F268" s="187" t="s">
        <v>1510</v>
      </c>
      <c r="G268" s="37"/>
      <c r="H268" s="37"/>
      <c r="I268" s="188"/>
      <c r="J268" s="37"/>
      <c r="K268" s="37"/>
      <c r="L268" s="38"/>
      <c r="M268" s="189"/>
      <c r="N268" s="190"/>
      <c r="O268" s="76"/>
      <c r="P268" s="76"/>
      <c r="Q268" s="76"/>
      <c r="R268" s="76"/>
      <c r="S268" s="76"/>
      <c r="T268" s="77"/>
      <c r="U268" s="37"/>
      <c r="V268" s="37"/>
      <c r="W268" s="37"/>
      <c r="X268" s="37"/>
      <c r="Y268" s="37"/>
      <c r="Z268" s="37"/>
      <c r="AA268" s="37"/>
      <c r="AB268" s="37"/>
      <c r="AC268" s="37"/>
      <c r="AD268" s="37"/>
      <c r="AE268" s="37"/>
      <c r="AT268" s="18" t="s">
        <v>145</v>
      </c>
      <c r="AU268" s="18" t="s">
        <v>86</v>
      </c>
    </row>
    <row r="269" s="2" customFormat="1">
      <c r="A269" s="37"/>
      <c r="B269" s="38"/>
      <c r="C269" s="37"/>
      <c r="D269" s="206" t="s">
        <v>156</v>
      </c>
      <c r="E269" s="37"/>
      <c r="F269" s="207" t="s">
        <v>1512</v>
      </c>
      <c r="G269" s="37"/>
      <c r="H269" s="37"/>
      <c r="I269" s="188"/>
      <c r="J269" s="37"/>
      <c r="K269" s="37"/>
      <c r="L269" s="38"/>
      <c r="M269" s="189"/>
      <c r="N269" s="190"/>
      <c r="O269" s="76"/>
      <c r="P269" s="76"/>
      <c r="Q269" s="76"/>
      <c r="R269" s="76"/>
      <c r="S269" s="76"/>
      <c r="T269" s="77"/>
      <c r="U269" s="37"/>
      <c r="V269" s="37"/>
      <c r="W269" s="37"/>
      <c r="X269" s="37"/>
      <c r="Y269" s="37"/>
      <c r="Z269" s="37"/>
      <c r="AA269" s="37"/>
      <c r="AB269" s="37"/>
      <c r="AC269" s="37"/>
      <c r="AD269" s="37"/>
      <c r="AE269" s="37"/>
      <c r="AT269" s="18" t="s">
        <v>156</v>
      </c>
      <c r="AU269" s="18" t="s">
        <v>86</v>
      </c>
    </row>
    <row r="270" s="2" customFormat="1" ht="33" customHeight="1">
      <c r="A270" s="37"/>
      <c r="B270" s="171"/>
      <c r="C270" s="220" t="s">
        <v>1520</v>
      </c>
      <c r="D270" s="220" t="s">
        <v>590</v>
      </c>
      <c r="E270" s="221" t="s">
        <v>1521</v>
      </c>
      <c r="F270" s="222" t="s">
        <v>1522</v>
      </c>
      <c r="G270" s="223" t="s">
        <v>210</v>
      </c>
      <c r="H270" s="224">
        <v>2373.5999999999999</v>
      </c>
      <c r="I270" s="225"/>
      <c r="J270" s="226">
        <f>ROUND(I270*H270,2)</f>
        <v>0</v>
      </c>
      <c r="K270" s="227"/>
      <c r="L270" s="228"/>
      <c r="M270" s="229" t="s">
        <v>1</v>
      </c>
      <c r="N270" s="230" t="s">
        <v>41</v>
      </c>
      <c r="O270" s="76"/>
      <c r="P270" s="182">
        <f>O270*H270</f>
        <v>0</v>
      </c>
      <c r="Q270" s="182">
        <v>0</v>
      </c>
      <c r="R270" s="182">
        <f>Q270*H270</f>
        <v>0</v>
      </c>
      <c r="S270" s="182">
        <v>0</v>
      </c>
      <c r="T270" s="183">
        <f>S270*H270</f>
        <v>0</v>
      </c>
      <c r="U270" s="37"/>
      <c r="V270" s="37"/>
      <c r="W270" s="37"/>
      <c r="X270" s="37"/>
      <c r="Y270" s="37"/>
      <c r="Z270" s="37"/>
      <c r="AA270" s="37"/>
      <c r="AB270" s="37"/>
      <c r="AC270" s="37"/>
      <c r="AD270" s="37"/>
      <c r="AE270" s="37"/>
      <c r="AR270" s="184" t="s">
        <v>410</v>
      </c>
      <c r="AT270" s="184" t="s">
        <v>590</v>
      </c>
      <c r="AU270" s="184" t="s">
        <v>86</v>
      </c>
      <c r="AY270" s="18" t="s">
        <v>136</v>
      </c>
      <c r="BE270" s="185">
        <f>IF(N270="základní",J270,0)</f>
        <v>0</v>
      </c>
      <c r="BF270" s="185">
        <f>IF(N270="snížená",J270,0)</f>
        <v>0</v>
      </c>
      <c r="BG270" s="185">
        <f>IF(N270="zákl. přenesená",J270,0)</f>
        <v>0</v>
      </c>
      <c r="BH270" s="185">
        <f>IF(N270="sníž. přenesená",J270,0)</f>
        <v>0</v>
      </c>
      <c r="BI270" s="185">
        <f>IF(N270="nulová",J270,0)</f>
        <v>0</v>
      </c>
      <c r="BJ270" s="18" t="s">
        <v>84</v>
      </c>
      <c r="BK270" s="185">
        <f>ROUND(I270*H270,2)</f>
        <v>0</v>
      </c>
      <c r="BL270" s="18" t="s">
        <v>305</v>
      </c>
      <c r="BM270" s="184" t="s">
        <v>1523</v>
      </c>
    </row>
    <row r="271" s="2" customFormat="1">
      <c r="A271" s="37"/>
      <c r="B271" s="38"/>
      <c r="C271" s="37"/>
      <c r="D271" s="186" t="s">
        <v>145</v>
      </c>
      <c r="E271" s="37"/>
      <c r="F271" s="187" t="s">
        <v>1522</v>
      </c>
      <c r="G271" s="37"/>
      <c r="H271" s="37"/>
      <c r="I271" s="188"/>
      <c r="J271" s="37"/>
      <c r="K271" s="37"/>
      <c r="L271" s="38"/>
      <c r="M271" s="189"/>
      <c r="N271" s="190"/>
      <c r="O271" s="76"/>
      <c r="P271" s="76"/>
      <c r="Q271" s="76"/>
      <c r="R271" s="76"/>
      <c r="S271" s="76"/>
      <c r="T271" s="77"/>
      <c r="U271" s="37"/>
      <c r="V271" s="37"/>
      <c r="W271" s="37"/>
      <c r="X271" s="37"/>
      <c r="Y271" s="37"/>
      <c r="Z271" s="37"/>
      <c r="AA271" s="37"/>
      <c r="AB271" s="37"/>
      <c r="AC271" s="37"/>
      <c r="AD271" s="37"/>
      <c r="AE271" s="37"/>
      <c r="AT271" s="18" t="s">
        <v>145</v>
      </c>
      <c r="AU271" s="18" t="s">
        <v>86</v>
      </c>
    </row>
    <row r="272" s="14" customFormat="1">
      <c r="A272" s="14"/>
      <c r="B272" s="198"/>
      <c r="C272" s="14"/>
      <c r="D272" s="186" t="s">
        <v>147</v>
      </c>
      <c r="E272" s="14"/>
      <c r="F272" s="200" t="s">
        <v>1524</v>
      </c>
      <c r="G272" s="14"/>
      <c r="H272" s="201">
        <v>2373.5999999999999</v>
      </c>
      <c r="I272" s="202"/>
      <c r="J272" s="14"/>
      <c r="K272" s="14"/>
      <c r="L272" s="198"/>
      <c r="M272" s="203"/>
      <c r="N272" s="204"/>
      <c r="O272" s="204"/>
      <c r="P272" s="204"/>
      <c r="Q272" s="204"/>
      <c r="R272" s="204"/>
      <c r="S272" s="204"/>
      <c r="T272" s="205"/>
      <c r="U272" s="14"/>
      <c r="V272" s="14"/>
      <c r="W272" s="14"/>
      <c r="X272" s="14"/>
      <c r="Y272" s="14"/>
      <c r="Z272" s="14"/>
      <c r="AA272" s="14"/>
      <c r="AB272" s="14"/>
      <c r="AC272" s="14"/>
      <c r="AD272" s="14"/>
      <c r="AE272" s="14"/>
      <c r="AT272" s="199" t="s">
        <v>147</v>
      </c>
      <c r="AU272" s="199" t="s">
        <v>86</v>
      </c>
      <c r="AV272" s="14" t="s">
        <v>86</v>
      </c>
      <c r="AW272" s="14" t="s">
        <v>3</v>
      </c>
      <c r="AX272" s="14" t="s">
        <v>84</v>
      </c>
      <c r="AY272" s="199" t="s">
        <v>136</v>
      </c>
    </row>
    <row r="273" s="2" customFormat="1" ht="16.5" customHeight="1">
      <c r="A273" s="37"/>
      <c r="B273" s="171"/>
      <c r="C273" s="172" t="s">
        <v>1525</v>
      </c>
      <c r="D273" s="172" t="s">
        <v>139</v>
      </c>
      <c r="E273" s="173" t="s">
        <v>1526</v>
      </c>
      <c r="F273" s="174" t="s">
        <v>1527</v>
      </c>
      <c r="G273" s="175" t="s">
        <v>356</v>
      </c>
      <c r="H273" s="176">
        <v>1</v>
      </c>
      <c r="I273" s="177"/>
      <c r="J273" s="178">
        <f>ROUND(I273*H273,2)</f>
        <v>0</v>
      </c>
      <c r="K273" s="179"/>
      <c r="L273" s="38"/>
      <c r="M273" s="180" t="s">
        <v>1</v>
      </c>
      <c r="N273" s="181" t="s">
        <v>41</v>
      </c>
      <c r="O273" s="76"/>
      <c r="P273" s="182">
        <f>O273*H273</f>
        <v>0</v>
      </c>
      <c r="Q273" s="182">
        <v>0</v>
      </c>
      <c r="R273" s="182">
        <f>Q273*H273</f>
        <v>0</v>
      </c>
      <c r="S273" s="182">
        <v>0</v>
      </c>
      <c r="T273" s="183">
        <f>S273*H273</f>
        <v>0</v>
      </c>
      <c r="U273" s="37"/>
      <c r="V273" s="37"/>
      <c r="W273" s="37"/>
      <c r="X273" s="37"/>
      <c r="Y273" s="37"/>
      <c r="Z273" s="37"/>
      <c r="AA273" s="37"/>
      <c r="AB273" s="37"/>
      <c r="AC273" s="37"/>
      <c r="AD273" s="37"/>
      <c r="AE273" s="37"/>
      <c r="AR273" s="184" t="s">
        <v>305</v>
      </c>
      <c r="AT273" s="184" t="s">
        <v>139</v>
      </c>
      <c r="AU273" s="184" t="s">
        <v>86</v>
      </c>
      <c r="AY273" s="18" t="s">
        <v>136</v>
      </c>
      <c r="BE273" s="185">
        <f>IF(N273="základní",J273,0)</f>
        <v>0</v>
      </c>
      <c r="BF273" s="185">
        <f>IF(N273="snížená",J273,0)</f>
        <v>0</v>
      </c>
      <c r="BG273" s="185">
        <f>IF(N273="zákl. přenesená",J273,0)</f>
        <v>0</v>
      </c>
      <c r="BH273" s="185">
        <f>IF(N273="sníž. přenesená",J273,0)</f>
        <v>0</v>
      </c>
      <c r="BI273" s="185">
        <f>IF(N273="nulová",J273,0)</f>
        <v>0</v>
      </c>
      <c r="BJ273" s="18" t="s">
        <v>84</v>
      </c>
      <c r="BK273" s="185">
        <f>ROUND(I273*H273,2)</f>
        <v>0</v>
      </c>
      <c r="BL273" s="18" t="s">
        <v>305</v>
      </c>
      <c r="BM273" s="184" t="s">
        <v>1528</v>
      </c>
    </row>
    <row r="274" s="2" customFormat="1">
      <c r="A274" s="37"/>
      <c r="B274" s="38"/>
      <c r="C274" s="37"/>
      <c r="D274" s="186" t="s">
        <v>145</v>
      </c>
      <c r="E274" s="37"/>
      <c r="F274" s="187" t="s">
        <v>1529</v>
      </c>
      <c r="G274" s="37"/>
      <c r="H274" s="37"/>
      <c r="I274" s="188"/>
      <c r="J274" s="37"/>
      <c r="K274" s="37"/>
      <c r="L274" s="38"/>
      <c r="M274" s="189"/>
      <c r="N274" s="190"/>
      <c r="O274" s="76"/>
      <c r="P274" s="76"/>
      <c r="Q274" s="76"/>
      <c r="R274" s="76"/>
      <c r="S274" s="76"/>
      <c r="T274" s="77"/>
      <c r="U274" s="37"/>
      <c r="V274" s="37"/>
      <c r="W274" s="37"/>
      <c r="X274" s="37"/>
      <c r="Y274" s="37"/>
      <c r="Z274" s="37"/>
      <c r="AA274" s="37"/>
      <c r="AB274" s="37"/>
      <c r="AC274" s="37"/>
      <c r="AD274" s="37"/>
      <c r="AE274" s="37"/>
      <c r="AT274" s="18" t="s">
        <v>145</v>
      </c>
      <c r="AU274" s="18" t="s">
        <v>86</v>
      </c>
    </row>
    <row r="275" s="2" customFormat="1" ht="24.15" customHeight="1">
      <c r="A275" s="37"/>
      <c r="B275" s="171"/>
      <c r="C275" s="220" t="s">
        <v>1530</v>
      </c>
      <c r="D275" s="220" t="s">
        <v>590</v>
      </c>
      <c r="E275" s="221" t="s">
        <v>1531</v>
      </c>
      <c r="F275" s="222" t="s">
        <v>1532</v>
      </c>
      <c r="G275" s="223" t="s">
        <v>356</v>
      </c>
      <c r="H275" s="224">
        <v>1</v>
      </c>
      <c r="I275" s="225"/>
      <c r="J275" s="226">
        <f>ROUND(I275*H275,2)</f>
        <v>0</v>
      </c>
      <c r="K275" s="227"/>
      <c r="L275" s="228"/>
      <c r="M275" s="229" t="s">
        <v>1</v>
      </c>
      <c r="N275" s="230" t="s">
        <v>41</v>
      </c>
      <c r="O275" s="76"/>
      <c r="P275" s="182">
        <f>O275*H275</f>
        <v>0</v>
      </c>
      <c r="Q275" s="182">
        <v>0.0018400000000000001</v>
      </c>
      <c r="R275" s="182">
        <f>Q275*H275</f>
        <v>0.0018400000000000001</v>
      </c>
      <c r="S275" s="182">
        <v>0</v>
      </c>
      <c r="T275" s="183">
        <f>S275*H275</f>
        <v>0</v>
      </c>
      <c r="U275" s="37"/>
      <c r="V275" s="37"/>
      <c r="W275" s="37"/>
      <c r="X275" s="37"/>
      <c r="Y275" s="37"/>
      <c r="Z275" s="37"/>
      <c r="AA275" s="37"/>
      <c r="AB275" s="37"/>
      <c r="AC275" s="37"/>
      <c r="AD275" s="37"/>
      <c r="AE275" s="37"/>
      <c r="AR275" s="184" t="s">
        <v>410</v>
      </c>
      <c r="AT275" s="184" t="s">
        <v>590</v>
      </c>
      <c r="AU275" s="184" t="s">
        <v>86</v>
      </c>
      <c r="AY275" s="18" t="s">
        <v>136</v>
      </c>
      <c r="BE275" s="185">
        <f>IF(N275="základní",J275,0)</f>
        <v>0</v>
      </c>
      <c r="BF275" s="185">
        <f>IF(N275="snížená",J275,0)</f>
        <v>0</v>
      </c>
      <c r="BG275" s="185">
        <f>IF(N275="zákl. přenesená",J275,0)</f>
        <v>0</v>
      </c>
      <c r="BH275" s="185">
        <f>IF(N275="sníž. přenesená",J275,0)</f>
        <v>0</v>
      </c>
      <c r="BI275" s="185">
        <f>IF(N275="nulová",J275,0)</f>
        <v>0</v>
      </c>
      <c r="BJ275" s="18" t="s">
        <v>84</v>
      </c>
      <c r="BK275" s="185">
        <f>ROUND(I275*H275,2)</f>
        <v>0</v>
      </c>
      <c r="BL275" s="18" t="s">
        <v>305</v>
      </c>
      <c r="BM275" s="184" t="s">
        <v>1533</v>
      </c>
    </row>
    <row r="276" s="2" customFormat="1">
      <c r="A276" s="37"/>
      <c r="B276" s="38"/>
      <c r="C276" s="37"/>
      <c r="D276" s="186" t="s">
        <v>145</v>
      </c>
      <c r="E276" s="37"/>
      <c r="F276" s="187" t="s">
        <v>1532</v>
      </c>
      <c r="G276" s="37"/>
      <c r="H276" s="37"/>
      <c r="I276" s="188"/>
      <c r="J276" s="37"/>
      <c r="K276" s="37"/>
      <c r="L276" s="38"/>
      <c r="M276" s="189"/>
      <c r="N276" s="190"/>
      <c r="O276" s="76"/>
      <c r="P276" s="76"/>
      <c r="Q276" s="76"/>
      <c r="R276" s="76"/>
      <c r="S276" s="76"/>
      <c r="T276" s="77"/>
      <c r="U276" s="37"/>
      <c r="V276" s="37"/>
      <c r="W276" s="37"/>
      <c r="X276" s="37"/>
      <c r="Y276" s="37"/>
      <c r="Z276" s="37"/>
      <c r="AA276" s="37"/>
      <c r="AB276" s="37"/>
      <c r="AC276" s="37"/>
      <c r="AD276" s="37"/>
      <c r="AE276" s="37"/>
      <c r="AT276" s="18" t="s">
        <v>145</v>
      </c>
      <c r="AU276" s="18" t="s">
        <v>86</v>
      </c>
    </row>
    <row r="277" s="2" customFormat="1" ht="16.5" customHeight="1">
      <c r="A277" s="37"/>
      <c r="B277" s="171"/>
      <c r="C277" s="172" t="s">
        <v>1534</v>
      </c>
      <c r="D277" s="172" t="s">
        <v>139</v>
      </c>
      <c r="E277" s="173" t="s">
        <v>1535</v>
      </c>
      <c r="F277" s="174" t="s">
        <v>1536</v>
      </c>
      <c r="G277" s="175" t="s">
        <v>356</v>
      </c>
      <c r="H277" s="176">
        <v>19</v>
      </c>
      <c r="I277" s="177"/>
      <c r="J277" s="178">
        <f>ROUND(I277*H277,2)</f>
        <v>0</v>
      </c>
      <c r="K277" s="179"/>
      <c r="L277" s="38"/>
      <c r="M277" s="180" t="s">
        <v>1</v>
      </c>
      <c r="N277" s="181" t="s">
        <v>41</v>
      </c>
      <c r="O277" s="76"/>
      <c r="P277" s="182">
        <f>O277*H277</f>
        <v>0</v>
      </c>
      <c r="Q277" s="182">
        <v>0</v>
      </c>
      <c r="R277" s="182">
        <f>Q277*H277</f>
        <v>0</v>
      </c>
      <c r="S277" s="182">
        <v>0</v>
      </c>
      <c r="T277" s="183">
        <f>S277*H277</f>
        <v>0</v>
      </c>
      <c r="U277" s="37"/>
      <c r="V277" s="37"/>
      <c r="W277" s="37"/>
      <c r="X277" s="37"/>
      <c r="Y277" s="37"/>
      <c r="Z277" s="37"/>
      <c r="AA277" s="37"/>
      <c r="AB277" s="37"/>
      <c r="AC277" s="37"/>
      <c r="AD277" s="37"/>
      <c r="AE277" s="37"/>
      <c r="AR277" s="184" t="s">
        <v>305</v>
      </c>
      <c r="AT277" s="184" t="s">
        <v>139</v>
      </c>
      <c r="AU277" s="184" t="s">
        <v>86</v>
      </c>
      <c r="AY277" s="18" t="s">
        <v>136</v>
      </c>
      <c r="BE277" s="185">
        <f>IF(N277="základní",J277,0)</f>
        <v>0</v>
      </c>
      <c r="BF277" s="185">
        <f>IF(N277="snížená",J277,0)</f>
        <v>0</v>
      </c>
      <c r="BG277" s="185">
        <f>IF(N277="zákl. přenesená",J277,0)</f>
        <v>0</v>
      </c>
      <c r="BH277" s="185">
        <f>IF(N277="sníž. přenesená",J277,0)</f>
        <v>0</v>
      </c>
      <c r="BI277" s="185">
        <f>IF(N277="nulová",J277,0)</f>
        <v>0</v>
      </c>
      <c r="BJ277" s="18" t="s">
        <v>84</v>
      </c>
      <c r="BK277" s="185">
        <f>ROUND(I277*H277,2)</f>
        <v>0</v>
      </c>
      <c r="BL277" s="18" t="s">
        <v>305</v>
      </c>
      <c r="BM277" s="184" t="s">
        <v>1537</v>
      </c>
    </row>
    <row r="278" s="2" customFormat="1">
      <c r="A278" s="37"/>
      <c r="B278" s="38"/>
      <c r="C278" s="37"/>
      <c r="D278" s="186" t="s">
        <v>145</v>
      </c>
      <c r="E278" s="37"/>
      <c r="F278" s="187" t="s">
        <v>1536</v>
      </c>
      <c r="G278" s="37"/>
      <c r="H278" s="37"/>
      <c r="I278" s="188"/>
      <c r="J278" s="37"/>
      <c r="K278" s="37"/>
      <c r="L278" s="38"/>
      <c r="M278" s="189"/>
      <c r="N278" s="190"/>
      <c r="O278" s="76"/>
      <c r="P278" s="76"/>
      <c r="Q278" s="76"/>
      <c r="R278" s="76"/>
      <c r="S278" s="76"/>
      <c r="T278" s="77"/>
      <c r="U278" s="37"/>
      <c r="V278" s="37"/>
      <c r="W278" s="37"/>
      <c r="X278" s="37"/>
      <c r="Y278" s="37"/>
      <c r="Z278" s="37"/>
      <c r="AA278" s="37"/>
      <c r="AB278" s="37"/>
      <c r="AC278" s="37"/>
      <c r="AD278" s="37"/>
      <c r="AE278" s="37"/>
      <c r="AT278" s="18" t="s">
        <v>145</v>
      </c>
      <c r="AU278" s="18" t="s">
        <v>86</v>
      </c>
    </row>
    <row r="279" s="2" customFormat="1">
      <c r="A279" s="37"/>
      <c r="B279" s="38"/>
      <c r="C279" s="37"/>
      <c r="D279" s="206" t="s">
        <v>156</v>
      </c>
      <c r="E279" s="37"/>
      <c r="F279" s="207" t="s">
        <v>1538</v>
      </c>
      <c r="G279" s="37"/>
      <c r="H279" s="37"/>
      <c r="I279" s="188"/>
      <c r="J279" s="37"/>
      <c r="K279" s="37"/>
      <c r="L279" s="38"/>
      <c r="M279" s="189"/>
      <c r="N279" s="190"/>
      <c r="O279" s="76"/>
      <c r="P279" s="76"/>
      <c r="Q279" s="76"/>
      <c r="R279" s="76"/>
      <c r="S279" s="76"/>
      <c r="T279" s="77"/>
      <c r="U279" s="37"/>
      <c r="V279" s="37"/>
      <c r="W279" s="37"/>
      <c r="X279" s="37"/>
      <c r="Y279" s="37"/>
      <c r="Z279" s="37"/>
      <c r="AA279" s="37"/>
      <c r="AB279" s="37"/>
      <c r="AC279" s="37"/>
      <c r="AD279" s="37"/>
      <c r="AE279" s="37"/>
      <c r="AT279" s="18" t="s">
        <v>156</v>
      </c>
      <c r="AU279" s="18" t="s">
        <v>86</v>
      </c>
    </row>
    <row r="280" s="2" customFormat="1" ht="24.15" customHeight="1">
      <c r="A280" s="37"/>
      <c r="B280" s="171"/>
      <c r="C280" s="220" t="s">
        <v>1539</v>
      </c>
      <c r="D280" s="220" t="s">
        <v>590</v>
      </c>
      <c r="E280" s="221" t="s">
        <v>1540</v>
      </c>
      <c r="F280" s="222" t="s">
        <v>1541</v>
      </c>
      <c r="G280" s="223" t="s">
        <v>356</v>
      </c>
      <c r="H280" s="224">
        <v>18</v>
      </c>
      <c r="I280" s="225"/>
      <c r="J280" s="226">
        <f>ROUND(I280*H280,2)</f>
        <v>0</v>
      </c>
      <c r="K280" s="227"/>
      <c r="L280" s="228"/>
      <c r="M280" s="229" t="s">
        <v>1</v>
      </c>
      <c r="N280" s="230" t="s">
        <v>41</v>
      </c>
      <c r="O280" s="76"/>
      <c r="P280" s="182">
        <f>O280*H280</f>
        <v>0</v>
      </c>
      <c r="Q280" s="182">
        <v>0.00050000000000000001</v>
      </c>
      <c r="R280" s="182">
        <f>Q280*H280</f>
        <v>0.0090000000000000011</v>
      </c>
      <c r="S280" s="182">
        <v>0</v>
      </c>
      <c r="T280" s="183">
        <f>S280*H280</f>
        <v>0</v>
      </c>
      <c r="U280" s="37"/>
      <c r="V280" s="37"/>
      <c r="W280" s="37"/>
      <c r="X280" s="37"/>
      <c r="Y280" s="37"/>
      <c r="Z280" s="37"/>
      <c r="AA280" s="37"/>
      <c r="AB280" s="37"/>
      <c r="AC280" s="37"/>
      <c r="AD280" s="37"/>
      <c r="AE280" s="37"/>
      <c r="AR280" s="184" t="s">
        <v>410</v>
      </c>
      <c r="AT280" s="184" t="s">
        <v>590</v>
      </c>
      <c r="AU280" s="184" t="s">
        <v>86</v>
      </c>
      <c r="AY280" s="18" t="s">
        <v>136</v>
      </c>
      <c r="BE280" s="185">
        <f>IF(N280="základní",J280,0)</f>
        <v>0</v>
      </c>
      <c r="BF280" s="185">
        <f>IF(N280="snížená",J280,0)</f>
        <v>0</v>
      </c>
      <c r="BG280" s="185">
        <f>IF(N280="zákl. přenesená",J280,0)</f>
        <v>0</v>
      </c>
      <c r="BH280" s="185">
        <f>IF(N280="sníž. přenesená",J280,0)</f>
        <v>0</v>
      </c>
      <c r="BI280" s="185">
        <f>IF(N280="nulová",J280,0)</f>
        <v>0</v>
      </c>
      <c r="BJ280" s="18" t="s">
        <v>84</v>
      </c>
      <c r="BK280" s="185">
        <f>ROUND(I280*H280,2)</f>
        <v>0</v>
      </c>
      <c r="BL280" s="18" t="s">
        <v>305</v>
      </c>
      <c r="BM280" s="184" t="s">
        <v>1542</v>
      </c>
    </row>
    <row r="281" s="2" customFormat="1">
      <c r="A281" s="37"/>
      <c r="B281" s="38"/>
      <c r="C281" s="37"/>
      <c r="D281" s="186" t="s">
        <v>145</v>
      </c>
      <c r="E281" s="37"/>
      <c r="F281" s="187" t="s">
        <v>1541</v>
      </c>
      <c r="G281" s="37"/>
      <c r="H281" s="37"/>
      <c r="I281" s="188"/>
      <c r="J281" s="37"/>
      <c r="K281" s="37"/>
      <c r="L281" s="38"/>
      <c r="M281" s="189"/>
      <c r="N281" s="190"/>
      <c r="O281" s="76"/>
      <c r="P281" s="76"/>
      <c r="Q281" s="76"/>
      <c r="R281" s="76"/>
      <c r="S281" s="76"/>
      <c r="T281" s="77"/>
      <c r="U281" s="37"/>
      <c r="V281" s="37"/>
      <c r="W281" s="37"/>
      <c r="X281" s="37"/>
      <c r="Y281" s="37"/>
      <c r="Z281" s="37"/>
      <c r="AA281" s="37"/>
      <c r="AB281" s="37"/>
      <c r="AC281" s="37"/>
      <c r="AD281" s="37"/>
      <c r="AE281" s="37"/>
      <c r="AT281" s="18" t="s">
        <v>145</v>
      </c>
      <c r="AU281" s="18" t="s">
        <v>86</v>
      </c>
    </row>
    <row r="282" s="2" customFormat="1" ht="24.15" customHeight="1">
      <c r="A282" s="37"/>
      <c r="B282" s="171"/>
      <c r="C282" s="220" t="s">
        <v>1543</v>
      </c>
      <c r="D282" s="220" t="s">
        <v>590</v>
      </c>
      <c r="E282" s="221" t="s">
        <v>1544</v>
      </c>
      <c r="F282" s="222" t="s">
        <v>1545</v>
      </c>
      <c r="G282" s="223" t="s">
        <v>356</v>
      </c>
      <c r="H282" s="224">
        <v>1</v>
      </c>
      <c r="I282" s="225"/>
      <c r="J282" s="226">
        <f>ROUND(I282*H282,2)</f>
        <v>0</v>
      </c>
      <c r="K282" s="227"/>
      <c r="L282" s="228"/>
      <c r="M282" s="229" t="s">
        <v>1</v>
      </c>
      <c r="N282" s="230" t="s">
        <v>41</v>
      </c>
      <c r="O282" s="76"/>
      <c r="P282" s="182">
        <f>O282*H282</f>
        <v>0</v>
      </c>
      <c r="Q282" s="182">
        <v>0.00050000000000000001</v>
      </c>
      <c r="R282" s="182">
        <f>Q282*H282</f>
        <v>0.00050000000000000001</v>
      </c>
      <c r="S282" s="182">
        <v>0</v>
      </c>
      <c r="T282" s="183">
        <f>S282*H282</f>
        <v>0</v>
      </c>
      <c r="U282" s="37"/>
      <c r="V282" s="37"/>
      <c r="W282" s="37"/>
      <c r="X282" s="37"/>
      <c r="Y282" s="37"/>
      <c r="Z282" s="37"/>
      <c r="AA282" s="37"/>
      <c r="AB282" s="37"/>
      <c r="AC282" s="37"/>
      <c r="AD282" s="37"/>
      <c r="AE282" s="37"/>
      <c r="AR282" s="184" t="s">
        <v>410</v>
      </c>
      <c r="AT282" s="184" t="s">
        <v>590</v>
      </c>
      <c r="AU282" s="184" t="s">
        <v>86</v>
      </c>
      <c r="AY282" s="18" t="s">
        <v>136</v>
      </c>
      <c r="BE282" s="185">
        <f>IF(N282="základní",J282,0)</f>
        <v>0</v>
      </c>
      <c r="BF282" s="185">
        <f>IF(N282="snížená",J282,0)</f>
        <v>0</v>
      </c>
      <c r="BG282" s="185">
        <f>IF(N282="zákl. přenesená",J282,0)</f>
        <v>0</v>
      </c>
      <c r="BH282" s="185">
        <f>IF(N282="sníž. přenesená",J282,0)</f>
        <v>0</v>
      </c>
      <c r="BI282" s="185">
        <f>IF(N282="nulová",J282,0)</f>
        <v>0</v>
      </c>
      <c r="BJ282" s="18" t="s">
        <v>84</v>
      </c>
      <c r="BK282" s="185">
        <f>ROUND(I282*H282,2)</f>
        <v>0</v>
      </c>
      <c r="BL282" s="18" t="s">
        <v>305</v>
      </c>
      <c r="BM282" s="184" t="s">
        <v>1546</v>
      </c>
    </row>
    <row r="283" s="2" customFormat="1">
      <c r="A283" s="37"/>
      <c r="B283" s="38"/>
      <c r="C283" s="37"/>
      <c r="D283" s="186" t="s">
        <v>145</v>
      </c>
      <c r="E283" s="37"/>
      <c r="F283" s="187" t="s">
        <v>1545</v>
      </c>
      <c r="G283" s="37"/>
      <c r="H283" s="37"/>
      <c r="I283" s="188"/>
      <c r="J283" s="37"/>
      <c r="K283" s="37"/>
      <c r="L283" s="38"/>
      <c r="M283" s="189"/>
      <c r="N283" s="190"/>
      <c r="O283" s="76"/>
      <c r="P283" s="76"/>
      <c r="Q283" s="76"/>
      <c r="R283" s="76"/>
      <c r="S283" s="76"/>
      <c r="T283" s="77"/>
      <c r="U283" s="37"/>
      <c r="V283" s="37"/>
      <c r="W283" s="37"/>
      <c r="X283" s="37"/>
      <c r="Y283" s="37"/>
      <c r="Z283" s="37"/>
      <c r="AA283" s="37"/>
      <c r="AB283" s="37"/>
      <c r="AC283" s="37"/>
      <c r="AD283" s="37"/>
      <c r="AE283" s="37"/>
      <c r="AT283" s="18" t="s">
        <v>145</v>
      </c>
      <c r="AU283" s="18" t="s">
        <v>86</v>
      </c>
    </row>
    <row r="284" s="2" customFormat="1" ht="24.15" customHeight="1">
      <c r="A284" s="37"/>
      <c r="B284" s="171"/>
      <c r="C284" s="172" t="s">
        <v>1547</v>
      </c>
      <c r="D284" s="172" t="s">
        <v>139</v>
      </c>
      <c r="E284" s="173" t="s">
        <v>1548</v>
      </c>
      <c r="F284" s="174" t="s">
        <v>1549</v>
      </c>
      <c r="G284" s="175" t="s">
        <v>836</v>
      </c>
      <c r="H284" s="176">
        <v>1</v>
      </c>
      <c r="I284" s="177"/>
      <c r="J284" s="178">
        <f>ROUND(I284*H284,2)</f>
        <v>0</v>
      </c>
      <c r="K284" s="179"/>
      <c r="L284" s="38"/>
      <c r="M284" s="180" t="s">
        <v>1</v>
      </c>
      <c r="N284" s="181" t="s">
        <v>41</v>
      </c>
      <c r="O284" s="76"/>
      <c r="P284" s="182">
        <f>O284*H284</f>
        <v>0</v>
      </c>
      <c r="Q284" s="182">
        <v>0</v>
      </c>
      <c r="R284" s="182">
        <f>Q284*H284</f>
        <v>0</v>
      </c>
      <c r="S284" s="182">
        <v>0</v>
      </c>
      <c r="T284" s="183">
        <f>S284*H284</f>
        <v>0</v>
      </c>
      <c r="U284" s="37"/>
      <c r="V284" s="37"/>
      <c r="W284" s="37"/>
      <c r="X284" s="37"/>
      <c r="Y284" s="37"/>
      <c r="Z284" s="37"/>
      <c r="AA284" s="37"/>
      <c r="AB284" s="37"/>
      <c r="AC284" s="37"/>
      <c r="AD284" s="37"/>
      <c r="AE284" s="37"/>
      <c r="AR284" s="184" t="s">
        <v>305</v>
      </c>
      <c r="AT284" s="184" t="s">
        <v>139</v>
      </c>
      <c r="AU284" s="184" t="s">
        <v>86</v>
      </c>
      <c r="AY284" s="18" t="s">
        <v>136</v>
      </c>
      <c r="BE284" s="185">
        <f>IF(N284="základní",J284,0)</f>
        <v>0</v>
      </c>
      <c r="BF284" s="185">
        <f>IF(N284="snížená",J284,0)</f>
        <v>0</v>
      </c>
      <c r="BG284" s="185">
        <f>IF(N284="zákl. přenesená",J284,0)</f>
        <v>0</v>
      </c>
      <c r="BH284" s="185">
        <f>IF(N284="sníž. přenesená",J284,0)</f>
        <v>0</v>
      </c>
      <c r="BI284" s="185">
        <f>IF(N284="nulová",J284,0)</f>
        <v>0</v>
      </c>
      <c r="BJ284" s="18" t="s">
        <v>84</v>
      </c>
      <c r="BK284" s="185">
        <f>ROUND(I284*H284,2)</f>
        <v>0</v>
      </c>
      <c r="BL284" s="18" t="s">
        <v>305</v>
      </c>
      <c r="BM284" s="184" t="s">
        <v>1550</v>
      </c>
    </row>
    <row r="285" s="2" customFormat="1">
      <c r="A285" s="37"/>
      <c r="B285" s="38"/>
      <c r="C285" s="37"/>
      <c r="D285" s="186" t="s">
        <v>145</v>
      </c>
      <c r="E285" s="37"/>
      <c r="F285" s="187" t="s">
        <v>1549</v>
      </c>
      <c r="G285" s="37"/>
      <c r="H285" s="37"/>
      <c r="I285" s="188"/>
      <c r="J285" s="37"/>
      <c r="K285" s="37"/>
      <c r="L285" s="38"/>
      <c r="M285" s="189"/>
      <c r="N285" s="190"/>
      <c r="O285" s="76"/>
      <c r="P285" s="76"/>
      <c r="Q285" s="76"/>
      <c r="R285" s="76"/>
      <c r="S285" s="76"/>
      <c r="T285" s="77"/>
      <c r="U285" s="37"/>
      <c r="V285" s="37"/>
      <c r="W285" s="37"/>
      <c r="X285" s="37"/>
      <c r="Y285" s="37"/>
      <c r="Z285" s="37"/>
      <c r="AA285" s="37"/>
      <c r="AB285" s="37"/>
      <c r="AC285" s="37"/>
      <c r="AD285" s="37"/>
      <c r="AE285" s="37"/>
      <c r="AT285" s="18" t="s">
        <v>145</v>
      </c>
      <c r="AU285" s="18" t="s">
        <v>86</v>
      </c>
    </row>
    <row r="286" s="2" customFormat="1" ht="21.75" customHeight="1">
      <c r="A286" s="37"/>
      <c r="B286" s="171"/>
      <c r="C286" s="172" t="s">
        <v>1551</v>
      </c>
      <c r="D286" s="172" t="s">
        <v>139</v>
      </c>
      <c r="E286" s="173" t="s">
        <v>1552</v>
      </c>
      <c r="F286" s="174" t="s">
        <v>1553</v>
      </c>
      <c r="G286" s="175" t="s">
        <v>356</v>
      </c>
      <c r="H286" s="176">
        <v>4</v>
      </c>
      <c r="I286" s="177"/>
      <c r="J286" s="178">
        <f>ROUND(I286*H286,2)</f>
        <v>0</v>
      </c>
      <c r="K286" s="179"/>
      <c r="L286" s="38"/>
      <c r="M286" s="180" t="s">
        <v>1</v>
      </c>
      <c r="N286" s="181" t="s">
        <v>41</v>
      </c>
      <c r="O286" s="76"/>
      <c r="P286" s="182">
        <f>O286*H286</f>
        <v>0</v>
      </c>
      <c r="Q286" s="182">
        <v>0</v>
      </c>
      <c r="R286" s="182">
        <f>Q286*H286</f>
        <v>0</v>
      </c>
      <c r="S286" s="182">
        <v>0</v>
      </c>
      <c r="T286" s="183">
        <f>S286*H286</f>
        <v>0</v>
      </c>
      <c r="U286" s="37"/>
      <c r="V286" s="37"/>
      <c r="W286" s="37"/>
      <c r="X286" s="37"/>
      <c r="Y286" s="37"/>
      <c r="Z286" s="37"/>
      <c r="AA286" s="37"/>
      <c r="AB286" s="37"/>
      <c r="AC286" s="37"/>
      <c r="AD286" s="37"/>
      <c r="AE286" s="37"/>
      <c r="AR286" s="184" t="s">
        <v>305</v>
      </c>
      <c r="AT286" s="184" t="s">
        <v>139</v>
      </c>
      <c r="AU286" s="184" t="s">
        <v>86</v>
      </c>
      <c r="AY286" s="18" t="s">
        <v>136</v>
      </c>
      <c r="BE286" s="185">
        <f>IF(N286="základní",J286,0)</f>
        <v>0</v>
      </c>
      <c r="BF286" s="185">
        <f>IF(N286="snížená",J286,0)</f>
        <v>0</v>
      </c>
      <c r="BG286" s="185">
        <f>IF(N286="zákl. přenesená",J286,0)</f>
        <v>0</v>
      </c>
      <c r="BH286" s="185">
        <f>IF(N286="sníž. přenesená",J286,0)</f>
        <v>0</v>
      </c>
      <c r="BI286" s="185">
        <f>IF(N286="nulová",J286,0)</f>
        <v>0</v>
      </c>
      <c r="BJ286" s="18" t="s">
        <v>84</v>
      </c>
      <c r="BK286" s="185">
        <f>ROUND(I286*H286,2)</f>
        <v>0</v>
      </c>
      <c r="BL286" s="18" t="s">
        <v>305</v>
      </c>
      <c r="BM286" s="184" t="s">
        <v>1554</v>
      </c>
    </row>
    <row r="287" s="2" customFormat="1">
      <c r="A287" s="37"/>
      <c r="B287" s="38"/>
      <c r="C287" s="37"/>
      <c r="D287" s="186" t="s">
        <v>145</v>
      </c>
      <c r="E287" s="37"/>
      <c r="F287" s="187" t="s">
        <v>1555</v>
      </c>
      <c r="G287" s="37"/>
      <c r="H287" s="37"/>
      <c r="I287" s="188"/>
      <c r="J287" s="37"/>
      <c r="K287" s="37"/>
      <c r="L287" s="38"/>
      <c r="M287" s="189"/>
      <c r="N287" s="190"/>
      <c r="O287" s="76"/>
      <c r="P287" s="76"/>
      <c r="Q287" s="76"/>
      <c r="R287" s="76"/>
      <c r="S287" s="76"/>
      <c r="T287" s="77"/>
      <c r="U287" s="37"/>
      <c r="V287" s="37"/>
      <c r="W287" s="37"/>
      <c r="X287" s="37"/>
      <c r="Y287" s="37"/>
      <c r="Z287" s="37"/>
      <c r="AA287" s="37"/>
      <c r="AB287" s="37"/>
      <c r="AC287" s="37"/>
      <c r="AD287" s="37"/>
      <c r="AE287" s="37"/>
      <c r="AT287" s="18" t="s">
        <v>145</v>
      </c>
      <c r="AU287" s="18" t="s">
        <v>86</v>
      </c>
    </row>
    <row r="288" s="2" customFormat="1">
      <c r="A288" s="37"/>
      <c r="B288" s="38"/>
      <c r="C288" s="37"/>
      <c r="D288" s="206" t="s">
        <v>156</v>
      </c>
      <c r="E288" s="37"/>
      <c r="F288" s="207" t="s">
        <v>1556</v>
      </c>
      <c r="G288" s="37"/>
      <c r="H288" s="37"/>
      <c r="I288" s="188"/>
      <c r="J288" s="37"/>
      <c r="K288" s="37"/>
      <c r="L288" s="38"/>
      <c r="M288" s="189"/>
      <c r="N288" s="190"/>
      <c r="O288" s="76"/>
      <c r="P288" s="76"/>
      <c r="Q288" s="76"/>
      <c r="R288" s="76"/>
      <c r="S288" s="76"/>
      <c r="T288" s="77"/>
      <c r="U288" s="37"/>
      <c r="V288" s="37"/>
      <c r="W288" s="37"/>
      <c r="X288" s="37"/>
      <c r="Y288" s="37"/>
      <c r="Z288" s="37"/>
      <c r="AA288" s="37"/>
      <c r="AB288" s="37"/>
      <c r="AC288" s="37"/>
      <c r="AD288" s="37"/>
      <c r="AE288" s="37"/>
      <c r="AT288" s="18" t="s">
        <v>156</v>
      </c>
      <c r="AU288" s="18" t="s">
        <v>86</v>
      </c>
    </row>
    <row r="289" s="2" customFormat="1" ht="16.5" customHeight="1">
      <c r="A289" s="37"/>
      <c r="B289" s="171"/>
      <c r="C289" s="220" t="s">
        <v>1557</v>
      </c>
      <c r="D289" s="220" t="s">
        <v>590</v>
      </c>
      <c r="E289" s="221" t="s">
        <v>1558</v>
      </c>
      <c r="F289" s="222" t="s">
        <v>1559</v>
      </c>
      <c r="G289" s="223" t="s">
        <v>356</v>
      </c>
      <c r="H289" s="224">
        <v>4</v>
      </c>
      <c r="I289" s="225"/>
      <c r="J289" s="226">
        <f>ROUND(I289*H289,2)</f>
        <v>0</v>
      </c>
      <c r="K289" s="227"/>
      <c r="L289" s="228"/>
      <c r="M289" s="229" t="s">
        <v>1</v>
      </c>
      <c r="N289" s="230" t="s">
        <v>41</v>
      </c>
      <c r="O289" s="76"/>
      <c r="P289" s="182">
        <f>O289*H289</f>
        <v>0</v>
      </c>
      <c r="Q289" s="182">
        <v>0.00050000000000000001</v>
      </c>
      <c r="R289" s="182">
        <f>Q289*H289</f>
        <v>0.002</v>
      </c>
      <c r="S289" s="182">
        <v>0</v>
      </c>
      <c r="T289" s="183">
        <f>S289*H289</f>
        <v>0</v>
      </c>
      <c r="U289" s="37"/>
      <c r="V289" s="37"/>
      <c r="W289" s="37"/>
      <c r="X289" s="37"/>
      <c r="Y289" s="37"/>
      <c r="Z289" s="37"/>
      <c r="AA289" s="37"/>
      <c r="AB289" s="37"/>
      <c r="AC289" s="37"/>
      <c r="AD289" s="37"/>
      <c r="AE289" s="37"/>
      <c r="AR289" s="184" t="s">
        <v>410</v>
      </c>
      <c r="AT289" s="184" t="s">
        <v>590</v>
      </c>
      <c r="AU289" s="184" t="s">
        <v>86</v>
      </c>
      <c r="AY289" s="18" t="s">
        <v>136</v>
      </c>
      <c r="BE289" s="185">
        <f>IF(N289="základní",J289,0)</f>
        <v>0</v>
      </c>
      <c r="BF289" s="185">
        <f>IF(N289="snížená",J289,0)</f>
        <v>0</v>
      </c>
      <c r="BG289" s="185">
        <f>IF(N289="zákl. přenesená",J289,0)</f>
        <v>0</v>
      </c>
      <c r="BH289" s="185">
        <f>IF(N289="sníž. přenesená",J289,0)</f>
        <v>0</v>
      </c>
      <c r="BI289" s="185">
        <f>IF(N289="nulová",J289,0)</f>
        <v>0</v>
      </c>
      <c r="BJ289" s="18" t="s">
        <v>84</v>
      </c>
      <c r="BK289" s="185">
        <f>ROUND(I289*H289,2)</f>
        <v>0</v>
      </c>
      <c r="BL289" s="18" t="s">
        <v>305</v>
      </c>
      <c r="BM289" s="184" t="s">
        <v>1560</v>
      </c>
    </row>
    <row r="290" s="2" customFormat="1">
      <c r="A290" s="37"/>
      <c r="B290" s="38"/>
      <c r="C290" s="37"/>
      <c r="D290" s="186" t="s">
        <v>145</v>
      </c>
      <c r="E290" s="37"/>
      <c r="F290" s="187" t="s">
        <v>1559</v>
      </c>
      <c r="G290" s="37"/>
      <c r="H290" s="37"/>
      <c r="I290" s="188"/>
      <c r="J290" s="37"/>
      <c r="K290" s="37"/>
      <c r="L290" s="38"/>
      <c r="M290" s="189"/>
      <c r="N290" s="190"/>
      <c r="O290" s="76"/>
      <c r="P290" s="76"/>
      <c r="Q290" s="76"/>
      <c r="R290" s="76"/>
      <c r="S290" s="76"/>
      <c r="T290" s="77"/>
      <c r="U290" s="37"/>
      <c r="V290" s="37"/>
      <c r="W290" s="37"/>
      <c r="X290" s="37"/>
      <c r="Y290" s="37"/>
      <c r="Z290" s="37"/>
      <c r="AA290" s="37"/>
      <c r="AB290" s="37"/>
      <c r="AC290" s="37"/>
      <c r="AD290" s="37"/>
      <c r="AE290" s="37"/>
      <c r="AT290" s="18" t="s">
        <v>145</v>
      </c>
      <c r="AU290" s="18" t="s">
        <v>86</v>
      </c>
    </row>
    <row r="291" s="2" customFormat="1" ht="16.5" customHeight="1">
      <c r="A291" s="37"/>
      <c r="B291" s="171"/>
      <c r="C291" s="172" t="s">
        <v>1561</v>
      </c>
      <c r="D291" s="172" t="s">
        <v>139</v>
      </c>
      <c r="E291" s="173" t="s">
        <v>1562</v>
      </c>
      <c r="F291" s="174" t="s">
        <v>1563</v>
      </c>
      <c r="G291" s="175" t="s">
        <v>356</v>
      </c>
      <c r="H291" s="176">
        <v>5</v>
      </c>
      <c r="I291" s="177"/>
      <c r="J291" s="178">
        <f>ROUND(I291*H291,2)</f>
        <v>0</v>
      </c>
      <c r="K291" s="179"/>
      <c r="L291" s="38"/>
      <c r="M291" s="180" t="s">
        <v>1</v>
      </c>
      <c r="N291" s="181" t="s">
        <v>41</v>
      </c>
      <c r="O291" s="76"/>
      <c r="P291" s="182">
        <f>O291*H291</f>
        <v>0</v>
      </c>
      <c r="Q291" s="182">
        <v>0</v>
      </c>
      <c r="R291" s="182">
        <f>Q291*H291</f>
        <v>0</v>
      </c>
      <c r="S291" s="182">
        <v>0</v>
      </c>
      <c r="T291" s="183">
        <f>S291*H291</f>
        <v>0</v>
      </c>
      <c r="U291" s="37"/>
      <c r="V291" s="37"/>
      <c r="W291" s="37"/>
      <c r="X291" s="37"/>
      <c r="Y291" s="37"/>
      <c r="Z291" s="37"/>
      <c r="AA291" s="37"/>
      <c r="AB291" s="37"/>
      <c r="AC291" s="37"/>
      <c r="AD291" s="37"/>
      <c r="AE291" s="37"/>
      <c r="AR291" s="184" t="s">
        <v>305</v>
      </c>
      <c r="AT291" s="184" t="s">
        <v>139</v>
      </c>
      <c r="AU291" s="184" t="s">
        <v>86</v>
      </c>
      <c r="AY291" s="18" t="s">
        <v>136</v>
      </c>
      <c r="BE291" s="185">
        <f>IF(N291="základní",J291,0)</f>
        <v>0</v>
      </c>
      <c r="BF291" s="185">
        <f>IF(N291="snížená",J291,0)</f>
        <v>0</v>
      </c>
      <c r="BG291" s="185">
        <f>IF(N291="zákl. přenesená",J291,0)</f>
        <v>0</v>
      </c>
      <c r="BH291" s="185">
        <f>IF(N291="sníž. přenesená",J291,0)</f>
        <v>0</v>
      </c>
      <c r="BI291" s="185">
        <f>IF(N291="nulová",J291,0)</f>
        <v>0</v>
      </c>
      <c r="BJ291" s="18" t="s">
        <v>84</v>
      </c>
      <c r="BK291" s="185">
        <f>ROUND(I291*H291,2)</f>
        <v>0</v>
      </c>
      <c r="BL291" s="18" t="s">
        <v>305</v>
      </c>
      <c r="BM291" s="184" t="s">
        <v>1564</v>
      </c>
    </row>
    <row r="292" s="2" customFormat="1">
      <c r="A292" s="37"/>
      <c r="B292" s="38"/>
      <c r="C292" s="37"/>
      <c r="D292" s="186" t="s">
        <v>145</v>
      </c>
      <c r="E292" s="37"/>
      <c r="F292" s="187" t="s">
        <v>1565</v>
      </c>
      <c r="G292" s="37"/>
      <c r="H292" s="37"/>
      <c r="I292" s="188"/>
      <c r="J292" s="37"/>
      <c r="K292" s="37"/>
      <c r="L292" s="38"/>
      <c r="M292" s="189"/>
      <c r="N292" s="190"/>
      <c r="O292" s="76"/>
      <c r="P292" s="76"/>
      <c r="Q292" s="76"/>
      <c r="R292" s="76"/>
      <c r="S292" s="76"/>
      <c r="T292" s="77"/>
      <c r="U292" s="37"/>
      <c r="V292" s="37"/>
      <c r="W292" s="37"/>
      <c r="X292" s="37"/>
      <c r="Y292" s="37"/>
      <c r="Z292" s="37"/>
      <c r="AA292" s="37"/>
      <c r="AB292" s="37"/>
      <c r="AC292" s="37"/>
      <c r="AD292" s="37"/>
      <c r="AE292" s="37"/>
      <c r="AT292" s="18" t="s">
        <v>145</v>
      </c>
      <c r="AU292" s="18" t="s">
        <v>86</v>
      </c>
    </row>
    <row r="293" s="2" customFormat="1">
      <c r="A293" s="37"/>
      <c r="B293" s="38"/>
      <c r="C293" s="37"/>
      <c r="D293" s="206" t="s">
        <v>156</v>
      </c>
      <c r="E293" s="37"/>
      <c r="F293" s="207" t="s">
        <v>1566</v>
      </c>
      <c r="G293" s="37"/>
      <c r="H293" s="37"/>
      <c r="I293" s="188"/>
      <c r="J293" s="37"/>
      <c r="K293" s="37"/>
      <c r="L293" s="38"/>
      <c r="M293" s="189"/>
      <c r="N293" s="190"/>
      <c r="O293" s="76"/>
      <c r="P293" s="76"/>
      <c r="Q293" s="76"/>
      <c r="R293" s="76"/>
      <c r="S293" s="76"/>
      <c r="T293" s="77"/>
      <c r="U293" s="37"/>
      <c r="V293" s="37"/>
      <c r="W293" s="37"/>
      <c r="X293" s="37"/>
      <c r="Y293" s="37"/>
      <c r="Z293" s="37"/>
      <c r="AA293" s="37"/>
      <c r="AB293" s="37"/>
      <c r="AC293" s="37"/>
      <c r="AD293" s="37"/>
      <c r="AE293" s="37"/>
      <c r="AT293" s="18" t="s">
        <v>156</v>
      </c>
      <c r="AU293" s="18" t="s">
        <v>86</v>
      </c>
    </row>
    <row r="294" s="2" customFormat="1" ht="37.8" customHeight="1">
      <c r="A294" s="37"/>
      <c r="B294" s="171"/>
      <c r="C294" s="220" t="s">
        <v>1567</v>
      </c>
      <c r="D294" s="220" t="s">
        <v>590</v>
      </c>
      <c r="E294" s="221" t="s">
        <v>1568</v>
      </c>
      <c r="F294" s="222" t="s">
        <v>1569</v>
      </c>
      <c r="G294" s="223" t="s">
        <v>356</v>
      </c>
      <c r="H294" s="224">
        <v>5</v>
      </c>
      <c r="I294" s="225"/>
      <c r="J294" s="226">
        <f>ROUND(I294*H294,2)</f>
        <v>0</v>
      </c>
      <c r="K294" s="227"/>
      <c r="L294" s="228"/>
      <c r="M294" s="229" t="s">
        <v>1</v>
      </c>
      <c r="N294" s="230" t="s">
        <v>41</v>
      </c>
      <c r="O294" s="76"/>
      <c r="P294" s="182">
        <f>O294*H294</f>
        <v>0</v>
      </c>
      <c r="Q294" s="182">
        <v>0.00095</v>
      </c>
      <c r="R294" s="182">
        <f>Q294*H294</f>
        <v>0.0047499999999999999</v>
      </c>
      <c r="S294" s="182">
        <v>0</v>
      </c>
      <c r="T294" s="183">
        <f>S294*H294</f>
        <v>0</v>
      </c>
      <c r="U294" s="37"/>
      <c r="V294" s="37"/>
      <c r="W294" s="37"/>
      <c r="X294" s="37"/>
      <c r="Y294" s="37"/>
      <c r="Z294" s="37"/>
      <c r="AA294" s="37"/>
      <c r="AB294" s="37"/>
      <c r="AC294" s="37"/>
      <c r="AD294" s="37"/>
      <c r="AE294" s="37"/>
      <c r="AR294" s="184" t="s">
        <v>410</v>
      </c>
      <c r="AT294" s="184" t="s">
        <v>590</v>
      </c>
      <c r="AU294" s="184" t="s">
        <v>86</v>
      </c>
      <c r="AY294" s="18" t="s">
        <v>136</v>
      </c>
      <c r="BE294" s="185">
        <f>IF(N294="základní",J294,0)</f>
        <v>0</v>
      </c>
      <c r="BF294" s="185">
        <f>IF(N294="snížená",J294,0)</f>
        <v>0</v>
      </c>
      <c r="BG294" s="185">
        <f>IF(N294="zákl. přenesená",J294,0)</f>
        <v>0</v>
      </c>
      <c r="BH294" s="185">
        <f>IF(N294="sníž. přenesená",J294,0)</f>
        <v>0</v>
      </c>
      <c r="BI294" s="185">
        <f>IF(N294="nulová",J294,0)</f>
        <v>0</v>
      </c>
      <c r="BJ294" s="18" t="s">
        <v>84</v>
      </c>
      <c r="BK294" s="185">
        <f>ROUND(I294*H294,2)</f>
        <v>0</v>
      </c>
      <c r="BL294" s="18" t="s">
        <v>305</v>
      </c>
      <c r="BM294" s="184" t="s">
        <v>1570</v>
      </c>
    </row>
    <row r="295" s="2" customFormat="1">
      <c r="A295" s="37"/>
      <c r="B295" s="38"/>
      <c r="C295" s="37"/>
      <c r="D295" s="186" t="s">
        <v>145</v>
      </c>
      <c r="E295" s="37"/>
      <c r="F295" s="187" t="s">
        <v>1569</v>
      </c>
      <c r="G295" s="37"/>
      <c r="H295" s="37"/>
      <c r="I295" s="188"/>
      <c r="J295" s="37"/>
      <c r="K295" s="37"/>
      <c r="L295" s="38"/>
      <c r="M295" s="189"/>
      <c r="N295" s="190"/>
      <c r="O295" s="76"/>
      <c r="P295" s="76"/>
      <c r="Q295" s="76"/>
      <c r="R295" s="76"/>
      <c r="S295" s="76"/>
      <c r="T295" s="77"/>
      <c r="U295" s="37"/>
      <c r="V295" s="37"/>
      <c r="W295" s="37"/>
      <c r="X295" s="37"/>
      <c r="Y295" s="37"/>
      <c r="Z295" s="37"/>
      <c r="AA295" s="37"/>
      <c r="AB295" s="37"/>
      <c r="AC295" s="37"/>
      <c r="AD295" s="37"/>
      <c r="AE295" s="37"/>
      <c r="AT295" s="18" t="s">
        <v>145</v>
      </c>
      <c r="AU295" s="18" t="s">
        <v>86</v>
      </c>
    </row>
    <row r="296" s="2" customFormat="1" ht="24.15" customHeight="1">
      <c r="A296" s="37"/>
      <c r="B296" s="171"/>
      <c r="C296" s="220" t="s">
        <v>1571</v>
      </c>
      <c r="D296" s="220" t="s">
        <v>590</v>
      </c>
      <c r="E296" s="221" t="s">
        <v>1572</v>
      </c>
      <c r="F296" s="222" t="s">
        <v>1573</v>
      </c>
      <c r="G296" s="223" t="s">
        <v>356</v>
      </c>
      <c r="H296" s="224">
        <v>5</v>
      </c>
      <c r="I296" s="225"/>
      <c r="J296" s="226">
        <f>ROUND(I296*H296,2)</f>
        <v>0</v>
      </c>
      <c r="K296" s="227"/>
      <c r="L296" s="228"/>
      <c r="M296" s="229" t="s">
        <v>1</v>
      </c>
      <c r="N296" s="230" t="s">
        <v>41</v>
      </c>
      <c r="O296" s="76"/>
      <c r="P296" s="182">
        <f>O296*H296</f>
        <v>0</v>
      </c>
      <c r="Q296" s="182">
        <v>0.00095</v>
      </c>
      <c r="R296" s="182">
        <f>Q296*H296</f>
        <v>0.0047499999999999999</v>
      </c>
      <c r="S296" s="182">
        <v>0</v>
      </c>
      <c r="T296" s="183">
        <f>S296*H296</f>
        <v>0</v>
      </c>
      <c r="U296" s="37"/>
      <c r="V296" s="37"/>
      <c r="W296" s="37"/>
      <c r="X296" s="37"/>
      <c r="Y296" s="37"/>
      <c r="Z296" s="37"/>
      <c r="AA296" s="37"/>
      <c r="AB296" s="37"/>
      <c r="AC296" s="37"/>
      <c r="AD296" s="37"/>
      <c r="AE296" s="37"/>
      <c r="AR296" s="184" t="s">
        <v>410</v>
      </c>
      <c r="AT296" s="184" t="s">
        <v>590</v>
      </c>
      <c r="AU296" s="184" t="s">
        <v>86</v>
      </c>
      <c r="AY296" s="18" t="s">
        <v>136</v>
      </c>
      <c r="BE296" s="185">
        <f>IF(N296="základní",J296,0)</f>
        <v>0</v>
      </c>
      <c r="BF296" s="185">
        <f>IF(N296="snížená",J296,0)</f>
        <v>0</v>
      </c>
      <c r="BG296" s="185">
        <f>IF(N296="zákl. přenesená",J296,0)</f>
        <v>0</v>
      </c>
      <c r="BH296" s="185">
        <f>IF(N296="sníž. přenesená",J296,0)</f>
        <v>0</v>
      </c>
      <c r="BI296" s="185">
        <f>IF(N296="nulová",J296,0)</f>
        <v>0</v>
      </c>
      <c r="BJ296" s="18" t="s">
        <v>84</v>
      </c>
      <c r="BK296" s="185">
        <f>ROUND(I296*H296,2)</f>
        <v>0</v>
      </c>
      <c r="BL296" s="18" t="s">
        <v>305</v>
      </c>
      <c r="BM296" s="184" t="s">
        <v>1574</v>
      </c>
    </row>
    <row r="297" s="2" customFormat="1">
      <c r="A297" s="37"/>
      <c r="B297" s="38"/>
      <c r="C297" s="37"/>
      <c r="D297" s="186" t="s">
        <v>145</v>
      </c>
      <c r="E297" s="37"/>
      <c r="F297" s="187" t="s">
        <v>1573</v>
      </c>
      <c r="G297" s="37"/>
      <c r="H297" s="37"/>
      <c r="I297" s="188"/>
      <c r="J297" s="37"/>
      <c r="K297" s="37"/>
      <c r="L297" s="38"/>
      <c r="M297" s="189"/>
      <c r="N297" s="190"/>
      <c r="O297" s="76"/>
      <c r="P297" s="76"/>
      <c r="Q297" s="76"/>
      <c r="R297" s="76"/>
      <c r="S297" s="76"/>
      <c r="T297" s="77"/>
      <c r="U297" s="37"/>
      <c r="V297" s="37"/>
      <c r="W297" s="37"/>
      <c r="X297" s="37"/>
      <c r="Y297" s="37"/>
      <c r="Z297" s="37"/>
      <c r="AA297" s="37"/>
      <c r="AB297" s="37"/>
      <c r="AC297" s="37"/>
      <c r="AD297" s="37"/>
      <c r="AE297" s="37"/>
      <c r="AT297" s="18" t="s">
        <v>145</v>
      </c>
      <c r="AU297" s="18" t="s">
        <v>86</v>
      </c>
    </row>
    <row r="298" s="2" customFormat="1" ht="16.5" customHeight="1">
      <c r="A298" s="37"/>
      <c r="B298" s="171"/>
      <c r="C298" s="172" t="s">
        <v>1575</v>
      </c>
      <c r="D298" s="172" t="s">
        <v>139</v>
      </c>
      <c r="E298" s="173" t="s">
        <v>1576</v>
      </c>
      <c r="F298" s="174" t="s">
        <v>1577</v>
      </c>
      <c r="G298" s="175" t="s">
        <v>356</v>
      </c>
      <c r="H298" s="176">
        <v>7</v>
      </c>
      <c r="I298" s="177"/>
      <c r="J298" s="178">
        <f>ROUND(I298*H298,2)</f>
        <v>0</v>
      </c>
      <c r="K298" s="179"/>
      <c r="L298" s="38"/>
      <c r="M298" s="180" t="s">
        <v>1</v>
      </c>
      <c r="N298" s="181" t="s">
        <v>41</v>
      </c>
      <c r="O298" s="76"/>
      <c r="P298" s="182">
        <f>O298*H298</f>
        <v>0</v>
      </c>
      <c r="Q298" s="182">
        <v>0</v>
      </c>
      <c r="R298" s="182">
        <f>Q298*H298</f>
        <v>0</v>
      </c>
      <c r="S298" s="182">
        <v>0</v>
      </c>
      <c r="T298" s="183">
        <f>S298*H298</f>
        <v>0</v>
      </c>
      <c r="U298" s="37"/>
      <c r="V298" s="37"/>
      <c r="W298" s="37"/>
      <c r="X298" s="37"/>
      <c r="Y298" s="37"/>
      <c r="Z298" s="37"/>
      <c r="AA298" s="37"/>
      <c r="AB298" s="37"/>
      <c r="AC298" s="37"/>
      <c r="AD298" s="37"/>
      <c r="AE298" s="37"/>
      <c r="AR298" s="184" t="s">
        <v>305</v>
      </c>
      <c r="AT298" s="184" t="s">
        <v>139</v>
      </c>
      <c r="AU298" s="184" t="s">
        <v>86</v>
      </c>
      <c r="AY298" s="18" t="s">
        <v>136</v>
      </c>
      <c r="BE298" s="185">
        <f>IF(N298="základní",J298,0)</f>
        <v>0</v>
      </c>
      <c r="BF298" s="185">
        <f>IF(N298="snížená",J298,0)</f>
        <v>0</v>
      </c>
      <c r="BG298" s="185">
        <f>IF(N298="zákl. přenesená",J298,0)</f>
        <v>0</v>
      </c>
      <c r="BH298" s="185">
        <f>IF(N298="sníž. přenesená",J298,0)</f>
        <v>0</v>
      </c>
      <c r="BI298" s="185">
        <f>IF(N298="nulová",J298,0)</f>
        <v>0</v>
      </c>
      <c r="BJ298" s="18" t="s">
        <v>84</v>
      </c>
      <c r="BK298" s="185">
        <f>ROUND(I298*H298,2)</f>
        <v>0</v>
      </c>
      <c r="BL298" s="18" t="s">
        <v>305</v>
      </c>
      <c r="BM298" s="184" t="s">
        <v>1578</v>
      </c>
    </row>
    <row r="299" s="2" customFormat="1">
      <c r="A299" s="37"/>
      <c r="B299" s="38"/>
      <c r="C299" s="37"/>
      <c r="D299" s="186" t="s">
        <v>145</v>
      </c>
      <c r="E299" s="37"/>
      <c r="F299" s="187" t="s">
        <v>1579</v>
      </c>
      <c r="G299" s="37"/>
      <c r="H299" s="37"/>
      <c r="I299" s="188"/>
      <c r="J299" s="37"/>
      <c r="K299" s="37"/>
      <c r="L299" s="38"/>
      <c r="M299" s="189"/>
      <c r="N299" s="190"/>
      <c r="O299" s="76"/>
      <c r="P299" s="76"/>
      <c r="Q299" s="76"/>
      <c r="R299" s="76"/>
      <c r="S299" s="76"/>
      <c r="T299" s="77"/>
      <c r="U299" s="37"/>
      <c r="V299" s="37"/>
      <c r="W299" s="37"/>
      <c r="X299" s="37"/>
      <c r="Y299" s="37"/>
      <c r="Z299" s="37"/>
      <c r="AA299" s="37"/>
      <c r="AB299" s="37"/>
      <c r="AC299" s="37"/>
      <c r="AD299" s="37"/>
      <c r="AE299" s="37"/>
      <c r="AT299" s="18" t="s">
        <v>145</v>
      </c>
      <c r="AU299" s="18" t="s">
        <v>86</v>
      </c>
    </row>
    <row r="300" s="2" customFormat="1" ht="16.5" customHeight="1">
      <c r="A300" s="37"/>
      <c r="B300" s="171"/>
      <c r="C300" s="220" t="s">
        <v>1580</v>
      </c>
      <c r="D300" s="220" t="s">
        <v>590</v>
      </c>
      <c r="E300" s="221" t="s">
        <v>1581</v>
      </c>
      <c r="F300" s="222" t="s">
        <v>1582</v>
      </c>
      <c r="G300" s="223" t="s">
        <v>356</v>
      </c>
      <c r="H300" s="224">
        <v>7</v>
      </c>
      <c r="I300" s="225"/>
      <c r="J300" s="226">
        <f>ROUND(I300*H300,2)</f>
        <v>0</v>
      </c>
      <c r="K300" s="227"/>
      <c r="L300" s="228"/>
      <c r="M300" s="229" t="s">
        <v>1</v>
      </c>
      <c r="N300" s="230" t="s">
        <v>41</v>
      </c>
      <c r="O300" s="76"/>
      <c r="P300" s="182">
        <f>O300*H300</f>
        <v>0</v>
      </c>
      <c r="Q300" s="182">
        <v>8.0000000000000007E-05</v>
      </c>
      <c r="R300" s="182">
        <f>Q300*H300</f>
        <v>0.00056000000000000006</v>
      </c>
      <c r="S300" s="182">
        <v>0</v>
      </c>
      <c r="T300" s="183">
        <f>S300*H300</f>
        <v>0</v>
      </c>
      <c r="U300" s="37"/>
      <c r="V300" s="37"/>
      <c r="W300" s="37"/>
      <c r="X300" s="37"/>
      <c r="Y300" s="37"/>
      <c r="Z300" s="37"/>
      <c r="AA300" s="37"/>
      <c r="AB300" s="37"/>
      <c r="AC300" s="37"/>
      <c r="AD300" s="37"/>
      <c r="AE300" s="37"/>
      <c r="AR300" s="184" t="s">
        <v>410</v>
      </c>
      <c r="AT300" s="184" t="s">
        <v>590</v>
      </c>
      <c r="AU300" s="184" t="s">
        <v>86</v>
      </c>
      <c r="AY300" s="18" t="s">
        <v>136</v>
      </c>
      <c r="BE300" s="185">
        <f>IF(N300="základní",J300,0)</f>
        <v>0</v>
      </c>
      <c r="BF300" s="185">
        <f>IF(N300="snížená",J300,0)</f>
        <v>0</v>
      </c>
      <c r="BG300" s="185">
        <f>IF(N300="zákl. přenesená",J300,0)</f>
        <v>0</v>
      </c>
      <c r="BH300" s="185">
        <f>IF(N300="sníž. přenesená",J300,0)</f>
        <v>0</v>
      </c>
      <c r="BI300" s="185">
        <f>IF(N300="nulová",J300,0)</f>
        <v>0</v>
      </c>
      <c r="BJ300" s="18" t="s">
        <v>84</v>
      </c>
      <c r="BK300" s="185">
        <f>ROUND(I300*H300,2)</f>
        <v>0</v>
      </c>
      <c r="BL300" s="18" t="s">
        <v>305</v>
      </c>
      <c r="BM300" s="184" t="s">
        <v>1583</v>
      </c>
    </row>
    <row r="301" s="2" customFormat="1">
      <c r="A301" s="37"/>
      <c r="B301" s="38"/>
      <c r="C301" s="37"/>
      <c r="D301" s="186" t="s">
        <v>145</v>
      </c>
      <c r="E301" s="37"/>
      <c r="F301" s="187" t="s">
        <v>1582</v>
      </c>
      <c r="G301" s="37"/>
      <c r="H301" s="37"/>
      <c r="I301" s="188"/>
      <c r="J301" s="37"/>
      <c r="K301" s="37"/>
      <c r="L301" s="38"/>
      <c r="M301" s="189"/>
      <c r="N301" s="190"/>
      <c r="O301" s="76"/>
      <c r="P301" s="76"/>
      <c r="Q301" s="76"/>
      <c r="R301" s="76"/>
      <c r="S301" s="76"/>
      <c r="T301" s="77"/>
      <c r="U301" s="37"/>
      <c r="V301" s="37"/>
      <c r="W301" s="37"/>
      <c r="X301" s="37"/>
      <c r="Y301" s="37"/>
      <c r="Z301" s="37"/>
      <c r="AA301" s="37"/>
      <c r="AB301" s="37"/>
      <c r="AC301" s="37"/>
      <c r="AD301" s="37"/>
      <c r="AE301" s="37"/>
      <c r="AT301" s="18" t="s">
        <v>145</v>
      </c>
      <c r="AU301" s="18" t="s">
        <v>86</v>
      </c>
    </row>
    <row r="302" s="2" customFormat="1" ht="21.75" customHeight="1">
      <c r="A302" s="37"/>
      <c r="B302" s="171"/>
      <c r="C302" s="172" t="s">
        <v>1584</v>
      </c>
      <c r="D302" s="172" t="s">
        <v>139</v>
      </c>
      <c r="E302" s="173" t="s">
        <v>1585</v>
      </c>
      <c r="F302" s="174" t="s">
        <v>1586</v>
      </c>
      <c r="G302" s="175" t="s">
        <v>356</v>
      </c>
      <c r="H302" s="176">
        <v>5</v>
      </c>
      <c r="I302" s="177"/>
      <c r="J302" s="178">
        <f>ROUND(I302*H302,2)</f>
        <v>0</v>
      </c>
      <c r="K302" s="179"/>
      <c r="L302" s="38"/>
      <c r="M302" s="180" t="s">
        <v>1</v>
      </c>
      <c r="N302" s="181" t="s">
        <v>41</v>
      </c>
      <c r="O302" s="76"/>
      <c r="P302" s="182">
        <f>O302*H302</f>
        <v>0</v>
      </c>
      <c r="Q302" s="182">
        <v>0</v>
      </c>
      <c r="R302" s="182">
        <f>Q302*H302</f>
        <v>0</v>
      </c>
      <c r="S302" s="182">
        <v>0</v>
      </c>
      <c r="T302" s="183">
        <f>S302*H302</f>
        <v>0</v>
      </c>
      <c r="U302" s="37"/>
      <c r="V302" s="37"/>
      <c r="W302" s="37"/>
      <c r="X302" s="37"/>
      <c r="Y302" s="37"/>
      <c r="Z302" s="37"/>
      <c r="AA302" s="37"/>
      <c r="AB302" s="37"/>
      <c r="AC302" s="37"/>
      <c r="AD302" s="37"/>
      <c r="AE302" s="37"/>
      <c r="AR302" s="184" t="s">
        <v>305</v>
      </c>
      <c r="AT302" s="184" t="s">
        <v>139</v>
      </c>
      <c r="AU302" s="184" t="s">
        <v>86</v>
      </c>
      <c r="AY302" s="18" t="s">
        <v>136</v>
      </c>
      <c r="BE302" s="185">
        <f>IF(N302="základní",J302,0)</f>
        <v>0</v>
      </c>
      <c r="BF302" s="185">
        <f>IF(N302="snížená",J302,0)</f>
        <v>0</v>
      </c>
      <c r="BG302" s="185">
        <f>IF(N302="zákl. přenesená",J302,0)</f>
        <v>0</v>
      </c>
      <c r="BH302" s="185">
        <f>IF(N302="sníž. přenesená",J302,0)</f>
        <v>0</v>
      </c>
      <c r="BI302" s="185">
        <f>IF(N302="nulová",J302,0)</f>
        <v>0</v>
      </c>
      <c r="BJ302" s="18" t="s">
        <v>84</v>
      </c>
      <c r="BK302" s="185">
        <f>ROUND(I302*H302,2)</f>
        <v>0</v>
      </c>
      <c r="BL302" s="18" t="s">
        <v>305</v>
      </c>
      <c r="BM302" s="184" t="s">
        <v>1587</v>
      </c>
    </row>
    <row r="303" s="2" customFormat="1">
      <c r="A303" s="37"/>
      <c r="B303" s="38"/>
      <c r="C303" s="37"/>
      <c r="D303" s="186" t="s">
        <v>145</v>
      </c>
      <c r="E303" s="37"/>
      <c r="F303" s="187" t="s">
        <v>1588</v>
      </c>
      <c r="G303" s="37"/>
      <c r="H303" s="37"/>
      <c r="I303" s="188"/>
      <c r="J303" s="37"/>
      <c r="K303" s="37"/>
      <c r="L303" s="38"/>
      <c r="M303" s="189"/>
      <c r="N303" s="190"/>
      <c r="O303" s="76"/>
      <c r="P303" s="76"/>
      <c r="Q303" s="76"/>
      <c r="R303" s="76"/>
      <c r="S303" s="76"/>
      <c r="T303" s="77"/>
      <c r="U303" s="37"/>
      <c r="V303" s="37"/>
      <c r="W303" s="37"/>
      <c r="X303" s="37"/>
      <c r="Y303" s="37"/>
      <c r="Z303" s="37"/>
      <c r="AA303" s="37"/>
      <c r="AB303" s="37"/>
      <c r="AC303" s="37"/>
      <c r="AD303" s="37"/>
      <c r="AE303" s="37"/>
      <c r="AT303" s="18" t="s">
        <v>145</v>
      </c>
      <c r="AU303" s="18" t="s">
        <v>86</v>
      </c>
    </row>
    <row r="304" s="2" customFormat="1">
      <c r="A304" s="37"/>
      <c r="B304" s="38"/>
      <c r="C304" s="37"/>
      <c r="D304" s="206" t="s">
        <v>156</v>
      </c>
      <c r="E304" s="37"/>
      <c r="F304" s="207" t="s">
        <v>1589</v>
      </c>
      <c r="G304" s="37"/>
      <c r="H304" s="37"/>
      <c r="I304" s="188"/>
      <c r="J304" s="37"/>
      <c r="K304" s="37"/>
      <c r="L304" s="38"/>
      <c r="M304" s="189"/>
      <c r="N304" s="190"/>
      <c r="O304" s="76"/>
      <c r="P304" s="76"/>
      <c r="Q304" s="76"/>
      <c r="R304" s="76"/>
      <c r="S304" s="76"/>
      <c r="T304" s="77"/>
      <c r="U304" s="37"/>
      <c r="V304" s="37"/>
      <c r="W304" s="37"/>
      <c r="X304" s="37"/>
      <c r="Y304" s="37"/>
      <c r="Z304" s="37"/>
      <c r="AA304" s="37"/>
      <c r="AB304" s="37"/>
      <c r="AC304" s="37"/>
      <c r="AD304" s="37"/>
      <c r="AE304" s="37"/>
      <c r="AT304" s="18" t="s">
        <v>156</v>
      </c>
      <c r="AU304" s="18" t="s">
        <v>86</v>
      </c>
    </row>
    <row r="305" s="2" customFormat="1" ht="16.5" customHeight="1">
      <c r="A305" s="37"/>
      <c r="B305" s="171"/>
      <c r="C305" s="220" t="s">
        <v>785</v>
      </c>
      <c r="D305" s="220" t="s">
        <v>590</v>
      </c>
      <c r="E305" s="221" t="s">
        <v>1590</v>
      </c>
      <c r="F305" s="222" t="s">
        <v>1591</v>
      </c>
      <c r="G305" s="223" t="s">
        <v>356</v>
      </c>
      <c r="H305" s="224">
        <v>5</v>
      </c>
      <c r="I305" s="225"/>
      <c r="J305" s="226">
        <f>ROUND(I305*H305,2)</f>
        <v>0</v>
      </c>
      <c r="K305" s="227"/>
      <c r="L305" s="228"/>
      <c r="M305" s="229" t="s">
        <v>1</v>
      </c>
      <c r="N305" s="230" t="s">
        <v>41</v>
      </c>
      <c r="O305" s="76"/>
      <c r="P305" s="182">
        <f>O305*H305</f>
        <v>0</v>
      </c>
      <c r="Q305" s="182">
        <v>0.00040000000000000002</v>
      </c>
      <c r="R305" s="182">
        <f>Q305*H305</f>
        <v>0.002</v>
      </c>
      <c r="S305" s="182">
        <v>0</v>
      </c>
      <c r="T305" s="183">
        <f>S305*H305</f>
        <v>0</v>
      </c>
      <c r="U305" s="37"/>
      <c r="V305" s="37"/>
      <c r="W305" s="37"/>
      <c r="X305" s="37"/>
      <c r="Y305" s="37"/>
      <c r="Z305" s="37"/>
      <c r="AA305" s="37"/>
      <c r="AB305" s="37"/>
      <c r="AC305" s="37"/>
      <c r="AD305" s="37"/>
      <c r="AE305" s="37"/>
      <c r="AR305" s="184" t="s">
        <v>410</v>
      </c>
      <c r="AT305" s="184" t="s">
        <v>590</v>
      </c>
      <c r="AU305" s="184" t="s">
        <v>86</v>
      </c>
      <c r="AY305" s="18" t="s">
        <v>136</v>
      </c>
      <c r="BE305" s="185">
        <f>IF(N305="základní",J305,0)</f>
        <v>0</v>
      </c>
      <c r="BF305" s="185">
        <f>IF(N305="snížená",J305,0)</f>
        <v>0</v>
      </c>
      <c r="BG305" s="185">
        <f>IF(N305="zákl. přenesená",J305,0)</f>
        <v>0</v>
      </c>
      <c r="BH305" s="185">
        <f>IF(N305="sníž. přenesená",J305,0)</f>
        <v>0</v>
      </c>
      <c r="BI305" s="185">
        <f>IF(N305="nulová",J305,0)</f>
        <v>0</v>
      </c>
      <c r="BJ305" s="18" t="s">
        <v>84</v>
      </c>
      <c r="BK305" s="185">
        <f>ROUND(I305*H305,2)</f>
        <v>0</v>
      </c>
      <c r="BL305" s="18" t="s">
        <v>305</v>
      </c>
      <c r="BM305" s="184" t="s">
        <v>1592</v>
      </c>
    </row>
    <row r="306" s="2" customFormat="1">
      <c r="A306" s="37"/>
      <c r="B306" s="38"/>
      <c r="C306" s="37"/>
      <c r="D306" s="186" t="s">
        <v>145</v>
      </c>
      <c r="E306" s="37"/>
      <c r="F306" s="187" t="s">
        <v>1591</v>
      </c>
      <c r="G306" s="37"/>
      <c r="H306" s="37"/>
      <c r="I306" s="188"/>
      <c r="J306" s="37"/>
      <c r="K306" s="37"/>
      <c r="L306" s="38"/>
      <c r="M306" s="189"/>
      <c r="N306" s="190"/>
      <c r="O306" s="76"/>
      <c r="P306" s="76"/>
      <c r="Q306" s="76"/>
      <c r="R306" s="76"/>
      <c r="S306" s="76"/>
      <c r="T306" s="77"/>
      <c r="U306" s="37"/>
      <c r="V306" s="37"/>
      <c r="W306" s="37"/>
      <c r="X306" s="37"/>
      <c r="Y306" s="37"/>
      <c r="Z306" s="37"/>
      <c r="AA306" s="37"/>
      <c r="AB306" s="37"/>
      <c r="AC306" s="37"/>
      <c r="AD306" s="37"/>
      <c r="AE306" s="37"/>
      <c r="AT306" s="18" t="s">
        <v>145</v>
      </c>
      <c r="AU306" s="18" t="s">
        <v>86</v>
      </c>
    </row>
    <row r="307" s="2" customFormat="1" ht="24.15" customHeight="1">
      <c r="A307" s="37"/>
      <c r="B307" s="171"/>
      <c r="C307" s="172" t="s">
        <v>792</v>
      </c>
      <c r="D307" s="172" t="s">
        <v>139</v>
      </c>
      <c r="E307" s="173" t="s">
        <v>1593</v>
      </c>
      <c r="F307" s="174" t="s">
        <v>1594</v>
      </c>
      <c r="G307" s="175" t="s">
        <v>356</v>
      </c>
      <c r="H307" s="176">
        <v>4</v>
      </c>
      <c r="I307" s="177"/>
      <c r="J307" s="178">
        <f>ROUND(I307*H307,2)</f>
        <v>0</v>
      </c>
      <c r="K307" s="179"/>
      <c r="L307" s="38"/>
      <c r="M307" s="180" t="s">
        <v>1</v>
      </c>
      <c r="N307" s="181" t="s">
        <v>41</v>
      </c>
      <c r="O307" s="76"/>
      <c r="P307" s="182">
        <f>O307*H307</f>
        <v>0</v>
      </c>
      <c r="Q307" s="182">
        <v>0</v>
      </c>
      <c r="R307" s="182">
        <f>Q307*H307</f>
        <v>0</v>
      </c>
      <c r="S307" s="182">
        <v>0</v>
      </c>
      <c r="T307" s="183">
        <f>S307*H307</f>
        <v>0</v>
      </c>
      <c r="U307" s="37"/>
      <c r="V307" s="37"/>
      <c r="W307" s="37"/>
      <c r="X307" s="37"/>
      <c r="Y307" s="37"/>
      <c r="Z307" s="37"/>
      <c r="AA307" s="37"/>
      <c r="AB307" s="37"/>
      <c r="AC307" s="37"/>
      <c r="AD307" s="37"/>
      <c r="AE307" s="37"/>
      <c r="AR307" s="184" t="s">
        <v>305</v>
      </c>
      <c r="AT307" s="184" t="s">
        <v>139</v>
      </c>
      <c r="AU307" s="184" t="s">
        <v>86</v>
      </c>
      <c r="AY307" s="18" t="s">
        <v>136</v>
      </c>
      <c r="BE307" s="185">
        <f>IF(N307="základní",J307,0)</f>
        <v>0</v>
      </c>
      <c r="BF307" s="185">
        <f>IF(N307="snížená",J307,0)</f>
        <v>0</v>
      </c>
      <c r="BG307" s="185">
        <f>IF(N307="zákl. přenesená",J307,0)</f>
        <v>0</v>
      </c>
      <c r="BH307" s="185">
        <f>IF(N307="sníž. přenesená",J307,0)</f>
        <v>0</v>
      </c>
      <c r="BI307" s="185">
        <f>IF(N307="nulová",J307,0)</f>
        <v>0</v>
      </c>
      <c r="BJ307" s="18" t="s">
        <v>84</v>
      </c>
      <c r="BK307" s="185">
        <f>ROUND(I307*H307,2)</f>
        <v>0</v>
      </c>
      <c r="BL307" s="18" t="s">
        <v>305</v>
      </c>
      <c r="BM307" s="184" t="s">
        <v>1595</v>
      </c>
    </row>
    <row r="308" s="2" customFormat="1">
      <c r="A308" s="37"/>
      <c r="B308" s="38"/>
      <c r="C308" s="37"/>
      <c r="D308" s="186" t="s">
        <v>145</v>
      </c>
      <c r="E308" s="37"/>
      <c r="F308" s="187" t="s">
        <v>1596</v>
      </c>
      <c r="G308" s="37"/>
      <c r="H308" s="37"/>
      <c r="I308" s="188"/>
      <c r="J308" s="37"/>
      <c r="K308" s="37"/>
      <c r="L308" s="38"/>
      <c r="M308" s="189"/>
      <c r="N308" s="190"/>
      <c r="O308" s="76"/>
      <c r="P308" s="76"/>
      <c r="Q308" s="76"/>
      <c r="R308" s="76"/>
      <c r="S308" s="76"/>
      <c r="T308" s="77"/>
      <c r="U308" s="37"/>
      <c r="V308" s="37"/>
      <c r="W308" s="37"/>
      <c r="X308" s="37"/>
      <c r="Y308" s="37"/>
      <c r="Z308" s="37"/>
      <c r="AA308" s="37"/>
      <c r="AB308" s="37"/>
      <c r="AC308" s="37"/>
      <c r="AD308" s="37"/>
      <c r="AE308" s="37"/>
      <c r="AT308" s="18" t="s">
        <v>145</v>
      </c>
      <c r="AU308" s="18" t="s">
        <v>86</v>
      </c>
    </row>
    <row r="309" s="2" customFormat="1">
      <c r="A309" s="37"/>
      <c r="B309" s="38"/>
      <c r="C309" s="37"/>
      <c r="D309" s="206" t="s">
        <v>156</v>
      </c>
      <c r="E309" s="37"/>
      <c r="F309" s="207" t="s">
        <v>1597</v>
      </c>
      <c r="G309" s="37"/>
      <c r="H309" s="37"/>
      <c r="I309" s="188"/>
      <c r="J309" s="37"/>
      <c r="K309" s="37"/>
      <c r="L309" s="38"/>
      <c r="M309" s="189"/>
      <c r="N309" s="190"/>
      <c r="O309" s="76"/>
      <c r="P309" s="76"/>
      <c r="Q309" s="76"/>
      <c r="R309" s="76"/>
      <c r="S309" s="76"/>
      <c r="T309" s="77"/>
      <c r="U309" s="37"/>
      <c r="V309" s="37"/>
      <c r="W309" s="37"/>
      <c r="X309" s="37"/>
      <c r="Y309" s="37"/>
      <c r="Z309" s="37"/>
      <c r="AA309" s="37"/>
      <c r="AB309" s="37"/>
      <c r="AC309" s="37"/>
      <c r="AD309" s="37"/>
      <c r="AE309" s="37"/>
      <c r="AT309" s="18" t="s">
        <v>156</v>
      </c>
      <c r="AU309" s="18" t="s">
        <v>86</v>
      </c>
    </row>
    <row r="310" s="2" customFormat="1" ht="16.5" customHeight="1">
      <c r="A310" s="37"/>
      <c r="B310" s="171"/>
      <c r="C310" s="220" t="s">
        <v>799</v>
      </c>
      <c r="D310" s="220" t="s">
        <v>590</v>
      </c>
      <c r="E310" s="221" t="s">
        <v>1598</v>
      </c>
      <c r="F310" s="222" t="s">
        <v>1599</v>
      </c>
      <c r="G310" s="223" t="s">
        <v>356</v>
      </c>
      <c r="H310" s="224">
        <v>4</v>
      </c>
      <c r="I310" s="225"/>
      <c r="J310" s="226">
        <f>ROUND(I310*H310,2)</f>
        <v>0</v>
      </c>
      <c r="K310" s="227"/>
      <c r="L310" s="228"/>
      <c r="M310" s="229" t="s">
        <v>1</v>
      </c>
      <c r="N310" s="230" t="s">
        <v>41</v>
      </c>
      <c r="O310" s="76"/>
      <c r="P310" s="182">
        <f>O310*H310</f>
        <v>0</v>
      </c>
      <c r="Q310" s="182">
        <v>0.00298</v>
      </c>
      <c r="R310" s="182">
        <f>Q310*H310</f>
        <v>0.01192</v>
      </c>
      <c r="S310" s="182">
        <v>0</v>
      </c>
      <c r="T310" s="183">
        <f>S310*H310</f>
        <v>0</v>
      </c>
      <c r="U310" s="37"/>
      <c r="V310" s="37"/>
      <c r="W310" s="37"/>
      <c r="X310" s="37"/>
      <c r="Y310" s="37"/>
      <c r="Z310" s="37"/>
      <c r="AA310" s="37"/>
      <c r="AB310" s="37"/>
      <c r="AC310" s="37"/>
      <c r="AD310" s="37"/>
      <c r="AE310" s="37"/>
      <c r="AR310" s="184" t="s">
        <v>410</v>
      </c>
      <c r="AT310" s="184" t="s">
        <v>590</v>
      </c>
      <c r="AU310" s="184" t="s">
        <v>86</v>
      </c>
      <c r="AY310" s="18" t="s">
        <v>136</v>
      </c>
      <c r="BE310" s="185">
        <f>IF(N310="základní",J310,0)</f>
        <v>0</v>
      </c>
      <c r="BF310" s="185">
        <f>IF(N310="snížená",J310,0)</f>
        <v>0</v>
      </c>
      <c r="BG310" s="185">
        <f>IF(N310="zákl. přenesená",J310,0)</f>
        <v>0</v>
      </c>
      <c r="BH310" s="185">
        <f>IF(N310="sníž. přenesená",J310,0)</f>
        <v>0</v>
      </c>
      <c r="BI310" s="185">
        <f>IF(N310="nulová",J310,0)</f>
        <v>0</v>
      </c>
      <c r="BJ310" s="18" t="s">
        <v>84</v>
      </c>
      <c r="BK310" s="185">
        <f>ROUND(I310*H310,2)</f>
        <v>0</v>
      </c>
      <c r="BL310" s="18" t="s">
        <v>305</v>
      </c>
      <c r="BM310" s="184" t="s">
        <v>1600</v>
      </c>
    </row>
    <row r="311" s="2" customFormat="1">
      <c r="A311" s="37"/>
      <c r="B311" s="38"/>
      <c r="C311" s="37"/>
      <c r="D311" s="186" t="s">
        <v>145</v>
      </c>
      <c r="E311" s="37"/>
      <c r="F311" s="187" t="s">
        <v>1601</v>
      </c>
      <c r="G311" s="37"/>
      <c r="H311" s="37"/>
      <c r="I311" s="188"/>
      <c r="J311" s="37"/>
      <c r="K311" s="37"/>
      <c r="L311" s="38"/>
      <c r="M311" s="189"/>
      <c r="N311" s="190"/>
      <c r="O311" s="76"/>
      <c r="P311" s="76"/>
      <c r="Q311" s="76"/>
      <c r="R311" s="76"/>
      <c r="S311" s="76"/>
      <c r="T311" s="77"/>
      <c r="U311" s="37"/>
      <c r="V311" s="37"/>
      <c r="W311" s="37"/>
      <c r="X311" s="37"/>
      <c r="Y311" s="37"/>
      <c r="Z311" s="37"/>
      <c r="AA311" s="37"/>
      <c r="AB311" s="37"/>
      <c r="AC311" s="37"/>
      <c r="AD311" s="37"/>
      <c r="AE311" s="37"/>
      <c r="AT311" s="18" t="s">
        <v>145</v>
      </c>
      <c r="AU311" s="18" t="s">
        <v>86</v>
      </c>
    </row>
    <row r="312" s="2" customFormat="1" ht="16.5" customHeight="1">
      <c r="A312" s="37"/>
      <c r="B312" s="171"/>
      <c r="C312" s="172" t="s">
        <v>807</v>
      </c>
      <c r="D312" s="172" t="s">
        <v>139</v>
      </c>
      <c r="E312" s="173" t="s">
        <v>1602</v>
      </c>
      <c r="F312" s="174" t="s">
        <v>1603</v>
      </c>
      <c r="G312" s="175" t="s">
        <v>356</v>
      </c>
      <c r="H312" s="176">
        <v>9</v>
      </c>
      <c r="I312" s="177"/>
      <c r="J312" s="178">
        <f>ROUND(I312*H312,2)</f>
        <v>0</v>
      </c>
      <c r="K312" s="179"/>
      <c r="L312" s="38"/>
      <c r="M312" s="180" t="s">
        <v>1</v>
      </c>
      <c r="N312" s="181" t="s">
        <v>41</v>
      </c>
      <c r="O312" s="76"/>
      <c r="P312" s="182">
        <f>O312*H312</f>
        <v>0</v>
      </c>
      <c r="Q312" s="182">
        <v>0</v>
      </c>
      <c r="R312" s="182">
        <f>Q312*H312</f>
        <v>0</v>
      </c>
      <c r="S312" s="182">
        <v>0</v>
      </c>
      <c r="T312" s="183">
        <f>S312*H312</f>
        <v>0</v>
      </c>
      <c r="U312" s="37"/>
      <c r="V312" s="37"/>
      <c r="W312" s="37"/>
      <c r="X312" s="37"/>
      <c r="Y312" s="37"/>
      <c r="Z312" s="37"/>
      <c r="AA312" s="37"/>
      <c r="AB312" s="37"/>
      <c r="AC312" s="37"/>
      <c r="AD312" s="37"/>
      <c r="AE312" s="37"/>
      <c r="AR312" s="184" t="s">
        <v>305</v>
      </c>
      <c r="AT312" s="184" t="s">
        <v>139</v>
      </c>
      <c r="AU312" s="184" t="s">
        <v>86</v>
      </c>
      <c r="AY312" s="18" t="s">
        <v>136</v>
      </c>
      <c r="BE312" s="185">
        <f>IF(N312="základní",J312,0)</f>
        <v>0</v>
      </c>
      <c r="BF312" s="185">
        <f>IF(N312="snížená",J312,0)</f>
        <v>0</v>
      </c>
      <c r="BG312" s="185">
        <f>IF(N312="zákl. přenesená",J312,0)</f>
        <v>0</v>
      </c>
      <c r="BH312" s="185">
        <f>IF(N312="sníž. přenesená",J312,0)</f>
        <v>0</v>
      </c>
      <c r="BI312" s="185">
        <f>IF(N312="nulová",J312,0)</f>
        <v>0</v>
      </c>
      <c r="BJ312" s="18" t="s">
        <v>84</v>
      </c>
      <c r="BK312" s="185">
        <f>ROUND(I312*H312,2)</f>
        <v>0</v>
      </c>
      <c r="BL312" s="18" t="s">
        <v>305</v>
      </c>
      <c r="BM312" s="184" t="s">
        <v>1604</v>
      </c>
    </row>
    <row r="313" s="2" customFormat="1">
      <c r="A313" s="37"/>
      <c r="B313" s="38"/>
      <c r="C313" s="37"/>
      <c r="D313" s="186" t="s">
        <v>145</v>
      </c>
      <c r="E313" s="37"/>
      <c r="F313" s="187" t="s">
        <v>1603</v>
      </c>
      <c r="G313" s="37"/>
      <c r="H313" s="37"/>
      <c r="I313" s="188"/>
      <c r="J313" s="37"/>
      <c r="K313" s="37"/>
      <c r="L313" s="38"/>
      <c r="M313" s="189"/>
      <c r="N313" s="190"/>
      <c r="O313" s="76"/>
      <c r="P313" s="76"/>
      <c r="Q313" s="76"/>
      <c r="R313" s="76"/>
      <c r="S313" s="76"/>
      <c r="T313" s="77"/>
      <c r="U313" s="37"/>
      <c r="V313" s="37"/>
      <c r="W313" s="37"/>
      <c r="X313" s="37"/>
      <c r="Y313" s="37"/>
      <c r="Z313" s="37"/>
      <c r="AA313" s="37"/>
      <c r="AB313" s="37"/>
      <c r="AC313" s="37"/>
      <c r="AD313" s="37"/>
      <c r="AE313" s="37"/>
      <c r="AT313" s="18" t="s">
        <v>145</v>
      </c>
      <c r="AU313" s="18" t="s">
        <v>86</v>
      </c>
    </row>
    <row r="314" s="2" customFormat="1" ht="33" customHeight="1">
      <c r="A314" s="37"/>
      <c r="B314" s="171"/>
      <c r="C314" s="220" t="s">
        <v>813</v>
      </c>
      <c r="D314" s="220" t="s">
        <v>590</v>
      </c>
      <c r="E314" s="221" t="s">
        <v>1605</v>
      </c>
      <c r="F314" s="222" t="s">
        <v>1606</v>
      </c>
      <c r="G314" s="223" t="s">
        <v>356</v>
      </c>
      <c r="H314" s="224">
        <v>9</v>
      </c>
      <c r="I314" s="225"/>
      <c r="J314" s="226">
        <f>ROUND(I314*H314,2)</f>
        <v>0</v>
      </c>
      <c r="K314" s="227"/>
      <c r="L314" s="228"/>
      <c r="M314" s="229" t="s">
        <v>1</v>
      </c>
      <c r="N314" s="230" t="s">
        <v>41</v>
      </c>
      <c r="O314" s="76"/>
      <c r="P314" s="182">
        <f>O314*H314</f>
        <v>0</v>
      </c>
      <c r="Q314" s="182">
        <v>0.00017000000000000001</v>
      </c>
      <c r="R314" s="182">
        <f>Q314*H314</f>
        <v>0.0015300000000000001</v>
      </c>
      <c r="S314" s="182">
        <v>0</v>
      </c>
      <c r="T314" s="183">
        <f>S314*H314</f>
        <v>0</v>
      </c>
      <c r="U314" s="37"/>
      <c r="V314" s="37"/>
      <c r="W314" s="37"/>
      <c r="X314" s="37"/>
      <c r="Y314" s="37"/>
      <c r="Z314" s="37"/>
      <c r="AA314" s="37"/>
      <c r="AB314" s="37"/>
      <c r="AC314" s="37"/>
      <c r="AD314" s="37"/>
      <c r="AE314" s="37"/>
      <c r="AR314" s="184" t="s">
        <v>410</v>
      </c>
      <c r="AT314" s="184" t="s">
        <v>590</v>
      </c>
      <c r="AU314" s="184" t="s">
        <v>86</v>
      </c>
      <c r="AY314" s="18" t="s">
        <v>136</v>
      </c>
      <c r="BE314" s="185">
        <f>IF(N314="základní",J314,0)</f>
        <v>0</v>
      </c>
      <c r="BF314" s="185">
        <f>IF(N314="snížená",J314,0)</f>
        <v>0</v>
      </c>
      <c r="BG314" s="185">
        <f>IF(N314="zákl. přenesená",J314,0)</f>
        <v>0</v>
      </c>
      <c r="BH314" s="185">
        <f>IF(N314="sníž. přenesená",J314,0)</f>
        <v>0</v>
      </c>
      <c r="BI314" s="185">
        <f>IF(N314="nulová",J314,0)</f>
        <v>0</v>
      </c>
      <c r="BJ314" s="18" t="s">
        <v>84</v>
      </c>
      <c r="BK314" s="185">
        <f>ROUND(I314*H314,2)</f>
        <v>0</v>
      </c>
      <c r="BL314" s="18" t="s">
        <v>305</v>
      </c>
      <c r="BM314" s="184" t="s">
        <v>1607</v>
      </c>
    </row>
    <row r="315" s="2" customFormat="1">
      <c r="A315" s="37"/>
      <c r="B315" s="38"/>
      <c r="C315" s="37"/>
      <c r="D315" s="186" t="s">
        <v>145</v>
      </c>
      <c r="E315" s="37"/>
      <c r="F315" s="187" t="s">
        <v>1608</v>
      </c>
      <c r="G315" s="37"/>
      <c r="H315" s="37"/>
      <c r="I315" s="188"/>
      <c r="J315" s="37"/>
      <c r="K315" s="37"/>
      <c r="L315" s="38"/>
      <c r="M315" s="189"/>
      <c r="N315" s="190"/>
      <c r="O315" s="76"/>
      <c r="P315" s="76"/>
      <c r="Q315" s="76"/>
      <c r="R315" s="76"/>
      <c r="S315" s="76"/>
      <c r="T315" s="77"/>
      <c r="U315" s="37"/>
      <c r="V315" s="37"/>
      <c r="W315" s="37"/>
      <c r="X315" s="37"/>
      <c r="Y315" s="37"/>
      <c r="Z315" s="37"/>
      <c r="AA315" s="37"/>
      <c r="AB315" s="37"/>
      <c r="AC315" s="37"/>
      <c r="AD315" s="37"/>
      <c r="AE315" s="37"/>
      <c r="AT315" s="18" t="s">
        <v>145</v>
      </c>
      <c r="AU315" s="18" t="s">
        <v>86</v>
      </c>
    </row>
    <row r="316" s="2" customFormat="1" ht="16.5" customHeight="1">
      <c r="A316" s="37"/>
      <c r="B316" s="171"/>
      <c r="C316" s="172" t="s">
        <v>818</v>
      </c>
      <c r="D316" s="172" t="s">
        <v>139</v>
      </c>
      <c r="E316" s="173" t="s">
        <v>1609</v>
      </c>
      <c r="F316" s="174" t="s">
        <v>1610</v>
      </c>
      <c r="G316" s="175" t="s">
        <v>356</v>
      </c>
      <c r="H316" s="176">
        <v>6</v>
      </c>
      <c r="I316" s="177"/>
      <c r="J316" s="178">
        <f>ROUND(I316*H316,2)</f>
        <v>0</v>
      </c>
      <c r="K316" s="179"/>
      <c r="L316" s="38"/>
      <c r="M316" s="180" t="s">
        <v>1</v>
      </c>
      <c r="N316" s="181" t="s">
        <v>41</v>
      </c>
      <c r="O316" s="76"/>
      <c r="P316" s="182">
        <f>O316*H316</f>
        <v>0</v>
      </c>
      <c r="Q316" s="182">
        <v>0</v>
      </c>
      <c r="R316" s="182">
        <f>Q316*H316</f>
        <v>0</v>
      </c>
      <c r="S316" s="182">
        <v>0</v>
      </c>
      <c r="T316" s="183">
        <f>S316*H316</f>
        <v>0</v>
      </c>
      <c r="U316" s="37"/>
      <c r="V316" s="37"/>
      <c r="W316" s="37"/>
      <c r="X316" s="37"/>
      <c r="Y316" s="37"/>
      <c r="Z316" s="37"/>
      <c r="AA316" s="37"/>
      <c r="AB316" s="37"/>
      <c r="AC316" s="37"/>
      <c r="AD316" s="37"/>
      <c r="AE316" s="37"/>
      <c r="AR316" s="184" t="s">
        <v>305</v>
      </c>
      <c r="AT316" s="184" t="s">
        <v>139</v>
      </c>
      <c r="AU316" s="184" t="s">
        <v>86</v>
      </c>
      <c r="AY316" s="18" t="s">
        <v>136</v>
      </c>
      <c r="BE316" s="185">
        <f>IF(N316="základní",J316,0)</f>
        <v>0</v>
      </c>
      <c r="BF316" s="185">
        <f>IF(N316="snížená",J316,0)</f>
        <v>0</v>
      </c>
      <c r="BG316" s="185">
        <f>IF(N316="zákl. přenesená",J316,0)</f>
        <v>0</v>
      </c>
      <c r="BH316" s="185">
        <f>IF(N316="sníž. přenesená",J316,0)</f>
        <v>0</v>
      </c>
      <c r="BI316" s="185">
        <f>IF(N316="nulová",J316,0)</f>
        <v>0</v>
      </c>
      <c r="BJ316" s="18" t="s">
        <v>84</v>
      </c>
      <c r="BK316" s="185">
        <f>ROUND(I316*H316,2)</f>
        <v>0</v>
      </c>
      <c r="BL316" s="18" t="s">
        <v>305</v>
      </c>
      <c r="BM316" s="184" t="s">
        <v>1611</v>
      </c>
    </row>
    <row r="317" s="2" customFormat="1">
      <c r="A317" s="37"/>
      <c r="B317" s="38"/>
      <c r="C317" s="37"/>
      <c r="D317" s="186" t="s">
        <v>145</v>
      </c>
      <c r="E317" s="37"/>
      <c r="F317" s="187" t="s">
        <v>1612</v>
      </c>
      <c r="G317" s="37"/>
      <c r="H317" s="37"/>
      <c r="I317" s="188"/>
      <c r="J317" s="37"/>
      <c r="K317" s="37"/>
      <c r="L317" s="38"/>
      <c r="M317" s="189"/>
      <c r="N317" s="190"/>
      <c r="O317" s="76"/>
      <c r="P317" s="76"/>
      <c r="Q317" s="76"/>
      <c r="R317" s="76"/>
      <c r="S317" s="76"/>
      <c r="T317" s="77"/>
      <c r="U317" s="37"/>
      <c r="V317" s="37"/>
      <c r="W317" s="37"/>
      <c r="X317" s="37"/>
      <c r="Y317" s="37"/>
      <c r="Z317" s="37"/>
      <c r="AA317" s="37"/>
      <c r="AB317" s="37"/>
      <c r="AC317" s="37"/>
      <c r="AD317" s="37"/>
      <c r="AE317" s="37"/>
      <c r="AT317" s="18" t="s">
        <v>145</v>
      </c>
      <c r="AU317" s="18" t="s">
        <v>86</v>
      </c>
    </row>
    <row r="318" s="2" customFormat="1">
      <c r="A318" s="37"/>
      <c r="B318" s="38"/>
      <c r="C318" s="37"/>
      <c r="D318" s="206" t="s">
        <v>156</v>
      </c>
      <c r="E318" s="37"/>
      <c r="F318" s="207" t="s">
        <v>1613</v>
      </c>
      <c r="G318" s="37"/>
      <c r="H318" s="37"/>
      <c r="I318" s="188"/>
      <c r="J318" s="37"/>
      <c r="K318" s="37"/>
      <c r="L318" s="38"/>
      <c r="M318" s="189"/>
      <c r="N318" s="190"/>
      <c r="O318" s="76"/>
      <c r="P318" s="76"/>
      <c r="Q318" s="76"/>
      <c r="R318" s="76"/>
      <c r="S318" s="76"/>
      <c r="T318" s="77"/>
      <c r="U318" s="37"/>
      <c r="V318" s="37"/>
      <c r="W318" s="37"/>
      <c r="X318" s="37"/>
      <c r="Y318" s="37"/>
      <c r="Z318" s="37"/>
      <c r="AA318" s="37"/>
      <c r="AB318" s="37"/>
      <c r="AC318" s="37"/>
      <c r="AD318" s="37"/>
      <c r="AE318" s="37"/>
      <c r="AT318" s="18" t="s">
        <v>156</v>
      </c>
      <c r="AU318" s="18" t="s">
        <v>86</v>
      </c>
    </row>
    <row r="319" s="2" customFormat="1" ht="24.15" customHeight="1">
      <c r="A319" s="37"/>
      <c r="B319" s="171"/>
      <c r="C319" s="220" t="s">
        <v>824</v>
      </c>
      <c r="D319" s="220" t="s">
        <v>590</v>
      </c>
      <c r="E319" s="221" t="s">
        <v>1614</v>
      </c>
      <c r="F319" s="222" t="s">
        <v>1615</v>
      </c>
      <c r="G319" s="223" t="s">
        <v>356</v>
      </c>
      <c r="H319" s="224">
        <v>6</v>
      </c>
      <c r="I319" s="225"/>
      <c r="J319" s="226">
        <f>ROUND(I319*H319,2)</f>
        <v>0</v>
      </c>
      <c r="K319" s="227"/>
      <c r="L319" s="228"/>
      <c r="M319" s="229" t="s">
        <v>1</v>
      </c>
      <c r="N319" s="230" t="s">
        <v>41</v>
      </c>
      <c r="O319" s="76"/>
      <c r="P319" s="182">
        <f>O319*H319</f>
        <v>0</v>
      </c>
      <c r="Q319" s="182">
        <v>0.00298</v>
      </c>
      <c r="R319" s="182">
        <f>Q319*H319</f>
        <v>0.01788</v>
      </c>
      <c r="S319" s="182">
        <v>0</v>
      </c>
      <c r="T319" s="183">
        <f>S319*H319</f>
        <v>0</v>
      </c>
      <c r="U319" s="37"/>
      <c r="V319" s="37"/>
      <c r="W319" s="37"/>
      <c r="X319" s="37"/>
      <c r="Y319" s="37"/>
      <c r="Z319" s="37"/>
      <c r="AA319" s="37"/>
      <c r="AB319" s="37"/>
      <c r="AC319" s="37"/>
      <c r="AD319" s="37"/>
      <c r="AE319" s="37"/>
      <c r="AR319" s="184" t="s">
        <v>410</v>
      </c>
      <c r="AT319" s="184" t="s">
        <v>590</v>
      </c>
      <c r="AU319" s="184" t="s">
        <v>86</v>
      </c>
      <c r="AY319" s="18" t="s">
        <v>136</v>
      </c>
      <c r="BE319" s="185">
        <f>IF(N319="základní",J319,0)</f>
        <v>0</v>
      </c>
      <c r="BF319" s="185">
        <f>IF(N319="snížená",J319,0)</f>
        <v>0</v>
      </c>
      <c r="BG319" s="185">
        <f>IF(N319="zákl. přenesená",J319,0)</f>
        <v>0</v>
      </c>
      <c r="BH319" s="185">
        <f>IF(N319="sníž. přenesená",J319,0)</f>
        <v>0</v>
      </c>
      <c r="BI319" s="185">
        <f>IF(N319="nulová",J319,0)</f>
        <v>0</v>
      </c>
      <c r="BJ319" s="18" t="s">
        <v>84</v>
      </c>
      <c r="BK319" s="185">
        <f>ROUND(I319*H319,2)</f>
        <v>0</v>
      </c>
      <c r="BL319" s="18" t="s">
        <v>305</v>
      </c>
      <c r="BM319" s="184" t="s">
        <v>1616</v>
      </c>
    </row>
    <row r="320" s="2" customFormat="1">
      <c r="A320" s="37"/>
      <c r="B320" s="38"/>
      <c r="C320" s="37"/>
      <c r="D320" s="186" t="s">
        <v>145</v>
      </c>
      <c r="E320" s="37"/>
      <c r="F320" s="187" t="s">
        <v>1615</v>
      </c>
      <c r="G320" s="37"/>
      <c r="H320" s="37"/>
      <c r="I320" s="188"/>
      <c r="J320" s="37"/>
      <c r="K320" s="37"/>
      <c r="L320" s="38"/>
      <c r="M320" s="189"/>
      <c r="N320" s="190"/>
      <c r="O320" s="76"/>
      <c r="P320" s="76"/>
      <c r="Q320" s="76"/>
      <c r="R320" s="76"/>
      <c r="S320" s="76"/>
      <c r="T320" s="77"/>
      <c r="U320" s="37"/>
      <c r="V320" s="37"/>
      <c r="W320" s="37"/>
      <c r="X320" s="37"/>
      <c r="Y320" s="37"/>
      <c r="Z320" s="37"/>
      <c r="AA320" s="37"/>
      <c r="AB320" s="37"/>
      <c r="AC320" s="37"/>
      <c r="AD320" s="37"/>
      <c r="AE320" s="37"/>
      <c r="AT320" s="18" t="s">
        <v>145</v>
      </c>
      <c r="AU320" s="18" t="s">
        <v>86</v>
      </c>
    </row>
    <row r="321" s="12" customFormat="1" ht="25.92" customHeight="1">
      <c r="A321" s="12"/>
      <c r="B321" s="158"/>
      <c r="C321" s="12"/>
      <c r="D321" s="159" t="s">
        <v>75</v>
      </c>
      <c r="E321" s="160" t="s">
        <v>590</v>
      </c>
      <c r="F321" s="160" t="s">
        <v>1617</v>
      </c>
      <c r="G321" s="12"/>
      <c r="H321" s="12"/>
      <c r="I321" s="161"/>
      <c r="J321" s="162">
        <f>BK321</f>
        <v>0</v>
      </c>
      <c r="K321" s="12"/>
      <c r="L321" s="158"/>
      <c r="M321" s="163"/>
      <c r="N321" s="164"/>
      <c r="O321" s="164"/>
      <c r="P321" s="165">
        <f>P322</f>
        <v>0</v>
      </c>
      <c r="Q321" s="164"/>
      <c r="R321" s="165">
        <f>R322</f>
        <v>0.0042300000000000003</v>
      </c>
      <c r="S321" s="164"/>
      <c r="T321" s="166">
        <f>T322</f>
        <v>0</v>
      </c>
      <c r="U321" s="12"/>
      <c r="V321" s="12"/>
      <c r="W321" s="12"/>
      <c r="X321" s="12"/>
      <c r="Y321" s="12"/>
      <c r="Z321" s="12"/>
      <c r="AA321" s="12"/>
      <c r="AB321" s="12"/>
      <c r="AC321" s="12"/>
      <c r="AD321" s="12"/>
      <c r="AE321" s="12"/>
      <c r="AR321" s="159" t="s">
        <v>158</v>
      </c>
      <c r="AT321" s="167" t="s">
        <v>75</v>
      </c>
      <c r="AU321" s="167" t="s">
        <v>76</v>
      </c>
      <c r="AY321" s="159" t="s">
        <v>136</v>
      </c>
      <c r="BK321" s="168">
        <f>BK322</f>
        <v>0</v>
      </c>
    </row>
    <row r="322" s="12" customFormat="1" ht="22.8" customHeight="1">
      <c r="A322" s="12"/>
      <c r="B322" s="158"/>
      <c r="C322" s="12"/>
      <c r="D322" s="159" t="s">
        <v>75</v>
      </c>
      <c r="E322" s="169" t="s">
        <v>1618</v>
      </c>
      <c r="F322" s="169" t="s">
        <v>1619</v>
      </c>
      <c r="G322" s="12"/>
      <c r="H322" s="12"/>
      <c r="I322" s="161"/>
      <c r="J322" s="170">
        <f>BK322</f>
        <v>0</v>
      </c>
      <c r="K322" s="12"/>
      <c r="L322" s="158"/>
      <c r="M322" s="163"/>
      <c r="N322" s="164"/>
      <c r="O322" s="164"/>
      <c r="P322" s="165">
        <f>SUM(P323:P327)</f>
        <v>0</v>
      </c>
      <c r="Q322" s="164"/>
      <c r="R322" s="165">
        <f>SUM(R323:R327)</f>
        <v>0.0042300000000000003</v>
      </c>
      <c r="S322" s="164"/>
      <c r="T322" s="166">
        <f>SUM(T323:T327)</f>
        <v>0</v>
      </c>
      <c r="U322" s="12"/>
      <c r="V322" s="12"/>
      <c r="W322" s="12"/>
      <c r="X322" s="12"/>
      <c r="Y322" s="12"/>
      <c r="Z322" s="12"/>
      <c r="AA322" s="12"/>
      <c r="AB322" s="12"/>
      <c r="AC322" s="12"/>
      <c r="AD322" s="12"/>
      <c r="AE322" s="12"/>
      <c r="AR322" s="159" t="s">
        <v>158</v>
      </c>
      <c r="AT322" s="167" t="s">
        <v>75</v>
      </c>
      <c r="AU322" s="167" t="s">
        <v>84</v>
      </c>
      <c r="AY322" s="159" t="s">
        <v>136</v>
      </c>
      <c r="BK322" s="168">
        <f>SUM(BK323:BK327)</f>
        <v>0</v>
      </c>
    </row>
    <row r="323" s="2" customFormat="1" ht="16.5" customHeight="1">
      <c r="A323" s="37"/>
      <c r="B323" s="171"/>
      <c r="C323" s="172" t="s">
        <v>829</v>
      </c>
      <c r="D323" s="172" t="s">
        <v>139</v>
      </c>
      <c r="E323" s="173" t="s">
        <v>1620</v>
      </c>
      <c r="F323" s="174" t="s">
        <v>1621</v>
      </c>
      <c r="G323" s="175" t="s">
        <v>356</v>
      </c>
      <c r="H323" s="176">
        <v>47</v>
      </c>
      <c r="I323" s="177"/>
      <c r="J323" s="178">
        <f>ROUND(I323*H323,2)</f>
        <v>0</v>
      </c>
      <c r="K323" s="179"/>
      <c r="L323" s="38"/>
      <c r="M323" s="180" t="s">
        <v>1</v>
      </c>
      <c r="N323" s="181" t="s">
        <v>41</v>
      </c>
      <c r="O323" s="76"/>
      <c r="P323" s="182">
        <f>O323*H323</f>
        <v>0</v>
      </c>
      <c r="Q323" s="182">
        <v>0</v>
      </c>
      <c r="R323" s="182">
        <f>Q323*H323</f>
        <v>0</v>
      </c>
      <c r="S323" s="182">
        <v>0</v>
      </c>
      <c r="T323" s="183">
        <f>S323*H323</f>
        <v>0</v>
      </c>
      <c r="U323" s="37"/>
      <c r="V323" s="37"/>
      <c r="W323" s="37"/>
      <c r="X323" s="37"/>
      <c r="Y323" s="37"/>
      <c r="Z323" s="37"/>
      <c r="AA323" s="37"/>
      <c r="AB323" s="37"/>
      <c r="AC323" s="37"/>
      <c r="AD323" s="37"/>
      <c r="AE323" s="37"/>
      <c r="AR323" s="184" t="s">
        <v>1584</v>
      </c>
      <c r="AT323" s="184" t="s">
        <v>139</v>
      </c>
      <c r="AU323" s="184" t="s">
        <v>86</v>
      </c>
      <c r="AY323" s="18" t="s">
        <v>136</v>
      </c>
      <c r="BE323" s="185">
        <f>IF(N323="základní",J323,0)</f>
        <v>0</v>
      </c>
      <c r="BF323" s="185">
        <f>IF(N323="snížená",J323,0)</f>
        <v>0</v>
      </c>
      <c r="BG323" s="185">
        <f>IF(N323="zákl. přenesená",J323,0)</f>
        <v>0</v>
      </c>
      <c r="BH323" s="185">
        <f>IF(N323="sníž. přenesená",J323,0)</f>
        <v>0</v>
      </c>
      <c r="BI323" s="185">
        <f>IF(N323="nulová",J323,0)</f>
        <v>0</v>
      </c>
      <c r="BJ323" s="18" t="s">
        <v>84</v>
      </c>
      <c r="BK323" s="185">
        <f>ROUND(I323*H323,2)</f>
        <v>0</v>
      </c>
      <c r="BL323" s="18" t="s">
        <v>1584</v>
      </c>
      <c r="BM323" s="184" t="s">
        <v>1622</v>
      </c>
    </row>
    <row r="324" s="2" customFormat="1">
      <c r="A324" s="37"/>
      <c r="B324" s="38"/>
      <c r="C324" s="37"/>
      <c r="D324" s="186" t="s">
        <v>145</v>
      </c>
      <c r="E324" s="37"/>
      <c r="F324" s="187" t="s">
        <v>1623</v>
      </c>
      <c r="G324" s="37"/>
      <c r="H324" s="37"/>
      <c r="I324" s="188"/>
      <c r="J324" s="37"/>
      <c r="K324" s="37"/>
      <c r="L324" s="38"/>
      <c r="M324" s="189"/>
      <c r="N324" s="190"/>
      <c r="O324" s="76"/>
      <c r="P324" s="76"/>
      <c r="Q324" s="76"/>
      <c r="R324" s="76"/>
      <c r="S324" s="76"/>
      <c r="T324" s="77"/>
      <c r="U324" s="37"/>
      <c r="V324" s="37"/>
      <c r="W324" s="37"/>
      <c r="X324" s="37"/>
      <c r="Y324" s="37"/>
      <c r="Z324" s="37"/>
      <c r="AA324" s="37"/>
      <c r="AB324" s="37"/>
      <c r="AC324" s="37"/>
      <c r="AD324" s="37"/>
      <c r="AE324" s="37"/>
      <c r="AT324" s="18" t="s">
        <v>145</v>
      </c>
      <c r="AU324" s="18" t="s">
        <v>86</v>
      </c>
    </row>
    <row r="325" s="2" customFormat="1">
      <c r="A325" s="37"/>
      <c r="B325" s="38"/>
      <c r="C325" s="37"/>
      <c r="D325" s="206" t="s">
        <v>156</v>
      </c>
      <c r="E325" s="37"/>
      <c r="F325" s="207" t="s">
        <v>1624</v>
      </c>
      <c r="G325" s="37"/>
      <c r="H325" s="37"/>
      <c r="I325" s="188"/>
      <c r="J325" s="37"/>
      <c r="K325" s="37"/>
      <c r="L325" s="38"/>
      <c r="M325" s="189"/>
      <c r="N325" s="190"/>
      <c r="O325" s="76"/>
      <c r="P325" s="76"/>
      <c r="Q325" s="76"/>
      <c r="R325" s="76"/>
      <c r="S325" s="76"/>
      <c r="T325" s="77"/>
      <c r="U325" s="37"/>
      <c r="V325" s="37"/>
      <c r="W325" s="37"/>
      <c r="X325" s="37"/>
      <c r="Y325" s="37"/>
      <c r="Z325" s="37"/>
      <c r="AA325" s="37"/>
      <c r="AB325" s="37"/>
      <c r="AC325" s="37"/>
      <c r="AD325" s="37"/>
      <c r="AE325" s="37"/>
      <c r="AT325" s="18" t="s">
        <v>156</v>
      </c>
      <c r="AU325" s="18" t="s">
        <v>86</v>
      </c>
    </row>
    <row r="326" s="2" customFormat="1" ht="24.15" customHeight="1">
      <c r="A326" s="37"/>
      <c r="B326" s="171"/>
      <c r="C326" s="220" t="s">
        <v>833</v>
      </c>
      <c r="D326" s="220" t="s">
        <v>590</v>
      </c>
      <c r="E326" s="221" t="s">
        <v>1625</v>
      </c>
      <c r="F326" s="222" t="s">
        <v>1626</v>
      </c>
      <c r="G326" s="223" t="s">
        <v>356</v>
      </c>
      <c r="H326" s="224">
        <v>47</v>
      </c>
      <c r="I326" s="225"/>
      <c r="J326" s="226">
        <f>ROUND(I326*H326,2)</f>
        <v>0</v>
      </c>
      <c r="K326" s="227"/>
      <c r="L326" s="228"/>
      <c r="M326" s="229" t="s">
        <v>1</v>
      </c>
      <c r="N326" s="230" t="s">
        <v>41</v>
      </c>
      <c r="O326" s="76"/>
      <c r="P326" s="182">
        <f>O326*H326</f>
        <v>0</v>
      </c>
      <c r="Q326" s="182">
        <v>9.0000000000000006E-05</v>
      </c>
      <c r="R326" s="182">
        <f>Q326*H326</f>
        <v>0.0042300000000000003</v>
      </c>
      <c r="S326" s="182">
        <v>0</v>
      </c>
      <c r="T326" s="183">
        <f>S326*H326</f>
        <v>0</v>
      </c>
      <c r="U326" s="37"/>
      <c r="V326" s="37"/>
      <c r="W326" s="37"/>
      <c r="X326" s="37"/>
      <c r="Y326" s="37"/>
      <c r="Z326" s="37"/>
      <c r="AA326" s="37"/>
      <c r="AB326" s="37"/>
      <c r="AC326" s="37"/>
      <c r="AD326" s="37"/>
      <c r="AE326" s="37"/>
      <c r="AR326" s="184" t="s">
        <v>1627</v>
      </c>
      <c r="AT326" s="184" t="s">
        <v>590</v>
      </c>
      <c r="AU326" s="184" t="s">
        <v>86</v>
      </c>
      <c r="AY326" s="18" t="s">
        <v>136</v>
      </c>
      <c r="BE326" s="185">
        <f>IF(N326="základní",J326,0)</f>
        <v>0</v>
      </c>
      <c r="BF326" s="185">
        <f>IF(N326="snížená",J326,0)</f>
        <v>0</v>
      </c>
      <c r="BG326" s="185">
        <f>IF(N326="zákl. přenesená",J326,0)</f>
        <v>0</v>
      </c>
      <c r="BH326" s="185">
        <f>IF(N326="sníž. přenesená",J326,0)</f>
        <v>0</v>
      </c>
      <c r="BI326" s="185">
        <f>IF(N326="nulová",J326,0)</f>
        <v>0</v>
      </c>
      <c r="BJ326" s="18" t="s">
        <v>84</v>
      </c>
      <c r="BK326" s="185">
        <f>ROUND(I326*H326,2)</f>
        <v>0</v>
      </c>
      <c r="BL326" s="18" t="s">
        <v>1584</v>
      </c>
      <c r="BM326" s="184" t="s">
        <v>1628</v>
      </c>
    </row>
    <row r="327" s="2" customFormat="1">
      <c r="A327" s="37"/>
      <c r="B327" s="38"/>
      <c r="C327" s="37"/>
      <c r="D327" s="186" t="s">
        <v>145</v>
      </c>
      <c r="E327" s="37"/>
      <c r="F327" s="187" t="s">
        <v>1626</v>
      </c>
      <c r="G327" s="37"/>
      <c r="H327" s="37"/>
      <c r="I327" s="188"/>
      <c r="J327" s="37"/>
      <c r="K327" s="37"/>
      <c r="L327" s="38"/>
      <c r="M327" s="189"/>
      <c r="N327" s="190"/>
      <c r="O327" s="76"/>
      <c r="P327" s="76"/>
      <c r="Q327" s="76"/>
      <c r="R327" s="76"/>
      <c r="S327" s="76"/>
      <c r="T327" s="77"/>
      <c r="U327" s="37"/>
      <c r="V327" s="37"/>
      <c r="W327" s="37"/>
      <c r="X327" s="37"/>
      <c r="Y327" s="37"/>
      <c r="Z327" s="37"/>
      <c r="AA327" s="37"/>
      <c r="AB327" s="37"/>
      <c r="AC327" s="37"/>
      <c r="AD327" s="37"/>
      <c r="AE327" s="37"/>
      <c r="AT327" s="18" t="s">
        <v>145</v>
      </c>
      <c r="AU327" s="18" t="s">
        <v>86</v>
      </c>
    </row>
    <row r="328" s="12" customFormat="1" ht="25.92" customHeight="1">
      <c r="A328" s="12"/>
      <c r="B328" s="158"/>
      <c r="C328" s="12"/>
      <c r="D328" s="159" t="s">
        <v>75</v>
      </c>
      <c r="E328" s="160" t="s">
        <v>497</v>
      </c>
      <c r="F328" s="160" t="s">
        <v>498</v>
      </c>
      <c r="G328" s="12"/>
      <c r="H328" s="12"/>
      <c r="I328" s="161"/>
      <c r="J328" s="162">
        <f>BK328</f>
        <v>0</v>
      </c>
      <c r="K328" s="12"/>
      <c r="L328" s="158"/>
      <c r="M328" s="163"/>
      <c r="N328" s="164"/>
      <c r="O328" s="164"/>
      <c r="P328" s="165">
        <f>SUM(P329:P338)</f>
        <v>0</v>
      </c>
      <c r="Q328" s="164"/>
      <c r="R328" s="165">
        <f>SUM(R329:R338)</f>
        <v>0</v>
      </c>
      <c r="S328" s="164"/>
      <c r="T328" s="166">
        <f>SUM(T329:T338)</f>
        <v>0</v>
      </c>
      <c r="U328" s="12"/>
      <c r="V328" s="12"/>
      <c r="W328" s="12"/>
      <c r="X328" s="12"/>
      <c r="Y328" s="12"/>
      <c r="Z328" s="12"/>
      <c r="AA328" s="12"/>
      <c r="AB328" s="12"/>
      <c r="AC328" s="12"/>
      <c r="AD328" s="12"/>
      <c r="AE328" s="12"/>
      <c r="AR328" s="159" t="s">
        <v>143</v>
      </c>
      <c r="AT328" s="167" t="s">
        <v>75</v>
      </c>
      <c r="AU328" s="167" t="s">
        <v>76</v>
      </c>
      <c r="AY328" s="159" t="s">
        <v>136</v>
      </c>
      <c r="BK328" s="168">
        <f>SUM(BK329:BK338)</f>
        <v>0</v>
      </c>
    </row>
    <row r="329" s="2" customFormat="1" ht="16.5" customHeight="1">
      <c r="A329" s="37"/>
      <c r="B329" s="171"/>
      <c r="C329" s="172" t="s">
        <v>839</v>
      </c>
      <c r="D329" s="172" t="s">
        <v>139</v>
      </c>
      <c r="E329" s="173" t="s">
        <v>1629</v>
      </c>
      <c r="F329" s="174" t="s">
        <v>1630</v>
      </c>
      <c r="G329" s="175" t="s">
        <v>1631</v>
      </c>
      <c r="H329" s="176">
        <v>160</v>
      </c>
      <c r="I329" s="177"/>
      <c r="J329" s="178">
        <f>ROUND(I329*H329,2)</f>
        <v>0</v>
      </c>
      <c r="K329" s="179"/>
      <c r="L329" s="38"/>
      <c r="M329" s="180" t="s">
        <v>1</v>
      </c>
      <c r="N329" s="181" t="s">
        <v>41</v>
      </c>
      <c r="O329" s="76"/>
      <c r="P329" s="182">
        <f>O329*H329</f>
        <v>0</v>
      </c>
      <c r="Q329" s="182">
        <v>0</v>
      </c>
      <c r="R329" s="182">
        <f>Q329*H329</f>
        <v>0</v>
      </c>
      <c r="S329" s="182">
        <v>0</v>
      </c>
      <c r="T329" s="183">
        <f>S329*H329</f>
        <v>0</v>
      </c>
      <c r="U329" s="37"/>
      <c r="V329" s="37"/>
      <c r="W329" s="37"/>
      <c r="X329" s="37"/>
      <c r="Y329" s="37"/>
      <c r="Z329" s="37"/>
      <c r="AA329" s="37"/>
      <c r="AB329" s="37"/>
      <c r="AC329" s="37"/>
      <c r="AD329" s="37"/>
      <c r="AE329" s="37"/>
      <c r="AR329" s="184" t="s">
        <v>502</v>
      </c>
      <c r="AT329" s="184" t="s">
        <v>139</v>
      </c>
      <c r="AU329" s="184" t="s">
        <v>84</v>
      </c>
      <c r="AY329" s="18" t="s">
        <v>136</v>
      </c>
      <c r="BE329" s="185">
        <f>IF(N329="základní",J329,0)</f>
        <v>0</v>
      </c>
      <c r="BF329" s="185">
        <f>IF(N329="snížená",J329,0)</f>
        <v>0</v>
      </c>
      <c r="BG329" s="185">
        <f>IF(N329="zákl. přenesená",J329,0)</f>
        <v>0</v>
      </c>
      <c r="BH329" s="185">
        <f>IF(N329="sníž. přenesená",J329,0)</f>
        <v>0</v>
      </c>
      <c r="BI329" s="185">
        <f>IF(N329="nulová",J329,0)</f>
        <v>0</v>
      </c>
      <c r="BJ329" s="18" t="s">
        <v>84</v>
      </c>
      <c r="BK329" s="185">
        <f>ROUND(I329*H329,2)</f>
        <v>0</v>
      </c>
      <c r="BL329" s="18" t="s">
        <v>502</v>
      </c>
      <c r="BM329" s="184" t="s">
        <v>1632</v>
      </c>
    </row>
    <row r="330" s="2" customFormat="1">
      <c r="A330" s="37"/>
      <c r="B330" s="38"/>
      <c r="C330" s="37"/>
      <c r="D330" s="186" t="s">
        <v>145</v>
      </c>
      <c r="E330" s="37"/>
      <c r="F330" s="187" t="s">
        <v>1633</v>
      </c>
      <c r="G330" s="37"/>
      <c r="H330" s="37"/>
      <c r="I330" s="188"/>
      <c r="J330" s="37"/>
      <c r="K330" s="37"/>
      <c r="L330" s="38"/>
      <c r="M330" s="189"/>
      <c r="N330" s="190"/>
      <c r="O330" s="76"/>
      <c r="P330" s="76"/>
      <c r="Q330" s="76"/>
      <c r="R330" s="76"/>
      <c r="S330" s="76"/>
      <c r="T330" s="77"/>
      <c r="U330" s="37"/>
      <c r="V330" s="37"/>
      <c r="W330" s="37"/>
      <c r="X330" s="37"/>
      <c r="Y330" s="37"/>
      <c r="Z330" s="37"/>
      <c r="AA330" s="37"/>
      <c r="AB330" s="37"/>
      <c r="AC330" s="37"/>
      <c r="AD330" s="37"/>
      <c r="AE330" s="37"/>
      <c r="AT330" s="18" t="s">
        <v>145</v>
      </c>
      <c r="AU330" s="18" t="s">
        <v>84</v>
      </c>
    </row>
    <row r="331" s="2" customFormat="1">
      <c r="A331" s="37"/>
      <c r="B331" s="38"/>
      <c r="C331" s="37"/>
      <c r="D331" s="206" t="s">
        <v>156</v>
      </c>
      <c r="E331" s="37"/>
      <c r="F331" s="207" t="s">
        <v>1634</v>
      </c>
      <c r="G331" s="37"/>
      <c r="H331" s="37"/>
      <c r="I331" s="188"/>
      <c r="J331" s="37"/>
      <c r="K331" s="37"/>
      <c r="L331" s="38"/>
      <c r="M331" s="189"/>
      <c r="N331" s="190"/>
      <c r="O331" s="76"/>
      <c r="P331" s="76"/>
      <c r="Q331" s="76"/>
      <c r="R331" s="76"/>
      <c r="S331" s="76"/>
      <c r="T331" s="77"/>
      <c r="U331" s="37"/>
      <c r="V331" s="37"/>
      <c r="W331" s="37"/>
      <c r="X331" s="37"/>
      <c r="Y331" s="37"/>
      <c r="Z331" s="37"/>
      <c r="AA331" s="37"/>
      <c r="AB331" s="37"/>
      <c r="AC331" s="37"/>
      <c r="AD331" s="37"/>
      <c r="AE331" s="37"/>
      <c r="AT331" s="18" t="s">
        <v>156</v>
      </c>
      <c r="AU331" s="18" t="s">
        <v>84</v>
      </c>
    </row>
    <row r="332" s="13" customFormat="1">
      <c r="A332" s="13"/>
      <c r="B332" s="191"/>
      <c r="C332" s="13"/>
      <c r="D332" s="186" t="s">
        <v>147</v>
      </c>
      <c r="E332" s="192" t="s">
        <v>1</v>
      </c>
      <c r="F332" s="193" t="s">
        <v>1635</v>
      </c>
      <c r="G332" s="13"/>
      <c r="H332" s="192" t="s">
        <v>1</v>
      </c>
      <c r="I332" s="194"/>
      <c r="J332" s="13"/>
      <c r="K332" s="13"/>
      <c r="L332" s="191"/>
      <c r="M332" s="195"/>
      <c r="N332" s="196"/>
      <c r="O332" s="196"/>
      <c r="P332" s="196"/>
      <c r="Q332" s="196"/>
      <c r="R332" s="196"/>
      <c r="S332" s="196"/>
      <c r="T332" s="197"/>
      <c r="U332" s="13"/>
      <c r="V332" s="13"/>
      <c r="W332" s="13"/>
      <c r="X332" s="13"/>
      <c r="Y332" s="13"/>
      <c r="Z332" s="13"/>
      <c r="AA332" s="13"/>
      <c r="AB332" s="13"/>
      <c r="AC332" s="13"/>
      <c r="AD332" s="13"/>
      <c r="AE332" s="13"/>
      <c r="AT332" s="192" t="s">
        <v>147</v>
      </c>
      <c r="AU332" s="192" t="s">
        <v>84</v>
      </c>
      <c r="AV332" s="13" t="s">
        <v>84</v>
      </c>
      <c r="AW332" s="13" t="s">
        <v>32</v>
      </c>
      <c r="AX332" s="13" t="s">
        <v>76</v>
      </c>
      <c r="AY332" s="192" t="s">
        <v>136</v>
      </c>
    </row>
    <row r="333" s="14" customFormat="1">
      <c r="A333" s="14"/>
      <c r="B333" s="198"/>
      <c r="C333" s="14"/>
      <c r="D333" s="186" t="s">
        <v>147</v>
      </c>
      <c r="E333" s="199" t="s">
        <v>1</v>
      </c>
      <c r="F333" s="200" t="s">
        <v>1636</v>
      </c>
      <c r="G333" s="14"/>
      <c r="H333" s="201">
        <v>160</v>
      </c>
      <c r="I333" s="202"/>
      <c r="J333" s="14"/>
      <c r="K333" s="14"/>
      <c r="L333" s="198"/>
      <c r="M333" s="203"/>
      <c r="N333" s="204"/>
      <c r="O333" s="204"/>
      <c r="P333" s="204"/>
      <c r="Q333" s="204"/>
      <c r="R333" s="204"/>
      <c r="S333" s="204"/>
      <c r="T333" s="205"/>
      <c r="U333" s="14"/>
      <c r="V333" s="14"/>
      <c r="W333" s="14"/>
      <c r="X333" s="14"/>
      <c r="Y333" s="14"/>
      <c r="Z333" s="14"/>
      <c r="AA333" s="14"/>
      <c r="AB333" s="14"/>
      <c r="AC333" s="14"/>
      <c r="AD333" s="14"/>
      <c r="AE333" s="14"/>
      <c r="AT333" s="199" t="s">
        <v>147</v>
      </c>
      <c r="AU333" s="199" t="s">
        <v>84</v>
      </c>
      <c r="AV333" s="14" t="s">
        <v>86</v>
      </c>
      <c r="AW333" s="14" t="s">
        <v>32</v>
      </c>
      <c r="AX333" s="14" t="s">
        <v>84</v>
      </c>
      <c r="AY333" s="199" t="s">
        <v>136</v>
      </c>
    </row>
    <row r="334" s="2" customFormat="1" ht="16.5" customHeight="1">
      <c r="A334" s="37"/>
      <c r="B334" s="171"/>
      <c r="C334" s="172" t="s">
        <v>844</v>
      </c>
      <c r="D334" s="172" t="s">
        <v>139</v>
      </c>
      <c r="E334" s="173" t="s">
        <v>1637</v>
      </c>
      <c r="F334" s="174" t="s">
        <v>1638</v>
      </c>
      <c r="G334" s="175" t="s">
        <v>1631</v>
      </c>
      <c r="H334" s="176">
        <v>80</v>
      </c>
      <c r="I334" s="177"/>
      <c r="J334" s="178">
        <f>ROUND(I334*H334,2)</f>
        <v>0</v>
      </c>
      <c r="K334" s="179"/>
      <c r="L334" s="38"/>
      <c r="M334" s="180" t="s">
        <v>1</v>
      </c>
      <c r="N334" s="181" t="s">
        <v>41</v>
      </c>
      <c r="O334" s="76"/>
      <c r="P334" s="182">
        <f>O334*H334</f>
        <v>0</v>
      </c>
      <c r="Q334" s="182">
        <v>0</v>
      </c>
      <c r="R334" s="182">
        <f>Q334*H334</f>
        <v>0</v>
      </c>
      <c r="S334" s="182">
        <v>0</v>
      </c>
      <c r="T334" s="183">
        <f>S334*H334</f>
        <v>0</v>
      </c>
      <c r="U334" s="37"/>
      <c r="V334" s="37"/>
      <c r="W334" s="37"/>
      <c r="X334" s="37"/>
      <c r="Y334" s="37"/>
      <c r="Z334" s="37"/>
      <c r="AA334" s="37"/>
      <c r="AB334" s="37"/>
      <c r="AC334" s="37"/>
      <c r="AD334" s="37"/>
      <c r="AE334" s="37"/>
      <c r="AR334" s="184" t="s">
        <v>502</v>
      </c>
      <c r="AT334" s="184" t="s">
        <v>139</v>
      </c>
      <c r="AU334" s="184" t="s">
        <v>84</v>
      </c>
      <c r="AY334" s="18" t="s">
        <v>136</v>
      </c>
      <c r="BE334" s="185">
        <f>IF(N334="základní",J334,0)</f>
        <v>0</v>
      </c>
      <c r="BF334" s="185">
        <f>IF(N334="snížená",J334,0)</f>
        <v>0</v>
      </c>
      <c r="BG334" s="185">
        <f>IF(N334="zákl. přenesená",J334,0)</f>
        <v>0</v>
      </c>
      <c r="BH334" s="185">
        <f>IF(N334="sníž. přenesená",J334,0)</f>
        <v>0</v>
      </c>
      <c r="BI334" s="185">
        <f>IF(N334="nulová",J334,0)</f>
        <v>0</v>
      </c>
      <c r="BJ334" s="18" t="s">
        <v>84</v>
      </c>
      <c r="BK334" s="185">
        <f>ROUND(I334*H334,2)</f>
        <v>0</v>
      </c>
      <c r="BL334" s="18" t="s">
        <v>502</v>
      </c>
      <c r="BM334" s="184" t="s">
        <v>1639</v>
      </c>
    </row>
    <row r="335" s="2" customFormat="1">
      <c r="A335" s="37"/>
      <c r="B335" s="38"/>
      <c r="C335" s="37"/>
      <c r="D335" s="186" t="s">
        <v>145</v>
      </c>
      <c r="E335" s="37"/>
      <c r="F335" s="187" t="s">
        <v>1640</v>
      </c>
      <c r="G335" s="37"/>
      <c r="H335" s="37"/>
      <c r="I335" s="188"/>
      <c r="J335" s="37"/>
      <c r="K335" s="37"/>
      <c r="L335" s="38"/>
      <c r="M335" s="189"/>
      <c r="N335" s="190"/>
      <c r="O335" s="76"/>
      <c r="P335" s="76"/>
      <c r="Q335" s="76"/>
      <c r="R335" s="76"/>
      <c r="S335" s="76"/>
      <c r="T335" s="77"/>
      <c r="U335" s="37"/>
      <c r="V335" s="37"/>
      <c r="W335" s="37"/>
      <c r="X335" s="37"/>
      <c r="Y335" s="37"/>
      <c r="Z335" s="37"/>
      <c r="AA335" s="37"/>
      <c r="AB335" s="37"/>
      <c r="AC335" s="37"/>
      <c r="AD335" s="37"/>
      <c r="AE335" s="37"/>
      <c r="AT335" s="18" t="s">
        <v>145</v>
      </c>
      <c r="AU335" s="18" t="s">
        <v>84</v>
      </c>
    </row>
    <row r="336" s="2" customFormat="1">
      <c r="A336" s="37"/>
      <c r="B336" s="38"/>
      <c r="C336" s="37"/>
      <c r="D336" s="206" t="s">
        <v>156</v>
      </c>
      <c r="E336" s="37"/>
      <c r="F336" s="207" t="s">
        <v>1641</v>
      </c>
      <c r="G336" s="37"/>
      <c r="H336" s="37"/>
      <c r="I336" s="188"/>
      <c r="J336" s="37"/>
      <c r="K336" s="37"/>
      <c r="L336" s="38"/>
      <c r="M336" s="189"/>
      <c r="N336" s="190"/>
      <c r="O336" s="76"/>
      <c r="P336" s="76"/>
      <c r="Q336" s="76"/>
      <c r="R336" s="76"/>
      <c r="S336" s="76"/>
      <c r="T336" s="77"/>
      <c r="U336" s="37"/>
      <c r="V336" s="37"/>
      <c r="W336" s="37"/>
      <c r="X336" s="37"/>
      <c r="Y336" s="37"/>
      <c r="Z336" s="37"/>
      <c r="AA336" s="37"/>
      <c r="AB336" s="37"/>
      <c r="AC336" s="37"/>
      <c r="AD336" s="37"/>
      <c r="AE336" s="37"/>
      <c r="AT336" s="18" t="s">
        <v>156</v>
      </c>
      <c r="AU336" s="18" t="s">
        <v>84</v>
      </c>
    </row>
    <row r="337" s="13" customFormat="1">
      <c r="A337" s="13"/>
      <c r="B337" s="191"/>
      <c r="C337" s="13"/>
      <c r="D337" s="186" t="s">
        <v>147</v>
      </c>
      <c r="E337" s="192" t="s">
        <v>1</v>
      </c>
      <c r="F337" s="193" t="s">
        <v>1642</v>
      </c>
      <c r="G337" s="13"/>
      <c r="H337" s="192" t="s">
        <v>1</v>
      </c>
      <c r="I337" s="194"/>
      <c r="J337" s="13"/>
      <c r="K337" s="13"/>
      <c r="L337" s="191"/>
      <c r="M337" s="195"/>
      <c r="N337" s="196"/>
      <c r="O337" s="196"/>
      <c r="P337" s="196"/>
      <c r="Q337" s="196"/>
      <c r="R337" s="196"/>
      <c r="S337" s="196"/>
      <c r="T337" s="197"/>
      <c r="U337" s="13"/>
      <c r="V337" s="13"/>
      <c r="W337" s="13"/>
      <c r="X337" s="13"/>
      <c r="Y337" s="13"/>
      <c r="Z337" s="13"/>
      <c r="AA337" s="13"/>
      <c r="AB337" s="13"/>
      <c r="AC337" s="13"/>
      <c r="AD337" s="13"/>
      <c r="AE337" s="13"/>
      <c r="AT337" s="192" t="s">
        <v>147</v>
      </c>
      <c r="AU337" s="192" t="s">
        <v>84</v>
      </c>
      <c r="AV337" s="13" t="s">
        <v>84</v>
      </c>
      <c r="AW337" s="13" t="s">
        <v>32</v>
      </c>
      <c r="AX337" s="13" t="s">
        <v>76</v>
      </c>
      <c r="AY337" s="192" t="s">
        <v>136</v>
      </c>
    </row>
    <row r="338" s="14" customFormat="1">
      <c r="A338" s="14"/>
      <c r="B338" s="198"/>
      <c r="C338" s="14"/>
      <c r="D338" s="186" t="s">
        <v>147</v>
      </c>
      <c r="E338" s="199" t="s">
        <v>1</v>
      </c>
      <c r="F338" s="200" t="s">
        <v>1643</v>
      </c>
      <c r="G338" s="14"/>
      <c r="H338" s="201">
        <v>80</v>
      </c>
      <c r="I338" s="202"/>
      <c r="J338" s="14"/>
      <c r="K338" s="14"/>
      <c r="L338" s="198"/>
      <c r="M338" s="203"/>
      <c r="N338" s="204"/>
      <c r="O338" s="204"/>
      <c r="P338" s="204"/>
      <c r="Q338" s="204"/>
      <c r="R338" s="204"/>
      <c r="S338" s="204"/>
      <c r="T338" s="205"/>
      <c r="U338" s="14"/>
      <c r="V338" s="14"/>
      <c r="W338" s="14"/>
      <c r="X338" s="14"/>
      <c r="Y338" s="14"/>
      <c r="Z338" s="14"/>
      <c r="AA338" s="14"/>
      <c r="AB338" s="14"/>
      <c r="AC338" s="14"/>
      <c r="AD338" s="14"/>
      <c r="AE338" s="14"/>
      <c r="AT338" s="199" t="s">
        <v>147</v>
      </c>
      <c r="AU338" s="199" t="s">
        <v>84</v>
      </c>
      <c r="AV338" s="14" t="s">
        <v>86</v>
      </c>
      <c r="AW338" s="14" t="s">
        <v>32</v>
      </c>
      <c r="AX338" s="14" t="s">
        <v>84</v>
      </c>
      <c r="AY338" s="199" t="s">
        <v>136</v>
      </c>
    </row>
    <row r="339" s="12" customFormat="1" ht="25.92" customHeight="1">
      <c r="A339" s="12"/>
      <c r="B339" s="158"/>
      <c r="C339" s="12"/>
      <c r="D339" s="159" t="s">
        <v>75</v>
      </c>
      <c r="E339" s="160" t="s">
        <v>1644</v>
      </c>
      <c r="F339" s="160" t="s">
        <v>97</v>
      </c>
      <c r="G339" s="12"/>
      <c r="H339" s="12"/>
      <c r="I339" s="161"/>
      <c r="J339" s="162">
        <f>BK339</f>
        <v>0</v>
      </c>
      <c r="K339" s="12"/>
      <c r="L339" s="158"/>
      <c r="M339" s="163"/>
      <c r="N339" s="164"/>
      <c r="O339" s="164"/>
      <c r="P339" s="165">
        <f>P340</f>
        <v>0</v>
      </c>
      <c r="Q339" s="164"/>
      <c r="R339" s="165">
        <f>R340</f>
        <v>0</v>
      </c>
      <c r="S339" s="164"/>
      <c r="T339" s="166">
        <f>T340</f>
        <v>0</v>
      </c>
      <c r="U339" s="12"/>
      <c r="V339" s="12"/>
      <c r="W339" s="12"/>
      <c r="X339" s="12"/>
      <c r="Y339" s="12"/>
      <c r="Z339" s="12"/>
      <c r="AA339" s="12"/>
      <c r="AB339" s="12"/>
      <c r="AC339" s="12"/>
      <c r="AD339" s="12"/>
      <c r="AE339" s="12"/>
      <c r="AR339" s="159" t="s">
        <v>202</v>
      </c>
      <c r="AT339" s="167" t="s">
        <v>75</v>
      </c>
      <c r="AU339" s="167" t="s">
        <v>76</v>
      </c>
      <c r="AY339" s="159" t="s">
        <v>136</v>
      </c>
      <c r="BK339" s="168">
        <f>BK340</f>
        <v>0</v>
      </c>
    </row>
    <row r="340" s="12" customFormat="1" ht="22.8" customHeight="1">
      <c r="A340" s="12"/>
      <c r="B340" s="158"/>
      <c r="C340" s="12"/>
      <c r="D340" s="159" t="s">
        <v>75</v>
      </c>
      <c r="E340" s="169" t="s">
        <v>1645</v>
      </c>
      <c r="F340" s="169" t="s">
        <v>1646</v>
      </c>
      <c r="G340" s="12"/>
      <c r="H340" s="12"/>
      <c r="I340" s="161"/>
      <c r="J340" s="170">
        <f>BK340</f>
        <v>0</v>
      </c>
      <c r="K340" s="12"/>
      <c r="L340" s="158"/>
      <c r="M340" s="163"/>
      <c r="N340" s="164"/>
      <c r="O340" s="164"/>
      <c r="P340" s="165">
        <f>SUM(P341:P343)</f>
        <v>0</v>
      </c>
      <c r="Q340" s="164"/>
      <c r="R340" s="165">
        <f>SUM(R341:R343)</f>
        <v>0</v>
      </c>
      <c r="S340" s="164"/>
      <c r="T340" s="166">
        <f>SUM(T341:T343)</f>
        <v>0</v>
      </c>
      <c r="U340" s="12"/>
      <c r="V340" s="12"/>
      <c r="W340" s="12"/>
      <c r="X340" s="12"/>
      <c r="Y340" s="12"/>
      <c r="Z340" s="12"/>
      <c r="AA340" s="12"/>
      <c r="AB340" s="12"/>
      <c r="AC340" s="12"/>
      <c r="AD340" s="12"/>
      <c r="AE340" s="12"/>
      <c r="AR340" s="159" t="s">
        <v>202</v>
      </c>
      <c r="AT340" s="167" t="s">
        <v>75</v>
      </c>
      <c r="AU340" s="167" t="s">
        <v>84</v>
      </c>
      <c r="AY340" s="159" t="s">
        <v>136</v>
      </c>
      <c r="BK340" s="168">
        <f>SUM(BK341:BK343)</f>
        <v>0</v>
      </c>
    </row>
    <row r="341" s="2" customFormat="1" ht="16.5" customHeight="1">
      <c r="A341" s="37"/>
      <c r="B341" s="171"/>
      <c r="C341" s="172" t="s">
        <v>848</v>
      </c>
      <c r="D341" s="172" t="s">
        <v>139</v>
      </c>
      <c r="E341" s="173" t="s">
        <v>1647</v>
      </c>
      <c r="F341" s="174" t="s">
        <v>1648</v>
      </c>
      <c r="G341" s="175" t="s">
        <v>205</v>
      </c>
      <c r="H341" s="176">
        <v>1</v>
      </c>
      <c r="I341" s="177"/>
      <c r="J341" s="178">
        <f>ROUND(I341*H341,2)</f>
        <v>0</v>
      </c>
      <c r="K341" s="179"/>
      <c r="L341" s="38"/>
      <c r="M341" s="180" t="s">
        <v>1</v>
      </c>
      <c r="N341" s="181" t="s">
        <v>41</v>
      </c>
      <c r="O341" s="76"/>
      <c r="P341" s="182">
        <f>O341*H341</f>
        <v>0</v>
      </c>
      <c r="Q341" s="182">
        <v>0</v>
      </c>
      <c r="R341" s="182">
        <f>Q341*H341</f>
        <v>0</v>
      </c>
      <c r="S341" s="182">
        <v>0</v>
      </c>
      <c r="T341" s="183">
        <f>S341*H341</f>
        <v>0</v>
      </c>
      <c r="U341" s="37"/>
      <c r="V341" s="37"/>
      <c r="W341" s="37"/>
      <c r="X341" s="37"/>
      <c r="Y341" s="37"/>
      <c r="Z341" s="37"/>
      <c r="AA341" s="37"/>
      <c r="AB341" s="37"/>
      <c r="AC341" s="37"/>
      <c r="AD341" s="37"/>
      <c r="AE341" s="37"/>
      <c r="AR341" s="184" t="s">
        <v>1649</v>
      </c>
      <c r="AT341" s="184" t="s">
        <v>139</v>
      </c>
      <c r="AU341" s="184" t="s">
        <v>86</v>
      </c>
      <c r="AY341" s="18" t="s">
        <v>136</v>
      </c>
      <c r="BE341" s="185">
        <f>IF(N341="základní",J341,0)</f>
        <v>0</v>
      </c>
      <c r="BF341" s="185">
        <f>IF(N341="snížená",J341,0)</f>
        <v>0</v>
      </c>
      <c r="BG341" s="185">
        <f>IF(N341="zákl. přenesená",J341,0)</f>
        <v>0</v>
      </c>
      <c r="BH341" s="185">
        <f>IF(N341="sníž. přenesená",J341,0)</f>
        <v>0</v>
      </c>
      <c r="BI341" s="185">
        <f>IF(N341="nulová",J341,0)</f>
        <v>0</v>
      </c>
      <c r="BJ341" s="18" t="s">
        <v>84</v>
      </c>
      <c r="BK341" s="185">
        <f>ROUND(I341*H341,2)</f>
        <v>0</v>
      </c>
      <c r="BL341" s="18" t="s">
        <v>1649</v>
      </c>
      <c r="BM341" s="184" t="s">
        <v>1650</v>
      </c>
    </row>
    <row r="342" s="2" customFormat="1">
      <c r="A342" s="37"/>
      <c r="B342" s="38"/>
      <c r="C342" s="37"/>
      <c r="D342" s="186" t="s">
        <v>145</v>
      </c>
      <c r="E342" s="37"/>
      <c r="F342" s="187" t="s">
        <v>1648</v>
      </c>
      <c r="G342" s="37"/>
      <c r="H342" s="37"/>
      <c r="I342" s="188"/>
      <c r="J342" s="37"/>
      <c r="K342" s="37"/>
      <c r="L342" s="38"/>
      <c r="M342" s="189"/>
      <c r="N342" s="190"/>
      <c r="O342" s="76"/>
      <c r="P342" s="76"/>
      <c r="Q342" s="76"/>
      <c r="R342" s="76"/>
      <c r="S342" s="76"/>
      <c r="T342" s="77"/>
      <c r="U342" s="37"/>
      <c r="V342" s="37"/>
      <c r="W342" s="37"/>
      <c r="X342" s="37"/>
      <c r="Y342" s="37"/>
      <c r="Z342" s="37"/>
      <c r="AA342" s="37"/>
      <c r="AB342" s="37"/>
      <c r="AC342" s="37"/>
      <c r="AD342" s="37"/>
      <c r="AE342" s="37"/>
      <c r="AT342" s="18" t="s">
        <v>145</v>
      </c>
      <c r="AU342" s="18" t="s">
        <v>86</v>
      </c>
    </row>
    <row r="343" s="2" customFormat="1">
      <c r="A343" s="37"/>
      <c r="B343" s="38"/>
      <c r="C343" s="37"/>
      <c r="D343" s="206" t="s">
        <v>156</v>
      </c>
      <c r="E343" s="37"/>
      <c r="F343" s="207" t="s">
        <v>1651</v>
      </c>
      <c r="G343" s="37"/>
      <c r="H343" s="37"/>
      <c r="I343" s="188"/>
      <c r="J343" s="37"/>
      <c r="K343" s="37"/>
      <c r="L343" s="38"/>
      <c r="M343" s="216"/>
      <c r="N343" s="217"/>
      <c r="O343" s="218"/>
      <c r="P343" s="218"/>
      <c r="Q343" s="218"/>
      <c r="R343" s="218"/>
      <c r="S343" s="218"/>
      <c r="T343" s="219"/>
      <c r="U343" s="37"/>
      <c r="V343" s="37"/>
      <c r="W343" s="37"/>
      <c r="X343" s="37"/>
      <c r="Y343" s="37"/>
      <c r="Z343" s="37"/>
      <c r="AA343" s="37"/>
      <c r="AB343" s="37"/>
      <c r="AC343" s="37"/>
      <c r="AD343" s="37"/>
      <c r="AE343" s="37"/>
      <c r="AT343" s="18" t="s">
        <v>156</v>
      </c>
      <c r="AU343" s="18" t="s">
        <v>86</v>
      </c>
    </row>
    <row r="344" s="2" customFormat="1" ht="6.96" customHeight="1">
      <c r="A344" s="37"/>
      <c r="B344" s="59"/>
      <c r="C344" s="60"/>
      <c r="D344" s="60"/>
      <c r="E344" s="60"/>
      <c r="F344" s="60"/>
      <c r="G344" s="60"/>
      <c r="H344" s="60"/>
      <c r="I344" s="60"/>
      <c r="J344" s="60"/>
      <c r="K344" s="60"/>
      <c r="L344" s="38"/>
      <c r="M344" s="37"/>
      <c r="O344" s="37"/>
      <c r="P344" s="37"/>
      <c r="Q344" s="37"/>
      <c r="R344" s="37"/>
      <c r="S344" s="37"/>
      <c r="T344" s="37"/>
      <c r="U344" s="37"/>
      <c r="V344" s="37"/>
      <c r="W344" s="37"/>
      <c r="X344" s="37"/>
      <c r="Y344" s="37"/>
      <c r="Z344" s="37"/>
      <c r="AA344" s="37"/>
      <c r="AB344" s="37"/>
      <c r="AC344" s="37"/>
      <c r="AD344" s="37"/>
      <c r="AE344" s="37"/>
    </row>
  </sheetData>
  <autoFilter ref="C125:K343"/>
  <mergeCells count="9">
    <mergeCell ref="E7:H7"/>
    <mergeCell ref="E9:H9"/>
    <mergeCell ref="E18:H18"/>
    <mergeCell ref="E27:H27"/>
    <mergeCell ref="E85:H85"/>
    <mergeCell ref="E87:H87"/>
    <mergeCell ref="E116:H116"/>
    <mergeCell ref="E118:H118"/>
    <mergeCell ref="L2:V2"/>
  </mergeCells>
  <hyperlinks>
    <hyperlink ref="F131" r:id="rId1" display="https://podminky.urs.cz/item/CS_URS_2024_02/974031121"/>
    <hyperlink ref="F138" r:id="rId2" display="https://podminky.urs.cz/item/CS_URS_2024_02/741112001"/>
    <hyperlink ref="F149" r:id="rId3" display="https://podminky.urs.cz/item/CS_URS_2024_02/741122016"/>
    <hyperlink ref="F155" r:id="rId4" display="https://podminky.urs.cz/item/CS_URS_2024_02/741122031"/>
    <hyperlink ref="F161" r:id="rId5" display="https://podminky.urs.cz/item/CS_URS_2024_02/741210001"/>
    <hyperlink ref="F166" r:id="rId6" display="https://podminky.urs.cz/item/CS_URS_2024_02/741310001"/>
    <hyperlink ref="F171" r:id="rId7" display="https://podminky.urs.cz/item/CS_URS_2024_02/741310021"/>
    <hyperlink ref="F176" r:id="rId8" display="https://podminky.urs.cz/item/CS_URS_2024_02/741310022"/>
    <hyperlink ref="F181" r:id="rId9" display="https://podminky.urs.cz/item/CS_URS_2024_02/741310024"/>
    <hyperlink ref="F186" r:id="rId10" display="https://podminky.urs.cz/item/CS_URS_2024_02/741310025"/>
    <hyperlink ref="F191" r:id="rId11" display="https://podminky.urs.cz/item/CS_URS_2024_02/741311004"/>
    <hyperlink ref="F196" r:id="rId12" display="https://podminky.urs.cz/item/CS_URS_2024_02/741313001"/>
    <hyperlink ref="F201" r:id="rId13" display="https://podminky.urs.cz/item/CS_URS_2024_02/741313003"/>
    <hyperlink ref="F206" r:id="rId14" display="https://podminky.urs.cz/item/CS_URS_2024_02/741320171"/>
    <hyperlink ref="F211" r:id="rId15" display="https://podminky.urs.cz/item/CS_URS_2024_02/741321001"/>
    <hyperlink ref="F219" r:id="rId16" display="https://podminky.urs.cz/item/CS_URS_2024_02/741372072"/>
    <hyperlink ref="F224" r:id="rId17" display="https://podminky.urs.cz/item/CS_URS_2024_02/741372077"/>
    <hyperlink ref="F234" r:id="rId18" display="https://podminky.urs.cz/item/CS_URS_2024_02/741372112"/>
    <hyperlink ref="F244" r:id="rId19" display="https://podminky.urs.cz/item/CS_URS_2024_02/741810003"/>
    <hyperlink ref="F247" r:id="rId20" display="https://podminky.urs.cz/item/CS_URS_2024_02/741810011"/>
    <hyperlink ref="F250" r:id="rId21" display="https://podminky.urs.cz/item/CS_URS_2024_02/741820102"/>
    <hyperlink ref="F253" r:id="rId22" display="https://podminky.urs.cz/item/CS_URS_2024_02/998741311"/>
    <hyperlink ref="F257" r:id="rId23" display="https://podminky.urs.cz/item/CS_URS_2024_02/742110002"/>
    <hyperlink ref="F263" r:id="rId24" display="https://podminky.urs.cz/item/CS_URS_2024_02/742124003"/>
    <hyperlink ref="F269" r:id="rId25" display="https://podminky.urs.cz/item/CS_URS_2024_02/742124003"/>
    <hyperlink ref="F279" r:id="rId26" display="https://podminky.urs.cz/item/CS_URS_2024_02/742220081"/>
    <hyperlink ref="F288" r:id="rId27" display="https://podminky.urs.cz/item/CS_URS_2024_02/742220141"/>
    <hyperlink ref="F293" r:id="rId28" display="https://podminky.urs.cz/item/CS_URS_2024_02/742230004"/>
    <hyperlink ref="F304" r:id="rId29" display="https://podminky.urs.cz/item/CS_URS_2024_02/742310006"/>
    <hyperlink ref="F309" r:id="rId30" display="https://podminky.urs.cz/item/CS_URS_2024_02/742330012"/>
    <hyperlink ref="F318" r:id="rId31" display="https://podminky.urs.cz/item/CS_URS_2023_02/742330024"/>
    <hyperlink ref="F325" r:id="rId32" display="https://podminky.urs.cz/item/CS_URS_2024_02/220490847"/>
    <hyperlink ref="F331" r:id="rId33" display="https://podminky.urs.cz/item/CS_URS_2024_02/HZS1301"/>
    <hyperlink ref="F336" r:id="rId34" display="https://podminky.urs.cz/item/CS_URS_2024_02/HZS2232"/>
    <hyperlink ref="F343" r:id="rId35" display="https://podminky.urs.cz/item/CS_URS_2024_02/013254000"/>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7" t="s">
        <v>5</v>
      </c>
      <c r="M2" s="1"/>
      <c r="N2" s="1"/>
      <c r="O2" s="1"/>
      <c r="P2" s="1"/>
      <c r="Q2" s="1"/>
      <c r="R2" s="1"/>
      <c r="S2" s="1"/>
      <c r="T2" s="1"/>
      <c r="U2" s="1"/>
      <c r="V2" s="1"/>
      <c r="AT2" s="18" t="s">
        <v>95</v>
      </c>
    </row>
    <row r="3" s="1" customFormat="1" ht="6.96" customHeight="1">
      <c r="B3" s="19"/>
      <c r="C3" s="20"/>
      <c r="D3" s="20"/>
      <c r="E3" s="20"/>
      <c r="F3" s="20"/>
      <c r="G3" s="20"/>
      <c r="H3" s="20"/>
      <c r="I3" s="20"/>
      <c r="J3" s="20"/>
      <c r="K3" s="20"/>
      <c r="L3" s="21"/>
      <c r="AT3" s="18" t="s">
        <v>86</v>
      </c>
    </row>
    <row r="4" s="1" customFormat="1" ht="24.96" customHeight="1">
      <c r="B4" s="21"/>
      <c r="D4" s="22" t="s">
        <v>99</v>
      </c>
      <c r="L4" s="21"/>
      <c r="M4" s="119" t="s">
        <v>10</v>
      </c>
      <c r="AT4" s="18" t="s">
        <v>3</v>
      </c>
    </row>
    <row r="5" s="1" customFormat="1" ht="6.96" customHeight="1">
      <c r="B5" s="21"/>
      <c r="L5" s="21"/>
    </row>
    <row r="6" s="1" customFormat="1" ht="12" customHeight="1">
      <c r="B6" s="21"/>
      <c r="D6" s="31" t="s">
        <v>16</v>
      </c>
      <c r="L6" s="21"/>
    </row>
    <row r="7" s="1" customFormat="1" ht="26.25" customHeight="1">
      <c r="B7" s="21"/>
      <c r="E7" s="120" t="str">
        <f>'Rekapitulace stavby'!K6</f>
        <v>Přestavba prostor pro neurorehabilitaci a revitalizace akutní rehabilitace</v>
      </c>
      <c r="F7" s="31"/>
      <c r="G7" s="31"/>
      <c r="H7" s="31"/>
      <c r="L7" s="21"/>
    </row>
    <row r="8" s="2" customFormat="1" ht="12" customHeight="1">
      <c r="A8" s="37"/>
      <c r="B8" s="38"/>
      <c r="C8" s="37"/>
      <c r="D8" s="31" t="s">
        <v>100</v>
      </c>
      <c r="E8" s="37"/>
      <c r="F8" s="37"/>
      <c r="G8" s="37"/>
      <c r="H8" s="37"/>
      <c r="I8" s="37"/>
      <c r="J8" s="37"/>
      <c r="K8" s="37"/>
      <c r="L8" s="54"/>
      <c r="S8" s="37"/>
      <c r="T8" s="37"/>
      <c r="U8" s="37"/>
      <c r="V8" s="37"/>
      <c r="W8" s="37"/>
      <c r="X8" s="37"/>
      <c r="Y8" s="37"/>
      <c r="Z8" s="37"/>
      <c r="AA8" s="37"/>
      <c r="AB8" s="37"/>
      <c r="AC8" s="37"/>
      <c r="AD8" s="37"/>
      <c r="AE8" s="37"/>
    </row>
    <row r="9" s="2" customFormat="1" ht="16.5" customHeight="1">
      <c r="A9" s="37"/>
      <c r="B9" s="38"/>
      <c r="C9" s="37"/>
      <c r="D9" s="37"/>
      <c r="E9" s="66" t="s">
        <v>1652</v>
      </c>
      <c r="F9" s="37"/>
      <c r="G9" s="37"/>
      <c r="H9" s="37"/>
      <c r="I9" s="37"/>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37"/>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31"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31" t="s">
        <v>22</v>
      </c>
      <c r="J12" s="68" t="str">
        <f>'Rekapitulace stavby'!AN8</f>
        <v>1. 4. 2025</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37"/>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31"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26</v>
      </c>
      <c r="F15" s="37"/>
      <c r="G15" s="37"/>
      <c r="H15" s="37"/>
      <c r="I15" s="31" t="s">
        <v>27</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37"/>
      <c r="J16" s="37"/>
      <c r="K16" s="37"/>
      <c r="L16" s="54"/>
      <c r="S16" s="37"/>
      <c r="T16" s="37"/>
      <c r="U16" s="37"/>
      <c r="V16" s="37"/>
      <c r="W16" s="37"/>
      <c r="X16" s="37"/>
      <c r="Y16" s="37"/>
      <c r="Z16" s="37"/>
      <c r="AA16" s="37"/>
      <c r="AB16" s="37"/>
      <c r="AC16" s="37"/>
      <c r="AD16" s="37"/>
      <c r="AE16" s="37"/>
    </row>
    <row r="17" s="2" customFormat="1" ht="12" customHeight="1">
      <c r="A17" s="37"/>
      <c r="B17" s="38"/>
      <c r="C17" s="37"/>
      <c r="D17" s="31" t="s">
        <v>28</v>
      </c>
      <c r="E17" s="37"/>
      <c r="F17" s="37"/>
      <c r="G17" s="37"/>
      <c r="H17" s="37"/>
      <c r="I17" s="31"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31" t="s">
        <v>27</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37"/>
      <c r="J19" s="37"/>
      <c r="K19" s="37"/>
      <c r="L19" s="54"/>
      <c r="S19" s="37"/>
      <c r="T19" s="37"/>
      <c r="U19" s="37"/>
      <c r="V19" s="37"/>
      <c r="W19" s="37"/>
      <c r="X19" s="37"/>
      <c r="Y19" s="37"/>
      <c r="Z19" s="37"/>
      <c r="AA19" s="37"/>
      <c r="AB19" s="37"/>
      <c r="AC19" s="37"/>
      <c r="AD19" s="37"/>
      <c r="AE19" s="37"/>
    </row>
    <row r="20" s="2" customFormat="1" ht="12" customHeight="1">
      <c r="A20" s="37"/>
      <c r="B20" s="38"/>
      <c r="C20" s="37"/>
      <c r="D20" s="31" t="s">
        <v>30</v>
      </c>
      <c r="E20" s="37"/>
      <c r="F20" s="37"/>
      <c r="G20" s="37"/>
      <c r="H20" s="37"/>
      <c r="I20" s="31"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31</v>
      </c>
      <c r="F21" s="37"/>
      <c r="G21" s="37"/>
      <c r="H21" s="37"/>
      <c r="I21" s="31" t="s">
        <v>27</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37"/>
      <c r="J22" s="37"/>
      <c r="K22" s="37"/>
      <c r="L22" s="54"/>
      <c r="S22" s="37"/>
      <c r="T22" s="37"/>
      <c r="U22" s="37"/>
      <c r="V22" s="37"/>
      <c r="W22" s="37"/>
      <c r="X22" s="37"/>
      <c r="Y22" s="37"/>
      <c r="Z22" s="37"/>
      <c r="AA22" s="37"/>
      <c r="AB22" s="37"/>
      <c r="AC22" s="37"/>
      <c r="AD22" s="37"/>
      <c r="AE22" s="37"/>
    </row>
    <row r="23" s="2" customFormat="1" ht="12" customHeight="1">
      <c r="A23" s="37"/>
      <c r="B23" s="38"/>
      <c r="C23" s="37"/>
      <c r="D23" s="31" t="s">
        <v>33</v>
      </c>
      <c r="E23" s="37"/>
      <c r="F23" s="37"/>
      <c r="G23" s="37"/>
      <c r="H23" s="37"/>
      <c r="I23" s="31"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34</v>
      </c>
      <c r="F24" s="37"/>
      <c r="G24" s="37"/>
      <c r="H24" s="37"/>
      <c r="I24" s="31" t="s">
        <v>27</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37"/>
      <c r="J25" s="37"/>
      <c r="K25" s="37"/>
      <c r="L25" s="54"/>
      <c r="S25" s="37"/>
      <c r="T25" s="37"/>
      <c r="U25" s="37"/>
      <c r="V25" s="37"/>
      <c r="W25" s="37"/>
      <c r="X25" s="37"/>
      <c r="Y25" s="37"/>
      <c r="Z25" s="37"/>
      <c r="AA25" s="37"/>
      <c r="AB25" s="37"/>
      <c r="AC25" s="37"/>
      <c r="AD25" s="37"/>
      <c r="AE25" s="37"/>
    </row>
    <row r="26" s="2" customFormat="1" ht="12" customHeight="1">
      <c r="A26" s="37"/>
      <c r="B26" s="38"/>
      <c r="C26" s="37"/>
      <c r="D26" s="31" t="s">
        <v>35</v>
      </c>
      <c r="E26" s="37"/>
      <c r="F26" s="37"/>
      <c r="G26" s="37"/>
      <c r="H26" s="37"/>
      <c r="I26" s="37"/>
      <c r="J26" s="37"/>
      <c r="K26" s="37"/>
      <c r="L26" s="54"/>
      <c r="S26" s="37"/>
      <c r="T26" s="37"/>
      <c r="U26" s="37"/>
      <c r="V26" s="37"/>
      <c r="W26" s="37"/>
      <c r="X26" s="37"/>
      <c r="Y26" s="37"/>
      <c r="Z26" s="37"/>
      <c r="AA26" s="37"/>
      <c r="AB26" s="37"/>
      <c r="AC26" s="37"/>
      <c r="AD26" s="37"/>
      <c r="AE26" s="37"/>
    </row>
    <row r="27" s="8" customFormat="1" ht="16.5" customHeight="1">
      <c r="A27" s="121"/>
      <c r="B27" s="122"/>
      <c r="C27" s="121"/>
      <c r="D27" s="121"/>
      <c r="E27" s="35" t="s">
        <v>1</v>
      </c>
      <c r="F27" s="35"/>
      <c r="G27" s="35"/>
      <c r="H27" s="35"/>
      <c r="I27" s="121"/>
      <c r="J27" s="121"/>
      <c r="K27" s="121"/>
      <c r="L27" s="123"/>
      <c r="S27" s="121"/>
      <c r="T27" s="121"/>
      <c r="U27" s="121"/>
      <c r="V27" s="121"/>
      <c r="W27" s="121"/>
      <c r="X27" s="121"/>
      <c r="Y27" s="121"/>
      <c r="Z27" s="121"/>
      <c r="AA27" s="121"/>
      <c r="AB27" s="121"/>
      <c r="AC27" s="121"/>
      <c r="AD27" s="121"/>
      <c r="AE27" s="121"/>
    </row>
    <row r="28" s="2" customFormat="1" ht="6.96" customHeight="1">
      <c r="A28" s="37"/>
      <c r="B28" s="38"/>
      <c r="C28" s="37"/>
      <c r="D28" s="37"/>
      <c r="E28" s="37"/>
      <c r="F28" s="37"/>
      <c r="G28" s="37"/>
      <c r="H28" s="37"/>
      <c r="I28" s="37"/>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89"/>
      <c r="J29" s="89"/>
      <c r="K29" s="89"/>
      <c r="L29" s="54"/>
      <c r="S29" s="37"/>
      <c r="T29" s="37"/>
      <c r="U29" s="37"/>
      <c r="V29" s="37"/>
      <c r="W29" s="37"/>
      <c r="X29" s="37"/>
      <c r="Y29" s="37"/>
      <c r="Z29" s="37"/>
      <c r="AA29" s="37"/>
      <c r="AB29" s="37"/>
      <c r="AC29" s="37"/>
      <c r="AD29" s="37"/>
      <c r="AE29" s="37"/>
    </row>
    <row r="30" s="2" customFormat="1" ht="25.44" customHeight="1">
      <c r="A30" s="37"/>
      <c r="B30" s="38"/>
      <c r="C30" s="37"/>
      <c r="D30" s="124" t="s">
        <v>36</v>
      </c>
      <c r="E30" s="37"/>
      <c r="F30" s="37"/>
      <c r="G30" s="37"/>
      <c r="H30" s="37"/>
      <c r="I30" s="37"/>
      <c r="J30" s="95">
        <f>ROUND(J128,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8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38</v>
      </c>
      <c r="G32" s="37"/>
      <c r="H32" s="37"/>
      <c r="I32" s="42" t="s">
        <v>37</v>
      </c>
      <c r="J32" s="42" t="s">
        <v>39</v>
      </c>
      <c r="K32" s="37"/>
      <c r="L32" s="54"/>
      <c r="S32" s="37"/>
      <c r="T32" s="37"/>
      <c r="U32" s="37"/>
      <c r="V32" s="37"/>
      <c r="W32" s="37"/>
      <c r="X32" s="37"/>
      <c r="Y32" s="37"/>
      <c r="Z32" s="37"/>
      <c r="AA32" s="37"/>
      <c r="AB32" s="37"/>
      <c r="AC32" s="37"/>
      <c r="AD32" s="37"/>
      <c r="AE32" s="37"/>
    </row>
    <row r="33" s="2" customFormat="1" ht="14.4" customHeight="1">
      <c r="A33" s="37"/>
      <c r="B33" s="38"/>
      <c r="C33" s="37"/>
      <c r="D33" s="125" t="s">
        <v>40</v>
      </c>
      <c r="E33" s="31" t="s">
        <v>41</v>
      </c>
      <c r="F33" s="126">
        <f>ROUND((SUM(BE128:BE357)),  2)</f>
        <v>0</v>
      </c>
      <c r="G33" s="37"/>
      <c r="H33" s="37"/>
      <c r="I33" s="127">
        <v>0.20999999999999999</v>
      </c>
      <c r="J33" s="126">
        <f>ROUND(((SUM(BE128:BE357))*I33),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42</v>
      </c>
      <c r="F34" s="126">
        <f>ROUND((SUM(BF128:BF357)),  2)</f>
        <v>0</v>
      </c>
      <c r="G34" s="37"/>
      <c r="H34" s="37"/>
      <c r="I34" s="127">
        <v>0.12</v>
      </c>
      <c r="J34" s="126">
        <f>ROUND(((SUM(BF128:BF357))*I34),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43</v>
      </c>
      <c r="F35" s="126">
        <f>ROUND((SUM(BG128:BG357)),  2)</f>
        <v>0</v>
      </c>
      <c r="G35" s="37"/>
      <c r="H35" s="37"/>
      <c r="I35" s="127">
        <v>0.20999999999999999</v>
      </c>
      <c r="J35" s="126">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44</v>
      </c>
      <c r="F36" s="126">
        <f>ROUND((SUM(BH128:BH357)),  2)</f>
        <v>0</v>
      </c>
      <c r="G36" s="37"/>
      <c r="H36" s="37"/>
      <c r="I36" s="127">
        <v>0.12</v>
      </c>
      <c r="J36" s="126">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45</v>
      </c>
      <c r="F37" s="126">
        <f>ROUND((SUM(BI128:BI357)),  2)</f>
        <v>0</v>
      </c>
      <c r="G37" s="37"/>
      <c r="H37" s="37"/>
      <c r="I37" s="127">
        <v>0</v>
      </c>
      <c r="J37" s="126">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37"/>
      <c r="J38" s="37"/>
      <c r="K38" s="37"/>
      <c r="L38" s="54"/>
      <c r="S38" s="37"/>
      <c r="T38" s="37"/>
      <c r="U38" s="37"/>
      <c r="V38" s="37"/>
      <c r="W38" s="37"/>
      <c r="X38" s="37"/>
      <c r="Y38" s="37"/>
      <c r="Z38" s="37"/>
      <c r="AA38" s="37"/>
      <c r="AB38" s="37"/>
      <c r="AC38" s="37"/>
      <c r="AD38" s="37"/>
      <c r="AE38" s="37"/>
    </row>
    <row r="39" s="2" customFormat="1" ht="25.44" customHeight="1">
      <c r="A39" s="37"/>
      <c r="B39" s="38"/>
      <c r="C39" s="128"/>
      <c r="D39" s="129" t="s">
        <v>46</v>
      </c>
      <c r="E39" s="80"/>
      <c r="F39" s="80"/>
      <c r="G39" s="130" t="s">
        <v>47</v>
      </c>
      <c r="H39" s="131" t="s">
        <v>48</v>
      </c>
      <c r="I39" s="80"/>
      <c r="J39" s="132">
        <f>SUM(J30:J37)</f>
        <v>0</v>
      </c>
      <c r="K39" s="133"/>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37"/>
      <c r="J40" s="37"/>
      <c r="K40" s="37"/>
      <c r="L40" s="54"/>
      <c r="S40" s="37"/>
      <c r="T40" s="37"/>
      <c r="U40" s="37"/>
      <c r="V40" s="37"/>
      <c r="W40" s="37"/>
      <c r="X40" s="37"/>
      <c r="Y40" s="37"/>
      <c r="Z40" s="37"/>
      <c r="AA40" s="37"/>
      <c r="AB40" s="37"/>
      <c r="AC40" s="37"/>
      <c r="AD40" s="37"/>
      <c r="AE40" s="37"/>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54"/>
      <c r="D50" s="55" t="s">
        <v>49</v>
      </c>
      <c r="E50" s="56"/>
      <c r="F50" s="56"/>
      <c r="G50" s="55" t="s">
        <v>50</v>
      </c>
      <c r="H50" s="56"/>
      <c r="I50" s="56"/>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51</v>
      </c>
      <c r="E61" s="40"/>
      <c r="F61" s="134" t="s">
        <v>52</v>
      </c>
      <c r="G61" s="57" t="s">
        <v>51</v>
      </c>
      <c r="H61" s="40"/>
      <c r="I61" s="40"/>
      <c r="J61" s="135" t="s">
        <v>52</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53</v>
      </c>
      <c r="E65" s="58"/>
      <c r="F65" s="58"/>
      <c r="G65" s="55" t="s">
        <v>54</v>
      </c>
      <c r="H65" s="58"/>
      <c r="I65" s="58"/>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51</v>
      </c>
      <c r="E76" s="40"/>
      <c r="F76" s="134" t="s">
        <v>52</v>
      </c>
      <c r="G76" s="57" t="s">
        <v>51</v>
      </c>
      <c r="H76" s="40"/>
      <c r="I76" s="40"/>
      <c r="J76" s="135" t="s">
        <v>52</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60"/>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62"/>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37"/>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37"/>
      <c r="J84" s="37"/>
      <c r="K84" s="37"/>
      <c r="L84" s="54"/>
      <c r="S84" s="37"/>
      <c r="T84" s="37"/>
      <c r="U84" s="37"/>
      <c r="V84" s="37"/>
      <c r="W84" s="37"/>
      <c r="X84" s="37"/>
      <c r="Y84" s="37"/>
      <c r="Z84" s="37"/>
      <c r="AA84" s="37"/>
      <c r="AB84" s="37"/>
      <c r="AC84" s="37"/>
      <c r="AD84" s="37"/>
      <c r="AE84" s="37"/>
    </row>
    <row r="85" s="2" customFormat="1" ht="26.25" customHeight="1">
      <c r="A85" s="37"/>
      <c r="B85" s="38"/>
      <c r="C85" s="37"/>
      <c r="D85" s="37"/>
      <c r="E85" s="120" t="str">
        <f>E7</f>
        <v>Přestavba prostor pro neurorehabilitaci a revitalizace akutní rehabilitace</v>
      </c>
      <c r="F85" s="31"/>
      <c r="G85" s="31"/>
      <c r="H85" s="31"/>
      <c r="I85" s="37"/>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37"/>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04 - Zdravotně technické instalace</v>
      </c>
      <c r="F87" s="37"/>
      <c r="G87" s="37"/>
      <c r="H87" s="37"/>
      <c r="I87" s="37"/>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Ústí nad Labem</v>
      </c>
      <c r="G89" s="37"/>
      <c r="H89" s="37"/>
      <c r="I89" s="31" t="s">
        <v>22</v>
      </c>
      <c r="J89" s="68" t="str">
        <f>IF(J12="","",J12)</f>
        <v>1. 4. 2025</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Krajská zdravotní, a.s. Masarykova nemocnice</v>
      </c>
      <c r="G91" s="37"/>
      <c r="H91" s="37"/>
      <c r="I91" s="31" t="s">
        <v>30</v>
      </c>
      <c r="J91" s="35" t="str">
        <f>E21</f>
        <v>Ing. Ondřej Hampejs</v>
      </c>
      <c r="K91" s="37"/>
      <c r="L91" s="54"/>
      <c r="S91" s="37"/>
      <c r="T91" s="37"/>
      <c r="U91" s="37"/>
      <c r="V91" s="37"/>
      <c r="W91" s="37"/>
      <c r="X91" s="37"/>
      <c r="Y91" s="37"/>
      <c r="Z91" s="37"/>
      <c r="AA91" s="37"/>
      <c r="AB91" s="37"/>
      <c r="AC91" s="37"/>
      <c r="AD91" s="37"/>
      <c r="AE91" s="37"/>
    </row>
    <row r="92" s="2" customFormat="1" ht="25.65" customHeight="1">
      <c r="A92" s="37"/>
      <c r="B92" s="38"/>
      <c r="C92" s="31" t="s">
        <v>28</v>
      </c>
      <c r="D92" s="37"/>
      <c r="E92" s="37"/>
      <c r="F92" s="26" t="str">
        <f>IF(E18="","",E18)</f>
        <v>Vyplň údaj</v>
      </c>
      <c r="G92" s="37"/>
      <c r="H92" s="37"/>
      <c r="I92" s="31" t="s">
        <v>33</v>
      </c>
      <c r="J92" s="35" t="str">
        <f>E24</f>
        <v>Hampejs projekty s.r.o.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54"/>
      <c r="S93" s="37"/>
      <c r="T93" s="37"/>
      <c r="U93" s="37"/>
      <c r="V93" s="37"/>
      <c r="W93" s="37"/>
      <c r="X93" s="37"/>
      <c r="Y93" s="37"/>
      <c r="Z93" s="37"/>
      <c r="AA93" s="37"/>
      <c r="AB93" s="37"/>
      <c r="AC93" s="37"/>
      <c r="AD93" s="37"/>
      <c r="AE93" s="37"/>
    </row>
    <row r="94" s="2" customFormat="1" ht="29.28" customHeight="1">
      <c r="A94" s="37"/>
      <c r="B94" s="38"/>
      <c r="C94" s="136" t="s">
        <v>103</v>
      </c>
      <c r="D94" s="128"/>
      <c r="E94" s="128"/>
      <c r="F94" s="128"/>
      <c r="G94" s="128"/>
      <c r="H94" s="128"/>
      <c r="I94" s="128"/>
      <c r="J94" s="137" t="s">
        <v>104</v>
      </c>
      <c r="K94" s="128"/>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54"/>
      <c r="S95" s="37"/>
      <c r="T95" s="37"/>
      <c r="U95" s="37"/>
      <c r="V95" s="37"/>
      <c r="W95" s="37"/>
      <c r="X95" s="37"/>
      <c r="Y95" s="37"/>
      <c r="Z95" s="37"/>
      <c r="AA95" s="37"/>
      <c r="AB95" s="37"/>
      <c r="AC95" s="37"/>
      <c r="AD95" s="37"/>
      <c r="AE95" s="37"/>
    </row>
    <row r="96" s="2" customFormat="1" ht="22.8" customHeight="1">
      <c r="A96" s="37"/>
      <c r="B96" s="38"/>
      <c r="C96" s="138" t="s">
        <v>105</v>
      </c>
      <c r="D96" s="37"/>
      <c r="E96" s="37"/>
      <c r="F96" s="37"/>
      <c r="G96" s="37"/>
      <c r="H96" s="37"/>
      <c r="I96" s="37"/>
      <c r="J96" s="95">
        <f>J128</f>
        <v>0</v>
      </c>
      <c r="K96" s="37"/>
      <c r="L96" s="54"/>
      <c r="S96" s="37"/>
      <c r="T96" s="37"/>
      <c r="U96" s="37"/>
      <c r="V96" s="37"/>
      <c r="W96" s="37"/>
      <c r="X96" s="37"/>
      <c r="Y96" s="37"/>
      <c r="Z96" s="37"/>
      <c r="AA96" s="37"/>
      <c r="AB96" s="37"/>
      <c r="AC96" s="37"/>
      <c r="AD96" s="37"/>
      <c r="AE96" s="37"/>
      <c r="AU96" s="18" t="s">
        <v>106</v>
      </c>
    </row>
    <row r="97" s="9" customFormat="1" ht="24.96" customHeight="1">
      <c r="A97" s="9"/>
      <c r="B97" s="139"/>
      <c r="C97" s="9"/>
      <c r="D97" s="140" t="s">
        <v>107</v>
      </c>
      <c r="E97" s="141"/>
      <c r="F97" s="141"/>
      <c r="G97" s="141"/>
      <c r="H97" s="141"/>
      <c r="I97" s="141"/>
      <c r="J97" s="142">
        <f>J129</f>
        <v>0</v>
      </c>
      <c r="K97" s="9"/>
      <c r="L97" s="139"/>
      <c r="S97" s="9"/>
      <c r="T97" s="9"/>
      <c r="U97" s="9"/>
      <c r="V97" s="9"/>
      <c r="W97" s="9"/>
      <c r="X97" s="9"/>
      <c r="Y97" s="9"/>
      <c r="Z97" s="9"/>
      <c r="AA97" s="9"/>
      <c r="AB97" s="9"/>
      <c r="AC97" s="9"/>
      <c r="AD97" s="9"/>
      <c r="AE97" s="9"/>
    </row>
    <row r="98" s="10" customFormat="1" ht="19.92" customHeight="1">
      <c r="A98" s="10"/>
      <c r="B98" s="143"/>
      <c r="C98" s="10"/>
      <c r="D98" s="144" t="s">
        <v>521</v>
      </c>
      <c r="E98" s="145"/>
      <c r="F98" s="145"/>
      <c r="G98" s="145"/>
      <c r="H98" s="145"/>
      <c r="I98" s="145"/>
      <c r="J98" s="146">
        <f>J130</f>
        <v>0</v>
      </c>
      <c r="K98" s="10"/>
      <c r="L98" s="143"/>
      <c r="S98" s="10"/>
      <c r="T98" s="10"/>
      <c r="U98" s="10"/>
      <c r="V98" s="10"/>
      <c r="W98" s="10"/>
      <c r="X98" s="10"/>
      <c r="Y98" s="10"/>
      <c r="Z98" s="10"/>
      <c r="AA98" s="10"/>
      <c r="AB98" s="10"/>
      <c r="AC98" s="10"/>
      <c r="AD98" s="10"/>
      <c r="AE98" s="10"/>
    </row>
    <row r="99" s="9" customFormat="1" ht="24.96" customHeight="1">
      <c r="A99" s="9"/>
      <c r="B99" s="139"/>
      <c r="C99" s="9"/>
      <c r="D99" s="140" t="s">
        <v>111</v>
      </c>
      <c r="E99" s="141"/>
      <c r="F99" s="141"/>
      <c r="G99" s="141"/>
      <c r="H99" s="141"/>
      <c r="I99" s="141"/>
      <c r="J99" s="142">
        <f>J133</f>
        <v>0</v>
      </c>
      <c r="K99" s="9"/>
      <c r="L99" s="139"/>
      <c r="S99" s="9"/>
      <c r="T99" s="9"/>
      <c r="U99" s="9"/>
      <c r="V99" s="9"/>
      <c r="W99" s="9"/>
      <c r="X99" s="9"/>
      <c r="Y99" s="9"/>
      <c r="Z99" s="9"/>
      <c r="AA99" s="9"/>
      <c r="AB99" s="9"/>
      <c r="AC99" s="9"/>
      <c r="AD99" s="9"/>
      <c r="AE99" s="9"/>
    </row>
    <row r="100" s="10" customFormat="1" ht="19.92" customHeight="1">
      <c r="A100" s="10"/>
      <c r="B100" s="143"/>
      <c r="C100" s="10"/>
      <c r="D100" s="144" t="s">
        <v>1653</v>
      </c>
      <c r="E100" s="145"/>
      <c r="F100" s="145"/>
      <c r="G100" s="145"/>
      <c r="H100" s="145"/>
      <c r="I100" s="145"/>
      <c r="J100" s="146">
        <f>J134</f>
        <v>0</v>
      </c>
      <c r="K100" s="10"/>
      <c r="L100" s="143"/>
      <c r="S100" s="10"/>
      <c r="T100" s="10"/>
      <c r="U100" s="10"/>
      <c r="V100" s="10"/>
      <c r="W100" s="10"/>
      <c r="X100" s="10"/>
      <c r="Y100" s="10"/>
      <c r="Z100" s="10"/>
      <c r="AA100" s="10"/>
      <c r="AB100" s="10"/>
      <c r="AC100" s="10"/>
      <c r="AD100" s="10"/>
      <c r="AE100" s="10"/>
    </row>
    <row r="101" s="10" customFormat="1" ht="19.92" customHeight="1">
      <c r="A101" s="10"/>
      <c r="B101" s="143"/>
      <c r="C101" s="10"/>
      <c r="D101" s="144" t="s">
        <v>1654</v>
      </c>
      <c r="E101" s="145"/>
      <c r="F101" s="145"/>
      <c r="G101" s="145"/>
      <c r="H101" s="145"/>
      <c r="I101" s="145"/>
      <c r="J101" s="146">
        <f>J159</f>
        <v>0</v>
      </c>
      <c r="K101" s="10"/>
      <c r="L101" s="143"/>
      <c r="S101" s="10"/>
      <c r="T101" s="10"/>
      <c r="U101" s="10"/>
      <c r="V101" s="10"/>
      <c r="W101" s="10"/>
      <c r="X101" s="10"/>
      <c r="Y101" s="10"/>
      <c r="Z101" s="10"/>
      <c r="AA101" s="10"/>
      <c r="AB101" s="10"/>
      <c r="AC101" s="10"/>
      <c r="AD101" s="10"/>
      <c r="AE101" s="10"/>
    </row>
    <row r="102" s="10" customFormat="1" ht="19.92" customHeight="1">
      <c r="A102" s="10"/>
      <c r="B102" s="143"/>
      <c r="C102" s="10"/>
      <c r="D102" s="144" t="s">
        <v>112</v>
      </c>
      <c r="E102" s="145"/>
      <c r="F102" s="145"/>
      <c r="G102" s="145"/>
      <c r="H102" s="145"/>
      <c r="I102" s="145"/>
      <c r="J102" s="146">
        <f>J194</f>
        <v>0</v>
      </c>
      <c r="K102" s="10"/>
      <c r="L102" s="143"/>
      <c r="S102" s="10"/>
      <c r="T102" s="10"/>
      <c r="U102" s="10"/>
      <c r="V102" s="10"/>
      <c r="W102" s="10"/>
      <c r="X102" s="10"/>
      <c r="Y102" s="10"/>
      <c r="Z102" s="10"/>
      <c r="AA102" s="10"/>
      <c r="AB102" s="10"/>
      <c r="AC102" s="10"/>
      <c r="AD102" s="10"/>
      <c r="AE102" s="10"/>
    </row>
    <row r="103" s="10" customFormat="1" ht="19.92" customHeight="1">
      <c r="A103" s="10"/>
      <c r="B103" s="143"/>
      <c r="C103" s="10"/>
      <c r="D103" s="144" t="s">
        <v>1655</v>
      </c>
      <c r="E103" s="145"/>
      <c r="F103" s="145"/>
      <c r="G103" s="145"/>
      <c r="H103" s="145"/>
      <c r="I103" s="145"/>
      <c r="J103" s="146">
        <f>J248</f>
        <v>0</v>
      </c>
      <c r="K103" s="10"/>
      <c r="L103" s="143"/>
      <c r="S103" s="10"/>
      <c r="T103" s="10"/>
      <c r="U103" s="10"/>
      <c r="V103" s="10"/>
      <c r="W103" s="10"/>
      <c r="X103" s="10"/>
      <c r="Y103" s="10"/>
      <c r="Z103" s="10"/>
      <c r="AA103" s="10"/>
      <c r="AB103" s="10"/>
      <c r="AC103" s="10"/>
      <c r="AD103" s="10"/>
      <c r="AE103" s="10"/>
    </row>
    <row r="104" s="10" customFormat="1" ht="19.92" customHeight="1">
      <c r="A104" s="10"/>
      <c r="B104" s="143"/>
      <c r="C104" s="10"/>
      <c r="D104" s="144" t="s">
        <v>1656</v>
      </c>
      <c r="E104" s="145"/>
      <c r="F104" s="145"/>
      <c r="G104" s="145"/>
      <c r="H104" s="145"/>
      <c r="I104" s="145"/>
      <c r="J104" s="146">
        <f>J268</f>
        <v>0</v>
      </c>
      <c r="K104" s="10"/>
      <c r="L104" s="143"/>
      <c r="S104" s="10"/>
      <c r="T104" s="10"/>
      <c r="U104" s="10"/>
      <c r="V104" s="10"/>
      <c r="W104" s="10"/>
      <c r="X104" s="10"/>
      <c r="Y104" s="10"/>
      <c r="Z104" s="10"/>
      <c r="AA104" s="10"/>
      <c r="AB104" s="10"/>
      <c r="AC104" s="10"/>
      <c r="AD104" s="10"/>
      <c r="AE104" s="10"/>
    </row>
    <row r="105" s="10" customFormat="1" ht="19.92" customHeight="1">
      <c r="A105" s="10"/>
      <c r="B105" s="143"/>
      <c r="C105" s="10"/>
      <c r="D105" s="144" t="s">
        <v>1657</v>
      </c>
      <c r="E105" s="145"/>
      <c r="F105" s="145"/>
      <c r="G105" s="145"/>
      <c r="H105" s="145"/>
      <c r="I105" s="145"/>
      <c r="J105" s="146">
        <f>J273</f>
        <v>0</v>
      </c>
      <c r="K105" s="10"/>
      <c r="L105" s="143"/>
      <c r="S105" s="10"/>
      <c r="T105" s="10"/>
      <c r="U105" s="10"/>
      <c r="V105" s="10"/>
      <c r="W105" s="10"/>
      <c r="X105" s="10"/>
      <c r="Y105" s="10"/>
      <c r="Z105" s="10"/>
      <c r="AA105" s="10"/>
      <c r="AB105" s="10"/>
      <c r="AC105" s="10"/>
      <c r="AD105" s="10"/>
      <c r="AE105" s="10"/>
    </row>
    <row r="106" s="10" customFormat="1" ht="19.92" customHeight="1">
      <c r="A106" s="10"/>
      <c r="B106" s="143"/>
      <c r="C106" s="10"/>
      <c r="D106" s="144" t="s">
        <v>113</v>
      </c>
      <c r="E106" s="145"/>
      <c r="F106" s="145"/>
      <c r="G106" s="145"/>
      <c r="H106" s="145"/>
      <c r="I106" s="145"/>
      <c r="J106" s="146">
        <f>J277</f>
        <v>0</v>
      </c>
      <c r="K106" s="10"/>
      <c r="L106" s="143"/>
      <c r="S106" s="10"/>
      <c r="T106" s="10"/>
      <c r="U106" s="10"/>
      <c r="V106" s="10"/>
      <c r="W106" s="10"/>
      <c r="X106" s="10"/>
      <c r="Y106" s="10"/>
      <c r="Z106" s="10"/>
      <c r="AA106" s="10"/>
      <c r="AB106" s="10"/>
      <c r="AC106" s="10"/>
      <c r="AD106" s="10"/>
      <c r="AE106" s="10"/>
    </row>
    <row r="107" s="10" customFormat="1" ht="19.92" customHeight="1">
      <c r="A107" s="10"/>
      <c r="B107" s="143"/>
      <c r="C107" s="10"/>
      <c r="D107" s="144" t="s">
        <v>1658</v>
      </c>
      <c r="E107" s="145"/>
      <c r="F107" s="145"/>
      <c r="G107" s="145"/>
      <c r="H107" s="145"/>
      <c r="I107" s="145"/>
      <c r="J107" s="146">
        <f>J290</f>
        <v>0</v>
      </c>
      <c r="K107" s="10"/>
      <c r="L107" s="143"/>
      <c r="S107" s="10"/>
      <c r="T107" s="10"/>
      <c r="U107" s="10"/>
      <c r="V107" s="10"/>
      <c r="W107" s="10"/>
      <c r="X107" s="10"/>
      <c r="Y107" s="10"/>
      <c r="Z107" s="10"/>
      <c r="AA107" s="10"/>
      <c r="AB107" s="10"/>
      <c r="AC107" s="10"/>
      <c r="AD107" s="10"/>
      <c r="AE107" s="10"/>
    </row>
    <row r="108" s="9" customFormat="1" ht="24.96" customHeight="1">
      <c r="A108" s="9"/>
      <c r="B108" s="139"/>
      <c r="C108" s="9"/>
      <c r="D108" s="140" t="s">
        <v>120</v>
      </c>
      <c r="E108" s="141"/>
      <c r="F108" s="141"/>
      <c r="G108" s="141"/>
      <c r="H108" s="141"/>
      <c r="I108" s="141"/>
      <c r="J108" s="142">
        <f>J334</f>
        <v>0</v>
      </c>
      <c r="K108" s="9"/>
      <c r="L108" s="139"/>
      <c r="S108" s="9"/>
      <c r="T108" s="9"/>
      <c r="U108" s="9"/>
      <c r="V108" s="9"/>
      <c r="W108" s="9"/>
      <c r="X108" s="9"/>
      <c r="Y108" s="9"/>
      <c r="Z108" s="9"/>
      <c r="AA108" s="9"/>
      <c r="AB108" s="9"/>
      <c r="AC108" s="9"/>
      <c r="AD108" s="9"/>
      <c r="AE108" s="9"/>
    </row>
    <row r="109" s="2" customFormat="1" ht="21.84" customHeight="1">
      <c r="A109" s="37"/>
      <c r="B109" s="38"/>
      <c r="C109" s="37"/>
      <c r="D109" s="37"/>
      <c r="E109" s="37"/>
      <c r="F109" s="37"/>
      <c r="G109" s="37"/>
      <c r="H109" s="37"/>
      <c r="I109" s="37"/>
      <c r="J109" s="37"/>
      <c r="K109" s="37"/>
      <c r="L109" s="54"/>
      <c r="S109" s="37"/>
      <c r="T109" s="37"/>
      <c r="U109" s="37"/>
      <c r="V109" s="37"/>
      <c r="W109" s="37"/>
      <c r="X109" s="37"/>
      <c r="Y109" s="37"/>
      <c r="Z109" s="37"/>
      <c r="AA109" s="37"/>
      <c r="AB109" s="37"/>
      <c r="AC109" s="37"/>
      <c r="AD109" s="37"/>
      <c r="AE109" s="37"/>
    </row>
    <row r="110" s="2" customFormat="1" ht="6.96" customHeight="1">
      <c r="A110" s="37"/>
      <c r="B110" s="59"/>
      <c r="C110" s="60"/>
      <c r="D110" s="60"/>
      <c r="E110" s="60"/>
      <c r="F110" s="60"/>
      <c r="G110" s="60"/>
      <c r="H110" s="60"/>
      <c r="I110" s="60"/>
      <c r="J110" s="60"/>
      <c r="K110" s="60"/>
      <c r="L110" s="54"/>
      <c r="S110" s="37"/>
      <c r="T110" s="37"/>
      <c r="U110" s="37"/>
      <c r="V110" s="37"/>
      <c r="W110" s="37"/>
      <c r="X110" s="37"/>
      <c r="Y110" s="37"/>
      <c r="Z110" s="37"/>
      <c r="AA110" s="37"/>
      <c r="AB110" s="37"/>
      <c r="AC110" s="37"/>
      <c r="AD110" s="37"/>
      <c r="AE110" s="37"/>
    </row>
    <row r="114" s="2" customFormat="1" ht="6.96" customHeight="1">
      <c r="A114" s="37"/>
      <c r="B114" s="61"/>
      <c r="C114" s="62"/>
      <c r="D114" s="62"/>
      <c r="E114" s="62"/>
      <c r="F114" s="62"/>
      <c r="G114" s="62"/>
      <c r="H114" s="62"/>
      <c r="I114" s="62"/>
      <c r="J114" s="62"/>
      <c r="K114" s="62"/>
      <c r="L114" s="54"/>
      <c r="S114" s="37"/>
      <c r="T114" s="37"/>
      <c r="U114" s="37"/>
      <c r="V114" s="37"/>
      <c r="W114" s="37"/>
      <c r="X114" s="37"/>
      <c r="Y114" s="37"/>
      <c r="Z114" s="37"/>
      <c r="AA114" s="37"/>
      <c r="AB114" s="37"/>
      <c r="AC114" s="37"/>
      <c r="AD114" s="37"/>
      <c r="AE114" s="37"/>
    </row>
    <row r="115" s="2" customFormat="1" ht="24.96" customHeight="1">
      <c r="A115" s="37"/>
      <c r="B115" s="38"/>
      <c r="C115" s="22" t="s">
        <v>121</v>
      </c>
      <c r="D115" s="37"/>
      <c r="E115" s="37"/>
      <c r="F115" s="37"/>
      <c r="G115" s="37"/>
      <c r="H115" s="37"/>
      <c r="I115" s="37"/>
      <c r="J115" s="37"/>
      <c r="K115" s="37"/>
      <c r="L115" s="54"/>
      <c r="S115" s="37"/>
      <c r="T115" s="37"/>
      <c r="U115" s="37"/>
      <c r="V115" s="37"/>
      <c r="W115" s="37"/>
      <c r="X115" s="37"/>
      <c r="Y115" s="37"/>
      <c r="Z115" s="37"/>
      <c r="AA115" s="37"/>
      <c r="AB115" s="37"/>
      <c r="AC115" s="37"/>
      <c r="AD115" s="37"/>
      <c r="AE115" s="37"/>
    </row>
    <row r="116" s="2" customFormat="1" ht="6.96" customHeight="1">
      <c r="A116" s="37"/>
      <c r="B116" s="38"/>
      <c r="C116" s="37"/>
      <c r="D116" s="37"/>
      <c r="E116" s="37"/>
      <c r="F116" s="37"/>
      <c r="G116" s="37"/>
      <c r="H116" s="37"/>
      <c r="I116" s="37"/>
      <c r="J116" s="37"/>
      <c r="K116" s="37"/>
      <c r="L116" s="54"/>
      <c r="S116" s="37"/>
      <c r="T116" s="37"/>
      <c r="U116" s="37"/>
      <c r="V116" s="37"/>
      <c r="W116" s="37"/>
      <c r="X116" s="37"/>
      <c r="Y116" s="37"/>
      <c r="Z116" s="37"/>
      <c r="AA116" s="37"/>
      <c r="AB116" s="37"/>
      <c r="AC116" s="37"/>
      <c r="AD116" s="37"/>
      <c r="AE116" s="37"/>
    </row>
    <row r="117" s="2" customFormat="1" ht="12" customHeight="1">
      <c r="A117" s="37"/>
      <c r="B117" s="38"/>
      <c r="C117" s="31" t="s">
        <v>16</v>
      </c>
      <c r="D117" s="37"/>
      <c r="E117" s="37"/>
      <c r="F117" s="37"/>
      <c r="G117" s="37"/>
      <c r="H117" s="37"/>
      <c r="I117" s="37"/>
      <c r="J117" s="37"/>
      <c r="K117" s="37"/>
      <c r="L117" s="54"/>
      <c r="S117" s="37"/>
      <c r="T117" s="37"/>
      <c r="U117" s="37"/>
      <c r="V117" s="37"/>
      <c r="W117" s="37"/>
      <c r="X117" s="37"/>
      <c r="Y117" s="37"/>
      <c r="Z117" s="37"/>
      <c r="AA117" s="37"/>
      <c r="AB117" s="37"/>
      <c r="AC117" s="37"/>
      <c r="AD117" s="37"/>
      <c r="AE117" s="37"/>
    </row>
    <row r="118" s="2" customFormat="1" ht="26.25" customHeight="1">
      <c r="A118" s="37"/>
      <c r="B118" s="38"/>
      <c r="C118" s="37"/>
      <c r="D118" s="37"/>
      <c r="E118" s="120" t="str">
        <f>E7</f>
        <v>Přestavba prostor pro neurorehabilitaci a revitalizace akutní rehabilitace</v>
      </c>
      <c r="F118" s="31"/>
      <c r="G118" s="31"/>
      <c r="H118" s="31"/>
      <c r="I118" s="37"/>
      <c r="J118" s="37"/>
      <c r="K118" s="37"/>
      <c r="L118" s="54"/>
      <c r="S118" s="37"/>
      <c r="T118" s="37"/>
      <c r="U118" s="37"/>
      <c r="V118" s="37"/>
      <c r="W118" s="37"/>
      <c r="X118" s="37"/>
      <c r="Y118" s="37"/>
      <c r="Z118" s="37"/>
      <c r="AA118" s="37"/>
      <c r="AB118" s="37"/>
      <c r="AC118" s="37"/>
      <c r="AD118" s="37"/>
      <c r="AE118" s="37"/>
    </row>
    <row r="119" s="2" customFormat="1" ht="12" customHeight="1">
      <c r="A119" s="37"/>
      <c r="B119" s="38"/>
      <c r="C119" s="31" t="s">
        <v>100</v>
      </c>
      <c r="D119" s="37"/>
      <c r="E119" s="37"/>
      <c r="F119" s="37"/>
      <c r="G119" s="37"/>
      <c r="H119" s="37"/>
      <c r="I119" s="37"/>
      <c r="J119" s="37"/>
      <c r="K119" s="37"/>
      <c r="L119" s="54"/>
      <c r="S119" s="37"/>
      <c r="T119" s="37"/>
      <c r="U119" s="37"/>
      <c r="V119" s="37"/>
      <c r="W119" s="37"/>
      <c r="X119" s="37"/>
      <c r="Y119" s="37"/>
      <c r="Z119" s="37"/>
      <c r="AA119" s="37"/>
      <c r="AB119" s="37"/>
      <c r="AC119" s="37"/>
      <c r="AD119" s="37"/>
      <c r="AE119" s="37"/>
    </row>
    <row r="120" s="2" customFormat="1" ht="16.5" customHeight="1">
      <c r="A120" s="37"/>
      <c r="B120" s="38"/>
      <c r="C120" s="37"/>
      <c r="D120" s="37"/>
      <c r="E120" s="66" t="str">
        <f>E9</f>
        <v>04 - Zdravotně technické instalace</v>
      </c>
      <c r="F120" s="37"/>
      <c r="G120" s="37"/>
      <c r="H120" s="37"/>
      <c r="I120" s="37"/>
      <c r="J120" s="37"/>
      <c r="K120" s="37"/>
      <c r="L120" s="54"/>
      <c r="S120" s="37"/>
      <c r="T120" s="37"/>
      <c r="U120" s="37"/>
      <c r="V120" s="37"/>
      <c r="W120" s="37"/>
      <c r="X120" s="37"/>
      <c r="Y120" s="37"/>
      <c r="Z120" s="37"/>
      <c r="AA120" s="37"/>
      <c r="AB120" s="37"/>
      <c r="AC120" s="37"/>
      <c r="AD120" s="37"/>
      <c r="AE120" s="37"/>
    </row>
    <row r="121" s="2" customFormat="1" ht="6.96" customHeight="1">
      <c r="A121" s="37"/>
      <c r="B121" s="38"/>
      <c r="C121" s="37"/>
      <c r="D121" s="37"/>
      <c r="E121" s="37"/>
      <c r="F121" s="37"/>
      <c r="G121" s="37"/>
      <c r="H121" s="37"/>
      <c r="I121" s="37"/>
      <c r="J121" s="37"/>
      <c r="K121" s="37"/>
      <c r="L121" s="54"/>
      <c r="S121" s="37"/>
      <c r="T121" s="37"/>
      <c r="U121" s="37"/>
      <c r="V121" s="37"/>
      <c r="W121" s="37"/>
      <c r="X121" s="37"/>
      <c r="Y121" s="37"/>
      <c r="Z121" s="37"/>
      <c r="AA121" s="37"/>
      <c r="AB121" s="37"/>
      <c r="AC121" s="37"/>
      <c r="AD121" s="37"/>
      <c r="AE121" s="37"/>
    </row>
    <row r="122" s="2" customFormat="1" ht="12" customHeight="1">
      <c r="A122" s="37"/>
      <c r="B122" s="38"/>
      <c r="C122" s="31" t="s">
        <v>20</v>
      </c>
      <c r="D122" s="37"/>
      <c r="E122" s="37"/>
      <c r="F122" s="26" t="str">
        <f>F12</f>
        <v>Ústí nad Labem</v>
      </c>
      <c r="G122" s="37"/>
      <c r="H122" s="37"/>
      <c r="I122" s="31" t="s">
        <v>22</v>
      </c>
      <c r="J122" s="68" t="str">
        <f>IF(J12="","",J12)</f>
        <v>1. 4. 2025</v>
      </c>
      <c r="K122" s="37"/>
      <c r="L122" s="54"/>
      <c r="S122" s="37"/>
      <c r="T122" s="37"/>
      <c r="U122" s="37"/>
      <c r="V122" s="37"/>
      <c r="W122" s="37"/>
      <c r="X122" s="37"/>
      <c r="Y122" s="37"/>
      <c r="Z122" s="37"/>
      <c r="AA122" s="37"/>
      <c r="AB122" s="37"/>
      <c r="AC122" s="37"/>
      <c r="AD122" s="37"/>
      <c r="AE122" s="37"/>
    </row>
    <row r="123" s="2" customFormat="1" ht="6.96" customHeight="1">
      <c r="A123" s="37"/>
      <c r="B123" s="38"/>
      <c r="C123" s="37"/>
      <c r="D123" s="37"/>
      <c r="E123" s="37"/>
      <c r="F123" s="37"/>
      <c r="G123" s="37"/>
      <c r="H123" s="37"/>
      <c r="I123" s="37"/>
      <c r="J123" s="37"/>
      <c r="K123" s="37"/>
      <c r="L123" s="54"/>
      <c r="S123" s="37"/>
      <c r="T123" s="37"/>
      <c r="U123" s="37"/>
      <c r="V123" s="37"/>
      <c r="W123" s="37"/>
      <c r="X123" s="37"/>
      <c r="Y123" s="37"/>
      <c r="Z123" s="37"/>
      <c r="AA123" s="37"/>
      <c r="AB123" s="37"/>
      <c r="AC123" s="37"/>
      <c r="AD123" s="37"/>
      <c r="AE123" s="37"/>
    </row>
    <row r="124" s="2" customFormat="1" ht="15.15" customHeight="1">
      <c r="A124" s="37"/>
      <c r="B124" s="38"/>
      <c r="C124" s="31" t="s">
        <v>24</v>
      </c>
      <c r="D124" s="37"/>
      <c r="E124" s="37"/>
      <c r="F124" s="26" t="str">
        <f>E15</f>
        <v>Krajská zdravotní, a.s. Masarykova nemocnice</v>
      </c>
      <c r="G124" s="37"/>
      <c r="H124" s="37"/>
      <c r="I124" s="31" t="s">
        <v>30</v>
      </c>
      <c r="J124" s="35" t="str">
        <f>E21</f>
        <v>Ing. Ondřej Hampejs</v>
      </c>
      <c r="K124" s="37"/>
      <c r="L124" s="54"/>
      <c r="S124" s="37"/>
      <c r="T124" s="37"/>
      <c r="U124" s="37"/>
      <c r="V124" s="37"/>
      <c r="W124" s="37"/>
      <c r="X124" s="37"/>
      <c r="Y124" s="37"/>
      <c r="Z124" s="37"/>
      <c r="AA124" s="37"/>
      <c r="AB124" s="37"/>
      <c r="AC124" s="37"/>
      <c r="AD124" s="37"/>
      <c r="AE124" s="37"/>
    </row>
    <row r="125" s="2" customFormat="1" ht="25.65" customHeight="1">
      <c r="A125" s="37"/>
      <c r="B125" s="38"/>
      <c r="C125" s="31" t="s">
        <v>28</v>
      </c>
      <c r="D125" s="37"/>
      <c r="E125" s="37"/>
      <c r="F125" s="26" t="str">
        <f>IF(E18="","",E18)</f>
        <v>Vyplň údaj</v>
      </c>
      <c r="G125" s="37"/>
      <c r="H125" s="37"/>
      <c r="I125" s="31" t="s">
        <v>33</v>
      </c>
      <c r="J125" s="35" t="str">
        <f>E24</f>
        <v>Hampejs projekty s.r.o.</v>
      </c>
      <c r="K125" s="37"/>
      <c r="L125" s="54"/>
      <c r="S125" s="37"/>
      <c r="T125" s="37"/>
      <c r="U125" s="37"/>
      <c r="V125" s="37"/>
      <c r="W125" s="37"/>
      <c r="X125" s="37"/>
      <c r="Y125" s="37"/>
      <c r="Z125" s="37"/>
      <c r="AA125" s="37"/>
      <c r="AB125" s="37"/>
      <c r="AC125" s="37"/>
      <c r="AD125" s="37"/>
      <c r="AE125" s="37"/>
    </row>
    <row r="126" s="2" customFormat="1" ht="10.32" customHeight="1">
      <c r="A126" s="37"/>
      <c r="B126" s="38"/>
      <c r="C126" s="37"/>
      <c r="D126" s="37"/>
      <c r="E126" s="37"/>
      <c r="F126" s="37"/>
      <c r="G126" s="37"/>
      <c r="H126" s="37"/>
      <c r="I126" s="37"/>
      <c r="J126" s="37"/>
      <c r="K126" s="37"/>
      <c r="L126" s="54"/>
      <c r="S126" s="37"/>
      <c r="T126" s="37"/>
      <c r="U126" s="37"/>
      <c r="V126" s="37"/>
      <c r="W126" s="37"/>
      <c r="X126" s="37"/>
      <c r="Y126" s="37"/>
      <c r="Z126" s="37"/>
      <c r="AA126" s="37"/>
      <c r="AB126" s="37"/>
      <c r="AC126" s="37"/>
      <c r="AD126" s="37"/>
      <c r="AE126" s="37"/>
    </row>
    <row r="127" s="11" customFormat="1" ht="29.28" customHeight="1">
      <c r="A127" s="147"/>
      <c r="B127" s="148"/>
      <c r="C127" s="149" t="s">
        <v>122</v>
      </c>
      <c r="D127" s="150" t="s">
        <v>61</v>
      </c>
      <c r="E127" s="150" t="s">
        <v>57</v>
      </c>
      <c r="F127" s="150" t="s">
        <v>58</v>
      </c>
      <c r="G127" s="150" t="s">
        <v>123</v>
      </c>
      <c r="H127" s="150" t="s">
        <v>124</v>
      </c>
      <c r="I127" s="150" t="s">
        <v>125</v>
      </c>
      <c r="J127" s="151" t="s">
        <v>104</v>
      </c>
      <c r="K127" s="152" t="s">
        <v>126</v>
      </c>
      <c r="L127" s="153"/>
      <c r="M127" s="85" t="s">
        <v>1</v>
      </c>
      <c r="N127" s="86" t="s">
        <v>40</v>
      </c>
      <c r="O127" s="86" t="s">
        <v>127</v>
      </c>
      <c r="P127" s="86" t="s">
        <v>128</v>
      </c>
      <c r="Q127" s="86" t="s">
        <v>129</v>
      </c>
      <c r="R127" s="86" t="s">
        <v>130</v>
      </c>
      <c r="S127" s="86" t="s">
        <v>131</v>
      </c>
      <c r="T127" s="87" t="s">
        <v>132</v>
      </c>
      <c r="U127" s="147"/>
      <c r="V127" s="147"/>
      <c r="W127" s="147"/>
      <c r="X127" s="147"/>
      <c r="Y127" s="147"/>
      <c r="Z127" s="147"/>
      <c r="AA127" s="147"/>
      <c r="AB127" s="147"/>
      <c r="AC127" s="147"/>
      <c r="AD127" s="147"/>
      <c r="AE127" s="147"/>
    </row>
    <row r="128" s="2" customFormat="1" ht="22.8" customHeight="1">
      <c r="A128" s="37"/>
      <c r="B128" s="38"/>
      <c r="C128" s="92" t="s">
        <v>133</v>
      </c>
      <c r="D128" s="37"/>
      <c r="E128" s="37"/>
      <c r="F128" s="37"/>
      <c r="G128" s="37"/>
      <c r="H128" s="37"/>
      <c r="I128" s="37"/>
      <c r="J128" s="154">
        <f>BK128</f>
        <v>0</v>
      </c>
      <c r="K128" s="37"/>
      <c r="L128" s="38"/>
      <c r="M128" s="88"/>
      <c r="N128" s="72"/>
      <c r="O128" s="89"/>
      <c r="P128" s="155">
        <f>P129+P133+P334</f>
        <v>0</v>
      </c>
      <c r="Q128" s="89"/>
      <c r="R128" s="155">
        <f>R129+R133+R334</f>
        <v>3.5970701999999992</v>
      </c>
      <c r="S128" s="89"/>
      <c r="T128" s="156">
        <f>T129+T133+T334</f>
        <v>0</v>
      </c>
      <c r="U128" s="37"/>
      <c r="V128" s="37"/>
      <c r="W128" s="37"/>
      <c r="X128" s="37"/>
      <c r="Y128" s="37"/>
      <c r="Z128" s="37"/>
      <c r="AA128" s="37"/>
      <c r="AB128" s="37"/>
      <c r="AC128" s="37"/>
      <c r="AD128" s="37"/>
      <c r="AE128" s="37"/>
      <c r="AT128" s="18" t="s">
        <v>75</v>
      </c>
      <c r="AU128" s="18" t="s">
        <v>106</v>
      </c>
      <c r="BK128" s="157">
        <f>BK129+BK133+BK334</f>
        <v>0</v>
      </c>
    </row>
    <row r="129" s="12" customFormat="1" ht="25.92" customHeight="1">
      <c r="A129" s="12"/>
      <c r="B129" s="158"/>
      <c r="C129" s="12"/>
      <c r="D129" s="159" t="s">
        <v>75</v>
      </c>
      <c r="E129" s="160" t="s">
        <v>134</v>
      </c>
      <c r="F129" s="160" t="s">
        <v>135</v>
      </c>
      <c r="G129" s="12"/>
      <c r="H129" s="12"/>
      <c r="I129" s="161"/>
      <c r="J129" s="162">
        <f>BK129</f>
        <v>0</v>
      </c>
      <c r="K129" s="12"/>
      <c r="L129" s="158"/>
      <c r="M129" s="163"/>
      <c r="N129" s="164"/>
      <c r="O129" s="164"/>
      <c r="P129" s="165">
        <f>P130</f>
        <v>0</v>
      </c>
      <c r="Q129" s="164"/>
      <c r="R129" s="165">
        <f>R130</f>
        <v>0</v>
      </c>
      <c r="S129" s="164"/>
      <c r="T129" s="166">
        <f>T130</f>
        <v>0</v>
      </c>
      <c r="U129" s="12"/>
      <c r="V129" s="12"/>
      <c r="W129" s="12"/>
      <c r="X129" s="12"/>
      <c r="Y129" s="12"/>
      <c r="Z129" s="12"/>
      <c r="AA129" s="12"/>
      <c r="AB129" s="12"/>
      <c r="AC129" s="12"/>
      <c r="AD129" s="12"/>
      <c r="AE129" s="12"/>
      <c r="AR129" s="159" t="s">
        <v>84</v>
      </c>
      <c r="AT129" s="167" t="s">
        <v>75</v>
      </c>
      <c r="AU129" s="167" t="s">
        <v>76</v>
      </c>
      <c r="AY129" s="159" t="s">
        <v>136</v>
      </c>
      <c r="BK129" s="168">
        <f>BK130</f>
        <v>0</v>
      </c>
    </row>
    <row r="130" s="12" customFormat="1" ht="22.8" customHeight="1">
      <c r="A130" s="12"/>
      <c r="B130" s="158"/>
      <c r="C130" s="12"/>
      <c r="D130" s="159" t="s">
        <v>75</v>
      </c>
      <c r="E130" s="169" t="s">
        <v>158</v>
      </c>
      <c r="F130" s="169" t="s">
        <v>527</v>
      </c>
      <c r="G130" s="12"/>
      <c r="H130" s="12"/>
      <c r="I130" s="161"/>
      <c r="J130" s="170">
        <f>BK130</f>
        <v>0</v>
      </c>
      <c r="K130" s="12"/>
      <c r="L130" s="158"/>
      <c r="M130" s="163"/>
      <c r="N130" s="164"/>
      <c r="O130" s="164"/>
      <c r="P130" s="165">
        <f>SUM(P131:P132)</f>
        <v>0</v>
      </c>
      <c r="Q130" s="164"/>
      <c r="R130" s="165">
        <f>SUM(R131:R132)</f>
        <v>0</v>
      </c>
      <c r="S130" s="164"/>
      <c r="T130" s="166">
        <f>SUM(T131:T132)</f>
        <v>0</v>
      </c>
      <c r="U130" s="12"/>
      <c r="V130" s="12"/>
      <c r="W130" s="12"/>
      <c r="X130" s="12"/>
      <c r="Y130" s="12"/>
      <c r="Z130" s="12"/>
      <c r="AA130" s="12"/>
      <c r="AB130" s="12"/>
      <c r="AC130" s="12"/>
      <c r="AD130" s="12"/>
      <c r="AE130" s="12"/>
      <c r="AR130" s="159" t="s">
        <v>84</v>
      </c>
      <c r="AT130" s="167" t="s">
        <v>75</v>
      </c>
      <c r="AU130" s="167" t="s">
        <v>84</v>
      </c>
      <c r="AY130" s="159" t="s">
        <v>136</v>
      </c>
      <c r="BK130" s="168">
        <f>SUM(BK131:BK132)</f>
        <v>0</v>
      </c>
    </row>
    <row r="131" s="2" customFormat="1" ht="24.15" customHeight="1">
      <c r="A131" s="37"/>
      <c r="B131" s="171"/>
      <c r="C131" s="172" t="s">
        <v>84</v>
      </c>
      <c r="D131" s="172" t="s">
        <v>139</v>
      </c>
      <c r="E131" s="173" t="s">
        <v>1659</v>
      </c>
      <c r="F131" s="174" t="s">
        <v>1660</v>
      </c>
      <c r="G131" s="175" t="s">
        <v>205</v>
      </c>
      <c r="H131" s="176">
        <v>1</v>
      </c>
      <c r="I131" s="177"/>
      <c r="J131" s="178">
        <f>ROUND(I131*H131,2)</f>
        <v>0</v>
      </c>
      <c r="K131" s="179"/>
      <c r="L131" s="38"/>
      <c r="M131" s="180" t="s">
        <v>1</v>
      </c>
      <c r="N131" s="181" t="s">
        <v>41</v>
      </c>
      <c r="O131" s="76"/>
      <c r="P131" s="182">
        <f>O131*H131</f>
        <v>0</v>
      </c>
      <c r="Q131" s="182">
        <v>0</v>
      </c>
      <c r="R131" s="182">
        <f>Q131*H131</f>
        <v>0</v>
      </c>
      <c r="S131" s="182">
        <v>0</v>
      </c>
      <c r="T131" s="183">
        <f>S131*H131</f>
        <v>0</v>
      </c>
      <c r="U131" s="37"/>
      <c r="V131" s="37"/>
      <c r="W131" s="37"/>
      <c r="X131" s="37"/>
      <c r="Y131" s="37"/>
      <c r="Z131" s="37"/>
      <c r="AA131" s="37"/>
      <c r="AB131" s="37"/>
      <c r="AC131" s="37"/>
      <c r="AD131" s="37"/>
      <c r="AE131" s="37"/>
      <c r="AR131" s="184" t="s">
        <v>143</v>
      </c>
      <c r="AT131" s="184" t="s">
        <v>139</v>
      </c>
      <c r="AU131" s="184" t="s">
        <v>86</v>
      </c>
      <c r="AY131" s="18" t="s">
        <v>136</v>
      </c>
      <c r="BE131" s="185">
        <f>IF(N131="základní",J131,0)</f>
        <v>0</v>
      </c>
      <c r="BF131" s="185">
        <f>IF(N131="snížená",J131,0)</f>
        <v>0</v>
      </c>
      <c r="BG131" s="185">
        <f>IF(N131="zákl. přenesená",J131,0)</f>
        <v>0</v>
      </c>
      <c r="BH131" s="185">
        <f>IF(N131="sníž. přenesená",J131,0)</f>
        <v>0</v>
      </c>
      <c r="BI131" s="185">
        <f>IF(N131="nulová",J131,0)</f>
        <v>0</v>
      </c>
      <c r="BJ131" s="18" t="s">
        <v>84</v>
      </c>
      <c r="BK131" s="185">
        <f>ROUND(I131*H131,2)</f>
        <v>0</v>
      </c>
      <c r="BL131" s="18" t="s">
        <v>143</v>
      </c>
      <c r="BM131" s="184" t="s">
        <v>1661</v>
      </c>
    </row>
    <row r="132" s="2" customFormat="1">
      <c r="A132" s="37"/>
      <c r="B132" s="38"/>
      <c r="C132" s="37"/>
      <c r="D132" s="186" t="s">
        <v>145</v>
      </c>
      <c r="E132" s="37"/>
      <c r="F132" s="187" t="s">
        <v>1660</v>
      </c>
      <c r="G132" s="37"/>
      <c r="H132" s="37"/>
      <c r="I132" s="188"/>
      <c r="J132" s="37"/>
      <c r="K132" s="37"/>
      <c r="L132" s="38"/>
      <c r="M132" s="189"/>
      <c r="N132" s="190"/>
      <c r="O132" s="76"/>
      <c r="P132" s="76"/>
      <c r="Q132" s="76"/>
      <c r="R132" s="76"/>
      <c r="S132" s="76"/>
      <c r="T132" s="77"/>
      <c r="U132" s="37"/>
      <c r="V132" s="37"/>
      <c r="W132" s="37"/>
      <c r="X132" s="37"/>
      <c r="Y132" s="37"/>
      <c r="Z132" s="37"/>
      <c r="AA132" s="37"/>
      <c r="AB132" s="37"/>
      <c r="AC132" s="37"/>
      <c r="AD132" s="37"/>
      <c r="AE132" s="37"/>
      <c r="AT132" s="18" t="s">
        <v>145</v>
      </c>
      <c r="AU132" s="18" t="s">
        <v>86</v>
      </c>
    </row>
    <row r="133" s="12" customFormat="1" ht="25.92" customHeight="1">
      <c r="A133" s="12"/>
      <c r="B133" s="158"/>
      <c r="C133" s="12"/>
      <c r="D133" s="159" t="s">
        <v>75</v>
      </c>
      <c r="E133" s="160" t="s">
        <v>301</v>
      </c>
      <c r="F133" s="160" t="s">
        <v>302</v>
      </c>
      <c r="G133" s="12"/>
      <c r="H133" s="12"/>
      <c r="I133" s="161"/>
      <c r="J133" s="162">
        <f>BK133</f>
        <v>0</v>
      </c>
      <c r="K133" s="12"/>
      <c r="L133" s="158"/>
      <c r="M133" s="163"/>
      <c r="N133" s="164"/>
      <c r="O133" s="164"/>
      <c r="P133" s="165">
        <f>P134+P159+P194+P248+P268+P273+P277+P290</f>
        <v>0</v>
      </c>
      <c r="Q133" s="164"/>
      <c r="R133" s="165">
        <f>R134+R159+R194+R248+R268+R273+R277+R290</f>
        <v>3.5970701999999992</v>
      </c>
      <c r="S133" s="164"/>
      <c r="T133" s="166">
        <f>T134+T159+T194+T248+T268+T273+T277+T290</f>
        <v>0</v>
      </c>
      <c r="U133" s="12"/>
      <c r="V133" s="12"/>
      <c r="W133" s="12"/>
      <c r="X133" s="12"/>
      <c r="Y133" s="12"/>
      <c r="Z133" s="12"/>
      <c r="AA133" s="12"/>
      <c r="AB133" s="12"/>
      <c r="AC133" s="12"/>
      <c r="AD133" s="12"/>
      <c r="AE133" s="12"/>
      <c r="AR133" s="159" t="s">
        <v>86</v>
      </c>
      <c r="AT133" s="167" t="s">
        <v>75</v>
      </c>
      <c r="AU133" s="167" t="s">
        <v>76</v>
      </c>
      <c r="AY133" s="159" t="s">
        <v>136</v>
      </c>
      <c r="BK133" s="168">
        <f>BK134+BK159+BK194+BK248+BK268+BK273+BK277+BK290</f>
        <v>0</v>
      </c>
    </row>
    <row r="134" s="12" customFormat="1" ht="22.8" customHeight="1">
      <c r="A134" s="12"/>
      <c r="B134" s="158"/>
      <c r="C134" s="12"/>
      <c r="D134" s="159" t="s">
        <v>75</v>
      </c>
      <c r="E134" s="169" t="s">
        <v>1662</v>
      </c>
      <c r="F134" s="169" t="s">
        <v>1663</v>
      </c>
      <c r="G134" s="12"/>
      <c r="H134" s="12"/>
      <c r="I134" s="161"/>
      <c r="J134" s="170">
        <f>BK134</f>
        <v>0</v>
      </c>
      <c r="K134" s="12"/>
      <c r="L134" s="158"/>
      <c r="M134" s="163"/>
      <c r="N134" s="164"/>
      <c r="O134" s="164"/>
      <c r="P134" s="165">
        <f>SUM(P135:P158)</f>
        <v>0</v>
      </c>
      <c r="Q134" s="164"/>
      <c r="R134" s="165">
        <f>SUM(R135:R158)</f>
        <v>0.32025199999999998</v>
      </c>
      <c r="S134" s="164"/>
      <c r="T134" s="166">
        <f>SUM(T135:T158)</f>
        <v>0</v>
      </c>
      <c r="U134" s="12"/>
      <c r="V134" s="12"/>
      <c r="W134" s="12"/>
      <c r="X134" s="12"/>
      <c r="Y134" s="12"/>
      <c r="Z134" s="12"/>
      <c r="AA134" s="12"/>
      <c r="AB134" s="12"/>
      <c r="AC134" s="12"/>
      <c r="AD134" s="12"/>
      <c r="AE134" s="12"/>
      <c r="AR134" s="159" t="s">
        <v>86</v>
      </c>
      <c r="AT134" s="167" t="s">
        <v>75</v>
      </c>
      <c r="AU134" s="167" t="s">
        <v>84</v>
      </c>
      <c r="AY134" s="159" t="s">
        <v>136</v>
      </c>
      <c r="BK134" s="168">
        <f>SUM(BK135:BK158)</f>
        <v>0</v>
      </c>
    </row>
    <row r="135" s="2" customFormat="1" ht="24.15" customHeight="1">
      <c r="A135" s="37"/>
      <c r="B135" s="171"/>
      <c r="C135" s="172" t="s">
        <v>86</v>
      </c>
      <c r="D135" s="172" t="s">
        <v>139</v>
      </c>
      <c r="E135" s="173" t="s">
        <v>1664</v>
      </c>
      <c r="F135" s="174" t="s">
        <v>1665</v>
      </c>
      <c r="G135" s="175" t="s">
        <v>210</v>
      </c>
      <c r="H135" s="176">
        <v>30</v>
      </c>
      <c r="I135" s="177"/>
      <c r="J135" s="178">
        <f>ROUND(I135*H135,2)</f>
        <v>0</v>
      </c>
      <c r="K135" s="179"/>
      <c r="L135" s="38"/>
      <c r="M135" s="180" t="s">
        <v>1</v>
      </c>
      <c r="N135" s="181" t="s">
        <v>41</v>
      </c>
      <c r="O135" s="76"/>
      <c r="P135" s="182">
        <f>O135*H135</f>
        <v>0</v>
      </c>
      <c r="Q135" s="182">
        <v>0.00085999999999999998</v>
      </c>
      <c r="R135" s="182">
        <f>Q135*H135</f>
        <v>0.0258</v>
      </c>
      <c r="S135" s="182">
        <v>0</v>
      </c>
      <c r="T135" s="183">
        <f>S135*H135</f>
        <v>0</v>
      </c>
      <c r="U135" s="37"/>
      <c r="V135" s="37"/>
      <c r="W135" s="37"/>
      <c r="X135" s="37"/>
      <c r="Y135" s="37"/>
      <c r="Z135" s="37"/>
      <c r="AA135" s="37"/>
      <c r="AB135" s="37"/>
      <c r="AC135" s="37"/>
      <c r="AD135" s="37"/>
      <c r="AE135" s="37"/>
      <c r="AR135" s="184" t="s">
        <v>305</v>
      </c>
      <c r="AT135" s="184" t="s">
        <v>139</v>
      </c>
      <c r="AU135" s="184" t="s">
        <v>86</v>
      </c>
      <c r="AY135" s="18" t="s">
        <v>136</v>
      </c>
      <c r="BE135" s="185">
        <f>IF(N135="základní",J135,0)</f>
        <v>0</v>
      </c>
      <c r="BF135" s="185">
        <f>IF(N135="snížená",J135,0)</f>
        <v>0</v>
      </c>
      <c r="BG135" s="185">
        <f>IF(N135="zákl. přenesená",J135,0)</f>
        <v>0</v>
      </c>
      <c r="BH135" s="185">
        <f>IF(N135="sníž. přenesená",J135,0)</f>
        <v>0</v>
      </c>
      <c r="BI135" s="185">
        <f>IF(N135="nulová",J135,0)</f>
        <v>0</v>
      </c>
      <c r="BJ135" s="18" t="s">
        <v>84</v>
      </c>
      <c r="BK135" s="185">
        <f>ROUND(I135*H135,2)</f>
        <v>0</v>
      </c>
      <c r="BL135" s="18" t="s">
        <v>305</v>
      </c>
      <c r="BM135" s="184" t="s">
        <v>1666</v>
      </c>
    </row>
    <row r="136" s="2" customFormat="1">
      <c r="A136" s="37"/>
      <c r="B136" s="38"/>
      <c r="C136" s="37"/>
      <c r="D136" s="186" t="s">
        <v>145</v>
      </c>
      <c r="E136" s="37"/>
      <c r="F136" s="187" t="s">
        <v>1667</v>
      </c>
      <c r="G136" s="37"/>
      <c r="H136" s="37"/>
      <c r="I136" s="188"/>
      <c r="J136" s="37"/>
      <c r="K136" s="37"/>
      <c r="L136" s="38"/>
      <c r="M136" s="189"/>
      <c r="N136" s="190"/>
      <c r="O136" s="76"/>
      <c r="P136" s="76"/>
      <c r="Q136" s="76"/>
      <c r="R136" s="76"/>
      <c r="S136" s="76"/>
      <c r="T136" s="77"/>
      <c r="U136" s="37"/>
      <c r="V136" s="37"/>
      <c r="W136" s="37"/>
      <c r="X136" s="37"/>
      <c r="Y136" s="37"/>
      <c r="Z136" s="37"/>
      <c r="AA136" s="37"/>
      <c r="AB136" s="37"/>
      <c r="AC136" s="37"/>
      <c r="AD136" s="37"/>
      <c r="AE136" s="37"/>
      <c r="AT136" s="18" t="s">
        <v>145</v>
      </c>
      <c r="AU136" s="18" t="s">
        <v>86</v>
      </c>
    </row>
    <row r="137" s="2" customFormat="1">
      <c r="A137" s="37"/>
      <c r="B137" s="38"/>
      <c r="C137" s="37"/>
      <c r="D137" s="206" t="s">
        <v>156</v>
      </c>
      <c r="E137" s="37"/>
      <c r="F137" s="207" t="s">
        <v>1668</v>
      </c>
      <c r="G137" s="37"/>
      <c r="H137" s="37"/>
      <c r="I137" s="188"/>
      <c r="J137" s="37"/>
      <c r="K137" s="37"/>
      <c r="L137" s="38"/>
      <c r="M137" s="189"/>
      <c r="N137" s="190"/>
      <c r="O137" s="76"/>
      <c r="P137" s="76"/>
      <c r="Q137" s="76"/>
      <c r="R137" s="76"/>
      <c r="S137" s="76"/>
      <c r="T137" s="77"/>
      <c r="U137" s="37"/>
      <c r="V137" s="37"/>
      <c r="W137" s="37"/>
      <c r="X137" s="37"/>
      <c r="Y137" s="37"/>
      <c r="Z137" s="37"/>
      <c r="AA137" s="37"/>
      <c r="AB137" s="37"/>
      <c r="AC137" s="37"/>
      <c r="AD137" s="37"/>
      <c r="AE137" s="37"/>
      <c r="AT137" s="18" t="s">
        <v>156</v>
      </c>
      <c r="AU137" s="18" t="s">
        <v>86</v>
      </c>
    </row>
    <row r="138" s="14" customFormat="1">
      <c r="A138" s="14"/>
      <c r="B138" s="198"/>
      <c r="C138" s="14"/>
      <c r="D138" s="186" t="s">
        <v>147</v>
      </c>
      <c r="E138" s="199" t="s">
        <v>1</v>
      </c>
      <c r="F138" s="200" t="s">
        <v>1669</v>
      </c>
      <c r="G138" s="14"/>
      <c r="H138" s="201">
        <v>30</v>
      </c>
      <c r="I138" s="202"/>
      <c r="J138" s="14"/>
      <c r="K138" s="14"/>
      <c r="L138" s="198"/>
      <c r="M138" s="203"/>
      <c r="N138" s="204"/>
      <c r="O138" s="204"/>
      <c r="P138" s="204"/>
      <c r="Q138" s="204"/>
      <c r="R138" s="204"/>
      <c r="S138" s="204"/>
      <c r="T138" s="205"/>
      <c r="U138" s="14"/>
      <c r="V138" s="14"/>
      <c r="W138" s="14"/>
      <c r="X138" s="14"/>
      <c r="Y138" s="14"/>
      <c r="Z138" s="14"/>
      <c r="AA138" s="14"/>
      <c r="AB138" s="14"/>
      <c r="AC138" s="14"/>
      <c r="AD138" s="14"/>
      <c r="AE138" s="14"/>
      <c r="AT138" s="199" t="s">
        <v>147</v>
      </c>
      <c r="AU138" s="199" t="s">
        <v>86</v>
      </c>
      <c r="AV138" s="14" t="s">
        <v>86</v>
      </c>
      <c r="AW138" s="14" t="s">
        <v>32</v>
      </c>
      <c r="AX138" s="14" t="s">
        <v>84</v>
      </c>
      <c r="AY138" s="199" t="s">
        <v>136</v>
      </c>
    </row>
    <row r="139" s="2" customFormat="1" ht="24.15" customHeight="1">
      <c r="A139" s="37"/>
      <c r="B139" s="171"/>
      <c r="C139" s="172" t="s">
        <v>158</v>
      </c>
      <c r="D139" s="172" t="s">
        <v>139</v>
      </c>
      <c r="E139" s="173" t="s">
        <v>1670</v>
      </c>
      <c r="F139" s="174" t="s">
        <v>1671</v>
      </c>
      <c r="G139" s="175" t="s">
        <v>210</v>
      </c>
      <c r="H139" s="176">
        <v>138.19999999999999</v>
      </c>
      <c r="I139" s="177"/>
      <c r="J139" s="178">
        <f>ROUND(I139*H139,2)</f>
        <v>0</v>
      </c>
      <c r="K139" s="179"/>
      <c r="L139" s="38"/>
      <c r="M139" s="180" t="s">
        <v>1</v>
      </c>
      <c r="N139" s="181" t="s">
        <v>41</v>
      </c>
      <c r="O139" s="76"/>
      <c r="P139" s="182">
        <f>O139*H139</f>
        <v>0</v>
      </c>
      <c r="Q139" s="182">
        <v>0.00085999999999999998</v>
      </c>
      <c r="R139" s="182">
        <f>Q139*H139</f>
        <v>0.11885199999999999</v>
      </c>
      <c r="S139" s="182">
        <v>0</v>
      </c>
      <c r="T139" s="183">
        <f>S139*H139</f>
        <v>0</v>
      </c>
      <c r="U139" s="37"/>
      <c r="V139" s="37"/>
      <c r="W139" s="37"/>
      <c r="X139" s="37"/>
      <c r="Y139" s="37"/>
      <c r="Z139" s="37"/>
      <c r="AA139" s="37"/>
      <c r="AB139" s="37"/>
      <c r="AC139" s="37"/>
      <c r="AD139" s="37"/>
      <c r="AE139" s="37"/>
      <c r="AR139" s="184" t="s">
        <v>305</v>
      </c>
      <c r="AT139" s="184" t="s">
        <v>139</v>
      </c>
      <c r="AU139" s="184" t="s">
        <v>86</v>
      </c>
      <c r="AY139" s="18" t="s">
        <v>136</v>
      </c>
      <c r="BE139" s="185">
        <f>IF(N139="základní",J139,0)</f>
        <v>0</v>
      </c>
      <c r="BF139" s="185">
        <f>IF(N139="snížená",J139,0)</f>
        <v>0</v>
      </c>
      <c r="BG139" s="185">
        <f>IF(N139="zákl. přenesená",J139,0)</f>
        <v>0</v>
      </c>
      <c r="BH139" s="185">
        <f>IF(N139="sníž. přenesená",J139,0)</f>
        <v>0</v>
      </c>
      <c r="BI139" s="185">
        <f>IF(N139="nulová",J139,0)</f>
        <v>0</v>
      </c>
      <c r="BJ139" s="18" t="s">
        <v>84</v>
      </c>
      <c r="BK139" s="185">
        <f>ROUND(I139*H139,2)</f>
        <v>0</v>
      </c>
      <c r="BL139" s="18" t="s">
        <v>305</v>
      </c>
      <c r="BM139" s="184" t="s">
        <v>1672</v>
      </c>
    </row>
    <row r="140" s="2" customFormat="1">
      <c r="A140" s="37"/>
      <c r="B140" s="38"/>
      <c r="C140" s="37"/>
      <c r="D140" s="186" t="s">
        <v>145</v>
      </c>
      <c r="E140" s="37"/>
      <c r="F140" s="187" t="s">
        <v>1667</v>
      </c>
      <c r="G140" s="37"/>
      <c r="H140" s="37"/>
      <c r="I140" s="188"/>
      <c r="J140" s="37"/>
      <c r="K140" s="37"/>
      <c r="L140" s="38"/>
      <c r="M140" s="189"/>
      <c r="N140" s="190"/>
      <c r="O140" s="76"/>
      <c r="P140" s="76"/>
      <c r="Q140" s="76"/>
      <c r="R140" s="76"/>
      <c r="S140" s="76"/>
      <c r="T140" s="77"/>
      <c r="U140" s="37"/>
      <c r="V140" s="37"/>
      <c r="W140" s="37"/>
      <c r="X140" s="37"/>
      <c r="Y140" s="37"/>
      <c r="Z140" s="37"/>
      <c r="AA140" s="37"/>
      <c r="AB140" s="37"/>
      <c r="AC140" s="37"/>
      <c r="AD140" s="37"/>
      <c r="AE140" s="37"/>
      <c r="AT140" s="18" t="s">
        <v>145</v>
      </c>
      <c r="AU140" s="18" t="s">
        <v>86</v>
      </c>
    </row>
    <row r="141" s="14" customFormat="1">
      <c r="A141" s="14"/>
      <c r="B141" s="198"/>
      <c r="C141" s="14"/>
      <c r="D141" s="186" t="s">
        <v>147</v>
      </c>
      <c r="E141" s="199" t="s">
        <v>1</v>
      </c>
      <c r="F141" s="200" t="s">
        <v>1673</v>
      </c>
      <c r="G141" s="14"/>
      <c r="H141" s="201">
        <v>138.19999999999999</v>
      </c>
      <c r="I141" s="202"/>
      <c r="J141" s="14"/>
      <c r="K141" s="14"/>
      <c r="L141" s="198"/>
      <c r="M141" s="203"/>
      <c r="N141" s="204"/>
      <c r="O141" s="204"/>
      <c r="P141" s="204"/>
      <c r="Q141" s="204"/>
      <c r="R141" s="204"/>
      <c r="S141" s="204"/>
      <c r="T141" s="205"/>
      <c r="U141" s="14"/>
      <c r="V141" s="14"/>
      <c r="W141" s="14"/>
      <c r="X141" s="14"/>
      <c r="Y141" s="14"/>
      <c r="Z141" s="14"/>
      <c r="AA141" s="14"/>
      <c r="AB141" s="14"/>
      <c r="AC141" s="14"/>
      <c r="AD141" s="14"/>
      <c r="AE141" s="14"/>
      <c r="AT141" s="199" t="s">
        <v>147</v>
      </c>
      <c r="AU141" s="199" t="s">
        <v>86</v>
      </c>
      <c r="AV141" s="14" t="s">
        <v>86</v>
      </c>
      <c r="AW141" s="14" t="s">
        <v>32</v>
      </c>
      <c r="AX141" s="14" t="s">
        <v>84</v>
      </c>
      <c r="AY141" s="199" t="s">
        <v>136</v>
      </c>
    </row>
    <row r="142" s="2" customFormat="1" ht="24.15" customHeight="1">
      <c r="A142" s="37"/>
      <c r="B142" s="171"/>
      <c r="C142" s="172" t="s">
        <v>143</v>
      </c>
      <c r="D142" s="172" t="s">
        <v>139</v>
      </c>
      <c r="E142" s="173" t="s">
        <v>1674</v>
      </c>
      <c r="F142" s="174" t="s">
        <v>1675</v>
      </c>
      <c r="G142" s="175" t="s">
        <v>210</v>
      </c>
      <c r="H142" s="176">
        <v>20</v>
      </c>
      <c r="I142" s="177"/>
      <c r="J142" s="178">
        <f>ROUND(I142*H142,2)</f>
        <v>0</v>
      </c>
      <c r="K142" s="179"/>
      <c r="L142" s="38"/>
      <c r="M142" s="180" t="s">
        <v>1</v>
      </c>
      <c r="N142" s="181" t="s">
        <v>41</v>
      </c>
      <c r="O142" s="76"/>
      <c r="P142" s="182">
        <f>O142*H142</f>
        <v>0</v>
      </c>
      <c r="Q142" s="182">
        <v>0.0047600000000000003</v>
      </c>
      <c r="R142" s="182">
        <f>Q142*H142</f>
        <v>0.095200000000000007</v>
      </c>
      <c r="S142" s="182">
        <v>0</v>
      </c>
      <c r="T142" s="183">
        <f>S142*H142</f>
        <v>0</v>
      </c>
      <c r="U142" s="37"/>
      <c r="V142" s="37"/>
      <c r="W142" s="37"/>
      <c r="X142" s="37"/>
      <c r="Y142" s="37"/>
      <c r="Z142" s="37"/>
      <c r="AA142" s="37"/>
      <c r="AB142" s="37"/>
      <c r="AC142" s="37"/>
      <c r="AD142" s="37"/>
      <c r="AE142" s="37"/>
      <c r="AR142" s="184" t="s">
        <v>305</v>
      </c>
      <c r="AT142" s="184" t="s">
        <v>139</v>
      </c>
      <c r="AU142" s="184" t="s">
        <v>86</v>
      </c>
      <c r="AY142" s="18" t="s">
        <v>136</v>
      </c>
      <c r="BE142" s="185">
        <f>IF(N142="základní",J142,0)</f>
        <v>0</v>
      </c>
      <c r="BF142" s="185">
        <f>IF(N142="snížená",J142,0)</f>
        <v>0</v>
      </c>
      <c r="BG142" s="185">
        <f>IF(N142="zákl. přenesená",J142,0)</f>
        <v>0</v>
      </c>
      <c r="BH142" s="185">
        <f>IF(N142="sníž. přenesená",J142,0)</f>
        <v>0</v>
      </c>
      <c r="BI142" s="185">
        <f>IF(N142="nulová",J142,0)</f>
        <v>0</v>
      </c>
      <c r="BJ142" s="18" t="s">
        <v>84</v>
      </c>
      <c r="BK142" s="185">
        <f>ROUND(I142*H142,2)</f>
        <v>0</v>
      </c>
      <c r="BL142" s="18" t="s">
        <v>305</v>
      </c>
      <c r="BM142" s="184" t="s">
        <v>1676</v>
      </c>
    </row>
    <row r="143" s="2" customFormat="1">
      <c r="A143" s="37"/>
      <c r="B143" s="38"/>
      <c r="C143" s="37"/>
      <c r="D143" s="186" t="s">
        <v>145</v>
      </c>
      <c r="E143" s="37"/>
      <c r="F143" s="187" t="s">
        <v>1677</v>
      </c>
      <c r="G143" s="37"/>
      <c r="H143" s="37"/>
      <c r="I143" s="188"/>
      <c r="J143" s="37"/>
      <c r="K143" s="37"/>
      <c r="L143" s="38"/>
      <c r="M143" s="189"/>
      <c r="N143" s="190"/>
      <c r="O143" s="76"/>
      <c r="P143" s="76"/>
      <c r="Q143" s="76"/>
      <c r="R143" s="76"/>
      <c r="S143" s="76"/>
      <c r="T143" s="77"/>
      <c r="U143" s="37"/>
      <c r="V143" s="37"/>
      <c r="W143" s="37"/>
      <c r="X143" s="37"/>
      <c r="Y143" s="37"/>
      <c r="Z143" s="37"/>
      <c r="AA143" s="37"/>
      <c r="AB143" s="37"/>
      <c r="AC143" s="37"/>
      <c r="AD143" s="37"/>
      <c r="AE143" s="37"/>
      <c r="AT143" s="18" t="s">
        <v>145</v>
      </c>
      <c r="AU143" s="18" t="s">
        <v>86</v>
      </c>
    </row>
    <row r="144" s="2" customFormat="1">
      <c r="A144" s="37"/>
      <c r="B144" s="38"/>
      <c r="C144" s="37"/>
      <c r="D144" s="206" t="s">
        <v>156</v>
      </c>
      <c r="E144" s="37"/>
      <c r="F144" s="207" t="s">
        <v>1678</v>
      </c>
      <c r="G144" s="37"/>
      <c r="H144" s="37"/>
      <c r="I144" s="188"/>
      <c r="J144" s="37"/>
      <c r="K144" s="37"/>
      <c r="L144" s="38"/>
      <c r="M144" s="189"/>
      <c r="N144" s="190"/>
      <c r="O144" s="76"/>
      <c r="P144" s="76"/>
      <c r="Q144" s="76"/>
      <c r="R144" s="76"/>
      <c r="S144" s="76"/>
      <c r="T144" s="77"/>
      <c r="U144" s="37"/>
      <c r="V144" s="37"/>
      <c r="W144" s="37"/>
      <c r="X144" s="37"/>
      <c r="Y144" s="37"/>
      <c r="Z144" s="37"/>
      <c r="AA144" s="37"/>
      <c r="AB144" s="37"/>
      <c r="AC144" s="37"/>
      <c r="AD144" s="37"/>
      <c r="AE144" s="37"/>
      <c r="AT144" s="18" t="s">
        <v>156</v>
      </c>
      <c r="AU144" s="18" t="s">
        <v>86</v>
      </c>
    </row>
    <row r="145" s="14" customFormat="1">
      <c r="A145" s="14"/>
      <c r="B145" s="198"/>
      <c r="C145" s="14"/>
      <c r="D145" s="186" t="s">
        <v>147</v>
      </c>
      <c r="E145" s="199" t="s">
        <v>1</v>
      </c>
      <c r="F145" s="200" t="s">
        <v>1679</v>
      </c>
      <c r="G145" s="14"/>
      <c r="H145" s="201">
        <v>20</v>
      </c>
      <c r="I145" s="202"/>
      <c r="J145" s="14"/>
      <c r="K145" s="14"/>
      <c r="L145" s="198"/>
      <c r="M145" s="203"/>
      <c r="N145" s="204"/>
      <c r="O145" s="204"/>
      <c r="P145" s="204"/>
      <c r="Q145" s="204"/>
      <c r="R145" s="204"/>
      <c r="S145" s="204"/>
      <c r="T145" s="205"/>
      <c r="U145" s="14"/>
      <c r="V145" s="14"/>
      <c r="W145" s="14"/>
      <c r="X145" s="14"/>
      <c r="Y145" s="14"/>
      <c r="Z145" s="14"/>
      <c r="AA145" s="14"/>
      <c r="AB145" s="14"/>
      <c r="AC145" s="14"/>
      <c r="AD145" s="14"/>
      <c r="AE145" s="14"/>
      <c r="AT145" s="199" t="s">
        <v>147</v>
      </c>
      <c r="AU145" s="199" t="s">
        <v>86</v>
      </c>
      <c r="AV145" s="14" t="s">
        <v>86</v>
      </c>
      <c r="AW145" s="14" t="s">
        <v>32</v>
      </c>
      <c r="AX145" s="14" t="s">
        <v>84</v>
      </c>
      <c r="AY145" s="199" t="s">
        <v>136</v>
      </c>
    </row>
    <row r="146" s="2" customFormat="1" ht="24.15" customHeight="1">
      <c r="A146" s="37"/>
      <c r="B146" s="171"/>
      <c r="C146" s="172" t="s">
        <v>202</v>
      </c>
      <c r="D146" s="172" t="s">
        <v>139</v>
      </c>
      <c r="E146" s="173" t="s">
        <v>1680</v>
      </c>
      <c r="F146" s="174" t="s">
        <v>1681</v>
      </c>
      <c r="G146" s="175" t="s">
        <v>205</v>
      </c>
      <c r="H146" s="176">
        <v>1</v>
      </c>
      <c r="I146" s="177"/>
      <c r="J146" s="178">
        <f>ROUND(I146*H146,2)</f>
        <v>0</v>
      </c>
      <c r="K146" s="179"/>
      <c r="L146" s="38"/>
      <c r="M146" s="180" t="s">
        <v>1</v>
      </c>
      <c r="N146" s="181" t="s">
        <v>41</v>
      </c>
      <c r="O146" s="76"/>
      <c r="P146" s="182">
        <f>O146*H146</f>
        <v>0</v>
      </c>
      <c r="Q146" s="182">
        <v>0</v>
      </c>
      <c r="R146" s="182">
        <f>Q146*H146</f>
        <v>0</v>
      </c>
      <c r="S146" s="182">
        <v>0</v>
      </c>
      <c r="T146" s="183">
        <f>S146*H146</f>
        <v>0</v>
      </c>
      <c r="U146" s="37"/>
      <c r="V146" s="37"/>
      <c r="W146" s="37"/>
      <c r="X146" s="37"/>
      <c r="Y146" s="37"/>
      <c r="Z146" s="37"/>
      <c r="AA146" s="37"/>
      <c r="AB146" s="37"/>
      <c r="AC146" s="37"/>
      <c r="AD146" s="37"/>
      <c r="AE146" s="37"/>
      <c r="AR146" s="184" t="s">
        <v>305</v>
      </c>
      <c r="AT146" s="184" t="s">
        <v>139</v>
      </c>
      <c r="AU146" s="184" t="s">
        <v>86</v>
      </c>
      <c r="AY146" s="18" t="s">
        <v>136</v>
      </c>
      <c r="BE146" s="185">
        <f>IF(N146="základní",J146,0)</f>
        <v>0</v>
      </c>
      <c r="BF146" s="185">
        <f>IF(N146="snížená",J146,0)</f>
        <v>0</v>
      </c>
      <c r="BG146" s="185">
        <f>IF(N146="zákl. přenesená",J146,0)</f>
        <v>0</v>
      </c>
      <c r="BH146" s="185">
        <f>IF(N146="sníž. přenesená",J146,0)</f>
        <v>0</v>
      </c>
      <c r="BI146" s="185">
        <f>IF(N146="nulová",J146,0)</f>
        <v>0</v>
      </c>
      <c r="BJ146" s="18" t="s">
        <v>84</v>
      </c>
      <c r="BK146" s="185">
        <f>ROUND(I146*H146,2)</f>
        <v>0</v>
      </c>
      <c r="BL146" s="18" t="s">
        <v>305</v>
      </c>
      <c r="BM146" s="184" t="s">
        <v>1682</v>
      </c>
    </row>
    <row r="147" s="2" customFormat="1">
      <c r="A147" s="37"/>
      <c r="B147" s="38"/>
      <c r="C147" s="37"/>
      <c r="D147" s="186" t="s">
        <v>145</v>
      </c>
      <c r="E147" s="37"/>
      <c r="F147" s="187" t="s">
        <v>1681</v>
      </c>
      <c r="G147" s="37"/>
      <c r="H147" s="37"/>
      <c r="I147" s="188"/>
      <c r="J147" s="37"/>
      <c r="K147" s="37"/>
      <c r="L147" s="38"/>
      <c r="M147" s="189"/>
      <c r="N147" s="190"/>
      <c r="O147" s="76"/>
      <c r="P147" s="76"/>
      <c r="Q147" s="76"/>
      <c r="R147" s="76"/>
      <c r="S147" s="76"/>
      <c r="T147" s="77"/>
      <c r="U147" s="37"/>
      <c r="V147" s="37"/>
      <c r="W147" s="37"/>
      <c r="X147" s="37"/>
      <c r="Y147" s="37"/>
      <c r="Z147" s="37"/>
      <c r="AA147" s="37"/>
      <c r="AB147" s="37"/>
      <c r="AC147" s="37"/>
      <c r="AD147" s="37"/>
      <c r="AE147" s="37"/>
      <c r="AT147" s="18" t="s">
        <v>145</v>
      </c>
      <c r="AU147" s="18" t="s">
        <v>86</v>
      </c>
    </row>
    <row r="148" s="2" customFormat="1" ht="24.15" customHeight="1">
      <c r="A148" s="37"/>
      <c r="B148" s="171"/>
      <c r="C148" s="172" t="s">
        <v>137</v>
      </c>
      <c r="D148" s="172" t="s">
        <v>139</v>
      </c>
      <c r="E148" s="173" t="s">
        <v>1683</v>
      </c>
      <c r="F148" s="174" t="s">
        <v>1684</v>
      </c>
      <c r="G148" s="175" t="s">
        <v>205</v>
      </c>
      <c r="H148" s="176">
        <v>1</v>
      </c>
      <c r="I148" s="177"/>
      <c r="J148" s="178">
        <f>ROUND(I148*H148,2)</f>
        <v>0</v>
      </c>
      <c r="K148" s="179"/>
      <c r="L148" s="38"/>
      <c r="M148" s="180" t="s">
        <v>1</v>
      </c>
      <c r="N148" s="181" t="s">
        <v>41</v>
      </c>
      <c r="O148" s="76"/>
      <c r="P148" s="182">
        <f>O148*H148</f>
        <v>0</v>
      </c>
      <c r="Q148" s="182">
        <v>0</v>
      </c>
      <c r="R148" s="182">
        <f>Q148*H148</f>
        <v>0</v>
      </c>
      <c r="S148" s="182">
        <v>0</v>
      </c>
      <c r="T148" s="183">
        <f>S148*H148</f>
        <v>0</v>
      </c>
      <c r="U148" s="37"/>
      <c r="V148" s="37"/>
      <c r="W148" s="37"/>
      <c r="X148" s="37"/>
      <c r="Y148" s="37"/>
      <c r="Z148" s="37"/>
      <c r="AA148" s="37"/>
      <c r="AB148" s="37"/>
      <c r="AC148" s="37"/>
      <c r="AD148" s="37"/>
      <c r="AE148" s="37"/>
      <c r="AR148" s="184" t="s">
        <v>305</v>
      </c>
      <c r="AT148" s="184" t="s">
        <v>139</v>
      </c>
      <c r="AU148" s="184" t="s">
        <v>86</v>
      </c>
      <c r="AY148" s="18" t="s">
        <v>136</v>
      </c>
      <c r="BE148" s="185">
        <f>IF(N148="základní",J148,0)</f>
        <v>0</v>
      </c>
      <c r="BF148" s="185">
        <f>IF(N148="snížená",J148,0)</f>
        <v>0</v>
      </c>
      <c r="BG148" s="185">
        <f>IF(N148="zákl. přenesená",J148,0)</f>
        <v>0</v>
      </c>
      <c r="BH148" s="185">
        <f>IF(N148="sníž. přenesená",J148,0)</f>
        <v>0</v>
      </c>
      <c r="BI148" s="185">
        <f>IF(N148="nulová",J148,0)</f>
        <v>0</v>
      </c>
      <c r="BJ148" s="18" t="s">
        <v>84</v>
      </c>
      <c r="BK148" s="185">
        <f>ROUND(I148*H148,2)</f>
        <v>0</v>
      </c>
      <c r="BL148" s="18" t="s">
        <v>305</v>
      </c>
      <c r="BM148" s="184" t="s">
        <v>1685</v>
      </c>
    </row>
    <row r="149" s="2" customFormat="1">
      <c r="A149" s="37"/>
      <c r="B149" s="38"/>
      <c r="C149" s="37"/>
      <c r="D149" s="186" t="s">
        <v>145</v>
      </c>
      <c r="E149" s="37"/>
      <c r="F149" s="187" t="s">
        <v>1686</v>
      </c>
      <c r="G149" s="37"/>
      <c r="H149" s="37"/>
      <c r="I149" s="188"/>
      <c r="J149" s="37"/>
      <c r="K149" s="37"/>
      <c r="L149" s="38"/>
      <c r="M149" s="189"/>
      <c r="N149" s="190"/>
      <c r="O149" s="76"/>
      <c r="P149" s="76"/>
      <c r="Q149" s="76"/>
      <c r="R149" s="76"/>
      <c r="S149" s="76"/>
      <c r="T149" s="77"/>
      <c r="U149" s="37"/>
      <c r="V149" s="37"/>
      <c r="W149" s="37"/>
      <c r="X149" s="37"/>
      <c r="Y149" s="37"/>
      <c r="Z149" s="37"/>
      <c r="AA149" s="37"/>
      <c r="AB149" s="37"/>
      <c r="AC149" s="37"/>
      <c r="AD149" s="37"/>
      <c r="AE149" s="37"/>
      <c r="AT149" s="18" t="s">
        <v>145</v>
      </c>
      <c r="AU149" s="18" t="s">
        <v>86</v>
      </c>
    </row>
    <row r="150" s="2" customFormat="1" ht="37.8" customHeight="1">
      <c r="A150" s="37"/>
      <c r="B150" s="171"/>
      <c r="C150" s="172" t="s">
        <v>214</v>
      </c>
      <c r="D150" s="172" t="s">
        <v>139</v>
      </c>
      <c r="E150" s="173" t="s">
        <v>1687</v>
      </c>
      <c r="F150" s="174" t="s">
        <v>1688</v>
      </c>
      <c r="G150" s="175" t="s">
        <v>356</v>
      </c>
      <c r="H150" s="176">
        <v>8</v>
      </c>
      <c r="I150" s="177"/>
      <c r="J150" s="178">
        <f>ROUND(I150*H150,2)</f>
        <v>0</v>
      </c>
      <c r="K150" s="179"/>
      <c r="L150" s="38"/>
      <c r="M150" s="180" t="s">
        <v>1</v>
      </c>
      <c r="N150" s="181" t="s">
        <v>41</v>
      </c>
      <c r="O150" s="76"/>
      <c r="P150" s="182">
        <f>O150*H150</f>
        <v>0</v>
      </c>
      <c r="Q150" s="182">
        <v>0.0059500000000000004</v>
      </c>
      <c r="R150" s="182">
        <f>Q150*H150</f>
        <v>0.047600000000000003</v>
      </c>
      <c r="S150" s="182">
        <v>0</v>
      </c>
      <c r="T150" s="183">
        <f>S150*H150</f>
        <v>0</v>
      </c>
      <c r="U150" s="37"/>
      <c r="V150" s="37"/>
      <c r="W150" s="37"/>
      <c r="X150" s="37"/>
      <c r="Y150" s="37"/>
      <c r="Z150" s="37"/>
      <c r="AA150" s="37"/>
      <c r="AB150" s="37"/>
      <c r="AC150" s="37"/>
      <c r="AD150" s="37"/>
      <c r="AE150" s="37"/>
      <c r="AR150" s="184" t="s">
        <v>305</v>
      </c>
      <c r="AT150" s="184" t="s">
        <v>139</v>
      </c>
      <c r="AU150" s="184" t="s">
        <v>86</v>
      </c>
      <c r="AY150" s="18" t="s">
        <v>136</v>
      </c>
      <c r="BE150" s="185">
        <f>IF(N150="základní",J150,0)</f>
        <v>0</v>
      </c>
      <c r="BF150" s="185">
        <f>IF(N150="snížená",J150,0)</f>
        <v>0</v>
      </c>
      <c r="BG150" s="185">
        <f>IF(N150="zákl. přenesená",J150,0)</f>
        <v>0</v>
      </c>
      <c r="BH150" s="185">
        <f>IF(N150="sníž. přenesená",J150,0)</f>
        <v>0</v>
      </c>
      <c r="BI150" s="185">
        <f>IF(N150="nulová",J150,0)</f>
        <v>0</v>
      </c>
      <c r="BJ150" s="18" t="s">
        <v>84</v>
      </c>
      <c r="BK150" s="185">
        <f>ROUND(I150*H150,2)</f>
        <v>0</v>
      </c>
      <c r="BL150" s="18" t="s">
        <v>305</v>
      </c>
      <c r="BM150" s="184" t="s">
        <v>1689</v>
      </c>
    </row>
    <row r="151" s="2" customFormat="1">
      <c r="A151" s="37"/>
      <c r="B151" s="38"/>
      <c r="C151" s="37"/>
      <c r="D151" s="186" t="s">
        <v>145</v>
      </c>
      <c r="E151" s="37"/>
      <c r="F151" s="187" t="s">
        <v>1688</v>
      </c>
      <c r="G151" s="37"/>
      <c r="H151" s="37"/>
      <c r="I151" s="188"/>
      <c r="J151" s="37"/>
      <c r="K151" s="37"/>
      <c r="L151" s="38"/>
      <c r="M151" s="189"/>
      <c r="N151" s="190"/>
      <c r="O151" s="76"/>
      <c r="P151" s="76"/>
      <c r="Q151" s="76"/>
      <c r="R151" s="76"/>
      <c r="S151" s="76"/>
      <c r="T151" s="77"/>
      <c r="U151" s="37"/>
      <c r="V151" s="37"/>
      <c r="W151" s="37"/>
      <c r="X151" s="37"/>
      <c r="Y151" s="37"/>
      <c r="Z151" s="37"/>
      <c r="AA151" s="37"/>
      <c r="AB151" s="37"/>
      <c r="AC151" s="37"/>
      <c r="AD151" s="37"/>
      <c r="AE151" s="37"/>
      <c r="AT151" s="18" t="s">
        <v>145</v>
      </c>
      <c r="AU151" s="18" t="s">
        <v>86</v>
      </c>
    </row>
    <row r="152" s="2" customFormat="1" ht="24.15" customHeight="1">
      <c r="A152" s="37"/>
      <c r="B152" s="171"/>
      <c r="C152" s="220" t="s">
        <v>227</v>
      </c>
      <c r="D152" s="220" t="s">
        <v>590</v>
      </c>
      <c r="E152" s="221" t="s">
        <v>1690</v>
      </c>
      <c r="F152" s="222" t="s">
        <v>1691</v>
      </c>
      <c r="G152" s="223" t="s">
        <v>356</v>
      </c>
      <c r="H152" s="224">
        <v>8</v>
      </c>
      <c r="I152" s="225"/>
      <c r="J152" s="226">
        <f>ROUND(I152*H152,2)</f>
        <v>0</v>
      </c>
      <c r="K152" s="227"/>
      <c r="L152" s="228"/>
      <c r="M152" s="229" t="s">
        <v>1</v>
      </c>
      <c r="N152" s="230" t="s">
        <v>41</v>
      </c>
      <c r="O152" s="76"/>
      <c r="P152" s="182">
        <f>O152*H152</f>
        <v>0</v>
      </c>
      <c r="Q152" s="182">
        <v>0.0041000000000000003</v>
      </c>
      <c r="R152" s="182">
        <f>Q152*H152</f>
        <v>0.032800000000000003</v>
      </c>
      <c r="S152" s="182">
        <v>0</v>
      </c>
      <c r="T152" s="183">
        <f>S152*H152</f>
        <v>0</v>
      </c>
      <c r="U152" s="37"/>
      <c r="V152" s="37"/>
      <c r="W152" s="37"/>
      <c r="X152" s="37"/>
      <c r="Y152" s="37"/>
      <c r="Z152" s="37"/>
      <c r="AA152" s="37"/>
      <c r="AB152" s="37"/>
      <c r="AC152" s="37"/>
      <c r="AD152" s="37"/>
      <c r="AE152" s="37"/>
      <c r="AR152" s="184" t="s">
        <v>410</v>
      </c>
      <c r="AT152" s="184" t="s">
        <v>590</v>
      </c>
      <c r="AU152" s="184" t="s">
        <v>86</v>
      </c>
      <c r="AY152" s="18" t="s">
        <v>136</v>
      </c>
      <c r="BE152" s="185">
        <f>IF(N152="základní",J152,0)</f>
        <v>0</v>
      </c>
      <c r="BF152" s="185">
        <f>IF(N152="snížená",J152,0)</f>
        <v>0</v>
      </c>
      <c r="BG152" s="185">
        <f>IF(N152="zákl. přenesená",J152,0)</f>
        <v>0</v>
      </c>
      <c r="BH152" s="185">
        <f>IF(N152="sníž. přenesená",J152,0)</f>
        <v>0</v>
      </c>
      <c r="BI152" s="185">
        <f>IF(N152="nulová",J152,0)</f>
        <v>0</v>
      </c>
      <c r="BJ152" s="18" t="s">
        <v>84</v>
      </c>
      <c r="BK152" s="185">
        <f>ROUND(I152*H152,2)</f>
        <v>0</v>
      </c>
      <c r="BL152" s="18" t="s">
        <v>305</v>
      </c>
      <c r="BM152" s="184" t="s">
        <v>1692</v>
      </c>
    </row>
    <row r="153" s="2" customFormat="1">
      <c r="A153" s="37"/>
      <c r="B153" s="38"/>
      <c r="C153" s="37"/>
      <c r="D153" s="186" t="s">
        <v>145</v>
      </c>
      <c r="E153" s="37"/>
      <c r="F153" s="187" t="s">
        <v>1693</v>
      </c>
      <c r="G153" s="37"/>
      <c r="H153" s="37"/>
      <c r="I153" s="188"/>
      <c r="J153" s="37"/>
      <c r="K153" s="37"/>
      <c r="L153" s="38"/>
      <c r="M153" s="189"/>
      <c r="N153" s="190"/>
      <c r="O153" s="76"/>
      <c r="P153" s="76"/>
      <c r="Q153" s="76"/>
      <c r="R153" s="76"/>
      <c r="S153" s="76"/>
      <c r="T153" s="77"/>
      <c r="U153" s="37"/>
      <c r="V153" s="37"/>
      <c r="W153" s="37"/>
      <c r="X153" s="37"/>
      <c r="Y153" s="37"/>
      <c r="Z153" s="37"/>
      <c r="AA153" s="37"/>
      <c r="AB153" s="37"/>
      <c r="AC153" s="37"/>
      <c r="AD153" s="37"/>
      <c r="AE153" s="37"/>
      <c r="AT153" s="18" t="s">
        <v>145</v>
      </c>
      <c r="AU153" s="18" t="s">
        <v>86</v>
      </c>
    </row>
    <row r="154" s="2" customFormat="1" ht="21.75" customHeight="1">
      <c r="A154" s="37"/>
      <c r="B154" s="171"/>
      <c r="C154" s="172" t="s">
        <v>150</v>
      </c>
      <c r="D154" s="172" t="s">
        <v>139</v>
      </c>
      <c r="E154" s="173" t="s">
        <v>1694</v>
      </c>
      <c r="F154" s="174" t="s">
        <v>1695</v>
      </c>
      <c r="G154" s="175" t="s">
        <v>210</v>
      </c>
      <c r="H154" s="176">
        <v>188.19999999999999</v>
      </c>
      <c r="I154" s="177"/>
      <c r="J154" s="178">
        <f>ROUND(I154*H154,2)</f>
        <v>0</v>
      </c>
      <c r="K154" s="179"/>
      <c r="L154" s="38"/>
      <c r="M154" s="180" t="s">
        <v>1</v>
      </c>
      <c r="N154" s="181" t="s">
        <v>41</v>
      </c>
      <c r="O154" s="76"/>
      <c r="P154" s="182">
        <f>O154*H154</f>
        <v>0</v>
      </c>
      <c r="Q154" s="182">
        <v>0</v>
      </c>
      <c r="R154" s="182">
        <f>Q154*H154</f>
        <v>0</v>
      </c>
      <c r="S154" s="182">
        <v>0</v>
      </c>
      <c r="T154" s="183">
        <f>S154*H154</f>
        <v>0</v>
      </c>
      <c r="U154" s="37"/>
      <c r="V154" s="37"/>
      <c r="W154" s="37"/>
      <c r="X154" s="37"/>
      <c r="Y154" s="37"/>
      <c r="Z154" s="37"/>
      <c r="AA154" s="37"/>
      <c r="AB154" s="37"/>
      <c r="AC154" s="37"/>
      <c r="AD154" s="37"/>
      <c r="AE154" s="37"/>
      <c r="AR154" s="184" t="s">
        <v>305</v>
      </c>
      <c r="AT154" s="184" t="s">
        <v>139</v>
      </c>
      <c r="AU154" s="184" t="s">
        <v>86</v>
      </c>
      <c r="AY154" s="18" t="s">
        <v>136</v>
      </c>
      <c r="BE154" s="185">
        <f>IF(N154="základní",J154,0)</f>
        <v>0</v>
      </c>
      <c r="BF154" s="185">
        <f>IF(N154="snížená",J154,0)</f>
        <v>0</v>
      </c>
      <c r="BG154" s="185">
        <f>IF(N154="zákl. přenesená",J154,0)</f>
        <v>0</v>
      </c>
      <c r="BH154" s="185">
        <f>IF(N154="sníž. přenesená",J154,0)</f>
        <v>0</v>
      </c>
      <c r="BI154" s="185">
        <f>IF(N154="nulová",J154,0)</f>
        <v>0</v>
      </c>
      <c r="BJ154" s="18" t="s">
        <v>84</v>
      </c>
      <c r="BK154" s="185">
        <f>ROUND(I154*H154,2)</f>
        <v>0</v>
      </c>
      <c r="BL154" s="18" t="s">
        <v>305</v>
      </c>
      <c r="BM154" s="184" t="s">
        <v>1696</v>
      </c>
    </row>
    <row r="155" s="2" customFormat="1">
      <c r="A155" s="37"/>
      <c r="B155" s="38"/>
      <c r="C155" s="37"/>
      <c r="D155" s="186" t="s">
        <v>145</v>
      </c>
      <c r="E155" s="37"/>
      <c r="F155" s="187" t="s">
        <v>1697</v>
      </c>
      <c r="G155" s="37"/>
      <c r="H155" s="37"/>
      <c r="I155" s="188"/>
      <c r="J155" s="37"/>
      <c r="K155" s="37"/>
      <c r="L155" s="38"/>
      <c r="M155" s="189"/>
      <c r="N155" s="190"/>
      <c r="O155" s="76"/>
      <c r="P155" s="76"/>
      <c r="Q155" s="76"/>
      <c r="R155" s="76"/>
      <c r="S155" s="76"/>
      <c r="T155" s="77"/>
      <c r="U155" s="37"/>
      <c r="V155" s="37"/>
      <c r="W155" s="37"/>
      <c r="X155" s="37"/>
      <c r="Y155" s="37"/>
      <c r="Z155" s="37"/>
      <c r="AA155" s="37"/>
      <c r="AB155" s="37"/>
      <c r="AC155" s="37"/>
      <c r="AD155" s="37"/>
      <c r="AE155" s="37"/>
      <c r="AT155" s="18" t="s">
        <v>145</v>
      </c>
      <c r="AU155" s="18" t="s">
        <v>86</v>
      </c>
    </row>
    <row r="156" s="2" customFormat="1" ht="24.15" customHeight="1">
      <c r="A156" s="37"/>
      <c r="B156" s="171"/>
      <c r="C156" s="172" t="s">
        <v>265</v>
      </c>
      <c r="D156" s="172" t="s">
        <v>139</v>
      </c>
      <c r="E156" s="173" t="s">
        <v>1698</v>
      </c>
      <c r="F156" s="174" t="s">
        <v>1699</v>
      </c>
      <c r="G156" s="175" t="s">
        <v>1491</v>
      </c>
      <c r="H156" s="234"/>
      <c r="I156" s="177"/>
      <c r="J156" s="178">
        <f>ROUND(I156*H156,2)</f>
        <v>0</v>
      </c>
      <c r="K156" s="179"/>
      <c r="L156" s="38"/>
      <c r="M156" s="180" t="s">
        <v>1</v>
      </c>
      <c r="N156" s="181" t="s">
        <v>41</v>
      </c>
      <c r="O156" s="76"/>
      <c r="P156" s="182">
        <f>O156*H156</f>
        <v>0</v>
      </c>
      <c r="Q156" s="182">
        <v>0</v>
      </c>
      <c r="R156" s="182">
        <f>Q156*H156</f>
        <v>0</v>
      </c>
      <c r="S156" s="182">
        <v>0</v>
      </c>
      <c r="T156" s="183">
        <f>S156*H156</f>
        <v>0</v>
      </c>
      <c r="U156" s="37"/>
      <c r="V156" s="37"/>
      <c r="W156" s="37"/>
      <c r="X156" s="37"/>
      <c r="Y156" s="37"/>
      <c r="Z156" s="37"/>
      <c r="AA156" s="37"/>
      <c r="AB156" s="37"/>
      <c r="AC156" s="37"/>
      <c r="AD156" s="37"/>
      <c r="AE156" s="37"/>
      <c r="AR156" s="184" t="s">
        <v>305</v>
      </c>
      <c r="AT156" s="184" t="s">
        <v>139</v>
      </c>
      <c r="AU156" s="184" t="s">
        <v>86</v>
      </c>
      <c r="AY156" s="18" t="s">
        <v>136</v>
      </c>
      <c r="BE156" s="185">
        <f>IF(N156="základní",J156,0)</f>
        <v>0</v>
      </c>
      <c r="BF156" s="185">
        <f>IF(N156="snížená",J156,0)</f>
        <v>0</v>
      </c>
      <c r="BG156" s="185">
        <f>IF(N156="zákl. přenesená",J156,0)</f>
        <v>0</v>
      </c>
      <c r="BH156" s="185">
        <f>IF(N156="sníž. přenesená",J156,0)</f>
        <v>0</v>
      </c>
      <c r="BI156" s="185">
        <f>IF(N156="nulová",J156,0)</f>
        <v>0</v>
      </c>
      <c r="BJ156" s="18" t="s">
        <v>84</v>
      </c>
      <c r="BK156" s="185">
        <f>ROUND(I156*H156,2)</f>
        <v>0</v>
      </c>
      <c r="BL156" s="18" t="s">
        <v>305</v>
      </c>
      <c r="BM156" s="184" t="s">
        <v>1700</v>
      </c>
    </row>
    <row r="157" s="2" customFormat="1">
      <c r="A157" s="37"/>
      <c r="B157" s="38"/>
      <c r="C157" s="37"/>
      <c r="D157" s="186" t="s">
        <v>145</v>
      </c>
      <c r="E157" s="37"/>
      <c r="F157" s="187" t="s">
        <v>1701</v>
      </c>
      <c r="G157" s="37"/>
      <c r="H157" s="37"/>
      <c r="I157" s="188"/>
      <c r="J157" s="37"/>
      <c r="K157" s="37"/>
      <c r="L157" s="38"/>
      <c r="M157" s="189"/>
      <c r="N157" s="190"/>
      <c r="O157" s="76"/>
      <c r="P157" s="76"/>
      <c r="Q157" s="76"/>
      <c r="R157" s="76"/>
      <c r="S157" s="76"/>
      <c r="T157" s="77"/>
      <c r="U157" s="37"/>
      <c r="V157" s="37"/>
      <c r="W157" s="37"/>
      <c r="X157" s="37"/>
      <c r="Y157" s="37"/>
      <c r="Z157" s="37"/>
      <c r="AA157" s="37"/>
      <c r="AB157" s="37"/>
      <c r="AC157" s="37"/>
      <c r="AD157" s="37"/>
      <c r="AE157" s="37"/>
      <c r="AT157" s="18" t="s">
        <v>145</v>
      </c>
      <c r="AU157" s="18" t="s">
        <v>86</v>
      </c>
    </row>
    <row r="158" s="2" customFormat="1">
      <c r="A158" s="37"/>
      <c r="B158" s="38"/>
      <c r="C158" s="37"/>
      <c r="D158" s="206" t="s">
        <v>156</v>
      </c>
      <c r="E158" s="37"/>
      <c r="F158" s="207" t="s">
        <v>1702</v>
      </c>
      <c r="G158" s="37"/>
      <c r="H158" s="37"/>
      <c r="I158" s="188"/>
      <c r="J158" s="37"/>
      <c r="K158" s="37"/>
      <c r="L158" s="38"/>
      <c r="M158" s="189"/>
      <c r="N158" s="190"/>
      <c r="O158" s="76"/>
      <c r="P158" s="76"/>
      <c r="Q158" s="76"/>
      <c r="R158" s="76"/>
      <c r="S158" s="76"/>
      <c r="T158" s="77"/>
      <c r="U158" s="37"/>
      <c r="V158" s="37"/>
      <c r="W158" s="37"/>
      <c r="X158" s="37"/>
      <c r="Y158" s="37"/>
      <c r="Z158" s="37"/>
      <c r="AA158" s="37"/>
      <c r="AB158" s="37"/>
      <c r="AC158" s="37"/>
      <c r="AD158" s="37"/>
      <c r="AE158" s="37"/>
      <c r="AT158" s="18" t="s">
        <v>156</v>
      </c>
      <c r="AU158" s="18" t="s">
        <v>86</v>
      </c>
    </row>
    <row r="159" s="12" customFormat="1" ht="22.8" customHeight="1">
      <c r="A159" s="12"/>
      <c r="B159" s="158"/>
      <c r="C159" s="12"/>
      <c r="D159" s="159" t="s">
        <v>75</v>
      </c>
      <c r="E159" s="169" t="s">
        <v>1703</v>
      </c>
      <c r="F159" s="169" t="s">
        <v>1704</v>
      </c>
      <c r="G159" s="12"/>
      <c r="H159" s="12"/>
      <c r="I159" s="161"/>
      <c r="J159" s="170">
        <f>BK159</f>
        <v>0</v>
      </c>
      <c r="K159" s="12"/>
      <c r="L159" s="158"/>
      <c r="M159" s="163"/>
      <c r="N159" s="164"/>
      <c r="O159" s="164"/>
      <c r="P159" s="165">
        <f>SUM(P160:P193)</f>
        <v>0</v>
      </c>
      <c r="Q159" s="164"/>
      <c r="R159" s="165">
        <f>SUM(R160:R193)</f>
        <v>0.80969000000000002</v>
      </c>
      <c r="S159" s="164"/>
      <c r="T159" s="166">
        <f>SUM(T160:T193)</f>
        <v>0</v>
      </c>
      <c r="U159" s="12"/>
      <c r="V159" s="12"/>
      <c r="W159" s="12"/>
      <c r="X159" s="12"/>
      <c r="Y159" s="12"/>
      <c r="Z159" s="12"/>
      <c r="AA159" s="12"/>
      <c r="AB159" s="12"/>
      <c r="AC159" s="12"/>
      <c r="AD159" s="12"/>
      <c r="AE159" s="12"/>
      <c r="AR159" s="159" t="s">
        <v>86</v>
      </c>
      <c r="AT159" s="167" t="s">
        <v>75</v>
      </c>
      <c r="AU159" s="167" t="s">
        <v>84</v>
      </c>
      <c r="AY159" s="159" t="s">
        <v>136</v>
      </c>
      <c r="BK159" s="168">
        <f>SUM(BK160:BK193)</f>
        <v>0</v>
      </c>
    </row>
    <row r="160" s="2" customFormat="1" ht="24.15" customHeight="1">
      <c r="A160" s="37"/>
      <c r="B160" s="171"/>
      <c r="C160" s="172" t="s">
        <v>271</v>
      </c>
      <c r="D160" s="172" t="s">
        <v>139</v>
      </c>
      <c r="E160" s="173" t="s">
        <v>1705</v>
      </c>
      <c r="F160" s="174" t="s">
        <v>1706</v>
      </c>
      <c r="G160" s="175" t="s">
        <v>210</v>
      </c>
      <c r="H160" s="176">
        <v>186</v>
      </c>
      <c r="I160" s="177"/>
      <c r="J160" s="178">
        <f>ROUND(I160*H160,2)</f>
        <v>0</v>
      </c>
      <c r="K160" s="179"/>
      <c r="L160" s="38"/>
      <c r="M160" s="180" t="s">
        <v>1</v>
      </c>
      <c r="N160" s="181" t="s">
        <v>41</v>
      </c>
      <c r="O160" s="76"/>
      <c r="P160" s="182">
        <f>O160*H160</f>
        <v>0</v>
      </c>
      <c r="Q160" s="182">
        <v>0.00075000000000000002</v>
      </c>
      <c r="R160" s="182">
        <f>Q160*H160</f>
        <v>0.13950000000000001</v>
      </c>
      <c r="S160" s="182">
        <v>0</v>
      </c>
      <c r="T160" s="183">
        <f>S160*H160</f>
        <v>0</v>
      </c>
      <c r="U160" s="37"/>
      <c r="V160" s="37"/>
      <c r="W160" s="37"/>
      <c r="X160" s="37"/>
      <c r="Y160" s="37"/>
      <c r="Z160" s="37"/>
      <c r="AA160" s="37"/>
      <c r="AB160" s="37"/>
      <c r="AC160" s="37"/>
      <c r="AD160" s="37"/>
      <c r="AE160" s="37"/>
      <c r="AR160" s="184" t="s">
        <v>305</v>
      </c>
      <c r="AT160" s="184" t="s">
        <v>139</v>
      </c>
      <c r="AU160" s="184" t="s">
        <v>86</v>
      </c>
      <c r="AY160" s="18" t="s">
        <v>136</v>
      </c>
      <c r="BE160" s="185">
        <f>IF(N160="základní",J160,0)</f>
        <v>0</v>
      </c>
      <c r="BF160" s="185">
        <f>IF(N160="snížená",J160,0)</f>
        <v>0</v>
      </c>
      <c r="BG160" s="185">
        <f>IF(N160="zákl. přenesená",J160,0)</f>
        <v>0</v>
      </c>
      <c r="BH160" s="185">
        <f>IF(N160="sníž. přenesená",J160,0)</f>
        <v>0</v>
      </c>
      <c r="BI160" s="185">
        <f>IF(N160="nulová",J160,0)</f>
        <v>0</v>
      </c>
      <c r="BJ160" s="18" t="s">
        <v>84</v>
      </c>
      <c r="BK160" s="185">
        <f>ROUND(I160*H160,2)</f>
        <v>0</v>
      </c>
      <c r="BL160" s="18" t="s">
        <v>305</v>
      </c>
      <c r="BM160" s="184" t="s">
        <v>1707</v>
      </c>
    </row>
    <row r="161" s="2" customFormat="1">
      <c r="A161" s="37"/>
      <c r="B161" s="38"/>
      <c r="C161" s="37"/>
      <c r="D161" s="186" t="s">
        <v>145</v>
      </c>
      <c r="E161" s="37"/>
      <c r="F161" s="187" t="s">
        <v>1708</v>
      </c>
      <c r="G161" s="37"/>
      <c r="H161" s="37"/>
      <c r="I161" s="188"/>
      <c r="J161" s="37"/>
      <c r="K161" s="37"/>
      <c r="L161" s="38"/>
      <c r="M161" s="189"/>
      <c r="N161" s="190"/>
      <c r="O161" s="76"/>
      <c r="P161" s="76"/>
      <c r="Q161" s="76"/>
      <c r="R161" s="76"/>
      <c r="S161" s="76"/>
      <c r="T161" s="77"/>
      <c r="U161" s="37"/>
      <c r="V161" s="37"/>
      <c r="W161" s="37"/>
      <c r="X161" s="37"/>
      <c r="Y161" s="37"/>
      <c r="Z161" s="37"/>
      <c r="AA161" s="37"/>
      <c r="AB161" s="37"/>
      <c r="AC161" s="37"/>
      <c r="AD161" s="37"/>
      <c r="AE161" s="37"/>
      <c r="AT161" s="18" t="s">
        <v>145</v>
      </c>
      <c r="AU161" s="18" t="s">
        <v>86</v>
      </c>
    </row>
    <row r="162" s="2" customFormat="1">
      <c r="A162" s="37"/>
      <c r="B162" s="38"/>
      <c r="C162" s="37"/>
      <c r="D162" s="206" t="s">
        <v>156</v>
      </c>
      <c r="E162" s="37"/>
      <c r="F162" s="207" t="s">
        <v>1709</v>
      </c>
      <c r="G162" s="37"/>
      <c r="H162" s="37"/>
      <c r="I162" s="188"/>
      <c r="J162" s="37"/>
      <c r="K162" s="37"/>
      <c r="L162" s="38"/>
      <c r="M162" s="189"/>
      <c r="N162" s="190"/>
      <c r="O162" s="76"/>
      <c r="P162" s="76"/>
      <c r="Q162" s="76"/>
      <c r="R162" s="76"/>
      <c r="S162" s="76"/>
      <c r="T162" s="77"/>
      <c r="U162" s="37"/>
      <c r="V162" s="37"/>
      <c r="W162" s="37"/>
      <c r="X162" s="37"/>
      <c r="Y162" s="37"/>
      <c r="Z162" s="37"/>
      <c r="AA162" s="37"/>
      <c r="AB162" s="37"/>
      <c r="AC162" s="37"/>
      <c r="AD162" s="37"/>
      <c r="AE162" s="37"/>
      <c r="AT162" s="18" t="s">
        <v>156</v>
      </c>
      <c r="AU162" s="18" t="s">
        <v>86</v>
      </c>
    </row>
    <row r="163" s="14" customFormat="1">
      <c r="A163" s="14"/>
      <c r="B163" s="198"/>
      <c r="C163" s="14"/>
      <c r="D163" s="186" t="s">
        <v>147</v>
      </c>
      <c r="E163" s="199" t="s">
        <v>1</v>
      </c>
      <c r="F163" s="200" t="s">
        <v>1710</v>
      </c>
      <c r="G163" s="14"/>
      <c r="H163" s="201">
        <v>186</v>
      </c>
      <c r="I163" s="202"/>
      <c r="J163" s="14"/>
      <c r="K163" s="14"/>
      <c r="L163" s="198"/>
      <c r="M163" s="203"/>
      <c r="N163" s="204"/>
      <c r="O163" s="204"/>
      <c r="P163" s="204"/>
      <c r="Q163" s="204"/>
      <c r="R163" s="204"/>
      <c r="S163" s="204"/>
      <c r="T163" s="205"/>
      <c r="U163" s="14"/>
      <c r="V163" s="14"/>
      <c r="W163" s="14"/>
      <c r="X163" s="14"/>
      <c r="Y163" s="14"/>
      <c r="Z163" s="14"/>
      <c r="AA163" s="14"/>
      <c r="AB163" s="14"/>
      <c r="AC163" s="14"/>
      <c r="AD163" s="14"/>
      <c r="AE163" s="14"/>
      <c r="AT163" s="199" t="s">
        <v>147</v>
      </c>
      <c r="AU163" s="199" t="s">
        <v>86</v>
      </c>
      <c r="AV163" s="14" t="s">
        <v>86</v>
      </c>
      <c r="AW163" s="14" t="s">
        <v>32</v>
      </c>
      <c r="AX163" s="14" t="s">
        <v>84</v>
      </c>
      <c r="AY163" s="199" t="s">
        <v>136</v>
      </c>
    </row>
    <row r="164" s="2" customFormat="1" ht="24.15" customHeight="1">
      <c r="A164" s="37"/>
      <c r="B164" s="171"/>
      <c r="C164" s="172" t="s">
        <v>8</v>
      </c>
      <c r="D164" s="172" t="s">
        <v>139</v>
      </c>
      <c r="E164" s="173" t="s">
        <v>1711</v>
      </c>
      <c r="F164" s="174" t="s">
        <v>1712</v>
      </c>
      <c r="G164" s="175" t="s">
        <v>210</v>
      </c>
      <c r="H164" s="176">
        <v>169</v>
      </c>
      <c r="I164" s="177"/>
      <c r="J164" s="178">
        <f>ROUND(I164*H164,2)</f>
        <v>0</v>
      </c>
      <c r="K164" s="179"/>
      <c r="L164" s="38"/>
      <c r="M164" s="180" t="s">
        <v>1</v>
      </c>
      <c r="N164" s="181" t="s">
        <v>41</v>
      </c>
      <c r="O164" s="76"/>
      <c r="P164" s="182">
        <f>O164*H164</f>
        <v>0</v>
      </c>
      <c r="Q164" s="182">
        <v>0.00116</v>
      </c>
      <c r="R164" s="182">
        <f>Q164*H164</f>
        <v>0.19603999999999999</v>
      </c>
      <c r="S164" s="182">
        <v>0</v>
      </c>
      <c r="T164" s="183">
        <f>S164*H164</f>
        <v>0</v>
      </c>
      <c r="U164" s="37"/>
      <c r="V164" s="37"/>
      <c r="W164" s="37"/>
      <c r="X164" s="37"/>
      <c r="Y164" s="37"/>
      <c r="Z164" s="37"/>
      <c r="AA164" s="37"/>
      <c r="AB164" s="37"/>
      <c r="AC164" s="37"/>
      <c r="AD164" s="37"/>
      <c r="AE164" s="37"/>
      <c r="AR164" s="184" t="s">
        <v>305</v>
      </c>
      <c r="AT164" s="184" t="s">
        <v>139</v>
      </c>
      <c r="AU164" s="184" t="s">
        <v>86</v>
      </c>
      <c r="AY164" s="18" t="s">
        <v>136</v>
      </c>
      <c r="BE164" s="185">
        <f>IF(N164="základní",J164,0)</f>
        <v>0</v>
      </c>
      <c r="BF164" s="185">
        <f>IF(N164="snížená",J164,0)</f>
        <v>0</v>
      </c>
      <c r="BG164" s="185">
        <f>IF(N164="zákl. přenesená",J164,0)</f>
        <v>0</v>
      </c>
      <c r="BH164" s="185">
        <f>IF(N164="sníž. přenesená",J164,0)</f>
        <v>0</v>
      </c>
      <c r="BI164" s="185">
        <f>IF(N164="nulová",J164,0)</f>
        <v>0</v>
      </c>
      <c r="BJ164" s="18" t="s">
        <v>84</v>
      </c>
      <c r="BK164" s="185">
        <f>ROUND(I164*H164,2)</f>
        <v>0</v>
      </c>
      <c r="BL164" s="18" t="s">
        <v>305</v>
      </c>
      <c r="BM164" s="184" t="s">
        <v>1713</v>
      </c>
    </row>
    <row r="165" s="2" customFormat="1">
      <c r="A165" s="37"/>
      <c r="B165" s="38"/>
      <c r="C165" s="37"/>
      <c r="D165" s="186" t="s">
        <v>145</v>
      </c>
      <c r="E165" s="37"/>
      <c r="F165" s="187" t="s">
        <v>1714</v>
      </c>
      <c r="G165" s="37"/>
      <c r="H165" s="37"/>
      <c r="I165" s="188"/>
      <c r="J165" s="37"/>
      <c r="K165" s="37"/>
      <c r="L165" s="38"/>
      <c r="M165" s="189"/>
      <c r="N165" s="190"/>
      <c r="O165" s="76"/>
      <c r="P165" s="76"/>
      <c r="Q165" s="76"/>
      <c r="R165" s="76"/>
      <c r="S165" s="76"/>
      <c r="T165" s="77"/>
      <c r="U165" s="37"/>
      <c r="V165" s="37"/>
      <c r="W165" s="37"/>
      <c r="X165" s="37"/>
      <c r="Y165" s="37"/>
      <c r="Z165" s="37"/>
      <c r="AA165" s="37"/>
      <c r="AB165" s="37"/>
      <c r="AC165" s="37"/>
      <c r="AD165" s="37"/>
      <c r="AE165" s="37"/>
      <c r="AT165" s="18" t="s">
        <v>145</v>
      </c>
      <c r="AU165" s="18" t="s">
        <v>86</v>
      </c>
    </row>
    <row r="166" s="2" customFormat="1">
      <c r="A166" s="37"/>
      <c r="B166" s="38"/>
      <c r="C166" s="37"/>
      <c r="D166" s="206" t="s">
        <v>156</v>
      </c>
      <c r="E166" s="37"/>
      <c r="F166" s="207" t="s">
        <v>1715</v>
      </c>
      <c r="G166" s="37"/>
      <c r="H166" s="37"/>
      <c r="I166" s="188"/>
      <c r="J166" s="37"/>
      <c r="K166" s="37"/>
      <c r="L166" s="38"/>
      <c r="M166" s="189"/>
      <c r="N166" s="190"/>
      <c r="O166" s="76"/>
      <c r="P166" s="76"/>
      <c r="Q166" s="76"/>
      <c r="R166" s="76"/>
      <c r="S166" s="76"/>
      <c r="T166" s="77"/>
      <c r="U166" s="37"/>
      <c r="V166" s="37"/>
      <c r="W166" s="37"/>
      <c r="X166" s="37"/>
      <c r="Y166" s="37"/>
      <c r="Z166" s="37"/>
      <c r="AA166" s="37"/>
      <c r="AB166" s="37"/>
      <c r="AC166" s="37"/>
      <c r="AD166" s="37"/>
      <c r="AE166" s="37"/>
      <c r="AT166" s="18" t="s">
        <v>156</v>
      </c>
      <c r="AU166" s="18" t="s">
        <v>86</v>
      </c>
    </row>
    <row r="167" s="14" customFormat="1">
      <c r="A167" s="14"/>
      <c r="B167" s="198"/>
      <c r="C167" s="14"/>
      <c r="D167" s="186" t="s">
        <v>147</v>
      </c>
      <c r="E167" s="199" t="s">
        <v>1</v>
      </c>
      <c r="F167" s="200" t="s">
        <v>1716</v>
      </c>
      <c r="G167" s="14"/>
      <c r="H167" s="201">
        <v>169</v>
      </c>
      <c r="I167" s="202"/>
      <c r="J167" s="14"/>
      <c r="K167" s="14"/>
      <c r="L167" s="198"/>
      <c r="M167" s="203"/>
      <c r="N167" s="204"/>
      <c r="O167" s="204"/>
      <c r="P167" s="204"/>
      <c r="Q167" s="204"/>
      <c r="R167" s="204"/>
      <c r="S167" s="204"/>
      <c r="T167" s="205"/>
      <c r="U167" s="14"/>
      <c r="V167" s="14"/>
      <c r="W167" s="14"/>
      <c r="X167" s="14"/>
      <c r="Y167" s="14"/>
      <c r="Z167" s="14"/>
      <c r="AA167" s="14"/>
      <c r="AB167" s="14"/>
      <c r="AC167" s="14"/>
      <c r="AD167" s="14"/>
      <c r="AE167" s="14"/>
      <c r="AT167" s="199" t="s">
        <v>147</v>
      </c>
      <c r="AU167" s="199" t="s">
        <v>86</v>
      </c>
      <c r="AV167" s="14" t="s">
        <v>86</v>
      </c>
      <c r="AW167" s="14" t="s">
        <v>32</v>
      </c>
      <c r="AX167" s="14" t="s">
        <v>84</v>
      </c>
      <c r="AY167" s="199" t="s">
        <v>136</v>
      </c>
    </row>
    <row r="168" s="2" customFormat="1" ht="24.15" customHeight="1">
      <c r="A168" s="37"/>
      <c r="B168" s="171"/>
      <c r="C168" s="172" t="s">
        <v>283</v>
      </c>
      <c r="D168" s="172" t="s">
        <v>139</v>
      </c>
      <c r="E168" s="173" t="s">
        <v>1717</v>
      </c>
      <c r="F168" s="174" t="s">
        <v>1718</v>
      </c>
      <c r="G168" s="175" t="s">
        <v>210</v>
      </c>
      <c r="H168" s="176">
        <v>332</v>
      </c>
      <c r="I168" s="177"/>
      <c r="J168" s="178">
        <f>ROUND(I168*H168,2)</f>
        <v>0</v>
      </c>
      <c r="K168" s="179"/>
      <c r="L168" s="38"/>
      <c r="M168" s="180" t="s">
        <v>1</v>
      </c>
      <c r="N168" s="181" t="s">
        <v>41</v>
      </c>
      <c r="O168" s="76"/>
      <c r="P168" s="182">
        <f>O168*H168</f>
        <v>0</v>
      </c>
      <c r="Q168" s="182">
        <v>0.00072999999999999996</v>
      </c>
      <c r="R168" s="182">
        <f>Q168*H168</f>
        <v>0.24235999999999999</v>
      </c>
      <c r="S168" s="182">
        <v>0</v>
      </c>
      <c r="T168" s="183">
        <f>S168*H168</f>
        <v>0</v>
      </c>
      <c r="U168" s="37"/>
      <c r="V168" s="37"/>
      <c r="W168" s="37"/>
      <c r="X168" s="37"/>
      <c r="Y168" s="37"/>
      <c r="Z168" s="37"/>
      <c r="AA168" s="37"/>
      <c r="AB168" s="37"/>
      <c r="AC168" s="37"/>
      <c r="AD168" s="37"/>
      <c r="AE168" s="37"/>
      <c r="AR168" s="184" t="s">
        <v>305</v>
      </c>
      <c r="AT168" s="184" t="s">
        <v>139</v>
      </c>
      <c r="AU168" s="184" t="s">
        <v>86</v>
      </c>
      <c r="AY168" s="18" t="s">
        <v>136</v>
      </c>
      <c r="BE168" s="185">
        <f>IF(N168="základní",J168,0)</f>
        <v>0</v>
      </c>
      <c r="BF168" s="185">
        <f>IF(N168="snížená",J168,0)</f>
        <v>0</v>
      </c>
      <c r="BG168" s="185">
        <f>IF(N168="zákl. přenesená",J168,0)</f>
        <v>0</v>
      </c>
      <c r="BH168" s="185">
        <f>IF(N168="sníž. přenesená",J168,0)</f>
        <v>0</v>
      </c>
      <c r="BI168" s="185">
        <f>IF(N168="nulová",J168,0)</f>
        <v>0</v>
      </c>
      <c r="BJ168" s="18" t="s">
        <v>84</v>
      </c>
      <c r="BK168" s="185">
        <f>ROUND(I168*H168,2)</f>
        <v>0</v>
      </c>
      <c r="BL168" s="18" t="s">
        <v>305</v>
      </c>
      <c r="BM168" s="184" t="s">
        <v>1719</v>
      </c>
    </row>
    <row r="169" s="2" customFormat="1">
      <c r="A169" s="37"/>
      <c r="B169" s="38"/>
      <c r="C169" s="37"/>
      <c r="D169" s="186" t="s">
        <v>145</v>
      </c>
      <c r="E169" s="37"/>
      <c r="F169" s="187" t="s">
        <v>1720</v>
      </c>
      <c r="G169" s="37"/>
      <c r="H169" s="37"/>
      <c r="I169" s="188"/>
      <c r="J169" s="37"/>
      <c r="K169" s="37"/>
      <c r="L169" s="38"/>
      <c r="M169" s="189"/>
      <c r="N169" s="190"/>
      <c r="O169" s="76"/>
      <c r="P169" s="76"/>
      <c r="Q169" s="76"/>
      <c r="R169" s="76"/>
      <c r="S169" s="76"/>
      <c r="T169" s="77"/>
      <c r="U169" s="37"/>
      <c r="V169" s="37"/>
      <c r="W169" s="37"/>
      <c r="X169" s="37"/>
      <c r="Y169" s="37"/>
      <c r="Z169" s="37"/>
      <c r="AA169" s="37"/>
      <c r="AB169" s="37"/>
      <c r="AC169" s="37"/>
      <c r="AD169" s="37"/>
      <c r="AE169" s="37"/>
      <c r="AT169" s="18" t="s">
        <v>145</v>
      </c>
      <c r="AU169" s="18" t="s">
        <v>86</v>
      </c>
    </row>
    <row r="170" s="2" customFormat="1">
      <c r="A170" s="37"/>
      <c r="B170" s="38"/>
      <c r="C170" s="37"/>
      <c r="D170" s="206" t="s">
        <v>156</v>
      </c>
      <c r="E170" s="37"/>
      <c r="F170" s="207" t="s">
        <v>1721</v>
      </c>
      <c r="G170" s="37"/>
      <c r="H170" s="37"/>
      <c r="I170" s="188"/>
      <c r="J170" s="37"/>
      <c r="K170" s="37"/>
      <c r="L170" s="38"/>
      <c r="M170" s="189"/>
      <c r="N170" s="190"/>
      <c r="O170" s="76"/>
      <c r="P170" s="76"/>
      <c r="Q170" s="76"/>
      <c r="R170" s="76"/>
      <c r="S170" s="76"/>
      <c r="T170" s="77"/>
      <c r="U170" s="37"/>
      <c r="V170" s="37"/>
      <c r="W170" s="37"/>
      <c r="X170" s="37"/>
      <c r="Y170" s="37"/>
      <c r="Z170" s="37"/>
      <c r="AA170" s="37"/>
      <c r="AB170" s="37"/>
      <c r="AC170" s="37"/>
      <c r="AD170" s="37"/>
      <c r="AE170" s="37"/>
      <c r="AT170" s="18" t="s">
        <v>156</v>
      </c>
      <c r="AU170" s="18" t="s">
        <v>86</v>
      </c>
    </row>
    <row r="171" s="13" customFormat="1">
      <c r="A171" s="13"/>
      <c r="B171" s="191"/>
      <c r="C171" s="13"/>
      <c r="D171" s="186" t="s">
        <v>147</v>
      </c>
      <c r="E171" s="192" t="s">
        <v>1</v>
      </c>
      <c r="F171" s="193" t="s">
        <v>1722</v>
      </c>
      <c r="G171" s="13"/>
      <c r="H171" s="192" t="s">
        <v>1</v>
      </c>
      <c r="I171" s="194"/>
      <c r="J171" s="13"/>
      <c r="K171" s="13"/>
      <c r="L171" s="191"/>
      <c r="M171" s="195"/>
      <c r="N171" s="196"/>
      <c r="O171" s="196"/>
      <c r="P171" s="196"/>
      <c r="Q171" s="196"/>
      <c r="R171" s="196"/>
      <c r="S171" s="196"/>
      <c r="T171" s="197"/>
      <c r="U171" s="13"/>
      <c r="V171" s="13"/>
      <c r="W171" s="13"/>
      <c r="X171" s="13"/>
      <c r="Y171" s="13"/>
      <c r="Z171" s="13"/>
      <c r="AA171" s="13"/>
      <c r="AB171" s="13"/>
      <c r="AC171" s="13"/>
      <c r="AD171" s="13"/>
      <c r="AE171" s="13"/>
      <c r="AT171" s="192" t="s">
        <v>147</v>
      </c>
      <c r="AU171" s="192" t="s">
        <v>86</v>
      </c>
      <c r="AV171" s="13" t="s">
        <v>84</v>
      </c>
      <c r="AW171" s="13" t="s">
        <v>32</v>
      </c>
      <c r="AX171" s="13" t="s">
        <v>76</v>
      </c>
      <c r="AY171" s="192" t="s">
        <v>136</v>
      </c>
    </row>
    <row r="172" s="14" customFormat="1">
      <c r="A172" s="14"/>
      <c r="B172" s="198"/>
      <c r="C172" s="14"/>
      <c r="D172" s="186" t="s">
        <v>147</v>
      </c>
      <c r="E172" s="199" t="s">
        <v>1</v>
      </c>
      <c r="F172" s="200" t="s">
        <v>1723</v>
      </c>
      <c r="G172" s="14"/>
      <c r="H172" s="201">
        <v>332</v>
      </c>
      <c r="I172" s="202"/>
      <c r="J172" s="14"/>
      <c r="K172" s="14"/>
      <c r="L172" s="198"/>
      <c r="M172" s="203"/>
      <c r="N172" s="204"/>
      <c r="O172" s="204"/>
      <c r="P172" s="204"/>
      <c r="Q172" s="204"/>
      <c r="R172" s="204"/>
      <c r="S172" s="204"/>
      <c r="T172" s="205"/>
      <c r="U172" s="14"/>
      <c r="V172" s="14"/>
      <c r="W172" s="14"/>
      <c r="X172" s="14"/>
      <c r="Y172" s="14"/>
      <c r="Z172" s="14"/>
      <c r="AA172" s="14"/>
      <c r="AB172" s="14"/>
      <c r="AC172" s="14"/>
      <c r="AD172" s="14"/>
      <c r="AE172" s="14"/>
      <c r="AT172" s="199" t="s">
        <v>147</v>
      </c>
      <c r="AU172" s="199" t="s">
        <v>86</v>
      </c>
      <c r="AV172" s="14" t="s">
        <v>86</v>
      </c>
      <c r="AW172" s="14" t="s">
        <v>32</v>
      </c>
      <c r="AX172" s="14" t="s">
        <v>84</v>
      </c>
      <c r="AY172" s="199" t="s">
        <v>136</v>
      </c>
    </row>
    <row r="173" s="2" customFormat="1" ht="24.15" customHeight="1">
      <c r="A173" s="37"/>
      <c r="B173" s="171"/>
      <c r="C173" s="172" t="s">
        <v>289</v>
      </c>
      <c r="D173" s="172" t="s">
        <v>139</v>
      </c>
      <c r="E173" s="173" t="s">
        <v>1724</v>
      </c>
      <c r="F173" s="174" t="s">
        <v>1725</v>
      </c>
      <c r="G173" s="175" t="s">
        <v>210</v>
      </c>
      <c r="H173" s="176">
        <v>173</v>
      </c>
      <c r="I173" s="177"/>
      <c r="J173" s="178">
        <f>ROUND(I173*H173,2)</f>
        <v>0</v>
      </c>
      <c r="K173" s="179"/>
      <c r="L173" s="38"/>
      <c r="M173" s="180" t="s">
        <v>1</v>
      </c>
      <c r="N173" s="181" t="s">
        <v>41</v>
      </c>
      <c r="O173" s="76"/>
      <c r="P173" s="182">
        <f>O173*H173</f>
        <v>0</v>
      </c>
      <c r="Q173" s="182">
        <v>0.00097999999999999997</v>
      </c>
      <c r="R173" s="182">
        <f>Q173*H173</f>
        <v>0.16954</v>
      </c>
      <c r="S173" s="182">
        <v>0</v>
      </c>
      <c r="T173" s="183">
        <f>S173*H173</f>
        <v>0</v>
      </c>
      <c r="U173" s="37"/>
      <c r="V173" s="37"/>
      <c r="W173" s="37"/>
      <c r="X173" s="37"/>
      <c r="Y173" s="37"/>
      <c r="Z173" s="37"/>
      <c r="AA173" s="37"/>
      <c r="AB173" s="37"/>
      <c r="AC173" s="37"/>
      <c r="AD173" s="37"/>
      <c r="AE173" s="37"/>
      <c r="AR173" s="184" t="s">
        <v>305</v>
      </c>
      <c r="AT173" s="184" t="s">
        <v>139</v>
      </c>
      <c r="AU173" s="184" t="s">
        <v>86</v>
      </c>
      <c r="AY173" s="18" t="s">
        <v>136</v>
      </c>
      <c r="BE173" s="185">
        <f>IF(N173="základní",J173,0)</f>
        <v>0</v>
      </c>
      <c r="BF173" s="185">
        <f>IF(N173="snížená",J173,0)</f>
        <v>0</v>
      </c>
      <c r="BG173" s="185">
        <f>IF(N173="zákl. přenesená",J173,0)</f>
        <v>0</v>
      </c>
      <c r="BH173" s="185">
        <f>IF(N173="sníž. přenesená",J173,0)</f>
        <v>0</v>
      </c>
      <c r="BI173" s="185">
        <f>IF(N173="nulová",J173,0)</f>
        <v>0</v>
      </c>
      <c r="BJ173" s="18" t="s">
        <v>84</v>
      </c>
      <c r="BK173" s="185">
        <f>ROUND(I173*H173,2)</f>
        <v>0</v>
      </c>
      <c r="BL173" s="18" t="s">
        <v>305</v>
      </c>
      <c r="BM173" s="184" t="s">
        <v>1726</v>
      </c>
    </row>
    <row r="174" s="2" customFormat="1">
      <c r="A174" s="37"/>
      <c r="B174" s="38"/>
      <c r="C174" s="37"/>
      <c r="D174" s="186" t="s">
        <v>145</v>
      </c>
      <c r="E174" s="37"/>
      <c r="F174" s="187" t="s">
        <v>1727</v>
      </c>
      <c r="G174" s="37"/>
      <c r="H174" s="37"/>
      <c r="I174" s="188"/>
      <c r="J174" s="37"/>
      <c r="K174" s="37"/>
      <c r="L174" s="38"/>
      <c r="M174" s="189"/>
      <c r="N174" s="190"/>
      <c r="O174" s="76"/>
      <c r="P174" s="76"/>
      <c r="Q174" s="76"/>
      <c r="R174" s="76"/>
      <c r="S174" s="76"/>
      <c r="T174" s="77"/>
      <c r="U174" s="37"/>
      <c r="V174" s="37"/>
      <c r="W174" s="37"/>
      <c r="X174" s="37"/>
      <c r="Y174" s="37"/>
      <c r="Z174" s="37"/>
      <c r="AA174" s="37"/>
      <c r="AB174" s="37"/>
      <c r="AC174" s="37"/>
      <c r="AD174" s="37"/>
      <c r="AE174" s="37"/>
      <c r="AT174" s="18" t="s">
        <v>145</v>
      </c>
      <c r="AU174" s="18" t="s">
        <v>86</v>
      </c>
    </row>
    <row r="175" s="2" customFormat="1">
      <c r="A175" s="37"/>
      <c r="B175" s="38"/>
      <c r="C175" s="37"/>
      <c r="D175" s="206" t="s">
        <v>156</v>
      </c>
      <c r="E175" s="37"/>
      <c r="F175" s="207" t="s">
        <v>1728</v>
      </c>
      <c r="G175" s="37"/>
      <c r="H175" s="37"/>
      <c r="I175" s="188"/>
      <c r="J175" s="37"/>
      <c r="K175" s="37"/>
      <c r="L175" s="38"/>
      <c r="M175" s="189"/>
      <c r="N175" s="190"/>
      <c r="O175" s="76"/>
      <c r="P175" s="76"/>
      <c r="Q175" s="76"/>
      <c r="R175" s="76"/>
      <c r="S175" s="76"/>
      <c r="T175" s="77"/>
      <c r="U175" s="37"/>
      <c r="V175" s="37"/>
      <c r="W175" s="37"/>
      <c r="X175" s="37"/>
      <c r="Y175" s="37"/>
      <c r="Z175" s="37"/>
      <c r="AA175" s="37"/>
      <c r="AB175" s="37"/>
      <c r="AC175" s="37"/>
      <c r="AD175" s="37"/>
      <c r="AE175" s="37"/>
      <c r="AT175" s="18" t="s">
        <v>156</v>
      </c>
      <c r="AU175" s="18" t="s">
        <v>86</v>
      </c>
    </row>
    <row r="176" s="13" customFormat="1">
      <c r="A176" s="13"/>
      <c r="B176" s="191"/>
      <c r="C176" s="13"/>
      <c r="D176" s="186" t="s">
        <v>147</v>
      </c>
      <c r="E176" s="192" t="s">
        <v>1</v>
      </c>
      <c r="F176" s="193" t="s">
        <v>1722</v>
      </c>
      <c r="G176" s="13"/>
      <c r="H176" s="192" t="s">
        <v>1</v>
      </c>
      <c r="I176" s="194"/>
      <c r="J176" s="13"/>
      <c r="K176" s="13"/>
      <c r="L176" s="191"/>
      <c r="M176" s="195"/>
      <c r="N176" s="196"/>
      <c r="O176" s="196"/>
      <c r="P176" s="196"/>
      <c r="Q176" s="196"/>
      <c r="R176" s="196"/>
      <c r="S176" s="196"/>
      <c r="T176" s="197"/>
      <c r="U176" s="13"/>
      <c r="V176" s="13"/>
      <c r="W176" s="13"/>
      <c r="X176" s="13"/>
      <c r="Y176" s="13"/>
      <c r="Z176" s="13"/>
      <c r="AA176" s="13"/>
      <c r="AB176" s="13"/>
      <c r="AC176" s="13"/>
      <c r="AD176" s="13"/>
      <c r="AE176" s="13"/>
      <c r="AT176" s="192" t="s">
        <v>147</v>
      </c>
      <c r="AU176" s="192" t="s">
        <v>86</v>
      </c>
      <c r="AV176" s="13" t="s">
        <v>84</v>
      </c>
      <c r="AW176" s="13" t="s">
        <v>32</v>
      </c>
      <c r="AX176" s="13" t="s">
        <v>76</v>
      </c>
      <c r="AY176" s="192" t="s">
        <v>136</v>
      </c>
    </row>
    <row r="177" s="14" customFormat="1">
      <c r="A177" s="14"/>
      <c r="B177" s="198"/>
      <c r="C177" s="14"/>
      <c r="D177" s="186" t="s">
        <v>147</v>
      </c>
      <c r="E177" s="199" t="s">
        <v>1</v>
      </c>
      <c r="F177" s="200" t="s">
        <v>1729</v>
      </c>
      <c r="G177" s="14"/>
      <c r="H177" s="201">
        <v>173</v>
      </c>
      <c r="I177" s="202"/>
      <c r="J177" s="14"/>
      <c r="K177" s="14"/>
      <c r="L177" s="198"/>
      <c r="M177" s="203"/>
      <c r="N177" s="204"/>
      <c r="O177" s="204"/>
      <c r="P177" s="204"/>
      <c r="Q177" s="204"/>
      <c r="R177" s="204"/>
      <c r="S177" s="204"/>
      <c r="T177" s="205"/>
      <c r="U177" s="14"/>
      <c r="V177" s="14"/>
      <c r="W177" s="14"/>
      <c r="X177" s="14"/>
      <c r="Y177" s="14"/>
      <c r="Z177" s="14"/>
      <c r="AA177" s="14"/>
      <c r="AB177" s="14"/>
      <c r="AC177" s="14"/>
      <c r="AD177" s="14"/>
      <c r="AE177" s="14"/>
      <c r="AT177" s="199" t="s">
        <v>147</v>
      </c>
      <c r="AU177" s="199" t="s">
        <v>86</v>
      </c>
      <c r="AV177" s="14" t="s">
        <v>86</v>
      </c>
      <c r="AW177" s="14" t="s">
        <v>32</v>
      </c>
      <c r="AX177" s="14" t="s">
        <v>84</v>
      </c>
      <c r="AY177" s="199" t="s">
        <v>136</v>
      </c>
    </row>
    <row r="178" s="2" customFormat="1" ht="24.15" customHeight="1">
      <c r="A178" s="37"/>
      <c r="B178" s="171"/>
      <c r="C178" s="172" t="s">
        <v>295</v>
      </c>
      <c r="D178" s="172" t="s">
        <v>139</v>
      </c>
      <c r="E178" s="173" t="s">
        <v>1730</v>
      </c>
      <c r="F178" s="174" t="s">
        <v>1731</v>
      </c>
      <c r="G178" s="175" t="s">
        <v>205</v>
      </c>
      <c r="H178" s="176">
        <v>1</v>
      </c>
      <c r="I178" s="177"/>
      <c r="J178" s="178">
        <f>ROUND(I178*H178,2)</f>
        <v>0</v>
      </c>
      <c r="K178" s="179"/>
      <c r="L178" s="38"/>
      <c r="M178" s="180" t="s">
        <v>1</v>
      </c>
      <c r="N178" s="181" t="s">
        <v>41</v>
      </c>
      <c r="O178" s="76"/>
      <c r="P178" s="182">
        <f>O178*H178</f>
        <v>0</v>
      </c>
      <c r="Q178" s="182">
        <v>0.00097999999999999997</v>
      </c>
      <c r="R178" s="182">
        <f>Q178*H178</f>
        <v>0.00097999999999999997</v>
      </c>
      <c r="S178" s="182">
        <v>0</v>
      </c>
      <c r="T178" s="183">
        <f>S178*H178</f>
        <v>0</v>
      </c>
      <c r="U178" s="37"/>
      <c r="V178" s="37"/>
      <c r="W178" s="37"/>
      <c r="X178" s="37"/>
      <c r="Y178" s="37"/>
      <c r="Z178" s="37"/>
      <c r="AA178" s="37"/>
      <c r="AB178" s="37"/>
      <c r="AC178" s="37"/>
      <c r="AD178" s="37"/>
      <c r="AE178" s="37"/>
      <c r="AR178" s="184" t="s">
        <v>305</v>
      </c>
      <c r="AT178" s="184" t="s">
        <v>139</v>
      </c>
      <c r="AU178" s="184" t="s">
        <v>86</v>
      </c>
      <c r="AY178" s="18" t="s">
        <v>136</v>
      </c>
      <c r="BE178" s="185">
        <f>IF(N178="základní",J178,0)</f>
        <v>0</v>
      </c>
      <c r="BF178" s="185">
        <f>IF(N178="snížená",J178,0)</f>
        <v>0</v>
      </c>
      <c r="BG178" s="185">
        <f>IF(N178="zákl. přenesená",J178,0)</f>
        <v>0</v>
      </c>
      <c r="BH178" s="185">
        <f>IF(N178="sníž. přenesená",J178,0)</f>
        <v>0</v>
      </c>
      <c r="BI178" s="185">
        <f>IF(N178="nulová",J178,0)</f>
        <v>0</v>
      </c>
      <c r="BJ178" s="18" t="s">
        <v>84</v>
      </c>
      <c r="BK178" s="185">
        <f>ROUND(I178*H178,2)</f>
        <v>0</v>
      </c>
      <c r="BL178" s="18" t="s">
        <v>305</v>
      </c>
      <c r="BM178" s="184" t="s">
        <v>1732</v>
      </c>
    </row>
    <row r="179" s="2" customFormat="1">
      <c r="A179" s="37"/>
      <c r="B179" s="38"/>
      <c r="C179" s="37"/>
      <c r="D179" s="186" t="s">
        <v>145</v>
      </c>
      <c r="E179" s="37"/>
      <c r="F179" s="187" t="s">
        <v>1731</v>
      </c>
      <c r="G179" s="37"/>
      <c r="H179" s="37"/>
      <c r="I179" s="188"/>
      <c r="J179" s="37"/>
      <c r="K179" s="37"/>
      <c r="L179" s="38"/>
      <c r="M179" s="189"/>
      <c r="N179" s="190"/>
      <c r="O179" s="76"/>
      <c r="P179" s="76"/>
      <c r="Q179" s="76"/>
      <c r="R179" s="76"/>
      <c r="S179" s="76"/>
      <c r="T179" s="77"/>
      <c r="U179" s="37"/>
      <c r="V179" s="37"/>
      <c r="W179" s="37"/>
      <c r="X179" s="37"/>
      <c r="Y179" s="37"/>
      <c r="Z179" s="37"/>
      <c r="AA179" s="37"/>
      <c r="AB179" s="37"/>
      <c r="AC179" s="37"/>
      <c r="AD179" s="37"/>
      <c r="AE179" s="37"/>
      <c r="AT179" s="18" t="s">
        <v>145</v>
      </c>
      <c r="AU179" s="18" t="s">
        <v>86</v>
      </c>
    </row>
    <row r="180" s="2" customFormat="1" ht="37.8" customHeight="1">
      <c r="A180" s="37"/>
      <c r="B180" s="171"/>
      <c r="C180" s="172" t="s">
        <v>305</v>
      </c>
      <c r="D180" s="172" t="s">
        <v>139</v>
      </c>
      <c r="E180" s="173" t="s">
        <v>1733</v>
      </c>
      <c r="F180" s="174" t="s">
        <v>1734</v>
      </c>
      <c r="G180" s="175" t="s">
        <v>210</v>
      </c>
      <c r="H180" s="176">
        <v>301</v>
      </c>
      <c r="I180" s="177"/>
      <c r="J180" s="178">
        <f>ROUND(I180*H180,2)</f>
        <v>0</v>
      </c>
      <c r="K180" s="179"/>
      <c r="L180" s="38"/>
      <c r="M180" s="180" t="s">
        <v>1</v>
      </c>
      <c r="N180" s="181" t="s">
        <v>41</v>
      </c>
      <c r="O180" s="76"/>
      <c r="P180" s="182">
        <f>O180*H180</f>
        <v>0</v>
      </c>
      <c r="Q180" s="182">
        <v>6.9999999999999994E-05</v>
      </c>
      <c r="R180" s="182">
        <f>Q180*H180</f>
        <v>0.021069999999999998</v>
      </c>
      <c r="S180" s="182">
        <v>0</v>
      </c>
      <c r="T180" s="183">
        <f>S180*H180</f>
        <v>0</v>
      </c>
      <c r="U180" s="37"/>
      <c r="V180" s="37"/>
      <c r="W180" s="37"/>
      <c r="X180" s="37"/>
      <c r="Y180" s="37"/>
      <c r="Z180" s="37"/>
      <c r="AA180" s="37"/>
      <c r="AB180" s="37"/>
      <c r="AC180" s="37"/>
      <c r="AD180" s="37"/>
      <c r="AE180" s="37"/>
      <c r="AR180" s="184" t="s">
        <v>305</v>
      </c>
      <c r="AT180" s="184" t="s">
        <v>139</v>
      </c>
      <c r="AU180" s="184" t="s">
        <v>86</v>
      </c>
      <c r="AY180" s="18" t="s">
        <v>136</v>
      </c>
      <c r="BE180" s="185">
        <f>IF(N180="základní",J180,0)</f>
        <v>0</v>
      </c>
      <c r="BF180" s="185">
        <f>IF(N180="snížená",J180,0)</f>
        <v>0</v>
      </c>
      <c r="BG180" s="185">
        <f>IF(N180="zákl. přenesená",J180,0)</f>
        <v>0</v>
      </c>
      <c r="BH180" s="185">
        <f>IF(N180="sníž. přenesená",J180,0)</f>
        <v>0</v>
      </c>
      <c r="BI180" s="185">
        <f>IF(N180="nulová",J180,0)</f>
        <v>0</v>
      </c>
      <c r="BJ180" s="18" t="s">
        <v>84</v>
      </c>
      <c r="BK180" s="185">
        <f>ROUND(I180*H180,2)</f>
        <v>0</v>
      </c>
      <c r="BL180" s="18" t="s">
        <v>305</v>
      </c>
      <c r="BM180" s="184" t="s">
        <v>1735</v>
      </c>
    </row>
    <row r="181" s="2" customFormat="1">
      <c r="A181" s="37"/>
      <c r="B181" s="38"/>
      <c r="C181" s="37"/>
      <c r="D181" s="186" t="s">
        <v>145</v>
      </c>
      <c r="E181" s="37"/>
      <c r="F181" s="187" t="s">
        <v>1736</v>
      </c>
      <c r="G181" s="37"/>
      <c r="H181" s="37"/>
      <c r="I181" s="188"/>
      <c r="J181" s="37"/>
      <c r="K181" s="37"/>
      <c r="L181" s="38"/>
      <c r="M181" s="189"/>
      <c r="N181" s="190"/>
      <c r="O181" s="76"/>
      <c r="P181" s="76"/>
      <c r="Q181" s="76"/>
      <c r="R181" s="76"/>
      <c r="S181" s="76"/>
      <c r="T181" s="77"/>
      <c r="U181" s="37"/>
      <c r="V181" s="37"/>
      <c r="W181" s="37"/>
      <c r="X181" s="37"/>
      <c r="Y181" s="37"/>
      <c r="Z181" s="37"/>
      <c r="AA181" s="37"/>
      <c r="AB181" s="37"/>
      <c r="AC181" s="37"/>
      <c r="AD181" s="37"/>
      <c r="AE181" s="37"/>
      <c r="AT181" s="18" t="s">
        <v>145</v>
      </c>
      <c r="AU181" s="18" t="s">
        <v>86</v>
      </c>
    </row>
    <row r="182" s="2" customFormat="1">
      <c r="A182" s="37"/>
      <c r="B182" s="38"/>
      <c r="C182" s="37"/>
      <c r="D182" s="206" t="s">
        <v>156</v>
      </c>
      <c r="E182" s="37"/>
      <c r="F182" s="207" t="s">
        <v>1737</v>
      </c>
      <c r="G182" s="37"/>
      <c r="H182" s="37"/>
      <c r="I182" s="188"/>
      <c r="J182" s="37"/>
      <c r="K182" s="37"/>
      <c r="L182" s="38"/>
      <c r="M182" s="189"/>
      <c r="N182" s="190"/>
      <c r="O182" s="76"/>
      <c r="P182" s="76"/>
      <c r="Q182" s="76"/>
      <c r="R182" s="76"/>
      <c r="S182" s="76"/>
      <c r="T182" s="77"/>
      <c r="U182" s="37"/>
      <c r="V182" s="37"/>
      <c r="W182" s="37"/>
      <c r="X182" s="37"/>
      <c r="Y182" s="37"/>
      <c r="Z182" s="37"/>
      <c r="AA182" s="37"/>
      <c r="AB182" s="37"/>
      <c r="AC182" s="37"/>
      <c r="AD182" s="37"/>
      <c r="AE182" s="37"/>
      <c r="AT182" s="18" t="s">
        <v>156</v>
      </c>
      <c r="AU182" s="18" t="s">
        <v>86</v>
      </c>
    </row>
    <row r="183" s="2" customFormat="1" ht="37.8" customHeight="1">
      <c r="A183" s="37"/>
      <c r="B183" s="171"/>
      <c r="C183" s="172" t="s">
        <v>312</v>
      </c>
      <c r="D183" s="172" t="s">
        <v>139</v>
      </c>
      <c r="E183" s="173" t="s">
        <v>1738</v>
      </c>
      <c r="F183" s="174" t="s">
        <v>1739</v>
      </c>
      <c r="G183" s="175" t="s">
        <v>210</v>
      </c>
      <c r="H183" s="176">
        <v>160</v>
      </c>
      <c r="I183" s="177"/>
      <c r="J183" s="178">
        <f>ROUND(I183*H183,2)</f>
        <v>0</v>
      </c>
      <c r="K183" s="179"/>
      <c r="L183" s="38"/>
      <c r="M183" s="180" t="s">
        <v>1</v>
      </c>
      <c r="N183" s="181" t="s">
        <v>41</v>
      </c>
      <c r="O183" s="76"/>
      <c r="P183" s="182">
        <f>O183*H183</f>
        <v>0</v>
      </c>
      <c r="Q183" s="182">
        <v>9.0000000000000006E-05</v>
      </c>
      <c r="R183" s="182">
        <f>Q183*H183</f>
        <v>0.014400000000000001</v>
      </c>
      <c r="S183" s="182">
        <v>0</v>
      </c>
      <c r="T183" s="183">
        <f>S183*H183</f>
        <v>0</v>
      </c>
      <c r="U183" s="37"/>
      <c r="V183" s="37"/>
      <c r="W183" s="37"/>
      <c r="X183" s="37"/>
      <c r="Y183" s="37"/>
      <c r="Z183" s="37"/>
      <c r="AA183" s="37"/>
      <c r="AB183" s="37"/>
      <c r="AC183" s="37"/>
      <c r="AD183" s="37"/>
      <c r="AE183" s="37"/>
      <c r="AR183" s="184" t="s">
        <v>305</v>
      </c>
      <c r="AT183" s="184" t="s">
        <v>139</v>
      </c>
      <c r="AU183" s="184" t="s">
        <v>86</v>
      </c>
      <c r="AY183" s="18" t="s">
        <v>136</v>
      </c>
      <c r="BE183" s="185">
        <f>IF(N183="základní",J183,0)</f>
        <v>0</v>
      </c>
      <c r="BF183" s="185">
        <f>IF(N183="snížená",J183,0)</f>
        <v>0</v>
      </c>
      <c r="BG183" s="185">
        <f>IF(N183="zákl. přenesená",J183,0)</f>
        <v>0</v>
      </c>
      <c r="BH183" s="185">
        <f>IF(N183="sníž. přenesená",J183,0)</f>
        <v>0</v>
      </c>
      <c r="BI183" s="185">
        <f>IF(N183="nulová",J183,0)</f>
        <v>0</v>
      </c>
      <c r="BJ183" s="18" t="s">
        <v>84</v>
      </c>
      <c r="BK183" s="185">
        <f>ROUND(I183*H183,2)</f>
        <v>0</v>
      </c>
      <c r="BL183" s="18" t="s">
        <v>305</v>
      </c>
      <c r="BM183" s="184" t="s">
        <v>1740</v>
      </c>
    </row>
    <row r="184" s="2" customFormat="1">
      <c r="A184" s="37"/>
      <c r="B184" s="38"/>
      <c r="C184" s="37"/>
      <c r="D184" s="186" t="s">
        <v>145</v>
      </c>
      <c r="E184" s="37"/>
      <c r="F184" s="187" t="s">
        <v>1741</v>
      </c>
      <c r="G184" s="37"/>
      <c r="H184" s="37"/>
      <c r="I184" s="188"/>
      <c r="J184" s="37"/>
      <c r="K184" s="37"/>
      <c r="L184" s="38"/>
      <c r="M184" s="189"/>
      <c r="N184" s="190"/>
      <c r="O184" s="76"/>
      <c r="P184" s="76"/>
      <c r="Q184" s="76"/>
      <c r="R184" s="76"/>
      <c r="S184" s="76"/>
      <c r="T184" s="77"/>
      <c r="U184" s="37"/>
      <c r="V184" s="37"/>
      <c r="W184" s="37"/>
      <c r="X184" s="37"/>
      <c r="Y184" s="37"/>
      <c r="Z184" s="37"/>
      <c r="AA184" s="37"/>
      <c r="AB184" s="37"/>
      <c r="AC184" s="37"/>
      <c r="AD184" s="37"/>
      <c r="AE184" s="37"/>
      <c r="AT184" s="18" t="s">
        <v>145</v>
      </c>
      <c r="AU184" s="18" t="s">
        <v>86</v>
      </c>
    </row>
    <row r="185" s="2" customFormat="1">
      <c r="A185" s="37"/>
      <c r="B185" s="38"/>
      <c r="C185" s="37"/>
      <c r="D185" s="206" t="s">
        <v>156</v>
      </c>
      <c r="E185" s="37"/>
      <c r="F185" s="207" t="s">
        <v>1742</v>
      </c>
      <c r="G185" s="37"/>
      <c r="H185" s="37"/>
      <c r="I185" s="188"/>
      <c r="J185" s="37"/>
      <c r="K185" s="37"/>
      <c r="L185" s="38"/>
      <c r="M185" s="189"/>
      <c r="N185" s="190"/>
      <c r="O185" s="76"/>
      <c r="P185" s="76"/>
      <c r="Q185" s="76"/>
      <c r="R185" s="76"/>
      <c r="S185" s="76"/>
      <c r="T185" s="77"/>
      <c r="U185" s="37"/>
      <c r="V185" s="37"/>
      <c r="W185" s="37"/>
      <c r="X185" s="37"/>
      <c r="Y185" s="37"/>
      <c r="Z185" s="37"/>
      <c r="AA185" s="37"/>
      <c r="AB185" s="37"/>
      <c r="AC185" s="37"/>
      <c r="AD185" s="37"/>
      <c r="AE185" s="37"/>
      <c r="AT185" s="18" t="s">
        <v>156</v>
      </c>
      <c r="AU185" s="18" t="s">
        <v>86</v>
      </c>
    </row>
    <row r="186" s="2" customFormat="1" ht="24.15" customHeight="1">
      <c r="A186" s="37"/>
      <c r="B186" s="171"/>
      <c r="C186" s="172" t="s">
        <v>318</v>
      </c>
      <c r="D186" s="172" t="s">
        <v>139</v>
      </c>
      <c r="E186" s="173" t="s">
        <v>1743</v>
      </c>
      <c r="F186" s="174" t="s">
        <v>1744</v>
      </c>
      <c r="G186" s="175" t="s">
        <v>210</v>
      </c>
      <c r="H186" s="176">
        <v>860</v>
      </c>
      <c r="I186" s="177"/>
      <c r="J186" s="178">
        <f>ROUND(I186*H186,2)</f>
        <v>0</v>
      </c>
      <c r="K186" s="179"/>
      <c r="L186" s="38"/>
      <c r="M186" s="180" t="s">
        <v>1</v>
      </c>
      <c r="N186" s="181" t="s">
        <v>41</v>
      </c>
      <c r="O186" s="76"/>
      <c r="P186" s="182">
        <f>O186*H186</f>
        <v>0</v>
      </c>
      <c r="Q186" s="182">
        <v>1.0000000000000001E-05</v>
      </c>
      <c r="R186" s="182">
        <f>Q186*H186</f>
        <v>0.0086</v>
      </c>
      <c r="S186" s="182">
        <v>0</v>
      </c>
      <c r="T186" s="183">
        <f>S186*H186</f>
        <v>0</v>
      </c>
      <c r="U186" s="37"/>
      <c r="V186" s="37"/>
      <c r="W186" s="37"/>
      <c r="X186" s="37"/>
      <c r="Y186" s="37"/>
      <c r="Z186" s="37"/>
      <c r="AA186" s="37"/>
      <c r="AB186" s="37"/>
      <c r="AC186" s="37"/>
      <c r="AD186" s="37"/>
      <c r="AE186" s="37"/>
      <c r="AR186" s="184" t="s">
        <v>305</v>
      </c>
      <c r="AT186" s="184" t="s">
        <v>139</v>
      </c>
      <c r="AU186" s="184" t="s">
        <v>86</v>
      </c>
      <c r="AY186" s="18" t="s">
        <v>136</v>
      </c>
      <c r="BE186" s="185">
        <f>IF(N186="základní",J186,0)</f>
        <v>0</v>
      </c>
      <c r="BF186" s="185">
        <f>IF(N186="snížená",J186,0)</f>
        <v>0</v>
      </c>
      <c r="BG186" s="185">
        <f>IF(N186="zákl. přenesená",J186,0)</f>
        <v>0</v>
      </c>
      <c r="BH186" s="185">
        <f>IF(N186="sníž. přenesená",J186,0)</f>
        <v>0</v>
      </c>
      <c r="BI186" s="185">
        <f>IF(N186="nulová",J186,0)</f>
        <v>0</v>
      </c>
      <c r="BJ186" s="18" t="s">
        <v>84</v>
      </c>
      <c r="BK186" s="185">
        <f>ROUND(I186*H186,2)</f>
        <v>0</v>
      </c>
      <c r="BL186" s="18" t="s">
        <v>305</v>
      </c>
      <c r="BM186" s="184" t="s">
        <v>1745</v>
      </c>
    </row>
    <row r="187" s="2" customFormat="1">
      <c r="A187" s="37"/>
      <c r="B187" s="38"/>
      <c r="C187" s="37"/>
      <c r="D187" s="186" t="s">
        <v>145</v>
      </c>
      <c r="E187" s="37"/>
      <c r="F187" s="187" t="s">
        <v>1746</v>
      </c>
      <c r="G187" s="37"/>
      <c r="H187" s="37"/>
      <c r="I187" s="188"/>
      <c r="J187" s="37"/>
      <c r="K187" s="37"/>
      <c r="L187" s="38"/>
      <c r="M187" s="189"/>
      <c r="N187" s="190"/>
      <c r="O187" s="76"/>
      <c r="P187" s="76"/>
      <c r="Q187" s="76"/>
      <c r="R187" s="76"/>
      <c r="S187" s="76"/>
      <c r="T187" s="77"/>
      <c r="U187" s="37"/>
      <c r="V187" s="37"/>
      <c r="W187" s="37"/>
      <c r="X187" s="37"/>
      <c r="Y187" s="37"/>
      <c r="Z187" s="37"/>
      <c r="AA187" s="37"/>
      <c r="AB187" s="37"/>
      <c r="AC187" s="37"/>
      <c r="AD187" s="37"/>
      <c r="AE187" s="37"/>
      <c r="AT187" s="18" t="s">
        <v>145</v>
      </c>
      <c r="AU187" s="18" t="s">
        <v>86</v>
      </c>
    </row>
    <row r="188" s="2" customFormat="1" ht="24.15" customHeight="1">
      <c r="A188" s="37"/>
      <c r="B188" s="171"/>
      <c r="C188" s="172" t="s">
        <v>324</v>
      </c>
      <c r="D188" s="172" t="s">
        <v>139</v>
      </c>
      <c r="E188" s="173" t="s">
        <v>1747</v>
      </c>
      <c r="F188" s="174" t="s">
        <v>1748</v>
      </c>
      <c r="G188" s="175" t="s">
        <v>210</v>
      </c>
      <c r="H188" s="176">
        <v>860</v>
      </c>
      <c r="I188" s="177"/>
      <c r="J188" s="178">
        <f>ROUND(I188*H188,2)</f>
        <v>0</v>
      </c>
      <c r="K188" s="179"/>
      <c r="L188" s="38"/>
      <c r="M188" s="180" t="s">
        <v>1</v>
      </c>
      <c r="N188" s="181" t="s">
        <v>41</v>
      </c>
      <c r="O188" s="76"/>
      <c r="P188" s="182">
        <f>O188*H188</f>
        <v>0</v>
      </c>
      <c r="Q188" s="182">
        <v>2.0000000000000002E-05</v>
      </c>
      <c r="R188" s="182">
        <f>Q188*H188</f>
        <v>0.0172</v>
      </c>
      <c r="S188" s="182">
        <v>0</v>
      </c>
      <c r="T188" s="183">
        <f>S188*H188</f>
        <v>0</v>
      </c>
      <c r="U188" s="37"/>
      <c r="V188" s="37"/>
      <c r="W188" s="37"/>
      <c r="X188" s="37"/>
      <c r="Y188" s="37"/>
      <c r="Z188" s="37"/>
      <c r="AA188" s="37"/>
      <c r="AB188" s="37"/>
      <c r="AC188" s="37"/>
      <c r="AD188" s="37"/>
      <c r="AE188" s="37"/>
      <c r="AR188" s="184" t="s">
        <v>305</v>
      </c>
      <c r="AT188" s="184" t="s">
        <v>139</v>
      </c>
      <c r="AU188" s="184" t="s">
        <v>86</v>
      </c>
      <c r="AY188" s="18" t="s">
        <v>136</v>
      </c>
      <c r="BE188" s="185">
        <f>IF(N188="základní",J188,0)</f>
        <v>0</v>
      </c>
      <c r="BF188" s="185">
        <f>IF(N188="snížená",J188,0)</f>
        <v>0</v>
      </c>
      <c r="BG188" s="185">
        <f>IF(N188="zákl. přenesená",J188,0)</f>
        <v>0</v>
      </c>
      <c r="BH188" s="185">
        <f>IF(N188="sníž. přenesená",J188,0)</f>
        <v>0</v>
      </c>
      <c r="BI188" s="185">
        <f>IF(N188="nulová",J188,0)</f>
        <v>0</v>
      </c>
      <c r="BJ188" s="18" t="s">
        <v>84</v>
      </c>
      <c r="BK188" s="185">
        <f>ROUND(I188*H188,2)</f>
        <v>0</v>
      </c>
      <c r="BL188" s="18" t="s">
        <v>305</v>
      </c>
      <c r="BM188" s="184" t="s">
        <v>1749</v>
      </c>
    </row>
    <row r="189" s="2" customFormat="1">
      <c r="A189" s="37"/>
      <c r="B189" s="38"/>
      <c r="C189" s="37"/>
      <c r="D189" s="186" t="s">
        <v>145</v>
      </c>
      <c r="E189" s="37"/>
      <c r="F189" s="187" t="s">
        <v>1750</v>
      </c>
      <c r="G189" s="37"/>
      <c r="H189" s="37"/>
      <c r="I189" s="188"/>
      <c r="J189" s="37"/>
      <c r="K189" s="37"/>
      <c r="L189" s="38"/>
      <c r="M189" s="189"/>
      <c r="N189" s="190"/>
      <c r="O189" s="76"/>
      <c r="P189" s="76"/>
      <c r="Q189" s="76"/>
      <c r="R189" s="76"/>
      <c r="S189" s="76"/>
      <c r="T189" s="77"/>
      <c r="U189" s="37"/>
      <c r="V189" s="37"/>
      <c r="W189" s="37"/>
      <c r="X189" s="37"/>
      <c r="Y189" s="37"/>
      <c r="Z189" s="37"/>
      <c r="AA189" s="37"/>
      <c r="AB189" s="37"/>
      <c r="AC189" s="37"/>
      <c r="AD189" s="37"/>
      <c r="AE189" s="37"/>
      <c r="AT189" s="18" t="s">
        <v>145</v>
      </c>
      <c r="AU189" s="18" t="s">
        <v>86</v>
      </c>
    </row>
    <row r="190" s="2" customFormat="1">
      <c r="A190" s="37"/>
      <c r="B190" s="38"/>
      <c r="C190" s="37"/>
      <c r="D190" s="206" t="s">
        <v>156</v>
      </c>
      <c r="E190" s="37"/>
      <c r="F190" s="207" t="s">
        <v>1751</v>
      </c>
      <c r="G190" s="37"/>
      <c r="H190" s="37"/>
      <c r="I190" s="188"/>
      <c r="J190" s="37"/>
      <c r="K190" s="37"/>
      <c r="L190" s="38"/>
      <c r="M190" s="189"/>
      <c r="N190" s="190"/>
      <c r="O190" s="76"/>
      <c r="P190" s="76"/>
      <c r="Q190" s="76"/>
      <c r="R190" s="76"/>
      <c r="S190" s="76"/>
      <c r="T190" s="77"/>
      <c r="U190" s="37"/>
      <c r="V190" s="37"/>
      <c r="W190" s="37"/>
      <c r="X190" s="37"/>
      <c r="Y190" s="37"/>
      <c r="Z190" s="37"/>
      <c r="AA190" s="37"/>
      <c r="AB190" s="37"/>
      <c r="AC190" s="37"/>
      <c r="AD190" s="37"/>
      <c r="AE190" s="37"/>
      <c r="AT190" s="18" t="s">
        <v>156</v>
      </c>
      <c r="AU190" s="18" t="s">
        <v>86</v>
      </c>
    </row>
    <row r="191" s="2" customFormat="1" ht="24.15" customHeight="1">
      <c r="A191" s="37"/>
      <c r="B191" s="171"/>
      <c r="C191" s="172" t="s">
        <v>330</v>
      </c>
      <c r="D191" s="172" t="s">
        <v>139</v>
      </c>
      <c r="E191" s="173" t="s">
        <v>1752</v>
      </c>
      <c r="F191" s="174" t="s">
        <v>1753</v>
      </c>
      <c r="G191" s="175" t="s">
        <v>1491</v>
      </c>
      <c r="H191" s="234"/>
      <c r="I191" s="177"/>
      <c r="J191" s="178">
        <f>ROUND(I191*H191,2)</f>
        <v>0</v>
      </c>
      <c r="K191" s="179"/>
      <c r="L191" s="38"/>
      <c r="M191" s="180" t="s">
        <v>1</v>
      </c>
      <c r="N191" s="181" t="s">
        <v>41</v>
      </c>
      <c r="O191" s="76"/>
      <c r="P191" s="182">
        <f>O191*H191</f>
        <v>0</v>
      </c>
      <c r="Q191" s="182">
        <v>0</v>
      </c>
      <c r="R191" s="182">
        <f>Q191*H191</f>
        <v>0</v>
      </c>
      <c r="S191" s="182">
        <v>0</v>
      </c>
      <c r="T191" s="183">
        <f>S191*H191</f>
        <v>0</v>
      </c>
      <c r="U191" s="37"/>
      <c r="V191" s="37"/>
      <c r="W191" s="37"/>
      <c r="X191" s="37"/>
      <c r="Y191" s="37"/>
      <c r="Z191" s="37"/>
      <c r="AA191" s="37"/>
      <c r="AB191" s="37"/>
      <c r="AC191" s="37"/>
      <c r="AD191" s="37"/>
      <c r="AE191" s="37"/>
      <c r="AR191" s="184" t="s">
        <v>305</v>
      </c>
      <c r="AT191" s="184" t="s">
        <v>139</v>
      </c>
      <c r="AU191" s="184" t="s">
        <v>86</v>
      </c>
      <c r="AY191" s="18" t="s">
        <v>136</v>
      </c>
      <c r="BE191" s="185">
        <f>IF(N191="základní",J191,0)</f>
        <v>0</v>
      </c>
      <c r="BF191" s="185">
        <f>IF(N191="snížená",J191,0)</f>
        <v>0</v>
      </c>
      <c r="BG191" s="185">
        <f>IF(N191="zákl. přenesená",J191,0)</f>
        <v>0</v>
      </c>
      <c r="BH191" s="185">
        <f>IF(N191="sníž. přenesená",J191,0)</f>
        <v>0</v>
      </c>
      <c r="BI191" s="185">
        <f>IF(N191="nulová",J191,0)</f>
        <v>0</v>
      </c>
      <c r="BJ191" s="18" t="s">
        <v>84</v>
      </c>
      <c r="BK191" s="185">
        <f>ROUND(I191*H191,2)</f>
        <v>0</v>
      </c>
      <c r="BL191" s="18" t="s">
        <v>305</v>
      </c>
      <c r="BM191" s="184" t="s">
        <v>1754</v>
      </c>
    </row>
    <row r="192" s="2" customFormat="1">
      <c r="A192" s="37"/>
      <c r="B192" s="38"/>
      <c r="C192" s="37"/>
      <c r="D192" s="186" t="s">
        <v>145</v>
      </c>
      <c r="E192" s="37"/>
      <c r="F192" s="187" t="s">
        <v>1755</v>
      </c>
      <c r="G192" s="37"/>
      <c r="H192" s="37"/>
      <c r="I192" s="188"/>
      <c r="J192" s="37"/>
      <c r="K192" s="37"/>
      <c r="L192" s="38"/>
      <c r="M192" s="189"/>
      <c r="N192" s="190"/>
      <c r="O192" s="76"/>
      <c r="P192" s="76"/>
      <c r="Q192" s="76"/>
      <c r="R192" s="76"/>
      <c r="S192" s="76"/>
      <c r="T192" s="77"/>
      <c r="U192" s="37"/>
      <c r="V192" s="37"/>
      <c r="W192" s="37"/>
      <c r="X192" s="37"/>
      <c r="Y192" s="37"/>
      <c r="Z192" s="37"/>
      <c r="AA192" s="37"/>
      <c r="AB192" s="37"/>
      <c r="AC192" s="37"/>
      <c r="AD192" s="37"/>
      <c r="AE192" s="37"/>
      <c r="AT192" s="18" t="s">
        <v>145</v>
      </c>
      <c r="AU192" s="18" t="s">
        <v>86</v>
      </c>
    </row>
    <row r="193" s="2" customFormat="1">
      <c r="A193" s="37"/>
      <c r="B193" s="38"/>
      <c r="C193" s="37"/>
      <c r="D193" s="206" t="s">
        <v>156</v>
      </c>
      <c r="E193" s="37"/>
      <c r="F193" s="207" t="s">
        <v>1756</v>
      </c>
      <c r="G193" s="37"/>
      <c r="H193" s="37"/>
      <c r="I193" s="188"/>
      <c r="J193" s="37"/>
      <c r="K193" s="37"/>
      <c r="L193" s="38"/>
      <c r="M193" s="189"/>
      <c r="N193" s="190"/>
      <c r="O193" s="76"/>
      <c r="P193" s="76"/>
      <c r="Q193" s="76"/>
      <c r="R193" s="76"/>
      <c r="S193" s="76"/>
      <c r="T193" s="77"/>
      <c r="U193" s="37"/>
      <c r="V193" s="37"/>
      <c r="W193" s="37"/>
      <c r="X193" s="37"/>
      <c r="Y193" s="37"/>
      <c r="Z193" s="37"/>
      <c r="AA193" s="37"/>
      <c r="AB193" s="37"/>
      <c r="AC193" s="37"/>
      <c r="AD193" s="37"/>
      <c r="AE193" s="37"/>
      <c r="AT193" s="18" t="s">
        <v>156</v>
      </c>
      <c r="AU193" s="18" t="s">
        <v>86</v>
      </c>
    </row>
    <row r="194" s="12" customFormat="1" ht="22.8" customHeight="1">
      <c r="A194" s="12"/>
      <c r="B194" s="158"/>
      <c r="C194" s="12"/>
      <c r="D194" s="159" t="s">
        <v>75</v>
      </c>
      <c r="E194" s="169" t="s">
        <v>303</v>
      </c>
      <c r="F194" s="169" t="s">
        <v>304</v>
      </c>
      <c r="G194" s="12"/>
      <c r="H194" s="12"/>
      <c r="I194" s="161"/>
      <c r="J194" s="170">
        <f>BK194</f>
        <v>0</v>
      </c>
      <c r="K194" s="12"/>
      <c r="L194" s="158"/>
      <c r="M194" s="163"/>
      <c r="N194" s="164"/>
      <c r="O194" s="164"/>
      <c r="P194" s="165">
        <f>SUM(P195:P247)</f>
        <v>0</v>
      </c>
      <c r="Q194" s="164"/>
      <c r="R194" s="165">
        <f>SUM(R195:R247)</f>
        <v>1.4173961999999998</v>
      </c>
      <c r="S194" s="164"/>
      <c r="T194" s="166">
        <f>SUM(T195:T247)</f>
        <v>0</v>
      </c>
      <c r="U194" s="12"/>
      <c r="V194" s="12"/>
      <c r="W194" s="12"/>
      <c r="X194" s="12"/>
      <c r="Y194" s="12"/>
      <c r="Z194" s="12"/>
      <c r="AA194" s="12"/>
      <c r="AB194" s="12"/>
      <c r="AC194" s="12"/>
      <c r="AD194" s="12"/>
      <c r="AE194" s="12"/>
      <c r="AR194" s="159" t="s">
        <v>86</v>
      </c>
      <c r="AT194" s="167" t="s">
        <v>75</v>
      </c>
      <c r="AU194" s="167" t="s">
        <v>84</v>
      </c>
      <c r="AY194" s="159" t="s">
        <v>136</v>
      </c>
      <c r="BK194" s="168">
        <f>SUM(BK195:BK247)</f>
        <v>0</v>
      </c>
    </row>
    <row r="195" s="2" customFormat="1" ht="24.15" customHeight="1">
      <c r="A195" s="37"/>
      <c r="B195" s="171"/>
      <c r="C195" s="172" t="s">
        <v>7</v>
      </c>
      <c r="D195" s="172" t="s">
        <v>139</v>
      </c>
      <c r="E195" s="173" t="s">
        <v>1757</v>
      </c>
      <c r="F195" s="174" t="s">
        <v>1758</v>
      </c>
      <c r="G195" s="175" t="s">
        <v>308</v>
      </c>
      <c r="H195" s="176">
        <v>1</v>
      </c>
      <c r="I195" s="177"/>
      <c r="J195" s="178">
        <f>ROUND(I195*H195,2)</f>
        <v>0</v>
      </c>
      <c r="K195" s="179"/>
      <c r="L195" s="38"/>
      <c r="M195" s="180" t="s">
        <v>1</v>
      </c>
      <c r="N195" s="181" t="s">
        <v>41</v>
      </c>
      <c r="O195" s="76"/>
      <c r="P195" s="182">
        <f>O195*H195</f>
        <v>0</v>
      </c>
      <c r="Q195" s="182">
        <v>0.02894</v>
      </c>
      <c r="R195" s="182">
        <f>Q195*H195</f>
        <v>0.02894</v>
      </c>
      <c r="S195" s="182">
        <v>0</v>
      </c>
      <c r="T195" s="183">
        <f>S195*H195</f>
        <v>0</v>
      </c>
      <c r="U195" s="37"/>
      <c r="V195" s="37"/>
      <c r="W195" s="37"/>
      <c r="X195" s="37"/>
      <c r="Y195" s="37"/>
      <c r="Z195" s="37"/>
      <c r="AA195" s="37"/>
      <c r="AB195" s="37"/>
      <c r="AC195" s="37"/>
      <c r="AD195" s="37"/>
      <c r="AE195" s="37"/>
      <c r="AR195" s="184" t="s">
        <v>305</v>
      </c>
      <c r="AT195" s="184" t="s">
        <v>139</v>
      </c>
      <c r="AU195" s="184" t="s">
        <v>86</v>
      </c>
      <c r="AY195" s="18" t="s">
        <v>136</v>
      </c>
      <c r="BE195" s="185">
        <f>IF(N195="základní",J195,0)</f>
        <v>0</v>
      </c>
      <c r="BF195" s="185">
        <f>IF(N195="snížená",J195,0)</f>
        <v>0</v>
      </c>
      <c r="BG195" s="185">
        <f>IF(N195="zákl. přenesená",J195,0)</f>
        <v>0</v>
      </c>
      <c r="BH195" s="185">
        <f>IF(N195="sníž. přenesená",J195,0)</f>
        <v>0</v>
      </c>
      <c r="BI195" s="185">
        <f>IF(N195="nulová",J195,0)</f>
        <v>0</v>
      </c>
      <c r="BJ195" s="18" t="s">
        <v>84</v>
      </c>
      <c r="BK195" s="185">
        <f>ROUND(I195*H195,2)</f>
        <v>0</v>
      </c>
      <c r="BL195" s="18" t="s">
        <v>305</v>
      </c>
      <c r="BM195" s="184" t="s">
        <v>1759</v>
      </c>
    </row>
    <row r="196" s="2" customFormat="1">
      <c r="A196" s="37"/>
      <c r="B196" s="38"/>
      <c r="C196" s="37"/>
      <c r="D196" s="186" t="s">
        <v>145</v>
      </c>
      <c r="E196" s="37"/>
      <c r="F196" s="187" t="s">
        <v>1758</v>
      </c>
      <c r="G196" s="37"/>
      <c r="H196" s="37"/>
      <c r="I196" s="188"/>
      <c r="J196" s="37"/>
      <c r="K196" s="37"/>
      <c r="L196" s="38"/>
      <c r="M196" s="189"/>
      <c r="N196" s="190"/>
      <c r="O196" s="76"/>
      <c r="P196" s="76"/>
      <c r="Q196" s="76"/>
      <c r="R196" s="76"/>
      <c r="S196" s="76"/>
      <c r="T196" s="77"/>
      <c r="U196" s="37"/>
      <c r="V196" s="37"/>
      <c r="W196" s="37"/>
      <c r="X196" s="37"/>
      <c r="Y196" s="37"/>
      <c r="Z196" s="37"/>
      <c r="AA196" s="37"/>
      <c r="AB196" s="37"/>
      <c r="AC196" s="37"/>
      <c r="AD196" s="37"/>
      <c r="AE196" s="37"/>
      <c r="AT196" s="18" t="s">
        <v>145</v>
      </c>
      <c r="AU196" s="18" t="s">
        <v>86</v>
      </c>
    </row>
    <row r="197" s="13" customFormat="1">
      <c r="A197" s="13"/>
      <c r="B197" s="191"/>
      <c r="C197" s="13"/>
      <c r="D197" s="186" t="s">
        <v>147</v>
      </c>
      <c r="E197" s="192" t="s">
        <v>1</v>
      </c>
      <c r="F197" s="193" t="s">
        <v>1760</v>
      </c>
      <c r="G197" s="13"/>
      <c r="H197" s="192" t="s">
        <v>1</v>
      </c>
      <c r="I197" s="194"/>
      <c r="J197" s="13"/>
      <c r="K197" s="13"/>
      <c r="L197" s="191"/>
      <c r="M197" s="195"/>
      <c r="N197" s="196"/>
      <c r="O197" s="196"/>
      <c r="P197" s="196"/>
      <c r="Q197" s="196"/>
      <c r="R197" s="196"/>
      <c r="S197" s="196"/>
      <c r="T197" s="197"/>
      <c r="U197" s="13"/>
      <c r="V197" s="13"/>
      <c r="W197" s="13"/>
      <c r="X197" s="13"/>
      <c r="Y197" s="13"/>
      <c r="Z197" s="13"/>
      <c r="AA197" s="13"/>
      <c r="AB197" s="13"/>
      <c r="AC197" s="13"/>
      <c r="AD197" s="13"/>
      <c r="AE197" s="13"/>
      <c r="AT197" s="192" t="s">
        <v>147</v>
      </c>
      <c r="AU197" s="192" t="s">
        <v>86</v>
      </c>
      <c r="AV197" s="13" t="s">
        <v>84</v>
      </c>
      <c r="AW197" s="13" t="s">
        <v>32</v>
      </c>
      <c r="AX197" s="13" t="s">
        <v>76</v>
      </c>
      <c r="AY197" s="192" t="s">
        <v>136</v>
      </c>
    </row>
    <row r="198" s="14" customFormat="1">
      <c r="A198" s="14"/>
      <c r="B198" s="198"/>
      <c r="C198" s="14"/>
      <c r="D198" s="186" t="s">
        <v>147</v>
      </c>
      <c r="E198" s="199" t="s">
        <v>1</v>
      </c>
      <c r="F198" s="200" t="s">
        <v>84</v>
      </c>
      <c r="G198" s="14"/>
      <c r="H198" s="201">
        <v>1</v>
      </c>
      <c r="I198" s="202"/>
      <c r="J198" s="14"/>
      <c r="K198" s="14"/>
      <c r="L198" s="198"/>
      <c r="M198" s="203"/>
      <c r="N198" s="204"/>
      <c r="O198" s="204"/>
      <c r="P198" s="204"/>
      <c r="Q198" s="204"/>
      <c r="R198" s="204"/>
      <c r="S198" s="204"/>
      <c r="T198" s="205"/>
      <c r="U198" s="14"/>
      <c r="V198" s="14"/>
      <c r="W198" s="14"/>
      <c r="X198" s="14"/>
      <c r="Y198" s="14"/>
      <c r="Z198" s="14"/>
      <c r="AA198" s="14"/>
      <c r="AB198" s="14"/>
      <c r="AC198" s="14"/>
      <c r="AD198" s="14"/>
      <c r="AE198" s="14"/>
      <c r="AT198" s="199" t="s">
        <v>147</v>
      </c>
      <c r="AU198" s="199" t="s">
        <v>86</v>
      </c>
      <c r="AV198" s="14" t="s">
        <v>86</v>
      </c>
      <c r="AW198" s="14" t="s">
        <v>32</v>
      </c>
      <c r="AX198" s="14" t="s">
        <v>84</v>
      </c>
      <c r="AY198" s="199" t="s">
        <v>136</v>
      </c>
    </row>
    <row r="199" s="2" customFormat="1" ht="16.5" customHeight="1">
      <c r="A199" s="37"/>
      <c r="B199" s="171"/>
      <c r="C199" s="172" t="s">
        <v>839</v>
      </c>
      <c r="D199" s="172" t="s">
        <v>139</v>
      </c>
      <c r="E199" s="173" t="s">
        <v>1761</v>
      </c>
      <c r="F199" s="174" t="s">
        <v>1762</v>
      </c>
      <c r="G199" s="175" t="s">
        <v>308</v>
      </c>
      <c r="H199" s="176">
        <v>1</v>
      </c>
      <c r="I199" s="177"/>
      <c r="J199" s="178">
        <f>ROUND(I199*H199,2)</f>
        <v>0</v>
      </c>
      <c r="K199" s="179"/>
      <c r="L199" s="38"/>
      <c r="M199" s="180" t="s">
        <v>1</v>
      </c>
      <c r="N199" s="181" t="s">
        <v>41</v>
      </c>
      <c r="O199" s="76"/>
      <c r="P199" s="182">
        <f>O199*H199</f>
        <v>0</v>
      </c>
      <c r="Q199" s="182">
        <v>0.02894</v>
      </c>
      <c r="R199" s="182">
        <f>Q199*H199</f>
        <v>0.02894</v>
      </c>
      <c r="S199" s="182">
        <v>0</v>
      </c>
      <c r="T199" s="183">
        <f>S199*H199</f>
        <v>0</v>
      </c>
      <c r="U199" s="37"/>
      <c r="V199" s="37"/>
      <c r="W199" s="37"/>
      <c r="X199" s="37"/>
      <c r="Y199" s="37"/>
      <c r="Z199" s="37"/>
      <c r="AA199" s="37"/>
      <c r="AB199" s="37"/>
      <c r="AC199" s="37"/>
      <c r="AD199" s="37"/>
      <c r="AE199" s="37"/>
      <c r="AR199" s="184" t="s">
        <v>305</v>
      </c>
      <c r="AT199" s="184" t="s">
        <v>139</v>
      </c>
      <c r="AU199" s="184" t="s">
        <v>86</v>
      </c>
      <c r="AY199" s="18" t="s">
        <v>136</v>
      </c>
      <c r="BE199" s="185">
        <f>IF(N199="základní",J199,0)</f>
        <v>0</v>
      </c>
      <c r="BF199" s="185">
        <f>IF(N199="snížená",J199,0)</f>
        <v>0</v>
      </c>
      <c r="BG199" s="185">
        <f>IF(N199="zákl. přenesená",J199,0)</f>
        <v>0</v>
      </c>
      <c r="BH199" s="185">
        <f>IF(N199="sníž. přenesená",J199,0)</f>
        <v>0</v>
      </c>
      <c r="BI199" s="185">
        <f>IF(N199="nulová",J199,0)</f>
        <v>0</v>
      </c>
      <c r="BJ199" s="18" t="s">
        <v>84</v>
      </c>
      <c r="BK199" s="185">
        <f>ROUND(I199*H199,2)</f>
        <v>0</v>
      </c>
      <c r="BL199" s="18" t="s">
        <v>305</v>
      </c>
      <c r="BM199" s="184" t="s">
        <v>1763</v>
      </c>
    </row>
    <row r="200" s="2" customFormat="1">
      <c r="A200" s="37"/>
      <c r="B200" s="38"/>
      <c r="C200" s="37"/>
      <c r="D200" s="186" t="s">
        <v>145</v>
      </c>
      <c r="E200" s="37"/>
      <c r="F200" s="187" t="s">
        <v>1764</v>
      </c>
      <c r="G200" s="37"/>
      <c r="H200" s="37"/>
      <c r="I200" s="188"/>
      <c r="J200" s="37"/>
      <c r="K200" s="37"/>
      <c r="L200" s="38"/>
      <c r="M200" s="189"/>
      <c r="N200" s="190"/>
      <c r="O200" s="76"/>
      <c r="P200" s="76"/>
      <c r="Q200" s="76"/>
      <c r="R200" s="76"/>
      <c r="S200" s="76"/>
      <c r="T200" s="77"/>
      <c r="U200" s="37"/>
      <c r="V200" s="37"/>
      <c r="W200" s="37"/>
      <c r="X200" s="37"/>
      <c r="Y200" s="37"/>
      <c r="Z200" s="37"/>
      <c r="AA200" s="37"/>
      <c r="AB200" s="37"/>
      <c r="AC200" s="37"/>
      <c r="AD200" s="37"/>
      <c r="AE200" s="37"/>
      <c r="AT200" s="18" t="s">
        <v>145</v>
      </c>
      <c r="AU200" s="18" t="s">
        <v>86</v>
      </c>
    </row>
    <row r="201" s="2" customFormat="1" ht="16.5" customHeight="1">
      <c r="A201" s="37"/>
      <c r="B201" s="171"/>
      <c r="C201" s="172" t="s">
        <v>844</v>
      </c>
      <c r="D201" s="172" t="s">
        <v>139</v>
      </c>
      <c r="E201" s="173" t="s">
        <v>1765</v>
      </c>
      <c r="F201" s="174" t="s">
        <v>1766</v>
      </c>
      <c r="G201" s="175" t="s">
        <v>308</v>
      </c>
      <c r="H201" s="176">
        <v>1</v>
      </c>
      <c r="I201" s="177"/>
      <c r="J201" s="178">
        <f>ROUND(I201*H201,2)</f>
        <v>0</v>
      </c>
      <c r="K201" s="179"/>
      <c r="L201" s="38"/>
      <c r="M201" s="180" t="s">
        <v>1</v>
      </c>
      <c r="N201" s="181" t="s">
        <v>41</v>
      </c>
      <c r="O201" s="76"/>
      <c r="P201" s="182">
        <f>O201*H201</f>
        <v>0</v>
      </c>
      <c r="Q201" s="182">
        <v>0.02894</v>
      </c>
      <c r="R201" s="182">
        <f>Q201*H201</f>
        <v>0.02894</v>
      </c>
      <c r="S201" s="182">
        <v>0</v>
      </c>
      <c r="T201" s="183">
        <f>S201*H201</f>
        <v>0</v>
      </c>
      <c r="U201" s="37"/>
      <c r="V201" s="37"/>
      <c r="W201" s="37"/>
      <c r="X201" s="37"/>
      <c r="Y201" s="37"/>
      <c r="Z201" s="37"/>
      <c r="AA201" s="37"/>
      <c r="AB201" s="37"/>
      <c r="AC201" s="37"/>
      <c r="AD201" s="37"/>
      <c r="AE201" s="37"/>
      <c r="AR201" s="184" t="s">
        <v>305</v>
      </c>
      <c r="AT201" s="184" t="s">
        <v>139</v>
      </c>
      <c r="AU201" s="184" t="s">
        <v>86</v>
      </c>
      <c r="AY201" s="18" t="s">
        <v>136</v>
      </c>
      <c r="BE201" s="185">
        <f>IF(N201="základní",J201,0)</f>
        <v>0</v>
      </c>
      <c r="BF201" s="185">
        <f>IF(N201="snížená",J201,0)</f>
        <v>0</v>
      </c>
      <c r="BG201" s="185">
        <f>IF(N201="zákl. přenesená",J201,0)</f>
        <v>0</v>
      </c>
      <c r="BH201" s="185">
        <f>IF(N201="sníž. přenesená",J201,0)</f>
        <v>0</v>
      </c>
      <c r="BI201" s="185">
        <f>IF(N201="nulová",J201,0)</f>
        <v>0</v>
      </c>
      <c r="BJ201" s="18" t="s">
        <v>84</v>
      </c>
      <c r="BK201" s="185">
        <f>ROUND(I201*H201,2)</f>
        <v>0</v>
      </c>
      <c r="BL201" s="18" t="s">
        <v>305</v>
      </c>
      <c r="BM201" s="184" t="s">
        <v>1767</v>
      </c>
    </row>
    <row r="202" s="2" customFormat="1">
      <c r="A202" s="37"/>
      <c r="B202" s="38"/>
      <c r="C202" s="37"/>
      <c r="D202" s="186" t="s">
        <v>145</v>
      </c>
      <c r="E202" s="37"/>
      <c r="F202" s="187" t="s">
        <v>1766</v>
      </c>
      <c r="G202" s="37"/>
      <c r="H202" s="37"/>
      <c r="I202" s="188"/>
      <c r="J202" s="37"/>
      <c r="K202" s="37"/>
      <c r="L202" s="38"/>
      <c r="M202" s="189"/>
      <c r="N202" s="190"/>
      <c r="O202" s="76"/>
      <c r="P202" s="76"/>
      <c r="Q202" s="76"/>
      <c r="R202" s="76"/>
      <c r="S202" s="76"/>
      <c r="T202" s="77"/>
      <c r="U202" s="37"/>
      <c r="V202" s="37"/>
      <c r="W202" s="37"/>
      <c r="X202" s="37"/>
      <c r="Y202" s="37"/>
      <c r="Z202" s="37"/>
      <c r="AA202" s="37"/>
      <c r="AB202" s="37"/>
      <c r="AC202" s="37"/>
      <c r="AD202" s="37"/>
      <c r="AE202" s="37"/>
      <c r="AT202" s="18" t="s">
        <v>145</v>
      </c>
      <c r="AU202" s="18" t="s">
        <v>86</v>
      </c>
    </row>
    <row r="203" s="2" customFormat="1" ht="24.15" customHeight="1">
      <c r="A203" s="37"/>
      <c r="B203" s="171"/>
      <c r="C203" s="172" t="s">
        <v>341</v>
      </c>
      <c r="D203" s="172" t="s">
        <v>139</v>
      </c>
      <c r="E203" s="173" t="s">
        <v>1768</v>
      </c>
      <c r="F203" s="174" t="s">
        <v>1769</v>
      </c>
      <c r="G203" s="175" t="s">
        <v>308</v>
      </c>
      <c r="H203" s="176">
        <v>8</v>
      </c>
      <c r="I203" s="177"/>
      <c r="J203" s="178">
        <f>ROUND(I203*H203,2)</f>
        <v>0</v>
      </c>
      <c r="K203" s="179"/>
      <c r="L203" s="38"/>
      <c r="M203" s="180" t="s">
        <v>1</v>
      </c>
      <c r="N203" s="181" t="s">
        <v>41</v>
      </c>
      <c r="O203" s="76"/>
      <c r="P203" s="182">
        <f>O203*H203</f>
        <v>0</v>
      </c>
      <c r="Q203" s="182">
        <v>0.016969999999999999</v>
      </c>
      <c r="R203" s="182">
        <f>Q203*H203</f>
        <v>0.13575999999999999</v>
      </c>
      <c r="S203" s="182">
        <v>0</v>
      </c>
      <c r="T203" s="183">
        <f>S203*H203</f>
        <v>0</v>
      </c>
      <c r="U203" s="37"/>
      <c r="V203" s="37"/>
      <c r="W203" s="37"/>
      <c r="X203" s="37"/>
      <c r="Y203" s="37"/>
      <c r="Z203" s="37"/>
      <c r="AA203" s="37"/>
      <c r="AB203" s="37"/>
      <c r="AC203" s="37"/>
      <c r="AD203" s="37"/>
      <c r="AE203" s="37"/>
      <c r="AR203" s="184" t="s">
        <v>305</v>
      </c>
      <c r="AT203" s="184" t="s">
        <v>139</v>
      </c>
      <c r="AU203" s="184" t="s">
        <v>86</v>
      </c>
      <c r="AY203" s="18" t="s">
        <v>136</v>
      </c>
      <c r="BE203" s="185">
        <f>IF(N203="základní",J203,0)</f>
        <v>0</v>
      </c>
      <c r="BF203" s="185">
        <f>IF(N203="snížená",J203,0)</f>
        <v>0</v>
      </c>
      <c r="BG203" s="185">
        <f>IF(N203="zákl. přenesená",J203,0)</f>
        <v>0</v>
      </c>
      <c r="BH203" s="185">
        <f>IF(N203="sníž. přenesená",J203,0)</f>
        <v>0</v>
      </c>
      <c r="BI203" s="185">
        <f>IF(N203="nulová",J203,0)</f>
        <v>0</v>
      </c>
      <c r="BJ203" s="18" t="s">
        <v>84</v>
      </c>
      <c r="BK203" s="185">
        <f>ROUND(I203*H203,2)</f>
        <v>0</v>
      </c>
      <c r="BL203" s="18" t="s">
        <v>305</v>
      </c>
      <c r="BM203" s="184" t="s">
        <v>1770</v>
      </c>
    </row>
    <row r="204" s="2" customFormat="1">
      <c r="A204" s="37"/>
      <c r="B204" s="38"/>
      <c r="C204" s="37"/>
      <c r="D204" s="186" t="s">
        <v>145</v>
      </c>
      <c r="E204" s="37"/>
      <c r="F204" s="187" t="s">
        <v>1771</v>
      </c>
      <c r="G204" s="37"/>
      <c r="H204" s="37"/>
      <c r="I204" s="188"/>
      <c r="J204" s="37"/>
      <c r="K204" s="37"/>
      <c r="L204" s="38"/>
      <c r="M204" s="189"/>
      <c r="N204" s="190"/>
      <c r="O204" s="76"/>
      <c r="P204" s="76"/>
      <c r="Q204" s="76"/>
      <c r="R204" s="76"/>
      <c r="S204" s="76"/>
      <c r="T204" s="77"/>
      <c r="U204" s="37"/>
      <c r="V204" s="37"/>
      <c r="W204" s="37"/>
      <c r="X204" s="37"/>
      <c r="Y204" s="37"/>
      <c r="Z204" s="37"/>
      <c r="AA204" s="37"/>
      <c r="AB204" s="37"/>
      <c r="AC204" s="37"/>
      <c r="AD204" s="37"/>
      <c r="AE204" s="37"/>
      <c r="AT204" s="18" t="s">
        <v>145</v>
      </c>
      <c r="AU204" s="18" t="s">
        <v>86</v>
      </c>
    </row>
    <row r="205" s="2" customFormat="1">
      <c r="A205" s="37"/>
      <c r="B205" s="38"/>
      <c r="C205" s="37"/>
      <c r="D205" s="206" t="s">
        <v>156</v>
      </c>
      <c r="E205" s="37"/>
      <c r="F205" s="207" t="s">
        <v>1772</v>
      </c>
      <c r="G205" s="37"/>
      <c r="H205" s="37"/>
      <c r="I205" s="188"/>
      <c r="J205" s="37"/>
      <c r="K205" s="37"/>
      <c r="L205" s="38"/>
      <c r="M205" s="189"/>
      <c r="N205" s="190"/>
      <c r="O205" s="76"/>
      <c r="P205" s="76"/>
      <c r="Q205" s="76"/>
      <c r="R205" s="76"/>
      <c r="S205" s="76"/>
      <c r="T205" s="77"/>
      <c r="U205" s="37"/>
      <c r="V205" s="37"/>
      <c r="W205" s="37"/>
      <c r="X205" s="37"/>
      <c r="Y205" s="37"/>
      <c r="Z205" s="37"/>
      <c r="AA205" s="37"/>
      <c r="AB205" s="37"/>
      <c r="AC205" s="37"/>
      <c r="AD205" s="37"/>
      <c r="AE205" s="37"/>
      <c r="AT205" s="18" t="s">
        <v>156</v>
      </c>
      <c r="AU205" s="18" t="s">
        <v>86</v>
      </c>
    </row>
    <row r="206" s="2" customFormat="1" ht="37.8" customHeight="1">
      <c r="A206" s="37"/>
      <c r="B206" s="171"/>
      <c r="C206" s="172" t="s">
        <v>347</v>
      </c>
      <c r="D206" s="172" t="s">
        <v>139</v>
      </c>
      <c r="E206" s="173" t="s">
        <v>1773</v>
      </c>
      <c r="F206" s="174" t="s">
        <v>1774</v>
      </c>
      <c r="G206" s="175" t="s">
        <v>308</v>
      </c>
      <c r="H206" s="176">
        <v>3</v>
      </c>
      <c r="I206" s="177"/>
      <c r="J206" s="178">
        <f>ROUND(I206*H206,2)</f>
        <v>0</v>
      </c>
      <c r="K206" s="179"/>
      <c r="L206" s="38"/>
      <c r="M206" s="180" t="s">
        <v>1</v>
      </c>
      <c r="N206" s="181" t="s">
        <v>41</v>
      </c>
      <c r="O206" s="76"/>
      <c r="P206" s="182">
        <f>O206*H206</f>
        <v>0</v>
      </c>
      <c r="Q206" s="182">
        <v>0.016969999999999999</v>
      </c>
      <c r="R206" s="182">
        <f>Q206*H206</f>
        <v>0.050909999999999997</v>
      </c>
      <c r="S206" s="182">
        <v>0</v>
      </c>
      <c r="T206" s="183">
        <f>S206*H206</f>
        <v>0</v>
      </c>
      <c r="U206" s="37"/>
      <c r="V206" s="37"/>
      <c r="W206" s="37"/>
      <c r="X206" s="37"/>
      <c r="Y206" s="37"/>
      <c r="Z206" s="37"/>
      <c r="AA206" s="37"/>
      <c r="AB206" s="37"/>
      <c r="AC206" s="37"/>
      <c r="AD206" s="37"/>
      <c r="AE206" s="37"/>
      <c r="AR206" s="184" t="s">
        <v>305</v>
      </c>
      <c r="AT206" s="184" t="s">
        <v>139</v>
      </c>
      <c r="AU206" s="184" t="s">
        <v>86</v>
      </c>
      <c r="AY206" s="18" t="s">
        <v>136</v>
      </c>
      <c r="BE206" s="185">
        <f>IF(N206="základní",J206,0)</f>
        <v>0</v>
      </c>
      <c r="BF206" s="185">
        <f>IF(N206="snížená",J206,0)</f>
        <v>0</v>
      </c>
      <c r="BG206" s="185">
        <f>IF(N206="zákl. přenesená",J206,0)</f>
        <v>0</v>
      </c>
      <c r="BH206" s="185">
        <f>IF(N206="sníž. přenesená",J206,0)</f>
        <v>0</v>
      </c>
      <c r="BI206" s="185">
        <f>IF(N206="nulová",J206,0)</f>
        <v>0</v>
      </c>
      <c r="BJ206" s="18" t="s">
        <v>84</v>
      </c>
      <c r="BK206" s="185">
        <f>ROUND(I206*H206,2)</f>
        <v>0</v>
      </c>
      <c r="BL206" s="18" t="s">
        <v>305</v>
      </c>
      <c r="BM206" s="184" t="s">
        <v>1775</v>
      </c>
    </row>
    <row r="207" s="2" customFormat="1">
      <c r="A207" s="37"/>
      <c r="B207" s="38"/>
      <c r="C207" s="37"/>
      <c r="D207" s="186" t="s">
        <v>145</v>
      </c>
      <c r="E207" s="37"/>
      <c r="F207" s="187" t="s">
        <v>1774</v>
      </c>
      <c r="G207" s="37"/>
      <c r="H207" s="37"/>
      <c r="I207" s="188"/>
      <c r="J207" s="37"/>
      <c r="K207" s="37"/>
      <c r="L207" s="38"/>
      <c r="M207" s="189"/>
      <c r="N207" s="190"/>
      <c r="O207" s="76"/>
      <c r="P207" s="76"/>
      <c r="Q207" s="76"/>
      <c r="R207" s="76"/>
      <c r="S207" s="76"/>
      <c r="T207" s="77"/>
      <c r="U207" s="37"/>
      <c r="V207" s="37"/>
      <c r="W207" s="37"/>
      <c r="X207" s="37"/>
      <c r="Y207" s="37"/>
      <c r="Z207" s="37"/>
      <c r="AA207" s="37"/>
      <c r="AB207" s="37"/>
      <c r="AC207" s="37"/>
      <c r="AD207" s="37"/>
      <c r="AE207" s="37"/>
      <c r="AT207" s="18" t="s">
        <v>145</v>
      </c>
      <c r="AU207" s="18" t="s">
        <v>86</v>
      </c>
    </row>
    <row r="208" s="2" customFormat="1" ht="24.15" customHeight="1">
      <c r="A208" s="37"/>
      <c r="B208" s="171"/>
      <c r="C208" s="172" t="s">
        <v>353</v>
      </c>
      <c r="D208" s="172" t="s">
        <v>139</v>
      </c>
      <c r="E208" s="173" t="s">
        <v>1776</v>
      </c>
      <c r="F208" s="174" t="s">
        <v>1777</v>
      </c>
      <c r="G208" s="175" t="s">
        <v>308</v>
      </c>
      <c r="H208" s="176">
        <v>2</v>
      </c>
      <c r="I208" s="177"/>
      <c r="J208" s="178">
        <f>ROUND(I208*H208,2)</f>
        <v>0</v>
      </c>
      <c r="K208" s="179"/>
      <c r="L208" s="38"/>
      <c r="M208" s="180" t="s">
        <v>1</v>
      </c>
      <c r="N208" s="181" t="s">
        <v>41</v>
      </c>
      <c r="O208" s="76"/>
      <c r="P208" s="182">
        <f>O208*H208</f>
        <v>0</v>
      </c>
      <c r="Q208" s="182">
        <v>0.017690000000000001</v>
      </c>
      <c r="R208" s="182">
        <f>Q208*H208</f>
        <v>0.035380000000000002</v>
      </c>
      <c r="S208" s="182">
        <v>0</v>
      </c>
      <c r="T208" s="183">
        <f>S208*H208</f>
        <v>0</v>
      </c>
      <c r="U208" s="37"/>
      <c r="V208" s="37"/>
      <c r="W208" s="37"/>
      <c r="X208" s="37"/>
      <c r="Y208" s="37"/>
      <c r="Z208" s="37"/>
      <c r="AA208" s="37"/>
      <c r="AB208" s="37"/>
      <c r="AC208" s="37"/>
      <c r="AD208" s="37"/>
      <c r="AE208" s="37"/>
      <c r="AR208" s="184" t="s">
        <v>305</v>
      </c>
      <c r="AT208" s="184" t="s">
        <v>139</v>
      </c>
      <c r="AU208" s="184" t="s">
        <v>86</v>
      </c>
      <c r="AY208" s="18" t="s">
        <v>136</v>
      </c>
      <c r="BE208" s="185">
        <f>IF(N208="základní",J208,0)</f>
        <v>0</v>
      </c>
      <c r="BF208" s="185">
        <f>IF(N208="snížená",J208,0)</f>
        <v>0</v>
      </c>
      <c r="BG208" s="185">
        <f>IF(N208="zákl. přenesená",J208,0)</f>
        <v>0</v>
      </c>
      <c r="BH208" s="185">
        <f>IF(N208="sníž. přenesená",J208,0)</f>
        <v>0</v>
      </c>
      <c r="BI208" s="185">
        <f>IF(N208="nulová",J208,0)</f>
        <v>0</v>
      </c>
      <c r="BJ208" s="18" t="s">
        <v>84</v>
      </c>
      <c r="BK208" s="185">
        <f>ROUND(I208*H208,2)</f>
        <v>0</v>
      </c>
      <c r="BL208" s="18" t="s">
        <v>305</v>
      </c>
      <c r="BM208" s="184" t="s">
        <v>1778</v>
      </c>
    </row>
    <row r="209" s="2" customFormat="1">
      <c r="A209" s="37"/>
      <c r="B209" s="38"/>
      <c r="C209" s="37"/>
      <c r="D209" s="186" t="s">
        <v>145</v>
      </c>
      <c r="E209" s="37"/>
      <c r="F209" s="187" t="s">
        <v>1779</v>
      </c>
      <c r="G209" s="37"/>
      <c r="H209" s="37"/>
      <c r="I209" s="188"/>
      <c r="J209" s="37"/>
      <c r="K209" s="37"/>
      <c r="L209" s="38"/>
      <c r="M209" s="189"/>
      <c r="N209" s="190"/>
      <c r="O209" s="76"/>
      <c r="P209" s="76"/>
      <c r="Q209" s="76"/>
      <c r="R209" s="76"/>
      <c r="S209" s="76"/>
      <c r="T209" s="77"/>
      <c r="U209" s="37"/>
      <c r="V209" s="37"/>
      <c r="W209" s="37"/>
      <c r="X209" s="37"/>
      <c r="Y209" s="37"/>
      <c r="Z209" s="37"/>
      <c r="AA209" s="37"/>
      <c r="AB209" s="37"/>
      <c r="AC209" s="37"/>
      <c r="AD209" s="37"/>
      <c r="AE209" s="37"/>
      <c r="AT209" s="18" t="s">
        <v>145</v>
      </c>
      <c r="AU209" s="18" t="s">
        <v>86</v>
      </c>
    </row>
    <row r="210" s="2" customFormat="1">
      <c r="A210" s="37"/>
      <c r="B210" s="38"/>
      <c r="C210" s="37"/>
      <c r="D210" s="206" t="s">
        <v>156</v>
      </c>
      <c r="E210" s="37"/>
      <c r="F210" s="207" t="s">
        <v>1780</v>
      </c>
      <c r="G210" s="37"/>
      <c r="H210" s="37"/>
      <c r="I210" s="188"/>
      <c r="J210" s="37"/>
      <c r="K210" s="37"/>
      <c r="L210" s="38"/>
      <c r="M210" s="189"/>
      <c r="N210" s="190"/>
      <c r="O210" s="76"/>
      <c r="P210" s="76"/>
      <c r="Q210" s="76"/>
      <c r="R210" s="76"/>
      <c r="S210" s="76"/>
      <c r="T210" s="77"/>
      <c r="U210" s="37"/>
      <c r="V210" s="37"/>
      <c r="W210" s="37"/>
      <c r="X210" s="37"/>
      <c r="Y210" s="37"/>
      <c r="Z210" s="37"/>
      <c r="AA210" s="37"/>
      <c r="AB210" s="37"/>
      <c r="AC210" s="37"/>
      <c r="AD210" s="37"/>
      <c r="AE210" s="37"/>
      <c r="AT210" s="18" t="s">
        <v>156</v>
      </c>
      <c r="AU210" s="18" t="s">
        <v>86</v>
      </c>
    </row>
    <row r="211" s="2" customFormat="1" ht="24.15" customHeight="1">
      <c r="A211" s="37"/>
      <c r="B211" s="171"/>
      <c r="C211" s="172" t="s">
        <v>362</v>
      </c>
      <c r="D211" s="172" t="s">
        <v>139</v>
      </c>
      <c r="E211" s="173" t="s">
        <v>1781</v>
      </c>
      <c r="F211" s="174" t="s">
        <v>1782</v>
      </c>
      <c r="G211" s="175" t="s">
        <v>308</v>
      </c>
      <c r="H211" s="176">
        <v>30</v>
      </c>
      <c r="I211" s="177"/>
      <c r="J211" s="178">
        <f>ROUND(I211*H211,2)</f>
        <v>0</v>
      </c>
      <c r="K211" s="179"/>
      <c r="L211" s="38"/>
      <c r="M211" s="180" t="s">
        <v>1</v>
      </c>
      <c r="N211" s="181" t="s">
        <v>41</v>
      </c>
      <c r="O211" s="76"/>
      <c r="P211" s="182">
        <f>O211*H211</f>
        <v>0</v>
      </c>
      <c r="Q211" s="182">
        <v>0.027629999999999998</v>
      </c>
      <c r="R211" s="182">
        <f>Q211*H211</f>
        <v>0.82889999999999997</v>
      </c>
      <c r="S211" s="182">
        <v>0</v>
      </c>
      <c r="T211" s="183">
        <f>S211*H211</f>
        <v>0</v>
      </c>
      <c r="U211" s="37"/>
      <c r="V211" s="37"/>
      <c r="W211" s="37"/>
      <c r="X211" s="37"/>
      <c r="Y211" s="37"/>
      <c r="Z211" s="37"/>
      <c r="AA211" s="37"/>
      <c r="AB211" s="37"/>
      <c r="AC211" s="37"/>
      <c r="AD211" s="37"/>
      <c r="AE211" s="37"/>
      <c r="AR211" s="184" t="s">
        <v>305</v>
      </c>
      <c r="AT211" s="184" t="s">
        <v>139</v>
      </c>
      <c r="AU211" s="184" t="s">
        <v>86</v>
      </c>
      <c r="AY211" s="18" t="s">
        <v>136</v>
      </c>
      <c r="BE211" s="185">
        <f>IF(N211="základní",J211,0)</f>
        <v>0</v>
      </c>
      <c r="BF211" s="185">
        <f>IF(N211="snížená",J211,0)</f>
        <v>0</v>
      </c>
      <c r="BG211" s="185">
        <f>IF(N211="zákl. přenesená",J211,0)</f>
        <v>0</v>
      </c>
      <c r="BH211" s="185">
        <f>IF(N211="sníž. přenesená",J211,0)</f>
        <v>0</v>
      </c>
      <c r="BI211" s="185">
        <f>IF(N211="nulová",J211,0)</f>
        <v>0</v>
      </c>
      <c r="BJ211" s="18" t="s">
        <v>84</v>
      </c>
      <c r="BK211" s="185">
        <f>ROUND(I211*H211,2)</f>
        <v>0</v>
      </c>
      <c r="BL211" s="18" t="s">
        <v>305</v>
      </c>
      <c r="BM211" s="184" t="s">
        <v>1783</v>
      </c>
    </row>
    <row r="212" s="2" customFormat="1">
      <c r="A212" s="37"/>
      <c r="B212" s="38"/>
      <c r="C212" s="37"/>
      <c r="D212" s="186" t="s">
        <v>145</v>
      </c>
      <c r="E212" s="37"/>
      <c r="F212" s="187" t="s">
        <v>1784</v>
      </c>
      <c r="G212" s="37"/>
      <c r="H212" s="37"/>
      <c r="I212" s="188"/>
      <c r="J212" s="37"/>
      <c r="K212" s="37"/>
      <c r="L212" s="38"/>
      <c r="M212" s="189"/>
      <c r="N212" s="190"/>
      <c r="O212" s="76"/>
      <c r="P212" s="76"/>
      <c r="Q212" s="76"/>
      <c r="R212" s="76"/>
      <c r="S212" s="76"/>
      <c r="T212" s="77"/>
      <c r="U212" s="37"/>
      <c r="V212" s="37"/>
      <c r="W212" s="37"/>
      <c r="X212" s="37"/>
      <c r="Y212" s="37"/>
      <c r="Z212" s="37"/>
      <c r="AA212" s="37"/>
      <c r="AB212" s="37"/>
      <c r="AC212" s="37"/>
      <c r="AD212" s="37"/>
      <c r="AE212" s="37"/>
      <c r="AT212" s="18" t="s">
        <v>145</v>
      </c>
      <c r="AU212" s="18" t="s">
        <v>86</v>
      </c>
    </row>
    <row r="213" s="2" customFormat="1">
      <c r="A213" s="37"/>
      <c r="B213" s="38"/>
      <c r="C213" s="37"/>
      <c r="D213" s="206" t="s">
        <v>156</v>
      </c>
      <c r="E213" s="37"/>
      <c r="F213" s="207" t="s">
        <v>1785</v>
      </c>
      <c r="G213" s="37"/>
      <c r="H213" s="37"/>
      <c r="I213" s="188"/>
      <c r="J213" s="37"/>
      <c r="K213" s="37"/>
      <c r="L213" s="38"/>
      <c r="M213" s="189"/>
      <c r="N213" s="190"/>
      <c r="O213" s="76"/>
      <c r="P213" s="76"/>
      <c r="Q213" s="76"/>
      <c r="R213" s="76"/>
      <c r="S213" s="76"/>
      <c r="T213" s="77"/>
      <c r="U213" s="37"/>
      <c r="V213" s="37"/>
      <c r="W213" s="37"/>
      <c r="X213" s="37"/>
      <c r="Y213" s="37"/>
      <c r="Z213" s="37"/>
      <c r="AA213" s="37"/>
      <c r="AB213" s="37"/>
      <c r="AC213" s="37"/>
      <c r="AD213" s="37"/>
      <c r="AE213" s="37"/>
      <c r="AT213" s="18" t="s">
        <v>156</v>
      </c>
      <c r="AU213" s="18" t="s">
        <v>86</v>
      </c>
    </row>
    <row r="214" s="2" customFormat="1" ht="37.8" customHeight="1">
      <c r="A214" s="37"/>
      <c r="B214" s="171"/>
      <c r="C214" s="172" t="s">
        <v>368</v>
      </c>
      <c r="D214" s="172" t="s">
        <v>139</v>
      </c>
      <c r="E214" s="173" t="s">
        <v>1786</v>
      </c>
      <c r="F214" s="174" t="s">
        <v>1787</v>
      </c>
      <c r="G214" s="175" t="s">
        <v>308</v>
      </c>
      <c r="H214" s="176">
        <v>2</v>
      </c>
      <c r="I214" s="177"/>
      <c r="J214" s="178">
        <f>ROUND(I214*H214,2)</f>
        <v>0</v>
      </c>
      <c r="K214" s="179"/>
      <c r="L214" s="38"/>
      <c r="M214" s="180" t="s">
        <v>1</v>
      </c>
      <c r="N214" s="181" t="s">
        <v>41</v>
      </c>
      <c r="O214" s="76"/>
      <c r="P214" s="182">
        <f>O214*H214</f>
        <v>0</v>
      </c>
      <c r="Q214" s="182">
        <v>0.070419999999999996</v>
      </c>
      <c r="R214" s="182">
        <f>Q214*H214</f>
        <v>0.14083999999999999</v>
      </c>
      <c r="S214" s="182">
        <v>0</v>
      </c>
      <c r="T214" s="183">
        <f>S214*H214</f>
        <v>0</v>
      </c>
      <c r="U214" s="37"/>
      <c r="V214" s="37"/>
      <c r="W214" s="37"/>
      <c r="X214" s="37"/>
      <c r="Y214" s="37"/>
      <c r="Z214" s="37"/>
      <c r="AA214" s="37"/>
      <c r="AB214" s="37"/>
      <c r="AC214" s="37"/>
      <c r="AD214" s="37"/>
      <c r="AE214" s="37"/>
      <c r="AR214" s="184" t="s">
        <v>305</v>
      </c>
      <c r="AT214" s="184" t="s">
        <v>139</v>
      </c>
      <c r="AU214" s="184" t="s">
        <v>86</v>
      </c>
      <c r="AY214" s="18" t="s">
        <v>136</v>
      </c>
      <c r="BE214" s="185">
        <f>IF(N214="základní",J214,0)</f>
        <v>0</v>
      </c>
      <c r="BF214" s="185">
        <f>IF(N214="snížená",J214,0)</f>
        <v>0</v>
      </c>
      <c r="BG214" s="185">
        <f>IF(N214="zákl. přenesená",J214,0)</f>
        <v>0</v>
      </c>
      <c r="BH214" s="185">
        <f>IF(N214="sníž. přenesená",J214,0)</f>
        <v>0</v>
      </c>
      <c r="BI214" s="185">
        <f>IF(N214="nulová",J214,0)</f>
        <v>0</v>
      </c>
      <c r="BJ214" s="18" t="s">
        <v>84</v>
      </c>
      <c r="BK214" s="185">
        <f>ROUND(I214*H214,2)</f>
        <v>0</v>
      </c>
      <c r="BL214" s="18" t="s">
        <v>305</v>
      </c>
      <c r="BM214" s="184" t="s">
        <v>1788</v>
      </c>
    </row>
    <row r="215" s="2" customFormat="1">
      <c r="A215" s="37"/>
      <c r="B215" s="38"/>
      <c r="C215" s="37"/>
      <c r="D215" s="186" t="s">
        <v>145</v>
      </c>
      <c r="E215" s="37"/>
      <c r="F215" s="187" t="s">
        <v>1789</v>
      </c>
      <c r="G215" s="37"/>
      <c r="H215" s="37"/>
      <c r="I215" s="188"/>
      <c r="J215" s="37"/>
      <c r="K215" s="37"/>
      <c r="L215" s="38"/>
      <c r="M215" s="189"/>
      <c r="N215" s="190"/>
      <c r="O215" s="76"/>
      <c r="P215" s="76"/>
      <c r="Q215" s="76"/>
      <c r="R215" s="76"/>
      <c r="S215" s="76"/>
      <c r="T215" s="77"/>
      <c r="U215" s="37"/>
      <c r="V215" s="37"/>
      <c r="W215" s="37"/>
      <c r="X215" s="37"/>
      <c r="Y215" s="37"/>
      <c r="Z215" s="37"/>
      <c r="AA215" s="37"/>
      <c r="AB215" s="37"/>
      <c r="AC215" s="37"/>
      <c r="AD215" s="37"/>
      <c r="AE215" s="37"/>
      <c r="AT215" s="18" t="s">
        <v>145</v>
      </c>
      <c r="AU215" s="18" t="s">
        <v>86</v>
      </c>
    </row>
    <row r="216" s="2" customFormat="1">
      <c r="A216" s="37"/>
      <c r="B216" s="38"/>
      <c r="C216" s="37"/>
      <c r="D216" s="206" t="s">
        <v>156</v>
      </c>
      <c r="E216" s="37"/>
      <c r="F216" s="207" t="s">
        <v>1790</v>
      </c>
      <c r="G216" s="37"/>
      <c r="H216" s="37"/>
      <c r="I216" s="188"/>
      <c r="J216" s="37"/>
      <c r="K216" s="37"/>
      <c r="L216" s="38"/>
      <c r="M216" s="189"/>
      <c r="N216" s="190"/>
      <c r="O216" s="76"/>
      <c r="P216" s="76"/>
      <c r="Q216" s="76"/>
      <c r="R216" s="76"/>
      <c r="S216" s="76"/>
      <c r="T216" s="77"/>
      <c r="U216" s="37"/>
      <c r="V216" s="37"/>
      <c r="W216" s="37"/>
      <c r="X216" s="37"/>
      <c r="Y216" s="37"/>
      <c r="Z216" s="37"/>
      <c r="AA216" s="37"/>
      <c r="AB216" s="37"/>
      <c r="AC216" s="37"/>
      <c r="AD216" s="37"/>
      <c r="AE216" s="37"/>
      <c r="AT216" s="18" t="s">
        <v>156</v>
      </c>
      <c r="AU216" s="18" t="s">
        <v>86</v>
      </c>
    </row>
    <row r="217" s="2" customFormat="1" ht="24.15" customHeight="1">
      <c r="A217" s="37"/>
      <c r="B217" s="171"/>
      <c r="C217" s="172" t="s">
        <v>376</v>
      </c>
      <c r="D217" s="172" t="s">
        <v>139</v>
      </c>
      <c r="E217" s="173" t="s">
        <v>1791</v>
      </c>
      <c r="F217" s="174" t="s">
        <v>1792</v>
      </c>
      <c r="G217" s="175" t="s">
        <v>308</v>
      </c>
      <c r="H217" s="176">
        <v>30</v>
      </c>
      <c r="I217" s="177"/>
      <c r="J217" s="178">
        <f>ROUND(I217*H217,2)</f>
        <v>0</v>
      </c>
      <c r="K217" s="179"/>
      <c r="L217" s="38"/>
      <c r="M217" s="180" t="s">
        <v>1</v>
      </c>
      <c r="N217" s="181" t="s">
        <v>41</v>
      </c>
      <c r="O217" s="76"/>
      <c r="P217" s="182">
        <f>O217*H217</f>
        <v>0</v>
      </c>
      <c r="Q217" s="182">
        <v>1.8199999999999999E-05</v>
      </c>
      <c r="R217" s="182">
        <f>Q217*H217</f>
        <v>0.00054599999999999994</v>
      </c>
      <c r="S217" s="182">
        <v>0</v>
      </c>
      <c r="T217" s="183">
        <f>S217*H217</f>
        <v>0</v>
      </c>
      <c r="U217" s="37"/>
      <c r="V217" s="37"/>
      <c r="W217" s="37"/>
      <c r="X217" s="37"/>
      <c r="Y217" s="37"/>
      <c r="Z217" s="37"/>
      <c r="AA217" s="37"/>
      <c r="AB217" s="37"/>
      <c r="AC217" s="37"/>
      <c r="AD217" s="37"/>
      <c r="AE217" s="37"/>
      <c r="AR217" s="184" t="s">
        <v>305</v>
      </c>
      <c r="AT217" s="184" t="s">
        <v>139</v>
      </c>
      <c r="AU217" s="184" t="s">
        <v>86</v>
      </c>
      <c r="AY217" s="18" t="s">
        <v>136</v>
      </c>
      <c r="BE217" s="185">
        <f>IF(N217="základní",J217,0)</f>
        <v>0</v>
      </c>
      <c r="BF217" s="185">
        <f>IF(N217="snížená",J217,0)</f>
        <v>0</v>
      </c>
      <c r="BG217" s="185">
        <f>IF(N217="zákl. přenesená",J217,0)</f>
        <v>0</v>
      </c>
      <c r="BH217" s="185">
        <f>IF(N217="sníž. přenesená",J217,0)</f>
        <v>0</v>
      </c>
      <c r="BI217" s="185">
        <f>IF(N217="nulová",J217,0)</f>
        <v>0</v>
      </c>
      <c r="BJ217" s="18" t="s">
        <v>84</v>
      </c>
      <c r="BK217" s="185">
        <f>ROUND(I217*H217,2)</f>
        <v>0</v>
      </c>
      <c r="BL217" s="18" t="s">
        <v>305</v>
      </c>
      <c r="BM217" s="184" t="s">
        <v>1793</v>
      </c>
    </row>
    <row r="218" s="2" customFormat="1">
      <c r="A218" s="37"/>
      <c r="B218" s="38"/>
      <c r="C218" s="37"/>
      <c r="D218" s="186" t="s">
        <v>145</v>
      </c>
      <c r="E218" s="37"/>
      <c r="F218" s="187" t="s">
        <v>1794</v>
      </c>
      <c r="G218" s="37"/>
      <c r="H218" s="37"/>
      <c r="I218" s="188"/>
      <c r="J218" s="37"/>
      <c r="K218" s="37"/>
      <c r="L218" s="38"/>
      <c r="M218" s="189"/>
      <c r="N218" s="190"/>
      <c r="O218" s="76"/>
      <c r="P218" s="76"/>
      <c r="Q218" s="76"/>
      <c r="R218" s="76"/>
      <c r="S218" s="76"/>
      <c r="T218" s="77"/>
      <c r="U218" s="37"/>
      <c r="V218" s="37"/>
      <c r="W218" s="37"/>
      <c r="X218" s="37"/>
      <c r="Y218" s="37"/>
      <c r="Z218" s="37"/>
      <c r="AA218" s="37"/>
      <c r="AB218" s="37"/>
      <c r="AC218" s="37"/>
      <c r="AD218" s="37"/>
      <c r="AE218" s="37"/>
      <c r="AT218" s="18" t="s">
        <v>145</v>
      </c>
      <c r="AU218" s="18" t="s">
        <v>86</v>
      </c>
    </row>
    <row r="219" s="2" customFormat="1" ht="16.5" customHeight="1">
      <c r="A219" s="37"/>
      <c r="B219" s="171"/>
      <c r="C219" s="220" t="s">
        <v>386</v>
      </c>
      <c r="D219" s="220" t="s">
        <v>590</v>
      </c>
      <c r="E219" s="221" t="s">
        <v>1795</v>
      </c>
      <c r="F219" s="222" t="s">
        <v>1796</v>
      </c>
      <c r="G219" s="223" t="s">
        <v>356</v>
      </c>
      <c r="H219" s="224">
        <v>30</v>
      </c>
      <c r="I219" s="225"/>
      <c r="J219" s="226">
        <f>ROUND(I219*H219,2)</f>
        <v>0</v>
      </c>
      <c r="K219" s="227"/>
      <c r="L219" s="228"/>
      <c r="M219" s="229" t="s">
        <v>1</v>
      </c>
      <c r="N219" s="230" t="s">
        <v>41</v>
      </c>
      <c r="O219" s="76"/>
      <c r="P219" s="182">
        <f>O219*H219</f>
        <v>0</v>
      </c>
      <c r="Q219" s="182">
        <v>0</v>
      </c>
      <c r="R219" s="182">
        <f>Q219*H219</f>
        <v>0</v>
      </c>
      <c r="S219" s="182">
        <v>0</v>
      </c>
      <c r="T219" s="183">
        <f>S219*H219</f>
        <v>0</v>
      </c>
      <c r="U219" s="37"/>
      <c r="V219" s="37"/>
      <c r="W219" s="37"/>
      <c r="X219" s="37"/>
      <c r="Y219" s="37"/>
      <c r="Z219" s="37"/>
      <c r="AA219" s="37"/>
      <c r="AB219" s="37"/>
      <c r="AC219" s="37"/>
      <c r="AD219" s="37"/>
      <c r="AE219" s="37"/>
      <c r="AR219" s="184" t="s">
        <v>410</v>
      </c>
      <c r="AT219" s="184" t="s">
        <v>590</v>
      </c>
      <c r="AU219" s="184" t="s">
        <v>86</v>
      </c>
      <c r="AY219" s="18" t="s">
        <v>136</v>
      </c>
      <c r="BE219" s="185">
        <f>IF(N219="základní",J219,0)</f>
        <v>0</v>
      </c>
      <c r="BF219" s="185">
        <f>IF(N219="snížená",J219,0)</f>
        <v>0</v>
      </c>
      <c r="BG219" s="185">
        <f>IF(N219="zákl. přenesená",J219,0)</f>
        <v>0</v>
      </c>
      <c r="BH219" s="185">
        <f>IF(N219="sníž. přenesená",J219,0)</f>
        <v>0</v>
      </c>
      <c r="BI219" s="185">
        <f>IF(N219="nulová",J219,0)</f>
        <v>0</v>
      </c>
      <c r="BJ219" s="18" t="s">
        <v>84</v>
      </c>
      <c r="BK219" s="185">
        <f>ROUND(I219*H219,2)</f>
        <v>0</v>
      </c>
      <c r="BL219" s="18" t="s">
        <v>305</v>
      </c>
      <c r="BM219" s="184" t="s">
        <v>1797</v>
      </c>
    </row>
    <row r="220" s="2" customFormat="1">
      <c r="A220" s="37"/>
      <c r="B220" s="38"/>
      <c r="C220" s="37"/>
      <c r="D220" s="186" t="s">
        <v>145</v>
      </c>
      <c r="E220" s="37"/>
      <c r="F220" s="187" t="s">
        <v>1796</v>
      </c>
      <c r="G220" s="37"/>
      <c r="H220" s="37"/>
      <c r="I220" s="188"/>
      <c r="J220" s="37"/>
      <c r="K220" s="37"/>
      <c r="L220" s="38"/>
      <c r="M220" s="189"/>
      <c r="N220" s="190"/>
      <c r="O220" s="76"/>
      <c r="P220" s="76"/>
      <c r="Q220" s="76"/>
      <c r="R220" s="76"/>
      <c r="S220" s="76"/>
      <c r="T220" s="77"/>
      <c r="U220" s="37"/>
      <c r="V220" s="37"/>
      <c r="W220" s="37"/>
      <c r="X220" s="37"/>
      <c r="Y220" s="37"/>
      <c r="Z220" s="37"/>
      <c r="AA220" s="37"/>
      <c r="AB220" s="37"/>
      <c r="AC220" s="37"/>
      <c r="AD220" s="37"/>
      <c r="AE220" s="37"/>
      <c r="AT220" s="18" t="s">
        <v>145</v>
      </c>
      <c r="AU220" s="18" t="s">
        <v>86</v>
      </c>
    </row>
    <row r="221" s="2" customFormat="1" ht="24.15" customHeight="1">
      <c r="A221" s="37"/>
      <c r="B221" s="171"/>
      <c r="C221" s="172" t="s">
        <v>392</v>
      </c>
      <c r="D221" s="172" t="s">
        <v>139</v>
      </c>
      <c r="E221" s="173" t="s">
        <v>1798</v>
      </c>
      <c r="F221" s="174" t="s">
        <v>1799</v>
      </c>
      <c r="G221" s="175" t="s">
        <v>308</v>
      </c>
      <c r="H221" s="176">
        <v>11</v>
      </c>
      <c r="I221" s="177"/>
      <c r="J221" s="178">
        <f>ROUND(I221*H221,2)</f>
        <v>0</v>
      </c>
      <c r="K221" s="179"/>
      <c r="L221" s="38"/>
      <c r="M221" s="180" t="s">
        <v>1</v>
      </c>
      <c r="N221" s="181" t="s">
        <v>41</v>
      </c>
      <c r="O221" s="76"/>
      <c r="P221" s="182">
        <f>O221*H221</f>
        <v>0</v>
      </c>
      <c r="Q221" s="182">
        <v>1.8199999999999999E-05</v>
      </c>
      <c r="R221" s="182">
        <f>Q221*H221</f>
        <v>0.00020019999999999999</v>
      </c>
      <c r="S221" s="182">
        <v>0</v>
      </c>
      <c r="T221" s="183">
        <f>S221*H221</f>
        <v>0</v>
      </c>
      <c r="U221" s="37"/>
      <c r="V221" s="37"/>
      <c r="W221" s="37"/>
      <c r="X221" s="37"/>
      <c r="Y221" s="37"/>
      <c r="Z221" s="37"/>
      <c r="AA221" s="37"/>
      <c r="AB221" s="37"/>
      <c r="AC221" s="37"/>
      <c r="AD221" s="37"/>
      <c r="AE221" s="37"/>
      <c r="AR221" s="184" t="s">
        <v>305</v>
      </c>
      <c r="AT221" s="184" t="s">
        <v>139</v>
      </c>
      <c r="AU221" s="184" t="s">
        <v>86</v>
      </c>
      <c r="AY221" s="18" t="s">
        <v>136</v>
      </c>
      <c r="BE221" s="185">
        <f>IF(N221="základní",J221,0)</f>
        <v>0</v>
      </c>
      <c r="BF221" s="185">
        <f>IF(N221="snížená",J221,0)</f>
        <v>0</v>
      </c>
      <c r="BG221" s="185">
        <f>IF(N221="zákl. přenesená",J221,0)</f>
        <v>0</v>
      </c>
      <c r="BH221" s="185">
        <f>IF(N221="sníž. přenesená",J221,0)</f>
        <v>0</v>
      </c>
      <c r="BI221" s="185">
        <f>IF(N221="nulová",J221,0)</f>
        <v>0</v>
      </c>
      <c r="BJ221" s="18" t="s">
        <v>84</v>
      </c>
      <c r="BK221" s="185">
        <f>ROUND(I221*H221,2)</f>
        <v>0</v>
      </c>
      <c r="BL221" s="18" t="s">
        <v>305</v>
      </c>
      <c r="BM221" s="184" t="s">
        <v>1800</v>
      </c>
    </row>
    <row r="222" s="2" customFormat="1">
      <c r="A222" s="37"/>
      <c r="B222" s="38"/>
      <c r="C222" s="37"/>
      <c r="D222" s="186" t="s">
        <v>145</v>
      </c>
      <c r="E222" s="37"/>
      <c r="F222" s="187" t="s">
        <v>1801</v>
      </c>
      <c r="G222" s="37"/>
      <c r="H222" s="37"/>
      <c r="I222" s="188"/>
      <c r="J222" s="37"/>
      <c r="K222" s="37"/>
      <c r="L222" s="38"/>
      <c r="M222" s="189"/>
      <c r="N222" s="190"/>
      <c r="O222" s="76"/>
      <c r="P222" s="76"/>
      <c r="Q222" s="76"/>
      <c r="R222" s="76"/>
      <c r="S222" s="76"/>
      <c r="T222" s="77"/>
      <c r="U222" s="37"/>
      <c r="V222" s="37"/>
      <c r="W222" s="37"/>
      <c r="X222" s="37"/>
      <c r="Y222" s="37"/>
      <c r="Z222" s="37"/>
      <c r="AA222" s="37"/>
      <c r="AB222" s="37"/>
      <c r="AC222" s="37"/>
      <c r="AD222" s="37"/>
      <c r="AE222" s="37"/>
      <c r="AT222" s="18" t="s">
        <v>145</v>
      </c>
      <c r="AU222" s="18" t="s">
        <v>86</v>
      </c>
    </row>
    <row r="223" s="2" customFormat="1" ht="16.5" customHeight="1">
      <c r="A223" s="37"/>
      <c r="B223" s="171"/>
      <c r="C223" s="220" t="s">
        <v>397</v>
      </c>
      <c r="D223" s="220" t="s">
        <v>590</v>
      </c>
      <c r="E223" s="221" t="s">
        <v>1802</v>
      </c>
      <c r="F223" s="222" t="s">
        <v>1803</v>
      </c>
      <c r="G223" s="223" t="s">
        <v>356</v>
      </c>
      <c r="H223" s="224">
        <v>11</v>
      </c>
      <c r="I223" s="225"/>
      <c r="J223" s="226">
        <f>ROUND(I223*H223,2)</f>
        <v>0</v>
      </c>
      <c r="K223" s="227"/>
      <c r="L223" s="228"/>
      <c r="M223" s="229" t="s">
        <v>1</v>
      </c>
      <c r="N223" s="230" t="s">
        <v>41</v>
      </c>
      <c r="O223" s="76"/>
      <c r="P223" s="182">
        <f>O223*H223</f>
        <v>0</v>
      </c>
      <c r="Q223" s="182">
        <v>0</v>
      </c>
      <c r="R223" s="182">
        <f>Q223*H223</f>
        <v>0</v>
      </c>
      <c r="S223" s="182">
        <v>0</v>
      </c>
      <c r="T223" s="183">
        <f>S223*H223</f>
        <v>0</v>
      </c>
      <c r="U223" s="37"/>
      <c r="V223" s="37"/>
      <c r="W223" s="37"/>
      <c r="X223" s="37"/>
      <c r="Y223" s="37"/>
      <c r="Z223" s="37"/>
      <c r="AA223" s="37"/>
      <c r="AB223" s="37"/>
      <c r="AC223" s="37"/>
      <c r="AD223" s="37"/>
      <c r="AE223" s="37"/>
      <c r="AR223" s="184" t="s">
        <v>410</v>
      </c>
      <c r="AT223" s="184" t="s">
        <v>590</v>
      </c>
      <c r="AU223" s="184" t="s">
        <v>86</v>
      </c>
      <c r="AY223" s="18" t="s">
        <v>136</v>
      </c>
      <c r="BE223" s="185">
        <f>IF(N223="základní",J223,0)</f>
        <v>0</v>
      </c>
      <c r="BF223" s="185">
        <f>IF(N223="snížená",J223,0)</f>
        <v>0</v>
      </c>
      <c r="BG223" s="185">
        <f>IF(N223="zákl. přenesená",J223,0)</f>
        <v>0</v>
      </c>
      <c r="BH223" s="185">
        <f>IF(N223="sníž. přenesená",J223,0)</f>
        <v>0</v>
      </c>
      <c r="BI223" s="185">
        <f>IF(N223="nulová",J223,0)</f>
        <v>0</v>
      </c>
      <c r="BJ223" s="18" t="s">
        <v>84</v>
      </c>
      <c r="BK223" s="185">
        <f>ROUND(I223*H223,2)</f>
        <v>0</v>
      </c>
      <c r="BL223" s="18" t="s">
        <v>305</v>
      </c>
      <c r="BM223" s="184" t="s">
        <v>1804</v>
      </c>
    </row>
    <row r="224" s="2" customFormat="1">
      <c r="A224" s="37"/>
      <c r="B224" s="38"/>
      <c r="C224" s="37"/>
      <c r="D224" s="186" t="s">
        <v>145</v>
      </c>
      <c r="E224" s="37"/>
      <c r="F224" s="187" t="s">
        <v>1805</v>
      </c>
      <c r="G224" s="37"/>
      <c r="H224" s="37"/>
      <c r="I224" s="188"/>
      <c r="J224" s="37"/>
      <c r="K224" s="37"/>
      <c r="L224" s="38"/>
      <c r="M224" s="189"/>
      <c r="N224" s="190"/>
      <c r="O224" s="76"/>
      <c r="P224" s="76"/>
      <c r="Q224" s="76"/>
      <c r="R224" s="76"/>
      <c r="S224" s="76"/>
      <c r="T224" s="77"/>
      <c r="U224" s="37"/>
      <c r="V224" s="37"/>
      <c r="W224" s="37"/>
      <c r="X224" s="37"/>
      <c r="Y224" s="37"/>
      <c r="Z224" s="37"/>
      <c r="AA224" s="37"/>
      <c r="AB224" s="37"/>
      <c r="AC224" s="37"/>
      <c r="AD224" s="37"/>
      <c r="AE224" s="37"/>
      <c r="AT224" s="18" t="s">
        <v>145</v>
      </c>
      <c r="AU224" s="18" t="s">
        <v>86</v>
      </c>
    </row>
    <row r="225" s="2" customFormat="1" ht="16.5" customHeight="1">
      <c r="A225" s="37"/>
      <c r="B225" s="171"/>
      <c r="C225" s="220" t="s">
        <v>404</v>
      </c>
      <c r="D225" s="220" t="s">
        <v>590</v>
      </c>
      <c r="E225" s="221" t="s">
        <v>1806</v>
      </c>
      <c r="F225" s="222" t="s">
        <v>1805</v>
      </c>
      <c r="G225" s="223" t="s">
        <v>356</v>
      </c>
      <c r="H225" s="224">
        <v>11</v>
      </c>
      <c r="I225" s="225"/>
      <c r="J225" s="226">
        <f>ROUND(I225*H225,2)</f>
        <v>0</v>
      </c>
      <c r="K225" s="227"/>
      <c r="L225" s="228"/>
      <c r="M225" s="229" t="s">
        <v>1</v>
      </c>
      <c r="N225" s="230" t="s">
        <v>41</v>
      </c>
      <c r="O225" s="76"/>
      <c r="P225" s="182">
        <f>O225*H225</f>
        <v>0</v>
      </c>
      <c r="Q225" s="182">
        <v>0</v>
      </c>
      <c r="R225" s="182">
        <f>Q225*H225</f>
        <v>0</v>
      </c>
      <c r="S225" s="182">
        <v>0</v>
      </c>
      <c r="T225" s="183">
        <f>S225*H225</f>
        <v>0</v>
      </c>
      <c r="U225" s="37"/>
      <c r="V225" s="37"/>
      <c r="W225" s="37"/>
      <c r="X225" s="37"/>
      <c r="Y225" s="37"/>
      <c r="Z225" s="37"/>
      <c r="AA225" s="37"/>
      <c r="AB225" s="37"/>
      <c r="AC225" s="37"/>
      <c r="AD225" s="37"/>
      <c r="AE225" s="37"/>
      <c r="AR225" s="184" t="s">
        <v>410</v>
      </c>
      <c r="AT225" s="184" t="s">
        <v>590</v>
      </c>
      <c r="AU225" s="184" t="s">
        <v>86</v>
      </c>
      <c r="AY225" s="18" t="s">
        <v>136</v>
      </c>
      <c r="BE225" s="185">
        <f>IF(N225="základní",J225,0)</f>
        <v>0</v>
      </c>
      <c r="BF225" s="185">
        <f>IF(N225="snížená",J225,0)</f>
        <v>0</v>
      </c>
      <c r="BG225" s="185">
        <f>IF(N225="zákl. přenesená",J225,0)</f>
        <v>0</v>
      </c>
      <c r="BH225" s="185">
        <f>IF(N225="sníž. přenesená",J225,0)</f>
        <v>0</v>
      </c>
      <c r="BI225" s="185">
        <f>IF(N225="nulová",J225,0)</f>
        <v>0</v>
      </c>
      <c r="BJ225" s="18" t="s">
        <v>84</v>
      </c>
      <c r="BK225" s="185">
        <f>ROUND(I225*H225,2)</f>
        <v>0</v>
      </c>
      <c r="BL225" s="18" t="s">
        <v>305</v>
      </c>
      <c r="BM225" s="184" t="s">
        <v>1807</v>
      </c>
    </row>
    <row r="226" s="2" customFormat="1">
      <c r="A226" s="37"/>
      <c r="B226" s="38"/>
      <c r="C226" s="37"/>
      <c r="D226" s="186" t="s">
        <v>145</v>
      </c>
      <c r="E226" s="37"/>
      <c r="F226" s="187" t="s">
        <v>1805</v>
      </c>
      <c r="G226" s="37"/>
      <c r="H226" s="37"/>
      <c r="I226" s="188"/>
      <c r="J226" s="37"/>
      <c r="K226" s="37"/>
      <c r="L226" s="38"/>
      <c r="M226" s="189"/>
      <c r="N226" s="190"/>
      <c r="O226" s="76"/>
      <c r="P226" s="76"/>
      <c r="Q226" s="76"/>
      <c r="R226" s="76"/>
      <c r="S226" s="76"/>
      <c r="T226" s="77"/>
      <c r="U226" s="37"/>
      <c r="V226" s="37"/>
      <c r="W226" s="37"/>
      <c r="X226" s="37"/>
      <c r="Y226" s="37"/>
      <c r="Z226" s="37"/>
      <c r="AA226" s="37"/>
      <c r="AB226" s="37"/>
      <c r="AC226" s="37"/>
      <c r="AD226" s="37"/>
      <c r="AE226" s="37"/>
      <c r="AT226" s="18" t="s">
        <v>145</v>
      </c>
      <c r="AU226" s="18" t="s">
        <v>86</v>
      </c>
    </row>
    <row r="227" s="2" customFormat="1" ht="16.5" customHeight="1">
      <c r="A227" s="37"/>
      <c r="B227" s="171"/>
      <c r="C227" s="172" t="s">
        <v>410</v>
      </c>
      <c r="D227" s="172" t="s">
        <v>139</v>
      </c>
      <c r="E227" s="173" t="s">
        <v>1808</v>
      </c>
      <c r="F227" s="174" t="s">
        <v>1809</v>
      </c>
      <c r="G227" s="175" t="s">
        <v>308</v>
      </c>
      <c r="H227" s="176">
        <v>2</v>
      </c>
      <c r="I227" s="177"/>
      <c r="J227" s="178">
        <f>ROUND(I227*H227,2)</f>
        <v>0</v>
      </c>
      <c r="K227" s="179"/>
      <c r="L227" s="38"/>
      <c r="M227" s="180" t="s">
        <v>1</v>
      </c>
      <c r="N227" s="181" t="s">
        <v>41</v>
      </c>
      <c r="O227" s="76"/>
      <c r="P227" s="182">
        <f>O227*H227</f>
        <v>0</v>
      </c>
      <c r="Q227" s="182">
        <v>0.00064000000000000005</v>
      </c>
      <c r="R227" s="182">
        <f>Q227*H227</f>
        <v>0.0012800000000000001</v>
      </c>
      <c r="S227" s="182">
        <v>0</v>
      </c>
      <c r="T227" s="183">
        <f>S227*H227</f>
        <v>0</v>
      </c>
      <c r="U227" s="37"/>
      <c r="V227" s="37"/>
      <c r="W227" s="37"/>
      <c r="X227" s="37"/>
      <c r="Y227" s="37"/>
      <c r="Z227" s="37"/>
      <c r="AA227" s="37"/>
      <c r="AB227" s="37"/>
      <c r="AC227" s="37"/>
      <c r="AD227" s="37"/>
      <c r="AE227" s="37"/>
      <c r="AR227" s="184" t="s">
        <v>305</v>
      </c>
      <c r="AT227" s="184" t="s">
        <v>139</v>
      </c>
      <c r="AU227" s="184" t="s">
        <v>86</v>
      </c>
      <c r="AY227" s="18" t="s">
        <v>136</v>
      </c>
      <c r="BE227" s="185">
        <f>IF(N227="základní",J227,0)</f>
        <v>0</v>
      </c>
      <c r="BF227" s="185">
        <f>IF(N227="snížená",J227,0)</f>
        <v>0</v>
      </c>
      <c r="BG227" s="185">
        <f>IF(N227="zákl. přenesená",J227,0)</f>
        <v>0</v>
      </c>
      <c r="BH227" s="185">
        <f>IF(N227="sníž. přenesená",J227,0)</f>
        <v>0</v>
      </c>
      <c r="BI227" s="185">
        <f>IF(N227="nulová",J227,0)</f>
        <v>0</v>
      </c>
      <c r="BJ227" s="18" t="s">
        <v>84</v>
      </c>
      <c r="BK227" s="185">
        <f>ROUND(I227*H227,2)</f>
        <v>0</v>
      </c>
      <c r="BL227" s="18" t="s">
        <v>305</v>
      </c>
      <c r="BM227" s="184" t="s">
        <v>1810</v>
      </c>
    </row>
    <row r="228" s="2" customFormat="1">
      <c r="A228" s="37"/>
      <c r="B228" s="38"/>
      <c r="C228" s="37"/>
      <c r="D228" s="186" t="s">
        <v>145</v>
      </c>
      <c r="E228" s="37"/>
      <c r="F228" s="187" t="s">
        <v>1811</v>
      </c>
      <c r="G228" s="37"/>
      <c r="H228" s="37"/>
      <c r="I228" s="188"/>
      <c r="J228" s="37"/>
      <c r="K228" s="37"/>
      <c r="L228" s="38"/>
      <c r="M228" s="189"/>
      <c r="N228" s="190"/>
      <c r="O228" s="76"/>
      <c r="P228" s="76"/>
      <c r="Q228" s="76"/>
      <c r="R228" s="76"/>
      <c r="S228" s="76"/>
      <c r="T228" s="77"/>
      <c r="U228" s="37"/>
      <c r="V228" s="37"/>
      <c r="W228" s="37"/>
      <c r="X228" s="37"/>
      <c r="Y228" s="37"/>
      <c r="Z228" s="37"/>
      <c r="AA228" s="37"/>
      <c r="AB228" s="37"/>
      <c r="AC228" s="37"/>
      <c r="AD228" s="37"/>
      <c r="AE228" s="37"/>
      <c r="AT228" s="18" t="s">
        <v>145</v>
      </c>
      <c r="AU228" s="18" t="s">
        <v>86</v>
      </c>
    </row>
    <row r="229" s="2" customFormat="1">
      <c r="A229" s="37"/>
      <c r="B229" s="38"/>
      <c r="C229" s="37"/>
      <c r="D229" s="206" t="s">
        <v>156</v>
      </c>
      <c r="E229" s="37"/>
      <c r="F229" s="207" t="s">
        <v>1812</v>
      </c>
      <c r="G229" s="37"/>
      <c r="H229" s="37"/>
      <c r="I229" s="188"/>
      <c r="J229" s="37"/>
      <c r="K229" s="37"/>
      <c r="L229" s="38"/>
      <c r="M229" s="189"/>
      <c r="N229" s="190"/>
      <c r="O229" s="76"/>
      <c r="P229" s="76"/>
      <c r="Q229" s="76"/>
      <c r="R229" s="76"/>
      <c r="S229" s="76"/>
      <c r="T229" s="77"/>
      <c r="U229" s="37"/>
      <c r="V229" s="37"/>
      <c r="W229" s="37"/>
      <c r="X229" s="37"/>
      <c r="Y229" s="37"/>
      <c r="Z229" s="37"/>
      <c r="AA229" s="37"/>
      <c r="AB229" s="37"/>
      <c r="AC229" s="37"/>
      <c r="AD229" s="37"/>
      <c r="AE229" s="37"/>
      <c r="AT229" s="18" t="s">
        <v>156</v>
      </c>
      <c r="AU229" s="18" t="s">
        <v>86</v>
      </c>
    </row>
    <row r="230" s="2" customFormat="1" ht="16.5" customHeight="1">
      <c r="A230" s="37"/>
      <c r="B230" s="171"/>
      <c r="C230" s="220" t="s">
        <v>418</v>
      </c>
      <c r="D230" s="220" t="s">
        <v>590</v>
      </c>
      <c r="E230" s="221" t="s">
        <v>1813</v>
      </c>
      <c r="F230" s="222" t="s">
        <v>1814</v>
      </c>
      <c r="G230" s="223" t="s">
        <v>356</v>
      </c>
      <c r="H230" s="224">
        <v>2</v>
      </c>
      <c r="I230" s="225"/>
      <c r="J230" s="226">
        <f>ROUND(I230*H230,2)</f>
        <v>0</v>
      </c>
      <c r="K230" s="227"/>
      <c r="L230" s="228"/>
      <c r="M230" s="229" t="s">
        <v>1</v>
      </c>
      <c r="N230" s="230" t="s">
        <v>41</v>
      </c>
      <c r="O230" s="76"/>
      <c r="P230" s="182">
        <f>O230*H230</f>
        <v>0</v>
      </c>
      <c r="Q230" s="182">
        <v>0.014</v>
      </c>
      <c r="R230" s="182">
        <f>Q230*H230</f>
        <v>0.028000000000000001</v>
      </c>
      <c r="S230" s="182">
        <v>0</v>
      </c>
      <c r="T230" s="183">
        <f>S230*H230</f>
        <v>0</v>
      </c>
      <c r="U230" s="37"/>
      <c r="V230" s="37"/>
      <c r="W230" s="37"/>
      <c r="X230" s="37"/>
      <c r="Y230" s="37"/>
      <c r="Z230" s="37"/>
      <c r="AA230" s="37"/>
      <c r="AB230" s="37"/>
      <c r="AC230" s="37"/>
      <c r="AD230" s="37"/>
      <c r="AE230" s="37"/>
      <c r="AR230" s="184" t="s">
        <v>410</v>
      </c>
      <c r="AT230" s="184" t="s">
        <v>590</v>
      </c>
      <c r="AU230" s="184" t="s">
        <v>86</v>
      </c>
      <c r="AY230" s="18" t="s">
        <v>136</v>
      </c>
      <c r="BE230" s="185">
        <f>IF(N230="základní",J230,0)</f>
        <v>0</v>
      </c>
      <c r="BF230" s="185">
        <f>IF(N230="snížená",J230,0)</f>
        <v>0</v>
      </c>
      <c r="BG230" s="185">
        <f>IF(N230="zákl. přenesená",J230,0)</f>
        <v>0</v>
      </c>
      <c r="BH230" s="185">
        <f>IF(N230="sníž. přenesená",J230,0)</f>
        <v>0</v>
      </c>
      <c r="BI230" s="185">
        <f>IF(N230="nulová",J230,0)</f>
        <v>0</v>
      </c>
      <c r="BJ230" s="18" t="s">
        <v>84</v>
      </c>
      <c r="BK230" s="185">
        <f>ROUND(I230*H230,2)</f>
        <v>0</v>
      </c>
      <c r="BL230" s="18" t="s">
        <v>305</v>
      </c>
      <c r="BM230" s="184" t="s">
        <v>1815</v>
      </c>
    </row>
    <row r="231" s="2" customFormat="1">
      <c r="A231" s="37"/>
      <c r="B231" s="38"/>
      <c r="C231" s="37"/>
      <c r="D231" s="186" t="s">
        <v>145</v>
      </c>
      <c r="E231" s="37"/>
      <c r="F231" s="187" t="s">
        <v>1814</v>
      </c>
      <c r="G231" s="37"/>
      <c r="H231" s="37"/>
      <c r="I231" s="188"/>
      <c r="J231" s="37"/>
      <c r="K231" s="37"/>
      <c r="L231" s="38"/>
      <c r="M231" s="189"/>
      <c r="N231" s="190"/>
      <c r="O231" s="76"/>
      <c r="P231" s="76"/>
      <c r="Q231" s="76"/>
      <c r="R231" s="76"/>
      <c r="S231" s="76"/>
      <c r="T231" s="77"/>
      <c r="U231" s="37"/>
      <c r="V231" s="37"/>
      <c r="W231" s="37"/>
      <c r="X231" s="37"/>
      <c r="Y231" s="37"/>
      <c r="Z231" s="37"/>
      <c r="AA231" s="37"/>
      <c r="AB231" s="37"/>
      <c r="AC231" s="37"/>
      <c r="AD231" s="37"/>
      <c r="AE231" s="37"/>
      <c r="AT231" s="18" t="s">
        <v>145</v>
      </c>
      <c r="AU231" s="18" t="s">
        <v>86</v>
      </c>
    </row>
    <row r="232" s="2" customFormat="1" ht="16.5" customHeight="1">
      <c r="A232" s="37"/>
      <c r="B232" s="171"/>
      <c r="C232" s="172" t="s">
        <v>434</v>
      </c>
      <c r="D232" s="172" t="s">
        <v>139</v>
      </c>
      <c r="E232" s="173" t="s">
        <v>1816</v>
      </c>
      <c r="F232" s="174" t="s">
        <v>1817</v>
      </c>
      <c r="G232" s="175" t="s">
        <v>308</v>
      </c>
      <c r="H232" s="176">
        <v>32</v>
      </c>
      <c r="I232" s="177"/>
      <c r="J232" s="178">
        <f>ROUND(I232*H232,2)</f>
        <v>0</v>
      </c>
      <c r="K232" s="179"/>
      <c r="L232" s="38"/>
      <c r="M232" s="180" t="s">
        <v>1</v>
      </c>
      <c r="N232" s="181" t="s">
        <v>41</v>
      </c>
      <c r="O232" s="76"/>
      <c r="P232" s="182">
        <f>O232*H232</f>
        <v>0</v>
      </c>
      <c r="Q232" s="182">
        <v>0.0018400000000000001</v>
      </c>
      <c r="R232" s="182">
        <f>Q232*H232</f>
        <v>0.058880000000000002</v>
      </c>
      <c r="S232" s="182">
        <v>0</v>
      </c>
      <c r="T232" s="183">
        <f>S232*H232</f>
        <v>0</v>
      </c>
      <c r="U232" s="37"/>
      <c r="V232" s="37"/>
      <c r="W232" s="37"/>
      <c r="X232" s="37"/>
      <c r="Y232" s="37"/>
      <c r="Z232" s="37"/>
      <c r="AA232" s="37"/>
      <c r="AB232" s="37"/>
      <c r="AC232" s="37"/>
      <c r="AD232" s="37"/>
      <c r="AE232" s="37"/>
      <c r="AR232" s="184" t="s">
        <v>305</v>
      </c>
      <c r="AT232" s="184" t="s">
        <v>139</v>
      </c>
      <c r="AU232" s="184" t="s">
        <v>86</v>
      </c>
      <c r="AY232" s="18" t="s">
        <v>136</v>
      </c>
      <c r="BE232" s="185">
        <f>IF(N232="základní",J232,0)</f>
        <v>0</v>
      </c>
      <c r="BF232" s="185">
        <f>IF(N232="snížená",J232,0)</f>
        <v>0</v>
      </c>
      <c r="BG232" s="185">
        <f>IF(N232="zákl. přenesená",J232,0)</f>
        <v>0</v>
      </c>
      <c r="BH232" s="185">
        <f>IF(N232="sníž. přenesená",J232,0)</f>
        <v>0</v>
      </c>
      <c r="BI232" s="185">
        <f>IF(N232="nulová",J232,0)</f>
        <v>0</v>
      </c>
      <c r="BJ232" s="18" t="s">
        <v>84</v>
      </c>
      <c r="BK232" s="185">
        <f>ROUND(I232*H232,2)</f>
        <v>0</v>
      </c>
      <c r="BL232" s="18" t="s">
        <v>305</v>
      </c>
      <c r="BM232" s="184" t="s">
        <v>1818</v>
      </c>
    </row>
    <row r="233" s="2" customFormat="1">
      <c r="A233" s="37"/>
      <c r="B233" s="38"/>
      <c r="C233" s="37"/>
      <c r="D233" s="186" t="s">
        <v>145</v>
      </c>
      <c r="E233" s="37"/>
      <c r="F233" s="187" t="s">
        <v>1819</v>
      </c>
      <c r="G233" s="37"/>
      <c r="H233" s="37"/>
      <c r="I233" s="188"/>
      <c r="J233" s="37"/>
      <c r="K233" s="37"/>
      <c r="L233" s="38"/>
      <c r="M233" s="189"/>
      <c r="N233" s="190"/>
      <c r="O233" s="76"/>
      <c r="P233" s="76"/>
      <c r="Q233" s="76"/>
      <c r="R233" s="76"/>
      <c r="S233" s="76"/>
      <c r="T233" s="77"/>
      <c r="U233" s="37"/>
      <c r="V233" s="37"/>
      <c r="W233" s="37"/>
      <c r="X233" s="37"/>
      <c r="Y233" s="37"/>
      <c r="Z233" s="37"/>
      <c r="AA233" s="37"/>
      <c r="AB233" s="37"/>
      <c r="AC233" s="37"/>
      <c r="AD233" s="37"/>
      <c r="AE233" s="37"/>
      <c r="AT233" s="18" t="s">
        <v>145</v>
      </c>
      <c r="AU233" s="18" t="s">
        <v>86</v>
      </c>
    </row>
    <row r="234" s="2" customFormat="1">
      <c r="A234" s="37"/>
      <c r="B234" s="38"/>
      <c r="C234" s="37"/>
      <c r="D234" s="206" t="s">
        <v>156</v>
      </c>
      <c r="E234" s="37"/>
      <c r="F234" s="207" t="s">
        <v>1820</v>
      </c>
      <c r="G234" s="37"/>
      <c r="H234" s="37"/>
      <c r="I234" s="188"/>
      <c r="J234" s="37"/>
      <c r="K234" s="37"/>
      <c r="L234" s="38"/>
      <c r="M234" s="189"/>
      <c r="N234" s="190"/>
      <c r="O234" s="76"/>
      <c r="P234" s="76"/>
      <c r="Q234" s="76"/>
      <c r="R234" s="76"/>
      <c r="S234" s="76"/>
      <c r="T234" s="77"/>
      <c r="U234" s="37"/>
      <c r="V234" s="37"/>
      <c r="W234" s="37"/>
      <c r="X234" s="37"/>
      <c r="Y234" s="37"/>
      <c r="Z234" s="37"/>
      <c r="AA234" s="37"/>
      <c r="AB234" s="37"/>
      <c r="AC234" s="37"/>
      <c r="AD234" s="37"/>
      <c r="AE234" s="37"/>
      <c r="AT234" s="18" t="s">
        <v>156</v>
      </c>
      <c r="AU234" s="18" t="s">
        <v>86</v>
      </c>
    </row>
    <row r="235" s="2" customFormat="1" ht="21.75" customHeight="1">
      <c r="A235" s="37"/>
      <c r="B235" s="171"/>
      <c r="C235" s="172" t="s">
        <v>442</v>
      </c>
      <c r="D235" s="172" t="s">
        <v>139</v>
      </c>
      <c r="E235" s="173" t="s">
        <v>1821</v>
      </c>
      <c r="F235" s="174" t="s">
        <v>1822</v>
      </c>
      <c r="G235" s="175" t="s">
        <v>356</v>
      </c>
      <c r="H235" s="176">
        <v>3</v>
      </c>
      <c r="I235" s="177"/>
      <c r="J235" s="178">
        <f>ROUND(I235*H235,2)</f>
        <v>0</v>
      </c>
      <c r="K235" s="179"/>
      <c r="L235" s="38"/>
      <c r="M235" s="180" t="s">
        <v>1</v>
      </c>
      <c r="N235" s="181" t="s">
        <v>41</v>
      </c>
      <c r="O235" s="76"/>
      <c r="P235" s="182">
        <f>O235*H235</f>
        <v>0</v>
      </c>
      <c r="Q235" s="182">
        <v>0.00016000000000000001</v>
      </c>
      <c r="R235" s="182">
        <f>Q235*H235</f>
        <v>0.00048000000000000007</v>
      </c>
      <c r="S235" s="182">
        <v>0</v>
      </c>
      <c r="T235" s="183">
        <f>S235*H235</f>
        <v>0</v>
      </c>
      <c r="U235" s="37"/>
      <c r="V235" s="37"/>
      <c r="W235" s="37"/>
      <c r="X235" s="37"/>
      <c r="Y235" s="37"/>
      <c r="Z235" s="37"/>
      <c r="AA235" s="37"/>
      <c r="AB235" s="37"/>
      <c r="AC235" s="37"/>
      <c r="AD235" s="37"/>
      <c r="AE235" s="37"/>
      <c r="AR235" s="184" t="s">
        <v>305</v>
      </c>
      <c r="AT235" s="184" t="s">
        <v>139</v>
      </c>
      <c r="AU235" s="184" t="s">
        <v>86</v>
      </c>
      <c r="AY235" s="18" t="s">
        <v>136</v>
      </c>
      <c r="BE235" s="185">
        <f>IF(N235="základní",J235,0)</f>
        <v>0</v>
      </c>
      <c r="BF235" s="185">
        <f>IF(N235="snížená",J235,0)</f>
        <v>0</v>
      </c>
      <c r="BG235" s="185">
        <f>IF(N235="zákl. přenesená",J235,0)</f>
        <v>0</v>
      </c>
      <c r="BH235" s="185">
        <f>IF(N235="sníž. přenesená",J235,0)</f>
        <v>0</v>
      </c>
      <c r="BI235" s="185">
        <f>IF(N235="nulová",J235,0)</f>
        <v>0</v>
      </c>
      <c r="BJ235" s="18" t="s">
        <v>84</v>
      </c>
      <c r="BK235" s="185">
        <f>ROUND(I235*H235,2)</f>
        <v>0</v>
      </c>
      <c r="BL235" s="18" t="s">
        <v>305</v>
      </c>
      <c r="BM235" s="184" t="s">
        <v>1823</v>
      </c>
    </row>
    <row r="236" s="2" customFormat="1">
      <c r="A236" s="37"/>
      <c r="B236" s="38"/>
      <c r="C236" s="37"/>
      <c r="D236" s="186" t="s">
        <v>145</v>
      </c>
      <c r="E236" s="37"/>
      <c r="F236" s="187" t="s">
        <v>1824</v>
      </c>
      <c r="G236" s="37"/>
      <c r="H236" s="37"/>
      <c r="I236" s="188"/>
      <c r="J236" s="37"/>
      <c r="K236" s="37"/>
      <c r="L236" s="38"/>
      <c r="M236" s="189"/>
      <c r="N236" s="190"/>
      <c r="O236" s="76"/>
      <c r="P236" s="76"/>
      <c r="Q236" s="76"/>
      <c r="R236" s="76"/>
      <c r="S236" s="76"/>
      <c r="T236" s="77"/>
      <c r="U236" s="37"/>
      <c r="V236" s="37"/>
      <c r="W236" s="37"/>
      <c r="X236" s="37"/>
      <c r="Y236" s="37"/>
      <c r="Z236" s="37"/>
      <c r="AA236" s="37"/>
      <c r="AB236" s="37"/>
      <c r="AC236" s="37"/>
      <c r="AD236" s="37"/>
      <c r="AE236" s="37"/>
      <c r="AT236" s="18" t="s">
        <v>145</v>
      </c>
      <c r="AU236" s="18" t="s">
        <v>86</v>
      </c>
    </row>
    <row r="237" s="2" customFormat="1">
      <c r="A237" s="37"/>
      <c r="B237" s="38"/>
      <c r="C237" s="37"/>
      <c r="D237" s="206" t="s">
        <v>156</v>
      </c>
      <c r="E237" s="37"/>
      <c r="F237" s="207" t="s">
        <v>1825</v>
      </c>
      <c r="G237" s="37"/>
      <c r="H237" s="37"/>
      <c r="I237" s="188"/>
      <c r="J237" s="37"/>
      <c r="K237" s="37"/>
      <c r="L237" s="38"/>
      <c r="M237" s="189"/>
      <c r="N237" s="190"/>
      <c r="O237" s="76"/>
      <c r="P237" s="76"/>
      <c r="Q237" s="76"/>
      <c r="R237" s="76"/>
      <c r="S237" s="76"/>
      <c r="T237" s="77"/>
      <c r="U237" s="37"/>
      <c r="V237" s="37"/>
      <c r="W237" s="37"/>
      <c r="X237" s="37"/>
      <c r="Y237" s="37"/>
      <c r="Z237" s="37"/>
      <c r="AA237" s="37"/>
      <c r="AB237" s="37"/>
      <c r="AC237" s="37"/>
      <c r="AD237" s="37"/>
      <c r="AE237" s="37"/>
      <c r="AT237" s="18" t="s">
        <v>156</v>
      </c>
      <c r="AU237" s="18" t="s">
        <v>86</v>
      </c>
    </row>
    <row r="238" s="2" customFormat="1" ht="24.15" customHeight="1">
      <c r="A238" s="37"/>
      <c r="B238" s="171"/>
      <c r="C238" s="220" t="s">
        <v>450</v>
      </c>
      <c r="D238" s="220" t="s">
        <v>590</v>
      </c>
      <c r="E238" s="221" t="s">
        <v>1826</v>
      </c>
      <c r="F238" s="222" t="s">
        <v>1827</v>
      </c>
      <c r="G238" s="223" t="s">
        <v>356</v>
      </c>
      <c r="H238" s="224">
        <v>3</v>
      </c>
      <c r="I238" s="225"/>
      <c r="J238" s="226">
        <f>ROUND(I238*H238,2)</f>
        <v>0</v>
      </c>
      <c r="K238" s="227"/>
      <c r="L238" s="228"/>
      <c r="M238" s="229" t="s">
        <v>1</v>
      </c>
      <c r="N238" s="230" t="s">
        <v>41</v>
      </c>
      <c r="O238" s="76"/>
      <c r="P238" s="182">
        <f>O238*H238</f>
        <v>0</v>
      </c>
      <c r="Q238" s="182">
        <v>0.0018</v>
      </c>
      <c r="R238" s="182">
        <f>Q238*H238</f>
        <v>0.0054000000000000003</v>
      </c>
      <c r="S238" s="182">
        <v>0</v>
      </c>
      <c r="T238" s="183">
        <f>S238*H238</f>
        <v>0</v>
      </c>
      <c r="U238" s="37"/>
      <c r="V238" s="37"/>
      <c r="W238" s="37"/>
      <c r="X238" s="37"/>
      <c r="Y238" s="37"/>
      <c r="Z238" s="37"/>
      <c r="AA238" s="37"/>
      <c r="AB238" s="37"/>
      <c r="AC238" s="37"/>
      <c r="AD238" s="37"/>
      <c r="AE238" s="37"/>
      <c r="AR238" s="184" t="s">
        <v>410</v>
      </c>
      <c r="AT238" s="184" t="s">
        <v>590</v>
      </c>
      <c r="AU238" s="184" t="s">
        <v>86</v>
      </c>
      <c r="AY238" s="18" t="s">
        <v>136</v>
      </c>
      <c r="BE238" s="185">
        <f>IF(N238="základní",J238,0)</f>
        <v>0</v>
      </c>
      <c r="BF238" s="185">
        <f>IF(N238="snížená",J238,0)</f>
        <v>0</v>
      </c>
      <c r="BG238" s="185">
        <f>IF(N238="zákl. přenesená",J238,0)</f>
        <v>0</v>
      </c>
      <c r="BH238" s="185">
        <f>IF(N238="sníž. přenesená",J238,0)</f>
        <v>0</v>
      </c>
      <c r="BI238" s="185">
        <f>IF(N238="nulová",J238,0)</f>
        <v>0</v>
      </c>
      <c r="BJ238" s="18" t="s">
        <v>84</v>
      </c>
      <c r="BK238" s="185">
        <f>ROUND(I238*H238,2)</f>
        <v>0</v>
      </c>
      <c r="BL238" s="18" t="s">
        <v>305</v>
      </c>
      <c r="BM238" s="184" t="s">
        <v>1828</v>
      </c>
    </row>
    <row r="239" s="2" customFormat="1">
      <c r="A239" s="37"/>
      <c r="B239" s="38"/>
      <c r="C239" s="37"/>
      <c r="D239" s="186" t="s">
        <v>145</v>
      </c>
      <c r="E239" s="37"/>
      <c r="F239" s="187" t="s">
        <v>1827</v>
      </c>
      <c r="G239" s="37"/>
      <c r="H239" s="37"/>
      <c r="I239" s="188"/>
      <c r="J239" s="37"/>
      <c r="K239" s="37"/>
      <c r="L239" s="38"/>
      <c r="M239" s="189"/>
      <c r="N239" s="190"/>
      <c r="O239" s="76"/>
      <c r="P239" s="76"/>
      <c r="Q239" s="76"/>
      <c r="R239" s="76"/>
      <c r="S239" s="76"/>
      <c r="T239" s="77"/>
      <c r="U239" s="37"/>
      <c r="V239" s="37"/>
      <c r="W239" s="37"/>
      <c r="X239" s="37"/>
      <c r="Y239" s="37"/>
      <c r="Z239" s="37"/>
      <c r="AA239" s="37"/>
      <c r="AB239" s="37"/>
      <c r="AC239" s="37"/>
      <c r="AD239" s="37"/>
      <c r="AE239" s="37"/>
      <c r="AT239" s="18" t="s">
        <v>145</v>
      </c>
      <c r="AU239" s="18" t="s">
        <v>86</v>
      </c>
    </row>
    <row r="240" s="2" customFormat="1" ht="24.15" customHeight="1">
      <c r="A240" s="37"/>
      <c r="B240" s="171"/>
      <c r="C240" s="172" t="s">
        <v>499</v>
      </c>
      <c r="D240" s="172" t="s">
        <v>139</v>
      </c>
      <c r="E240" s="173" t="s">
        <v>1829</v>
      </c>
      <c r="F240" s="174" t="s">
        <v>1830</v>
      </c>
      <c r="G240" s="175" t="s">
        <v>356</v>
      </c>
      <c r="H240" s="176">
        <v>8</v>
      </c>
      <c r="I240" s="177"/>
      <c r="J240" s="178">
        <f>ROUND(I240*H240,2)</f>
        <v>0</v>
      </c>
      <c r="K240" s="179"/>
      <c r="L240" s="38"/>
      <c r="M240" s="180" t="s">
        <v>1</v>
      </c>
      <c r="N240" s="181" t="s">
        <v>41</v>
      </c>
      <c r="O240" s="76"/>
      <c r="P240" s="182">
        <f>O240*H240</f>
        <v>0</v>
      </c>
      <c r="Q240" s="182">
        <v>0.00012</v>
      </c>
      <c r="R240" s="182">
        <f>Q240*H240</f>
        <v>0.00096000000000000002</v>
      </c>
      <c r="S240" s="182">
        <v>0</v>
      </c>
      <c r="T240" s="183">
        <f>S240*H240</f>
        <v>0</v>
      </c>
      <c r="U240" s="37"/>
      <c r="V240" s="37"/>
      <c r="W240" s="37"/>
      <c r="X240" s="37"/>
      <c r="Y240" s="37"/>
      <c r="Z240" s="37"/>
      <c r="AA240" s="37"/>
      <c r="AB240" s="37"/>
      <c r="AC240" s="37"/>
      <c r="AD240" s="37"/>
      <c r="AE240" s="37"/>
      <c r="AR240" s="184" t="s">
        <v>305</v>
      </c>
      <c r="AT240" s="184" t="s">
        <v>139</v>
      </c>
      <c r="AU240" s="184" t="s">
        <v>86</v>
      </c>
      <c r="AY240" s="18" t="s">
        <v>136</v>
      </c>
      <c r="BE240" s="185">
        <f>IF(N240="základní",J240,0)</f>
        <v>0</v>
      </c>
      <c r="BF240" s="185">
        <f>IF(N240="snížená",J240,0)</f>
        <v>0</v>
      </c>
      <c r="BG240" s="185">
        <f>IF(N240="zákl. přenesená",J240,0)</f>
        <v>0</v>
      </c>
      <c r="BH240" s="185">
        <f>IF(N240="sníž. přenesená",J240,0)</f>
        <v>0</v>
      </c>
      <c r="BI240" s="185">
        <f>IF(N240="nulová",J240,0)</f>
        <v>0</v>
      </c>
      <c r="BJ240" s="18" t="s">
        <v>84</v>
      </c>
      <c r="BK240" s="185">
        <f>ROUND(I240*H240,2)</f>
        <v>0</v>
      </c>
      <c r="BL240" s="18" t="s">
        <v>305</v>
      </c>
      <c r="BM240" s="184" t="s">
        <v>1831</v>
      </c>
    </row>
    <row r="241" s="2" customFormat="1">
      <c r="A241" s="37"/>
      <c r="B241" s="38"/>
      <c r="C241" s="37"/>
      <c r="D241" s="186" t="s">
        <v>145</v>
      </c>
      <c r="E241" s="37"/>
      <c r="F241" s="187" t="s">
        <v>1832</v>
      </c>
      <c r="G241" s="37"/>
      <c r="H241" s="37"/>
      <c r="I241" s="188"/>
      <c r="J241" s="37"/>
      <c r="K241" s="37"/>
      <c r="L241" s="38"/>
      <c r="M241" s="189"/>
      <c r="N241" s="190"/>
      <c r="O241" s="76"/>
      <c r="P241" s="76"/>
      <c r="Q241" s="76"/>
      <c r="R241" s="76"/>
      <c r="S241" s="76"/>
      <c r="T241" s="77"/>
      <c r="U241" s="37"/>
      <c r="V241" s="37"/>
      <c r="W241" s="37"/>
      <c r="X241" s="37"/>
      <c r="Y241" s="37"/>
      <c r="Z241" s="37"/>
      <c r="AA241" s="37"/>
      <c r="AB241" s="37"/>
      <c r="AC241" s="37"/>
      <c r="AD241" s="37"/>
      <c r="AE241" s="37"/>
      <c r="AT241" s="18" t="s">
        <v>145</v>
      </c>
      <c r="AU241" s="18" t="s">
        <v>86</v>
      </c>
    </row>
    <row r="242" s="2" customFormat="1">
      <c r="A242" s="37"/>
      <c r="B242" s="38"/>
      <c r="C242" s="37"/>
      <c r="D242" s="206" t="s">
        <v>156</v>
      </c>
      <c r="E242" s="37"/>
      <c r="F242" s="207" t="s">
        <v>1833</v>
      </c>
      <c r="G242" s="37"/>
      <c r="H242" s="37"/>
      <c r="I242" s="188"/>
      <c r="J242" s="37"/>
      <c r="K242" s="37"/>
      <c r="L242" s="38"/>
      <c r="M242" s="189"/>
      <c r="N242" s="190"/>
      <c r="O242" s="76"/>
      <c r="P242" s="76"/>
      <c r="Q242" s="76"/>
      <c r="R242" s="76"/>
      <c r="S242" s="76"/>
      <c r="T242" s="77"/>
      <c r="U242" s="37"/>
      <c r="V242" s="37"/>
      <c r="W242" s="37"/>
      <c r="X242" s="37"/>
      <c r="Y242" s="37"/>
      <c r="Z242" s="37"/>
      <c r="AA242" s="37"/>
      <c r="AB242" s="37"/>
      <c r="AC242" s="37"/>
      <c r="AD242" s="37"/>
      <c r="AE242" s="37"/>
      <c r="AT242" s="18" t="s">
        <v>156</v>
      </c>
      <c r="AU242" s="18" t="s">
        <v>86</v>
      </c>
    </row>
    <row r="243" s="2" customFormat="1" ht="24.15" customHeight="1">
      <c r="A243" s="37"/>
      <c r="B243" s="171"/>
      <c r="C243" s="220" t="s">
        <v>505</v>
      </c>
      <c r="D243" s="220" t="s">
        <v>590</v>
      </c>
      <c r="E243" s="221" t="s">
        <v>1834</v>
      </c>
      <c r="F243" s="222" t="s">
        <v>1835</v>
      </c>
      <c r="G243" s="223" t="s">
        <v>356</v>
      </c>
      <c r="H243" s="224">
        <v>8</v>
      </c>
      <c r="I243" s="225"/>
      <c r="J243" s="226">
        <f>ROUND(I243*H243,2)</f>
        <v>0</v>
      </c>
      <c r="K243" s="227"/>
      <c r="L243" s="228"/>
      <c r="M243" s="229" t="s">
        <v>1</v>
      </c>
      <c r="N243" s="230" t="s">
        <v>41</v>
      </c>
      <c r="O243" s="76"/>
      <c r="P243" s="182">
        <f>O243*H243</f>
        <v>0</v>
      </c>
      <c r="Q243" s="182">
        <v>0.0053800000000000002</v>
      </c>
      <c r="R243" s="182">
        <f>Q243*H243</f>
        <v>0.043040000000000002</v>
      </c>
      <c r="S243" s="182">
        <v>0</v>
      </c>
      <c r="T243" s="183">
        <f>S243*H243</f>
        <v>0</v>
      </c>
      <c r="U243" s="37"/>
      <c r="V243" s="37"/>
      <c r="W243" s="37"/>
      <c r="X243" s="37"/>
      <c r="Y243" s="37"/>
      <c r="Z243" s="37"/>
      <c r="AA243" s="37"/>
      <c r="AB243" s="37"/>
      <c r="AC243" s="37"/>
      <c r="AD243" s="37"/>
      <c r="AE243" s="37"/>
      <c r="AR243" s="184" t="s">
        <v>410</v>
      </c>
      <c r="AT243" s="184" t="s">
        <v>590</v>
      </c>
      <c r="AU243" s="184" t="s">
        <v>86</v>
      </c>
      <c r="AY243" s="18" t="s">
        <v>136</v>
      </c>
      <c r="BE243" s="185">
        <f>IF(N243="základní",J243,0)</f>
        <v>0</v>
      </c>
      <c r="BF243" s="185">
        <f>IF(N243="snížená",J243,0)</f>
        <v>0</v>
      </c>
      <c r="BG243" s="185">
        <f>IF(N243="zákl. přenesená",J243,0)</f>
        <v>0</v>
      </c>
      <c r="BH243" s="185">
        <f>IF(N243="sníž. přenesená",J243,0)</f>
        <v>0</v>
      </c>
      <c r="BI243" s="185">
        <f>IF(N243="nulová",J243,0)</f>
        <v>0</v>
      </c>
      <c r="BJ243" s="18" t="s">
        <v>84</v>
      </c>
      <c r="BK243" s="185">
        <f>ROUND(I243*H243,2)</f>
        <v>0</v>
      </c>
      <c r="BL243" s="18" t="s">
        <v>305</v>
      </c>
      <c r="BM243" s="184" t="s">
        <v>1836</v>
      </c>
    </row>
    <row r="244" s="2" customFormat="1">
      <c r="A244" s="37"/>
      <c r="B244" s="38"/>
      <c r="C244" s="37"/>
      <c r="D244" s="186" t="s">
        <v>145</v>
      </c>
      <c r="E244" s="37"/>
      <c r="F244" s="187" t="s">
        <v>1835</v>
      </c>
      <c r="G244" s="37"/>
      <c r="H244" s="37"/>
      <c r="I244" s="188"/>
      <c r="J244" s="37"/>
      <c r="K244" s="37"/>
      <c r="L244" s="38"/>
      <c r="M244" s="189"/>
      <c r="N244" s="190"/>
      <c r="O244" s="76"/>
      <c r="P244" s="76"/>
      <c r="Q244" s="76"/>
      <c r="R244" s="76"/>
      <c r="S244" s="76"/>
      <c r="T244" s="77"/>
      <c r="U244" s="37"/>
      <c r="V244" s="37"/>
      <c r="W244" s="37"/>
      <c r="X244" s="37"/>
      <c r="Y244" s="37"/>
      <c r="Z244" s="37"/>
      <c r="AA244" s="37"/>
      <c r="AB244" s="37"/>
      <c r="AC244" s="37"/>
      <c r="AD244" s="37"/>
      <c r="AE244" s="37"/>
      <c r="AT244" s="18" t="s">
        <v>145</v>
      </c>
      <c r="AU244" s="18" t="s">
        <v>86</v>
      </c>
    </row>
    <row r="245" s="2" customFormat="1" ht="24.15" customHeight="1">
      <c r="A245" s="37"/>
      <c r="B245" s="171"/>
      <c r="C245" s="172" t="s">
        <v>510</v>
      </c>
      <c r="D245" s="172" t="s">
        <v>139</v>
      </c>
      <c r="E245" s="173" t="s">
        <v>1837</v>
      </c>
      <c r="F245" s="174" t="s">
        <v>1838</v>
      </c>
      <c r="G245" s="175" t="s">
        <v>1491</v>
      </c>
      <c r="H245" s="234"/>
      <c r="I245" s="177"/>
      <c r="J245" s="178">
        <f>ROUND(I245*H245,2)</f>
        <v>0</v>
      </c>
      <c r="K245" s="179"/>
      <c r="L245" s="38"/>
      <c r="M245" s="180" t="s">
        <v>1</v>
      </c>
      <c r="N245" s="181" t="s">
        <v>41</v>
      </c>
      <c r="O245" s="76"/>
      <c r="P245" s="182">
        <f>O245*H245</f>
        <v>0</v>
      </c>
      <c r="Q245" s="182">
        <v>0</v>
      </c>
      <c r="R245" s="182">
        <f>Q245*H245</f>
        <v>0</v>
      </c>
      <c r="S245" s="182">
        <v>0</v>
      </c>
      <c r="T245" s="183">
        <f>S245*H245</f>
        <v>0</v>
      </c>
      <c r="U245" s="37"/>
      <c r="V245" s="37"/>
      <c r="W245" s="37"/>
      <c r="X245" s="37"/>
      <c r="Y245" s="37"/>
      <c r="Z245" s="37"/>
      <c r="AA245" s="37"/>
      <c r="AB245" s="37"/>
      <c r="AC245" s="37"/>
      <c r="AD245" s="37"/>
      <c r="AE245" s="37"/>
      <c r="AR245" s="184" t="s">
        <v>305</v>
      </c>
      <c r="AT245" s="184" t="s">
        <v>139</v>
      </c>
      <c r="AU245" s="184" t="s">
        <v>86</v>
      </c>
      <c r="AY245" s="18" t="s">
        <v>136</v>
      </c>
      <c r="BE245" s="185">
        <f>IF(N245="základní",J245,0)</f>
        <v>0</v>
      </c>
      <c r="BF245" s="185">
        <f>IF(N245="snížená",J245,0)</f>
        <v>0</v>
      </c>
      <c r="BG245" s="185">
        <f>IF(N245="zákl. přenesená",J245,0)</f>
        <v>0</v>
      </c>
      <c r="BH245" s="185">
        <f>IF(N245="sníž. přenesená",J245,0)</f>
        <v>0</v>
      </c>
      <c r="BI245" s="185">
        <f>IF(N245="nulová",J245,0)</f>
        <v>0</v>
      </c>
      <c r="BJ245" s="18" t="s">
        <v>84</v>
      </c>
      <c r="BK245" s="185">
        <f>ROUND(I245*H245,2)</f>
        <v>0</v>
      </c>
      <c r="BL245" s="18" t="s">
        <v>305</v>
      </c>
      <c r="BM245" s="184" t="s">
        <v>1839</v>
      </c>
    </row>
    <row r="246" s="2" customFormat="1">
      <c r="A246" s="37"/>
      <c r="B246" s="38"/>
      <c r="C246" s="37"/>
      <c r="D246" s="186" t="s">
        <v>145</v>
      </c>
      <c r="E246" s="37"/>
      <c r="F246" s="187" t="s">
        <v>1840</v>
      </c>
      <c r="G246" s="37"/>
      <c r="H246" s="37"/>
      <c r="I246" s="188"/>
      <c r="J246" s="37"/>
      <c r="K246" s="37"/>
      <c r="L246" s="38"/>
      <c r="M246" s="189"/>
      <c r="N246" s="190"/>
      <c r="O246" s="76"/>
      <c r="P246" s="76"/>
      <c r="Q246" s="76"/>
      <c r="R246" s="76"/>
      <c r="S246" s="76"/>
      <c r="T246" s="77"/>
      <c r="U246" s="37"/>
      <c r="V246" s="37"/>
      <c r="W246" s="37"/>
      <c r="X246" s="37"/>
      <c r="Y246" s="37"/>
      <c r="Z246" s="37"/>
      <c r="AA246" s="37"/>
      <c r="AB246" s="37"/>
      <c r="AC246" s="37"/>
      <c r="AD246" s="37"/>
      <c r="AE246" s="37"/>
      <c r="AT246" s="18" t="s">
        <v>145</v>
      </c>
      <c r="AU246" s="18" t="s">
        <v>86</v>
      </c>
    </row>
    <row r="247" s="2" customFormat="1">
      <c r="A247" s="37"/>
      <c r="B247" s="38"/>
      <c r="C247" s="37"/>
      <c r="D247" s="206" t="s">
        <v>156</v>
      </c>
      <c r="E247" s="37"/>
      <c r="F247" s="207" t="s">
        <v>1841</v>
      </c>
      <c r="G247" s="37"/>
      <c r="H247" s="37"/>
      <c r="I247" s="188"/>
      <c r="J247" s="37"/>
      <c r="K247" s="37"/>
      <c r="L247" s="38"/>
      <c r="M247" s="189"/>
      <c r="N247" s="190"/>
      <c r="O247" s="76"/>
      <c r="P247" s="76"/>
      <c r="Q247" s="76"/>
      <c r="R247" s="76"/>
      <c r="S247" s="76"/>
      <c r="T247" s="77"/>
      <c r="U247" s="37"/>
      <c r="V247" s="37"/>
      <c r="W247" s="37"/>
      <c r="X247" s="37"/>
      <c r="Y247" s="37"/>
      <c r="Z247" s="37"/>
      <c r="AA247" s="37"/>
      <c r="AB247" s="37"/>
      <c r="AC247" s="37"/>
      <c r="AD247" s="37"/>
      <c r="AE247" s="37"/>
      <c r="AT247" s="18" t="s">
        <v>156</v>
      </c>
      <c r="AU247" s="18" t="s">
        <v>86</v>
      </c>
    </row>
    <row r="248" s="12" customFormat="1" ht="22.8" customHeight="1">
      <c r="A248" s="12"/>
      <c r="B248" s="158"/>
      <c r="C248" s="12"/>
      <c r="D248" s="159" t="s">
        <v>75</v>
      </c>
      <c r="E248" s="169" t="s">
        <v>1842</v>
      </c>
      <c r="F248" s="169" t="s">
        <v>1843</v>
      </c>
      <c r="G248" s="12"/>
      <c r="H248" s="12"/>
      <c r="I248" s="161"/>
      <c r="J248" s="170">
        <f>BK248</f>
        <v>0</v>
      </c>
      <c r="K248" s="12"/>
      <c r="L248" s="158"/>
      <c r="M248" s="163"/>
      <c r="N248" s="164"/>
      <c r="O248" s="164"/>
      <c r="P248" s="165">
        <f>SUM(P249:P267)</f>
        <v>0</v>
      </c>
      <c r="Q248" s="164"/>
      <c r="R248" s="165">
        <f>SUM(R249:R267)</f>
        <v>0.11935</v>
      </c>
      <c r="S248" s="164"/>
      <c r="T248" s="166">
        <f>SUM(T249:T267)</f>
        <v>0</v>
      </c>
      <c r="U248" s="12"/>
      <c r="V248" s="12"/>
      <c r="W248" s="12"/>
      <c r="X248" s="12"/>
      <c r="Y248" s="12"/>
      <c r="Z248" s="12"/>
      <c r="AA248" s="12"/>
      <c r="AB248" s="12"/>
      <c r="AC248" s="12"/>
      <c r="AD248" s="12"/>
      <c r="AE248" s="12"/>
      <c r="AR248" s="159" t="s">
        <v>86</v>
      </c>
      <c r="AT248" s="167" t="s">
        <v>75</v>
      </c>
      <c r="AU248" s="167" t="s">
        <v>84</v>
      </c>
      <c r="AY248" s="159" t="s">
        <v>136</v>
      </c>
      <c r="BK248" s="168">
        <f>SUM(BK249:BK267)</f>
        <v>0</v>
      </c>
    </row>
    <row r="249" s="2" customFormat="1" ht="33" customHeight="1">
      <c r="A249" s="37"/>
      <c r="B249" s="171"/>
      <c r="C249" s="172" t="s">
        <v>515</v>
      </c>
      <c r="D249" s="172" t="s">
        <v>139</v>
      </c>
      <c r="E249" s="173" t="s">
        <v>1844</v>
      </c>
      <c r="F249" s="174" t="s">
        <v>1845</v>
      </c>
      <c r="G249" s="175" t="s">
        <v>308</v>
      </c>
      <c r="H249" s="176">
        <v>8</v>
      </c>
      <c r="I249" s="177"/>
      <c r="J249" s="178">
        <f>ROUND(I249*H249,2)</f>
        <v>0</v>
      </c>
      <c r="K249" s="179"/>
      <c r="L249" s="38"/>
      <c r="M249" s="180" t="s">
        <v>1</v>
      </c>
      <c r="N249" s="181" t="s">
        <v>41</v>
      </c>
      <c r="O249" s="76"/>
      <c r="P249" s="182">
        <f>O249*H249</f>
        <v>0</v>
      </c>
      <c r="Q249" s="182">
        <v>0.0091999999999999998</v>
      </c>
      <c r="R249" s="182">
        <f>Q249*H249</f>
        <v>0.073599999999999999</v>
      </c>
      <c r="S249" s="182">
        <v>0</v>
      </c>
      <c r="T249" s="183">
        <f>S249*H249</f>
        <v>0</v>
      </c>
      <c r="U249" s="37"/>
      <c r="V249" s="37"/>
      <c r="W249" s="37"/>
      <c r="X249" s="37"/>
      <c r="Y249" s="37"/>
      <c r="Z249" s="37"/>
      <c r="AA249" s="37"/>
      <c r="AB249" s="37"/>
      <c r="AC249" s="37"/>
      <c r="AD249" s="37"/>
      <c r="AE249" s="37"/>
      <c r="AR249" s="184" t="s">
        <v>305</v>
      </c>
      <c r="AT249" s="184" t="s">
        <v>139</v>
      </c>
      <c r="AU249" s="184" t="s">
        <v>86</v>
      </c>
      <c r="AY249" s="18" t="s">
        <v>136</v>
      </c>
      <c r="BE249" s="185">
        <f>IF(N249="základní",J249,0)</f>
        <v>0</v>
      </c>
      <c r="BF249" s="185">
        <f>IF(N249="snížená",J249,0)</f>
        <v>0</v>
      </c>
      <c r="BG249" s="185">
        <f>IF(N249="zákl. přenesená",J249,0)</f>
        <v>0</v>
      </c>
      <c r="BH249" s="185">
        <f>IF(N249="sníž. přenesená",J249,0)</f>
        <v>0</v>
      </c>
      <c r="BI249" s="185">
        <f>IF(N249="nulová",J249,0)</f>
        <v>0</v>
      </c>
      <c r="BJ249" s="18" t="s">
        <v>84</v>
      </c>
      <c r="BK249" s="185">
        <f>ROUND(I249*H249,2)</f>
        <v>0</v>
      </c>
      <c r="BL249" s="18" t="s">
        <v>305</v>
      </c>
      <c r="BM249" s="184" t="s">
        <v>1846</v>
      </c>
    </row>
    <row r="250" s="2" customFormat="1">
      <c r="A250" s="37"/>
      <c r="B250" s="38"/>
      <c r="C250" s="37"/>
      <c r="D250" s="186" t="s">
        <v>145</v>
      </c>
      <c r="E250" s="37"/>
      <c r="F250" s="187" t="s">
        <v>1847</v>
      </c>
      <c r="G250" s="37"/>
      <c r="H250" s="37"/>
      <c r="I250" s="188"/>
      <c r="J250" s="37"/>
      <c r="K250" s="37"/>
      <c r="L250" s="38"/>
      <c r="M250" s="189"/>
      <c r="N250" s="190"/>
      <c r="O250" s="76"/>
      <c r="P250" s="76"/>
      <c r="Q250" s="76"/>
      <c r="R250" s="76"/>
      <c r="S250" s="76"/>
      <c r="T250" s="77"/>
      <c r="U250" s="37"/>
      <c r="V250" s="37"/>
      <c r="W250" s="37"/>
      <c r="X250" s="37"/>
      <c r="Y250" s="37"/>
      <c r="Z250" s="37"/>
      <c r="AA250" s="37"/>
      <c r="AB250" s="37"/>
      <c r="AC250" s="37"/>
      <c r="AD250" s="37"/>
      <c r="AE250" s="37"/>
      <c r="AT250" s="18" t="s">
        <v>145</v>
      </c>
      <c r="AU250" s="18" t="s">
        <v>86</v>
      </c>
    </row>
    <row r="251" s="2" customFormat="1">
      <c r="A251" s="37"/>
      <c r="B251" s="38"/>
      <c r="C251" s="37"/>
      <c r="D251" s="206" t="s">
        <v>156</v>
      </c>
      <c r="E251" s="37"/>
      <c r="F251" s="207" t="s">
        <v>1848</v>
      </c>
      <c r="G251" s="37"/>
      <c r="H251" s="37"/>
      <c r="I251" s="188"/>
      <c r="J251" s="37"/>
      <c r="K251" s="37"/>
      <c r="L251" s="38"/>
      <c r="M251" s="189"/>
      <c r="N251" s="190"/>
      <c r="O251" s="76"/>
      <c r="P251" s="76"/>
      <c r="Q251" s="76"/>
      <c r="R251" s="76"/>
      <c r="S251" s="76"/>
      <c r="T251" s="77"/>
      <c r="U251" s="37"/>
      <c r="V251" s="37"/>
      <c r="W251" s="37"/>
      <c r="X251" s="37"/>
      <c r="Y251" s="37"/>
      <c r="Z251" s="37"/>
      <c r="AA251" s="37"/>
      <c r="AB251" s="37"/>
      <c r="AC251" s="37"/>
      <c r="AD251" s="37"/>
      <c r="AE251" s="37"/>
      <c r="AT251" s="18" t="s">
        <v>156</v>
      </c>
      <c r="AU251" s="18" t="s">
        <v>86</v>
      </c>
    </row>
    <row r="252" s="2" customFormat="1" ht="37.8" customHeight="1">
      <c r="A252" s="37"/>
      <c r="B252" s="171"/>
      <c r="C252" s="172" t="s">
        <v>770</v>
      </c>
      <c r="D252" s="172" t="s">
        <v>139</v>
      </c>
      <c r="E252" s="173" t="s">
        <v>1849</v>
      </c>
      <c r="F252" s="174" t="s">
        <v>1850</v>
      </c>
      <c r="G252" s="175" t="s">
        <v>308</v>
      </c>
      <c r="H252" s="176">
        <v>3</v>
      </c>
      <c r="I252" s="177"/>
      <c r="J252" s="178">
        <f>ROUND(I252*H252,2)</f>
        <v>0</v>
      </c>
      <c r="K252" s="179"/>
      <c r="L252" s="38"/>
      <c r="M252" s="180" t="s">
        <v>1</v>
      </c>
      <c r="N252" s="181" t="s">
        <v>41</v>
      </c>
      <c r="O252" s="76"/>
      <c r="P252" s="182">
        <f>O252*H252</f>
        <v>0</v>
      </c>
      <c r="Q252" s="182">
        <v>0.0091999999999999998</v>
      </c>
      <c r="R252" s="182">
        <f>Q252*H252</f>
        <v>0.0276</v>
      </c>
      <c r="S252" s="182">
        <v>0</v>
      </c>
      <c r="T252" s="183">
        <f>S252*H252</f>
        <v>0</v>
      </c>
      <c r="U252" s="37"/>
      <c r="V252" s="37"/>
      <c r="W252" s="37"/>
      <c r="X252" s="37"/>
      <c r="Y252" s="37"/>
      <c r="Z252" s="37"/>
      <c r="AA252" s="37"/>
      <c r="AB252" s="37"/>
      <c r="AC252" s="37"/>
      <c r="AD252" s="37"/>
      <c r="AE252" s="37"/>
      <c r="AR252" s="184" t="s">
        <v>305</v>
      </c>
      <c r="AT252" s="184" t="s">
        <v>139</v>
      </c>
      <c r="AU252" s="184" t="s">
        <v>86</v>
      </c>
      <c r="AY252" s="18" t="s">
        <v>136</v>
      </c>
      <c r="BE252" s="185">
        <f>IF(N252="základní",J252,0)</f>
        <v>0</v>
      </c>
      <c r="BF252" s="185">
        <f>IF(N252="snížená",J252,0)</f>
        <v>0</v>
      </c>
      <c r="BG252" s="185">
        <f>IF(N252="zákl. přenesená",J252,0)</f>
        <v>0</v>
      </c>
      <c r="BH252" s="185">
        <f>IF(N252="sníž. přenesená",J252,0)</f>
        <v>0</v>
      </c>
      <c r="BI252" s="185">
        <f>IF(N252="nulová",J252,0)</f>
        <v>0</v>
      </c>
      <c r="BJ252" s="18" t="s">
        <v>84</v>
      </c>
      <c r="BK252" s="185">
        <f>ROUND(I252*H252,2)</f>
        <v>0</v>
      </c>
      <c r="BL252" s="18" t="s">
        <v>305</v>
      </c>
      <c r="BM252" s="184" t="s">
        <v>1851</v>
      </c>
    </row>
    <row r="253" s="2" customFormat="1">
      <c r="A253" s="37"/>
      <c r="B253" s="38"/>
      <c r="C253" s="37"/>
      <c r="D253" s="186" t="s">
        <v>145</v>
      </c>
      <c r="E253" s="37"/>
      <c r="F253" s="187" t="s">
        <v>1847</v>
      </c>
      <c r="G253" s="37"/>
      <c r="H253" s="37"/>
      <c r="I253" s="188"/>
      <c r="J253" s="37"/>
      <c r="K253" s="37"/>
      <c r="L253" s="38"/>
      <c r="M253" s="189"/>
      <c r="N253" s="190"/>
      <c r="O253" s="76"/>
      <c r="P253" s="76"/>
      <c r="Q253" s="76"/>
      <c r="R253" s="76"/>
      <c r="S253" s="76"/>
      <c r="T253" s="77"/>
      <c r="U253" s="37"/>
      <c r="V253" s="37"/>
      <c r="W253" s="37"/>
      <c r="X253" s="37"/>
      <c r="Y253" s="37"/>
      <c r="Z253" s="37"/>
      <c r="AA253" s="37"/>
      <c r="AB253" s="37"/>
      <c r="AC253" s="37"/>
      <c r="AD253" s="37"/>
      <c r="AE253" s="37"/>
      <c r="AT253" s="18" t="s">
        <v>145</v>
      </c>
      <c r="AU253" s="18" t="s">
        <v>86</v>
      </c>
    </row>
    <row r="254" s="2" customFormat="1" ht="16.5" customHeight="1">
      <c r="A254" s="37"/>
      <c r="B254" s="171"/>
      <c r="C254" s="172" t="s">
        <v>774</v>
      </c>
      <c r="D254" s="172" t="s">
        <v>139</v>
      </c>
      <c r="E254" s="173" t="s">
        <v>1852</v>
      </c>
      <c r="F254" s="174" t="s">
        <v>1853</v>
      </c>
      <c r="G254" s="175" t="s">
        <v>308</v>
      </c>
      <c r="H254" s="176">
        <v>11</v>
      </c>
      <c r="I254" s="177"/>
      <c r="J254" s="178">
        <f>ROUND(I254*H254,2)</f>
        <v>0</v>
      </c>
      <c r="K254" s="179"/>
      <c r="L254" s="38"/>
      <c r="M254" s="180" t="s">
        <v>1</v>
      </c>
      <c r="N254" s="181" t="s">
        <v>41</v>
      </c>
      <c r="O254" s="76"/>
      <c r="P254" s="182">
        <f>O254*H254</f>
        <v>0</v>
      </c>
      <c r="Q254" s="182">
        <v>0.00014999999999999999</v>
      </c>
      <c r="R254" s="182">
        <f>Q254*H254</f>
        <v>0.0016499999999999998</v>
      </c>
      <c r="S254" s="182">
        <v>0</v>
      </c>
      <c r="T254" s="183">
        <f>S254*H254</f>
        <v>0</v>
      </c>
      <c r="U254" s="37"/>
      <c r="V254" s="37"/>
      <c r="W254" s="37"/>
      <c r="X254" s="37"/>
      <c r="Y254" s="37"/>
      <c r="Z254" s="37"/>
      <c r="AA254" s="37"/>
      <c r="AB254" s="37"/>
      <c r="AC254" s="37"/>
      <c r="AD254" s="37"/>
      <c r="AE254" s="37"/>
      <c r="AR254" s="184" t="s">
        <v>305</v>
      </c>
      <c r="AT254" s="184" t="s">
        <v>139</v>
      </c>
      <c r="AU254" s="184" t="s">
        <v>86</v>
      </c>
      <c r="AY254" s="18" t="s">
        <v>136</v>
      </c>
      <c r="BE254" s="185">
        <f>IF(N254="základní",J254,0)</f>
        <v>0</v>
      </c>
      <c r="BF254" s="185">
        <f>IF(N254="snížená",J254,0)</f>
        <v>0</v>
      </c>
      <c r="BG254" s="185">
        <f>IF(N254="zákl. přenesená",J254,0)</f>
        <v>0</v>
      </c>
      <c r="BH254" s="185">
        <f>IF(N254="sníž. přenesená",J254,0)</f>
        <v>0</v>
      </c>
      <c r="BI254" s="185">
        <f>IF(N254="nulová",J254,0)</f>
        <v>0</v>
      </c>
      <c r="BJ254" s="18" t="s">
        <v>84</v>
      </c>
      <c r="BK254" s="185">
        <f>ROUND(I254*H254,2)</f>
        <v>0</v>
      </c>
      <c r="BL254" s="18" t="s">
        <v>305</v>
      </c>
      <c r="BM254" s="184" t="s">
        <v>1854</v>
      </c>
    </row>
    <row r="255" s="2" customFormat="1">
      <c r="A255" s="37"/>
      <c r="B255" s="38"/>
      <c r="C255" s="37"/>
      <c r="D255" s="186" t="s">
        <v>145</v>
      </c>
      <c r="E255" s="37"/>
      <c r="F255" s="187" t="s">
        <v>1855</v>
      </c>
      <c r="G255" s="37"/>
      <c r="H255" s="37"/>
      <c r="I255" s="188"/>
      <c r="J255" s="37"/>
      <c r="K255" s="37"/>
      <c r="L255" s="38"/>
      <c r="M255" s="189"/>
      <c r="N255" s="190"/>
      <c r="O255" s="76"/>
      <c r="P255" s="76"/>
      <c r="Q255" s="76"/>
      <c r="R255" s="76"/>
      <c r="S255" s="76"/>
      <c r="T255" s="77"/>
      <c r="U255" s="37"/>
      <c r="V255" s="37"/>
      <c r="W255" s="37"/>
      <c r="X255" s="37"/>
      <c r="Y255" s="37"/>
      <c r="Z255" s="37"/>
      <c r="AA255" s="37"/>
      <c r="AB255" s="37"/>
      <c r="AC255" s="37"/>
      <c r="AD255" s="37"/>
      <c r="AE255" s="37"/>
      <c r="AT255" s="18" t="s">
        <v>145</v>
      </c>
      <c r="AU255" s="18" t="s">
        <v>86</v>
      </c>
    </row>
    <row r="256" s="2" customFormat="1">
      <c r="A256" s="37"/>
      <c r="B256" s="38"/>
      <c r="C256" s="37"/>
      <c r="D256" s="206" t="s">
        <v>156</v>
      </c>
      <c r="E256" s="37"/>
      <c r="F256" s="207" t="s">
        <v>1856</v>
      </c>
      <c r="G256" s="37"/>
      <c r="H256" s="37"/>
      <c r="I256" s="188"/>
      <c r="J256" s="37"/>
      <c r="K256" s="37"/>
      <c r="L256" s="38"/>
      <c r="M256" s="189"/>
      <c r="N256" s="190"/>
      <c r="O256" s="76"/>
      <c r="P256" s="76"/>
      <c r="Q256" s="76"/>
      <c r="R256" s="76"/>
      <c r="S256" s="76"/>
      <c r="T256" s="77"/>
      <c r="U256" s="37"/>
      <c r="V256" s="37"/>
      <c r="W256" s="37"/>
      <c r="X256" s="37"/>
      <c r="Y256" s="37"/>
      <c r="Z256" s="37"/>
      <c r="AA256" s="37"/>
      <c r="AB256" s="37"/>
      <c r="AC256" s="37"/>
      <c r="AD256" s="37"/>
      <c r="AE256" s="37"/>
      <c r="AT256" s="18" t="s">
        <v>156</v>
      </c>
      <c r="AU256" s="18" t="s">
        <v>86</v>
      </c>
    </row>
    <row r="257" s="2" customFormat="1" ht="16.5" customHeight="1">
      <c r="A257" s="37"/>
      <c r="B257" s="171"/>
      <c r="C257" s="172" t="s">
        <v>779</v>
      </c>
      <c r="D257" s="172" t="s">
        <v>139</v>
      </c>
      <c r="E257" s="173" t="s">
        <v>1857</v>
      </c>
      <c r="F257" s="174" t="s">
        <v>1858</v>
      </c>
      <c r="G257" s="175" t="s">
        <v>308</v>
      </c>
      <c r="H257" s="176">
        <v>11</v>
      </c>
      <c r="I257" s="177"/>
      <c r="J257" s="178">
        <f>ROUND(I257*H257,2)</f>
        <v>0</v>
      </c>
      <c r="K257" s="179"/>
      <c r="L257" s="38"/>
      <c r="M257" s="180" t="s">
        <v>1</v>
      </c>
      <c r="N257" s="181" t="s">
        <v>41</v>
      </c>
      <c r="O257" s="76"/>
      <c r="P257" s="182">
        <f>O257*H257</f>
        <v>0</v>
      </c>
      <c r="Q257" s="182">
        <v>0.00050000000000000001</v>
      </c>
      <c r="R257" s="182">
        <f>Q257*H257</f>
        <v>0.0054999999999999997</v>
      </c>
      <c r="S257" s="182">
        <v>0</v>
      </c>
      <c r="T257" s="183">
        <f>S257*H257</f>
        <v>0</v>
      </c>
      <c r="U257" s="37"/>
      <c r="V257" s="37"/>
      <c r="W257" s="37"/>
      <c r="X257" s="37"/>
      <c r="Y257" s="37"/>
      <c r="Z257" s="37"/>
      <c r="AA257" s="37"/>
      <c r="AB257" s="37"/>
      <c r="AC257" s="37"/>
      <c r="AD257" s="37"/>
      <c r="AE257" s="37"/>
      <c r="AR257" s="184" t="s">
        <v>305</v>
      </c>
      <c r="AT257" s="184" t="s">
        <v>139</v>
      </c>
      <c r="AU257" s="184" t="s">
        <v>86</v>
      </c>
      <c r="AY257" s="18" t="s">
        <v>136</v>
      </c>
      <c r="BE257" s="185">
        <f>IF(N257="základní",J257,0)</f>
        <v>0</v>
      </c>
      <c r="BF257" s="185">
        <f>IF(N257="snížená",J257,0)</f>
        <v>0</v>
      </c>
      <c r="BG257" s="185">
        <f>IF(N257="zákl. přenesená",J257,0)</f>
        <v>0</v>
      </c>
      <c r="BH257" s="185">
        <f>IF(N257="sníž. přenesená",J257,0)</f>
        <v>0</v>
      </c>
      <c r="BI257" s="185">
        <f>IF(N257="nulová",J257,0)</f>
        <v>0</v>
      </c>
      <c r="BJ257" s="18" t="s">
        <v>84</v>
      </c>
      <c r="BK257" s="185">
        <f>ROUND(I257*H257,2)</f>
        <v>0</v>
      </c>
      <c r="BL257" s="18" t="s">
        <v>305</v>
      </c>
      <c r="BM257" s="184" t="s">
        <v>1859</v>
      </c>
    </row>
    <row r="258" s="2" customFormat="1">
      <c r="A258" s="37"/>
      <c r="B258" s="38"/>
      <c r="C258" s="37"/>
      <c r="D258" s="186" t="s">
        <v>145</v>
      </c>
      <c r="E258" s="37"/>
      <c r="F258" s="187" t="s">
        <v>1860</v>
      </c>
      <c r="G258" s="37"/>
      <c r="H258" s="37"/>
      <c r="I258" s="188"/>
      <c r="J258" s="37"/>
      <c r="K258" s="37"/>
      <c r="L258" s="38"/>
      <c r="M258" s="189"/>
      <c r="N258" s="190"/>
      <c r="O258" s="76"/>
      <c r="P258" s="76"/>
      <c r="Q258" s="76"/>
      <c r="R258" s="76"/>
      <c r="S258" s="76"/>
      <c r="T258" s="77"/>
      <c r="U258" s="37"/>
      <c r="V258" s="37"/>
      <c r="W258" s="37"/>
      <c r="X258" s="37"/>
      <c r="Y258" s="37"/>
      <c r="Z258" s="37"/>
      <c r="AA258" s="37"/>
      <c r="AB258" s="37"/>
      <c r="AC258" s="37"/>
      <c r="AD258" s="37"/>
      <c r="AE258" s="37"/>
      <c r="AT258" s="18" t="s">
        <v>145</v>
      </c>
      <c r="AU258" s="18" t="s">
        <v>86</v>
      </c>
    </row>
    <row r="259" s="2" customFormat="1">
      <c r="A259" s="37"/>
      <c r="B259" s="38"/>
      <c r="C259" s="37"/>
      <c r="D259" s="206" t="s">
        <v>156</v>
      </c>
      <c r="E259" s="37"/>
      <c r="F259" s="207" t="s">
        <v>1861</v>
      </c>
      <c r="G259" s="37"/>
      <c r="H259" s="37"/>
      <c r="I259" s="188"/>
      <c r="J259" s="37"/>
      <c r="K259" s="37"/>
      <c r="L259" s="38"/>
      <c r="M259" s="189"/>
      <c r="N259" s="190"/>
      <c r="O259" s="76"/>
      <c r="P259" s="76"/>
      <c r="Q259" s="76"/>
      <c r="R259" s="76"/>
      <c r="S259" s="76"/>
      <c r="T259" s="77"/>
      <c r="U259" s="37"/>
      <c r="V259" s="37"/>
      <c r="W259" s="37"/>
      <c r="X259" s="37"/>
      <c r="Y259" s="37"/>
      <c r="Z259" s="37"/>
      <c r="AA259" s="37"/>
      <c r="AB259" s="37"/>
      <c r="AC259" s="37"/>
      <c r="AD259" s="37"/>
      <c r="AE259" s="37"/>
      <c r="AT259" s="18" t="s">
        <v>156</v>
      </c>
      <c r="AU259" s="18" t="s">
        <v>86</v>
      </c>
    </row>
    <row r="260" s="2" customFormat="1" ht="24.15" customHeight="1">
      <c r="A260" s="37"/>
      <c r="B260" s="171"/>
      <c r="C260" s="172" t="s">
        <v>1497</v>
      </c>
      <c r="D260" s="172" t="s">
        <v>139</v>
      </c>
      <c r="E260" s="173" t="s">
        <v>1862</v>
      </c>
      <c r="F260" s="174" t="s">
        <v>1863</v>
      </c>
      <c r="G260" s="175" t="s">
        <v>308</v>
      </c>
      <c r="H260" s="176">
        <v>11</v>
      </c>
      <c r="I260" s="177"/>
      <c r="J260" s="178">
        <f>ROUND(I260*H260,2)</f>
        <v>0</v>
      </c>
      <c r="K260" s="179"/>
      <c r="L260" s="38"/>
      <c r="M260" s="180" t="s">
        <v>1</v>
      </c>
      <c r="N260" s="181" t="s">
        <v>41</v>
      </c>
      <c r="O260" s="76"/>
      <c r="P260" s="182">
        <f>O260*H260</f>
        <v>0</v>
      </c>
      <c r="Q260" s="182">
        <v>0</v>
      </c>
      <c r="R260" s="182">
        <f>Q260*H260</f>
        <v>0</v>
      </c>
      <c r="S260" s="182">
        <v>0</v>
      </c>
      <c r="T260" s="183">
        <f>S260*H260</f>
        <v>0</v>
      </c>
      <c r="U260" s="37"/>
      <c r="V260" s="37"/>
      <c r="W260" s="37"/>
      <c r="X260" s="37"/>
      <c r="Y260" s="37"/>
      <c r="Z260" s="37"/>
      <c r="AA260" s="37"/>
      <c r="AB260" s="37"/>
      <c r="AC260" s="37"/>
      <c r="AD260" s="37"/>
      <c r="AE260" s="37"/>
      <c r="AR260" s="184" t="s">
        <v>305</v>
      </c>
      <c r="AT260" s="184" t="s">
        <v>139</v>
      </c>
      <c r="AU260" s="184" t="s">
        <v>86</v>
      </c>
      <c r="AY260" s="18" t="s">
        <v>136</v>
      </c>
      <c r="BE260" s="185">
        <f>IF(N260="základní",J260,0)</f>
        <v>0</v>
      </c>
      <c r="BF260" s="185">
        <f>IF(N260="snížená",J260,0)</f>
        <v>0</v>
      </c>
      <c r="BG260" s="185">
        <f>IF(N260="zákl. přenesená",J260,0)</f>
        <v>0</v>
      </c>
      <c r="BH260" s="185">
        <f>IF(N260="sníž. přenesená",J260,0)</f>
        <v>0</v>
      </c>
      <c r="BI260" s="185">
        <f>IF(N260="nulová",J260,0)</f>
        <v>0</v>
      </c>
      <c r="BJ260" s="18" t="s">
        <v>84</v>
      </c>
      <c r="BK260" s="185">
        <f>ROUND(I260*H260,2)</f>
        <v>0</v>
      </c>
      <c r="BL260" s="18" t="s">
        <v>305</v>
      </c>
      <c r="BM260" s="184" t="s">
        <v>1864</v>
      </c>
    </row>
    <row r="261" s="2" customFormat="1">
      <c r="A261" s="37"/>
      <c r="B261" s="38"/>
      <c r="C261" s="37"/>
      <c r="D261" s="186" t="s">
        <v>145</v>
      </c>
      <c r="E261" s="37"/>
      <c r="F261" s="187" t="s">
        <v>1865</v>
      </c>
      <c r="G261" s="37"/>
      <c r="H261" s="37"/>
      <c r="I261" s="188"/>
      <c r="J261" s="37"/>
      <c r="K261" s="37"/>
      <c r="L261" s="38"/>
      <c r="M261" s="189"/>
      <c r="N261" s="190"/>
      <c r="O261" s="76"/>
      <c r="P261" s="76"/>
      <c r="Q261" s="76"/>
      <c r="R261" s="76"/>
      <c r="S261" s="76"/>
      <c r="T261" s="77"/>
      <c r="U261" s="37"/>
      <c r="V261" s="37"/>
      <c r="W261" s="37"/>
      <c r="X261" s="37"/>
      <c r="Y261" s="37"/>
      <c r="Z261" s="37"/>
      <c r="AA261" s="37"/>
      <c r="AB261" s="37"/>
      <c r="AC261" s="37"/>
      <c r="AD261" s="37"/>
      <c r="AE261" s="37"/>
      <c r="AT261" s="18" t="s">
        <v>145</v>
      </c>
      <c r="AU261" s="18" t="s">
        <v>86</v>
      </c>
    </row>
    <row r="262" s="2" customFormat="1">
      <c r="A262" s="37"/>
      <c r="B262" s="38"/>
      <c r="C262" s="37"/>
      <c r="D262" s="206" t="s">
        <v>156</v>
      </c>
      <c r="E262" s="37"/>
      <c r="F262" s="207" t="s">
        <v>1866</v>
      </c>
      <c r="G262" s="37"/>
      <c r="H262" s="37"/>
      <c r="I262" s="188"/>
      <c r="J262" s="37"/>
      <c r="K262" s="37"/>
      <c r="L262" s="38"/>
      <c r="M262" s="189"/>
      <c r="N262" s="190"/>
      <c r="O262" s="76"/>
      <c r="P262" s="76"/>
      <c r="Q262" s="76"/>
      <c r="R262" s="76"/>
      <c r="S262" s="76"/>
      <c r="T262" s="77"/>
      <c r="U262" s="37"/>
      <c r="V262" s="37"/>
      <c r="W262" s="37"/>
      <c r="X262" s="37"/>
      <c r="Y262" s="37"/>
      <c r="Z262" s="37"/>
      <c r="AA262" s="37"/>
      <c r="AB262" s="37"/>
      <c r="AC262" s="37"/>
      <c r="AD262" s="37"/>
      <c r="AE262" s="37"/>
      <c r="AT262" s="18" t="s">
        <v>156</v>
      </c>
      <c r="AU262" s="18" t="s">
        <v>86</v>
      </c>
    </row>
    <row r="263" s="2" customFormat="1" ht="24.15" customHeight="1">
      <c r="A263" s="37"/>
      <c r="B263" s="171"/>
      <c r="C263" s="220" t="s">
        <v>1503</v>
      </c>
      <c r="D263" s="220" t="s">
        <v>590</v>
      </c>
      <c r="E263" s="221" t="s">
        <v>1867</v>
      </c>
      <c r="F263" s="222" t="s">
        <v>1868</v>
      </c>
      <c r="G263" s="223" t="s">
        <v>356</v>
      </c>
      <c r="H263" s="224">
        <v>11</v>
      </c>
      <c r="I263" s="225"/>
      <c r="J263" s="226">
        <f>ROUND(I263*H263,2)</f>
        <v>0</v>
      </c>
      <c r="K263" s="227"/>
      <c r="L263" s="228"/>
      <c r="M263" s="229" t="s">
        <v>1</v>
      </c>
      <c r="N263" s="230" t="s">
        <v>41</v>
      </c>
      <c r="O263" s="76"/>
      <c r="P263" s="182">
        <f>O263*H263</f>
        <v>0</v>
      </c>
      <c r="Q263" s="182">
        <v>0.001</v>
      </c>
      <c r="R263" s="182">
        <f>Q263*H263</f>
        <v>0.010999999999999999</v>
      </c>
      <c r="S263" s="182">
        <v>0</v>
      </c>
      <c r="T263" s="183">
        <f>S263*H263</f>
        <v>0</v>
      </c>
      <c r="U263" s="37"/>
      <c r="V263" s="37"/>
      <c r="W263" s="37"/>
      <c r="X263" s="37"/>
      <c r="Y263" s="37"/>
      <c r="Z263" s="37"/>
      <c r="AA263" s="37"/>
      <c r="AB263" s="37"/>
      <c r="AC263" s="37"/>
      <c r="AD263" s="37"/>
      <c r="AE263" s="37"/>
      <c r="AR263" s="184" t="s">
        <v>410</v>
      </c>
      <c r="AT263" s="184" t="s">
        <v>590</v>
      </c>
      <c r="AU263" s="184" t="s">
        <v>86</v>
      </c>
      <c r="AY263" s="18" t="s">
        <v>136</v>
      </c>
      <c r="BE263" s="185">
        <f>IF(N263="základní",J263,0)</f>
        <v>0</v>
      </c>
      <c r="BF263" s="185">
        <f>IF(N263="snížená",J263,0)</f>
        <v>0</v>
      </c>
      <c r="BG263" s="185">
        <f>IF(N263="zákl. přenesená",J263,0)</f>
        <v>0</v>
      </c>
      <c r="BH263" s="185">
        <f>IF(N263="sníž. přenesená",J263,0)</f>
        <v>0</v>
      </c>
      <c r="BI263" s="185">
        <f>IF(N263="nulová",J263,0)</f>
        <v>0</v>
      </c>
      <c r="BJ263" s="18" t="s">
        <v>84</v>
      </c>
      <c r="BK263" s="185">
        <f>ROUND(I263*H263,2)</f>
        <v>0</v>
      </c>
      <c r="BL263" s="18" t="s">
        <v>305</v>
      </c>
      <c r="BM263" s="184" t="s">
        <v>1869</v>
      </c>
    </row>
    <row r="264" s="2" customFormat="1">
      <c r="A264" s="37"/>
      <c r="B264" s="38"/>
      <c r="C264" s="37"/>
      <c r="D264" s="186" t="s">
        <v>145</v>
      </c>
      <c r="E264" s="37"/>
      <c r="F264" s="187" t="s">
        <v>1868</v>
      </c>
      <c r="G264" s="37"/>
      <c r="H264" s="37"/>
      <c r="I264" s="188"/>
      <c r="J264" s="37"/>
      <c r="K264" s="37"/>
      <c r="L264" s="38"/>
      <c r="M264" s="189"/>
      <c r="N264" s="190"/>
      <c r="O264" s="76"/>
      <c r="P264" s="76"/>
      <c r="Q264" s="76"/>
      <c r="R264" s="76"/>
      <c r="S264" s="76"/>
      <c r="T264" s="77"/>
      <c r="U264" s="37"/>
      <c r="V264" s="37"/>
      <c r="W264" s="37"/>
      <c r="X264" s="37"/>
      <c r="Y264" s="37"/>
      <c r="Z264" s="37"/>
      <c r="AA264" s="37"/>
      <c r="AB264" s="37"/>
      <c r="AC264" s="37"/>
      <c r="AD264" s="37"/>
      <c r="AE264" s="37"/>
      <c r="AT264" s="18" t="s">
        <v>145</v>
      </c>
      <c r="AU264" s="18" t="s">
        <v>86</v>
      </c>
    </row>
    <row r="265" s="2" customFormat="1" ht="24.15" customHeight="1">
      <c r="A265" s="37"/>
      <c r="B265" s="171"/>
      <c r="C265" s="172" t="s">
        <v>1508</v>
      </c>
      <c r="D265" s="172" t="s">
        <v>139</v>
      </c>
      <c r="E265" s="173" t="s">
        <v>1870</v>
      </c>
      <c r="F265" s="174" t="s">
        <v>1871</v>
      </c>
      <c r="G265" s="175" t="s">
        <v>1491</v>
      </c>
      <c r="H265" s="234"/>
      <c r="I265" s="177"/>
      <c r="J265" s="178">
        <f>ROUND(I265*H265,2)</f>
        <v>0</v>
      </c>
      <c r="K265" s="179"/>
      <c r="L265" s="38"/>
      <c r="M265" s="180" t="s">
        <v>1</v>
      </c>
      <c r="N265" s="181" t="s">
        <v>41</v>
      </c>
      <c r="O265" s="76"/>
      <c r="P265" s="182">
        <f>O265*H265</f>
        <v>0</v>
      </c>
      <c r="Q265" s="182">
        <v>0</v>
      </c>
      <c r="R265" s="182">
        <f>Q265*H265</f>
        <v>0</v>
      </c>
      <c r="S265" s="182">
        <v>0</v>
      </c>
      <c r="T265" s="183">
        <f>S265*H265</f>
        <v>0</v>
      </c>
      <c r="U265" s="37"/>
      <c r="V265" s="37"/>
      <c r="W265" s="37"/>
      <c r="X265" s="37"/>
      <c r="Y265" s="37"/>
      <c r="Z265" s="37"/>
      <c r="AA265" s="37"/>
      <c r="AB265" s="37"/>
      <c r="AC265" s="37"/>
      <c r="AD265" s="37"/>
      <c r="AE265" s="37"/>
      <c r="AR265" s="184" t="s">
        <v>305</v>
      </c>
      <c r="AT265" s="184" t="s">
        <v>139</v>
      </c>
      <c r="AU265" s="184" t="s">
        <v>86</v>
      </c>
      <c r="AY265" s="18" t="s">
        <v>136</v>
      </c>
      <c r="BE265" s="185">
        <f>IF(N265="základní",J265,0)</f>
        <v>0</v>
      </c>
      <c r="BF265" s="185">
        <f>IF(N265="snížená",J265,0)</f>
        <v>0</v>
      </c>
      <c r="BG265" s="185">
        <f>IF(N265="zákl. přenesená",J265,0)</f>
        <v>0</v>
      </c>
      <c r="BH265" s="185">
        <f>IF(N265="sníž. přenesená",J265,0)</f>
        <v>0</v>
      </c>
      <c r="BI265" s="185">
        <f>IF(N265="nulová",J265,0)</f>
        <v>0</v>
      </c>
      <c r="BJ265" s="18" t="s">
        <v>84</v>
      </c>
      <c r="BK265" s="185">
        <f>ROUND(I265*H265,2)</f>
        <v>0</v>
      </c>
      <c r="BL265" s="18" t="s">
        <v>305</v>
      </c>
      <c r="BM265" s="184" t="s">
        <v>1872</v>
      </c>
    </row>
    <row r="266" s="2" customFormat="1">
      <c r="A266" s="37"/>
      <c r="B266" s="38"/>
      <c r="C266" s="37"/>
      <c r="D266" s="186" t="s">
        <v>145</v>
      </c>
      <c r="E266" s="37"/>
      <c r="F266" s="187" t="s">
        <v>1873</v>
      </c>
      <c r="G266" s="37"/>
      <c r="H266" s="37"/>
      <c r="I266" s="188"/>
      <c r="J266" s="37"/>
      <c r="K266" s="37"/>
      <c r="L266" s="38"/>
      <c r="M266" s="189"/>
      <c r="N266" s="190"/>
      <c r="O266" s="76"/>
      <c r="P266" s="76"/>
      <c r="Q266" s="76"/>
      <c r="R266" s="76"/>
      <c r="S266" s="76"/>
      <c r="T266" s="77"/>
      <c r="U266" s="37"/>
      <c r="V266" s="37"/>
      <c r="W266" s="37"/>
      <c r="X266" s="37"/>
      <c r="Y266" s="37"/>
      <c r="Z266" s="37"/>
      <c r="AA266" s="37"/>
      <c r="AB266" s="37"/>
      <c r="AC266" s="37"/>
      <c r="AD266" s="37"/>
      <c r="AE266" s="37"/>
      <c r="AT266" s="18" t="s">
        <v>145</v>
      </c>
      <c r="AU266" s="18" t="s">
        <v>86</v>
      </c>
    </row>
    <row r="267" s="2" customFormat="1">
      <c r="A267" s="37"/>
      <c r="B267" s="38"/>
      <c r="C267" s="37"/>
      <c r="D267" s="206" t="s">
        <v>156</v>
      </c>
      <c r="E267" s="37"/>
      <c r="F267" s="207" t="s">
        <v>1874</v>
      </c>
      <c r="G267" s="37"/>
      <c r="H267" s="37"/>
      <c r="I267" s="188"/>
      <c r="J267" s="37"/>
      <c r="K267" s="37"/>
      <c r="L267" s="38"/>
      <c r="M267" s="189"/>
      <c r="N267" s="190"/>
      <c r="O267" s="76"/>
      <c r="P267" s="76"/>
      <c r="Q267" s="76"/>
      <c r="R267" s="76"/>
      <c r="S267" s="76"/>
      <c r="T267" s="77"/>
      <c r="U267" s="37"/>
      <c r="V267" s="37"/>
      <c r="W267" s="37"/>
      <c r="X267" s="37"/>
      <c r="Y267" s="37"/>
      <c r="Z267" s="37"/>
      <c r="AA267" s="37"/>
      <c r="AB267" s="37"/>
      <c r="AC267" s="37"/>
      <c r="AD267" s="37"/>
      <c r="AE267" s="37"/>
      <c r="AT267" s="18" t="s">
        <v>156</v>
      </c>
      <c r="AU267" s="18" t="s">
        <v>86</v>
      </c>
    </row>
    <row r="268" s="12" customFormat="1" ht="22.8" customHeight="1">
      <c r="A268" s="12"/>
      <c r="B268" s="158"/>
      <c r="C268" s="12"/>
      <c r="D268" s="159" t="s">
        <v>75</v>
      </c>
      <c r="E268" s="169" t="s">
        <v>1875</v>
      </c>
      <c r="F268" s="169" t="s">
        <v>1876</v>
      </c>
      <c r="G268" s="12"/>
      <c r="H268" s="12"/>
      <c r="I268" s="161"/>
      <c r="J268" s="170">
        <f>BK268</f>
        <v>0</v>
      </c>
      <c r="K268" s="12"/>
      <c r="L268" s="158"/>
      <c r="M268" s="163"/>
      <c r="N268" s="164"/>
      <c r="O268" s="164"/>
      <c r="P268" s="165">
        <f>SUM(P269:P272)</f>
        <v>0</v>
      </c>
      <c r="Q268" s="164"/>
      <c r="R268" s="165">
        <f>SUM(R269:R272)</f>
        <v>0.00348</v>
      </c>
      <c r="S268" s="164"/>
      <c r="T268" s="166">
        <f>SUM(T269:T272)</f>
        <v>0</v>
      </c>
      <c r="U268" s="12"/>
      <c r="V268" s="12"/>
      <c r="W268" s="12"/>
      <c r="X268" s="12"/>
      <c r="Y268" s="12"/>
      <c r="Z268" s="12"/>
      <c r="AA268" s="12"/>
      <c r="AB268" s="12"/>
      <c r="AC268" s="12"/>
      <c r="AD268" s="12"/>
      <c r="AE268" s="12"/>
      <c r="AR268" s="159" t="s">
        <v>86</v>
      </c>
      <c r="AT268" s="167" t="s">
        <v>75</v>
      </c>
      <c r="AU268" s="167" t="s">
        <v>84</v>
      </c>
      <c r="AY268" s="159" t="s">
        <v>136</v>
      </c>
      <c r="BK268" s="168">
        <f>SUM(BK269:BK272)</f>
        <v>0</v>
      </c>
    </row>
    <row r="269" s="2" customFormat="1" ht="24.15" customHeight="1">
      <c r="A269" s="37"/>
      <c r="B269" s="171"/>
      <c r="C269" s="172" t="s">
        <v>1513</v>
      </c>
      <c r="D269" s="172" t="s">
        <v>139</v>
      </c>
      <c r="E269" s="173" t="s">
        <v>1877</v>
      </c>
      <c r="F269" s="174" t="s">
        <v>1878</v>
      </c>
      <c r="G269" s="175" t="s">
        <v>210</v>
      </c>
      <c r="H269" s="176">
        <v>6</v>
      </c>
      <c r="I269" s="177"/>
      <c r="J269" s="178">
        <f>ROUND(I269*H269,2)</f>
        <v>0</v>
      </c>
      <c r="K269" s="179"/>
      <c r="L269" s="38"/>
      <c r="M269" s="180" t="s">
        <v>1</v>
      </c>
      <c r="N269" s="181" t="s">
        <v>41</v>
      </c>
      <c r="O269" s="76"/>
      <c r="P269" s="182">
        <f>O269*H269</f>
        <v>0</v>
      </c>
      <c r="Q269" s="182">
        <v>0.00058</v>
      </c>
      <c r="R269" s="182">
        <f>Q269*H269</f>
        <v>0.00348</v>
      </c>
      <c r="S269" s="182">
        <v>0</v>
      </c>
      <c r="T269" s="183">
        <f>S269*H269</f>
        <v>0</v>
      </c>
      <c r="U269" s="37"/>
      <c r="V269" s="37"/>
      <c r="W269" s="37"/>
      <c r="X269" s="37"/>
      <c r="Y269" s="37"/>
      <c r="Z269" s="37"/>
      <c r="AA269" s="37"/>
      <c r="AB269" s="37"/>
      <c r="AC269" s="37"/>
      <c r="AD269" s="37"/>
      <c r="AE269" s="37"/>
      <c r="AR269" s="184" t="s">
        <v>305</v>
      </c>
      <c r="AT269" s="184" t="s">
        <v>139</v>
      </c>
      <c r="AU269" s="184" t="s">
        <v>86</v>
      </c>
      <c r="AY269" s="18" t="s">
        <v>136</v>
      </c>
      <c r="BE269" s="185">
        <f>IF(N269="základní",J269,0)</f>
        <v>0</v>
      </c>
      <c r="BF269" s="185">
        <f>IF(N269="snížená",J269,0)</f>
        <v>0</v>
      </c>
      <c r="BG269" s="185">
        <f>IF(N269="zákl. přenesená",J269,0)</f>
        <v>0</v>
      </c>
      <c r="BH269" s="185">
        <f>IF(N269="sníž. přenesená",J269,0)</f>
        <v>0</v>
      </c>
      <c r="BI269" s="185">
        <f>IF(N269="nulová",J269,0)</f>
        <v>0</v>
      </c>
      <c r="BJ269" s="18" t="s">
        <v>84</v>
      </c>
      <c r="BK269" s="185">
        <f>ROUND(I269*H269,2)</f>
        <v>0</v>
      </c>
      <c r="BL269" s="18" t="s">
        <v>305</v>
      </c>
      <c r="BM269" s="184" t="s">
        <v>1879</v>
      </c>
    </row>
    <row r="270" s="2" customFormat="1">
      <c r="A270" s="37"/>
      <c r="B270" s="38"/>
      <c r="C270" s="37"/>
      <c r="D270" s="186" t="s">
        <v>145</v>
      </c>
      <c r="E270" s="37"/>
      <c r="F270" s="187" t="s">
        <v>1880</v>
      </c>
      <c r="G270" s="37"/>
      <c r="H270" s="37"/>
      <c r="I270" s="188"/>
      <c r="J270" s="37"/>
      <c r="K270" s="37"/>
      <c r="L270" s="38"/>
      <c r="M270" s="189"/>
      <c r="N270" s="190"/>
      <c r="O270" s="76"/>
      <c r="P270" s="76"/>
      <c r="Q270" s="76"/>
      <c r="R270" s="76"/>
      <c r="S270" s="76"/>
      <c r="T270" s="77"/>
      <c r="U270" s="37"/>
      <c r="V270" s="37"/>
      <c r="W270" s="37"/>
      <c r="X270" s="37"/>
      <c r="Y270" s="37"/>
      <c r="Z270" s="37"/>
      <c r="AA270" s="37"/>
      <c r="AB270" s="37"/>
      <c r="AC270" s="37"/>
      <c r="AD270" s="37"/>
      <c r="AE270" s="37"/>
      <c r="AT270" s="18" t="s">
        <v>145</v>
      </c>
      <c r="AU270" s="18" t="s">
        <v>86</v>
      </c>
    </row>
    <row r="271" s="13" customFormat="1">
      <c r="A271" s="13"/>
      <c r="B271" s="191"/>
      <c r="C271" s="13"/>
      <c r="D271" s="186" t="s">
        <v>147</v>
      </c>
      <c r="E271" s="192" t="s">
        <v>1</v>
      </c>
      <c r="F271" s="193" t="s">
        <v>1881</v>
      </c>
      <c r="G271" s="13"/>
      <c r="H271" s="192" t="s">
        <v>1</v>
      </c>
      <c r="I271" s="194"/>
      <c r="J271" s="13"/>
      <c r="K271" s="13"/>
      <c r="L271" s="191"/>
      <c r="M271" s="195"/>
      <c r="N271" s="196"/>
      <c r="O271" s="196"/>
      <c r="P271" s="196"/>
      <c r="Q271" s="196"/>
      <c r="R271" s="196"/>
      <c r="S271" s="196"/>
      <c r="T271" s="197"/>
      <c r="U271" s="13"/>
      <c r="V271" s="13"/>
      <c r="W271" s="13"/>
      <c r="X271" s="13"/>
      <c r="Y271" s="13"/>
      <c r="Z271" s="13"/>
      <c r="AA271" s="13"/>
      <c r="AB271" s="13"/>
      <c r="AC271" s="13"/>
      <c r="AD271" s="13"/>
      <c r="AE271" s="13"/>
      <c r="AT271" s="192" t="s">
        <v>147</v>
      </c>
      <c r="AU271" s="192" t="s">
        <v>86</v>
      </c>
      <c r="AV271" s="13" t="s">
        <v>84</v>
      </c>
      <c r="AW271" s="13" t="s">
        <v>32</v>
      </c>
      <c r="AX271" s="13" t="s">
        <v>76</v>
      </c>
      <c r="AY271" s="192" t="s">
        <v>136</v>
      </c>
    </row>
    <row r="272" s="14" customFormat="1">
      <c r="A272" s="14"/>
      <c r="B272" s="198"/>
      <c r="C272" s="14"/>
      <c r="D272" s="186" t="s">
        <v>147</v>
      </c>
      <c r="E272" s="199" t="s">
        <v>1</v>
      </c>
      <c r="F272" s="200" t="s">
        <v>137</v>
      </c>
      <c r="G272" s="14"/>
      <c r="H272" s="201">
        <v>6</v>
      </c>
      <c r="I272" s="202"/>
      <c r="J272" s="14"/>
      <c r="K272" s="14"/>
      <c r="L272" s="198"/>
      <c r="M272" s="203"/>
      <c r="N272" s="204"/>
      <c r="O272" s="204"/>
      <c r="P272" s="204"/>
      <c r="Q272" s="204"/>
      <c r="R272" s="204"/>
      <c r="S272" s="204"/>
      <c r="T272" s="205"/>
      <c r="U272" s="14"/>
      <c r="V272" s="14"/>
      <c r="W272" s="14"/>
      <c r="X272" s="14"/>
      <c r="Y272" s="14"/>
      <c r="Z272" s="14"/>
      <c r="AA272" s="14"/>
      <c r="AB272" s="14"/>
      <c r="AC272" s="14"/>
      <c r="AD272" s="14"/>
      <c r="AE272" s="14"/>
      <c r="AT272" s="199" t="s">
        <v>147</v>
      </c>
      <c r="AU272" s="199" t="s">
        <v>86</v>
      </c>
      <c r="AV272" s="14" t="s">
        <v>86</v>
      </c>
      <c r="AW272" s="14" t="s">
        <v>32</v>
      </c>
      <c r="AX272" s="14" t="s">
        <v>84</v>
      </c>
      <c r="AY272" s="199" t="s">
        <v>136</v>
      </c>
    </row>
    <row r="273" s="12" customFormat="1" ht="22.8" customHeight="1">
      <c r="A273" s="12"/>
      <c r="B273" s="158"/>
      <c r="C273" s="12"/>
      <c r="D273" s="159" t="s">
        <v>75</v>
      </c>
      <c r="E273" s="169" t="s">
        <v>1882</v>
      </c>
      <c r="F273" s="169" t="s">
        <v>1883</v>
      </c>
      <c r="G273" s="12"/>
      <c r="H273" s="12"/>
      <c r="I273" s="161"/>
      <c r="J273" s="170">
        <f>BK273</f>
        <v>0</v>
      </c>
      <c r="K273" s="12"/>
      <c r="L273" s="158"/>
      <c r="M273" s="163"/>
      <c r="N273" s="164"/>
      <c r="O273" s="164"/>
      <c r="P273" s="165">
        <f>SUM(P274:P276)</f>
        <v>0</v>
      </c>
      <c r="Q273" s="164"/>
      <c r="R273" s="165">
        <f>SUM(R274:R276)</f>
        <v>0.00085999999999999998</v>
      </c>
      <c r="S273" s="164"/>
      <c r="T273" s="166">
        <f>SUM(T274:T276)</f>
        <v>0</v>
      </c>
      <c r="U273" s="12"/>
      <c r="V273" s="12"/>
      <c r="W273" s="12"/>
      <c r="X273" s="12"/>
      <c r="Y273" s="12"/>
      <c r="Z273" s="12"/>
      <c r="AA273" s="12"/>
      <c r="AB273" s="12"/>
      <c r="AC273" s="12"/>
      <c r="AD273" s="12"/>
      <c r="AE273" s="12"/>
      <c r="AR273" s="159" t="s">
        <v>86</v>
      </c>
      <c r="AT273" s="167" t="s">
        <v>75</v>
      </c>
      <c r="AU273" s="167" t="s">
        <v>84</v>
      </c>
      <c r="AY273" s="159" t="s">
        <v>136</v>
      </c>
      <c r="BK273" s="168">
        <f>SUM(BK274:BK276)</f>
        <v>0</v>
      </c>
    </row>
    <row r="274" s="2" customFormat="1" ht="24.15" customHeight="1">
      <c r="A274" s="37"/>
      <c r="B274" s="171"/>
      <c r="C274" s="172" t="s">
        <v>1518</v>
      </c>
      <c r="D274" s="172" t="s">
        <v>139</v>
      </c>
      <c r="E274" s="173" t="s">
        <v>1884</v>
      </c>
      <c r="F274" s="174" t="s">
        <v>1885</v>
      </c>
      <c r="G274" s="175" t="s">
        <v>356</v>
      </c>
      <c r="H274" s="176">
        <v>1</v>
      </c>
      <c r="I274" s="177"/>
      <c r="J274" s="178">
        <f>ROUND(I274*H274,2)</f>
        <v>0</v>
      </c>
      <c r="K274" s="179"/>
      <c r="L274" s="38"/>
      <c r="M274" s="180" t="s">
        <v>1</v>
      </c>
      <c r="N274" s="181" t="s">
        <v>41</v>
      </c>
      <c r="O274" s="76"/>
      <c r="P274" s="182">
        <f>O274*H274</f>
        <v>0</v>
      </c>
      <c r="Q274" s="182">
        <v>0.00085999999999999998</v>
      </c>
      <c r="R274" s="182">
        <f>Q274*H274</f>
        <v>0.00085999999999999998</v>
      </c>
      <c r="S274" s="182">
        <v>0</v>
      </c>
      <c r="T274" s="183">
        <f>S274*H274</f>
        <v>0</v>
      </c>
      <c r="U274" s="37"/>
      <c r="V274" s="37"/>
      <c r="W274" s="37"/>
      <c r="X274" s="37"/>
      <c r="Y274" s="37"/>
      <c r="Z274" s="37"/>
      <c r="AA274" s="37"/>
      <c r="AB274" s="37"/>
      <c r="AC274" s="37"/>
      <c r="AD274" s="37"/>
      <c r="AE274" s="37"/>
      <c r="AR274" s="184" t="s">
        <v>305</v>
      </c>
      <c r="AT274" s="184" t="s">
        <v>139</v>
      </c>
      <c r="AU274" s="184" t="s">
        <v>86</v>
      </c>
      <c r="AY274" s="18" t="s">
        <v>136</v>
      </c>
      <c r="BE274" s="185">
        <f>IF(N274="základní",J274,0)</f>
        <v>0</v>
      </c>
      <c r="BF274" s="185">
        <f>IF(N274="snížená",J274,0)</f>
        <v>0</v>
      </c>
      <c r="BG274" s="185">
        <f>IF(N274="zákl. přenesená",J274,0)</f>
        <v>0</v>
      </c>
      <c r="BH274" s="185">
        <f>IF(N274="sníž. přenesená",J274,0)</f>
        <v>0</v>
      </c>
      <c r="BI274" s="185">
        <f>IF(N274="nulová",J274,0)</f>
        <v>0</v>
      </c>
      <c r="BJ274" s="18" t="s">
        <v>84</v>
      </c>
      <c r="BK274" s="185">
        <f>ROUND(I274*H274,2)</f>
        <v>0</v>
      </c>
      <c r="BL274" s="18" t="s">
        <v>305</v>
      </c>
      <c r="BM274" s="184" t="s">
        <v>1886</v>
      </c>
    </row>
    <row r="275" s="2" customFormat="1">
      <c r="A275" s="37"/>
      <c r="B275" s="38"/>
      <c r="C275" s="37"/>
      <c r="D275" s="186" t="s">
        <v>145</v>
      </c>
      <c r="E275" s="37"/>
      <c r="F275" s="187" t="s">
        <v>1887</v>
      </c>
      <c r="G275" s="37"/>
      <c r="H275" s="37"/>
      <c r="I275" s="188"/>
      <c r="J275" s="37"/>
      <c r="K275" s="37"/>
      <c r="L275" s="38"/>
      <c r="M275" s="189"/>
      <c r="N275" s="190"/>
      <c r="O275" s="76"/>
      <c r="P275" s="76"/>
      <c r="Q275" s="76"/>
      <c r="R275" s="76"/>
      <c r="S275" s="76"/>
      <c r="T275" s="77"/>
      <c r="U275" s="37"/>
      <c r="V275" s="37"/>
      <c r="W275" s="37"/>
      <c r="X275" s="37"/>
      <c r="Y275" s="37"/>
      <c r="Z275" s="37"/>
      <c r="AA275" s="37"/>
      <c r="AB275" s="37"/>
      <c r="AC275" s="37"/>
      <c r="AD275" s="37"/>
      <c r="AE275" s="37"/>
      <c r="AT275" s="18" t="s">
        <v>145</v>
      </c>
      <c r="AU275" s="18" t="s">
        <v>86</v>
      </c>
    </row>
    <row r="276" s="2" customFormat="1">
      <c r="A276" s="37"/>
      <c r="B276" s="38"/>
      <c r="C276" s="37"/>
      <c r="D276" s="206" t="s">
        <v>156</v>
      </c>
      <c r="E276" s="37"/>
      <c r="F276" s="207" t="s">
        <v>1888</v>
      </c>
      <c r="G276" s="37"/>
      <c r="H276" s="37"/>
      <c r="I276" s="188"/>
      <c r="J276" s="37"/>
      <c r="K276" s="37"/>
      <c r="L276" s="38"/>
      <c r="M276" s="189"/>
      <c r="N276" s="190"/>
      <c r="O276" s="76"/>
      <c r="P276" s="76"/>
      <c r="Q276" s="76"/>
      <c r="R276" s="76"/>
      <c r="S276" s="76"/>
      <c r="T276" s="77"/>
      <c r="U276" s="37"/>
      <c r="V276" s="37"/>
      <c r="W276" s="37"/>
      <c r="X276" s="37"/>
      <c r="Y276" s="37"/>
      <c r="Z276" s="37"/>
      <c r="AA276" s="37"/>
      <c r="AB276" s="37"/>
      <c r="AC276" s="37"/>
      <c r="AD276" s="37"/>
      <c r="AE276" s="37"/>
      <c r="AT276" s="18" t="s">
        <v>156</v>
      </c>
      <c r="AU276" s="18" t="s">
        <v>86</v>
      </c>
    </row>
    <row r="277" s="12" customFormat="1" ht="22.8" customHeight="1">
      <c r="A277" s="12"/>
      <c r="B277" s="158"/>
      <c r="C277" s="12"/>
      <c r="D277" s="159" t="s">
        <v>75</v>
      </c>
      <c r="E277" s="169" t="s">
        <v>360</v>
      </c>
      <c r="F277" s="169" t="s">
        <v>361</v>
      </c>
      <c r="G277" s="12"/>
      <c r="H277" s="12"/>
      <c r="I277" s="161"/>
      <c r="J277" s="170">
        <f>BK277</f>
        <v>0</v>
      </c>
      <c r="K277" s="12"/>
      <c r="L277" s="158"/>
      <c r="M277" s="163"/>
      <c r="N277" s="164"/>
      <c r="O277" s="164"/>
      <c r="P277" s="165">
        <f>SUM(P278:P289)</f>
        <v>0</v>
      </c>
      <c r="Q277" s="164"/>
      <c r="R277" s="165">
        <f>SUM(R278:R289)</f>
        <v>0.042000000000000003</v>
      </c>
      <c r="S277" s="164"/>
      <c r="T277" s="166">
        <f>SUM(T278:T289)</f>
        <v>0</v>
      </c>
      <c r="U277" s="12"/>
      <c r="V277" s="12"/>
      <c r="W277" s="12"/>
      <c r="X277" s="12"/>
      <c r="Y277" s="12"/>
      <c r="Z277" s="12"/>
      <c r="AA277" s="12"/>
      <c r="AB277" s="12"/>
      <c r="AC277" s="12"/>
      <c r="AD277" s="12"/>
      <c r="AE277" s="12"/>
      <c r="AR277" s="159" t="s">
        <v>86</v>
      </c>
      <c r="AT277" s="167" t="s">
        <v>75</v>
      </c>
      <c r="AU277" s="167" t="s">
        <v>84</v>
      </c>
      <c r="AY277" s="159" t="s">
        <v>136</v>
      </c>
      <c r="BK277" s="168">
        <f>SUM(BK278:BK289)</f>
        <v>0</v>
      </c>
    </row>
    <row r="278" s="2" customFormat="1" ht="37.8" customHeight="1">
      <c r="A278" s="37"/>
      <c r="B278" s="171"/>
      <c r="C278" s="172" t="s">
        <v>1520</v>
      </c>
      <c r="D278" s="172" t="s">
        <v>139</v>
      </c>
      <c r="E278" s="173" t="s">
        <v>1889</v>
      </c>
      <c r="F278" s="174" t="s">
        <v>1890</v>
      </c>
      <c r="G278" s="175" t="s">
        <v>356</v>
      </c>
      <c r="H278" s="176">
        <v>1</v>
      </c>
      <c r="I278" s="177"/>
      <c r="J278" s="178">
        <f>ROUND(I278*H278,2)</f>
        <v>0</v>
      </c>
      <c r="K278" s="179"/>
      <c r="L278" s="38"/>
      <c r="M278" s="180" t="s">
        <v>1</v>
      </c>
      <c r="N278" s="181" t="s">
        <v>41</v>
      </c>
      <c r="O278" s="76"/>
      <c r="P278" s="182">
        <f>O278*H278</f>
        <v>0</v>
      </c>
      <c r="Q278" s="182">
        <v>0.041880000000000001</v>
      </c>
      <c r="R278" s="182">
        <f>Q278*H278</f>
        <v>0.041880000000000001</v>
      </c>
      <c r="S278" s="182">
        <v>0</v>
      </c>
      <c r="T278" s="183">
        <f>S278*H278</f>
        <v>0</v>
      </c>
      <c r="U278" s="37"/>
      <c r="V278" s="37"/>
      <c r="W278" s="37"/>
      <c r="X278" s="37"/>
      <c r="Y278" s="37"/>
      <c r="Z278" s="37"/>
      <c r="AA278" s="37"/>
      <c r="AB278" s="37"/>
      <c r="AC278" s="37"/>
      <c r="AD278" s="37"/>
      <c r="AE278" s="37"/>
      <c r="AR278" s="184" t="s">
        <v>305</v>
      </c>
      <c r="AT278" s="184" t="s">
        <v>139</v>
      </c>
      <c r="AU278" s="184" t="s">
        <v>86</v>
      </c>
      <c r="AY278" s="18" t="s">
        <v>136</v>
      </c>
      <c r="BE278" s="185">
        <f>IF(N278="základní",J278,0)</f>
        <v>0</v>
      </c>
      <c r="BF278" s="185">
        <f>IF(N278="snížená",J278,0)</f>
        <v>0</v>
      </c>
      <c r="BG278" s="185">
        <f>IF(N278="zákl. přenesená",J278,0)</f>
        <v>0</v>
      </c>
      <c r="BH278" s="185">
        <f>IF(N278="sníž. přenesená",J278,0)</f>
        <v>0</v>
      </c>
      <c r="BI278" s="185">
        <f>IF(N278="nulová",J278,0)</f>
        <v>0</v>
      </c>
      <c r="BJ278" s="18" t="s">
        <v>84</v>
      </c>
      <c r="BK278" s="185">
        <f>ROUND(I278*H278,2)</f>
        <v>0</v>
      </c>
      <c r="BL278" s="18" t="s">
        <v>305</v>
      </c>
      <c r="BM278" s="184" t="s">
        <v>1891</v>
      </c>
    </row>
    <row r="279" s="2" customFormat="1">
      <c r="A279" s="37"/>
      <c r="B279" s="38"/>
      <c r="C279" s="37"/>
      <c r="D279" s="186" t="s">
        <v>145</v>
      </c>
      <c r="E279" s="37"/>
      <c r="F279" s="187" t="s">
        <v>1892</v>
      </c>
      <c r="G279" s="37"/>
      <c r="H279" s="37"/>
      <c r="I279" s="188"/>
      <c r="J279" s="37"/>
      <c r="K279" s="37"/>
      <c r="L279" s="38"/>
      <c r="M279" s="189"/>
      <c r="N279" s="190"/>
      <c r="O279" s="76"/>
      <c r="P279" s="76"/>
      <c r="Q279" s="76"/>
      <c r="R279" s="76"/>
      <c r="S279" s="76"/>
      <c r="T279" s="77"/>
      <c r="U279" s="37"/>
      <c r="V279" s="37"/>
      <c r="W279" s="37"/>
      <c r="X279" s="37"/>
      <c r="Y279" s="37"/>
      <c r="Z279" s="37"/>
      <c r="AA279" s="37"/>
      <c r="AB279" s="37"/>
      <c r="AC279" s="37"/>
      <c r="AD279" s="37"/>
      <c r="AE279" s="37"/>
      <c r="AT279" s="18" t="s">
        <v>145</v>
      </c>
      <c r="AU279" s="18" t="s">
        <v>86</v>
      </c>
    </row>
    <row r="280" s="2" customFormat="1">
      <c r="A280" s="37"/>
      <c r="B280" s="38"/>
      <c r="C280" s="37"/>
      <c r="D280" s="206" t="s">
        <v>156</v>
      </c>
      <c r="E280" s="37"/>
      <c r="F280" s="207" t="s">
        <v>1893</v>
      </c>
      <c r="G280" s="37"/>
      <c r="H280" s="37"/>
      <c r="I280" s="188"/>
      <c r="J280" s="37"/>
      <c r="K280" s="37"/>
      <c r="L280" s="38"/>
      <c r="M280" s="189"/>
      <c r="N280" s="190"/>
      <c r="O280" s="76"/>
      <c r="P280" s="76"/>
      <c r="Q280" s="76"/>
      <c r="R280" s="76"/>
      <c r="S280" s="76"/>
      <c r="T280" s="77"/>
      <c r="U280" s="37"/>
      <c r="V280" s="37"/>
      <c r="W280" s="37"/>
      <c r="X280" s="37"/>
      <c r="Y280" s="37"/>
      <c r="Z280" s="37"/>
      <c r="AA280" s="37"/>
      <c r="AB280" s="37"/>
      <c r="AC280" s="37"/>
      <c r="AD280" s="37"/>
      <c r="AE280" s="37"/>
      <c r="AT280" s="18" t="s">
        <v>156</v>
      </c>
      <c r="AU280" s="18" t="s">
        <v>86</v>
      </c>
    </row>
    <row r="281" s="13" customFormat="1">
      <c r="A281" s="13"/>
      <c r="B281" s="191"/>
      <c r="C281" s="13"/>
      <c r="D281" s="186" t="s">
        <v>147</v>
      </c>
      <c r="E281" s="192" t="s">
        <v>1</v>
      </c>
      <c r="F281" s="193" t="s">
        <v>1894</v>
      </c>
      <c r="G281" s="13"/>
      <c r="H281" s="192" t="s">
        <v>1</v>
      </c>
      <c r="I281" s="194"/>
      <c r="J281" s="13"/>
      <c r="K281" s="13"/>
      <c r="L281" s="191"/>
      <c r="M281" s="195"/>
      <c r="N281" s="196"/>
      <c r="O281" s="196"/>
      <c r="P281" s="196"/>
      <c r="Q281" s="196"/>
      <c r="R281" s="196"/>
      <c r="S281" s="196"/>
      <c r="T281" s="197"/>
      <c r="U281" s="13"/>
      <c r="V281" s="13"/>
      <c r="W281" s="13"/>
      <c r="X281" s="13"/>
      <c r="Y281" s="13"/>
      <c r="Z281" s="13"/>
      <c r="AA281" s="13"/>
      <c r="AB281" s="13"/>
      <c r="AC281" s="13"/>
      <c r="AD281" s="13"/>
      <c r="AE281" s="13"/>
      <c r="AT281" s="192" t="s">
        <v>147</v>
      </c>
      <c r="AU281" s="192" t="s">
        <v>86</v>
      </c>
      <c r="AV281" s="13" t="s">
        <v>84</v>
      </c>
      <c r="AW281" s="13" t="s">
        <v>32</v>
      </c>
      <c r="AX281" s="13" t="s">
        <v>76</v>
      </c>
      <c r="AY281" s="192" t="s">
        <v>136</v>
      </c>
    </row>
    <row r="282" s="14" customFormat="1">
      <c r="A282" s="14"/>
      <c r="B282" s="198"/>
      <c r="C282" s="14"/>
      <c r="D282" s="186" t="s">
        <v>147</v>
      </c>
      <c r="E282" s="199" t="s">
        <v>1</v>
      </c>
      <c r="F282" s="200" t="s">
        <v>84</v>
      </c>
      <c r="G282" s="14"/>
      <c r="H282" s="201">
        <v>1</v>
      </c>
      <c r="I282" s="202"/>
      <c r="J282" s="14"/>
      <c r="K282" s="14"/>
      <c r="L282" s="198"/>
      <c r="M282" s="203"/>
      <c r="N282" s="204"/>
      <c r="O282" s="204"/>
      <c r="P282" s="204"/>
      <c r="Q282" s="204"/>
      <c r="R282" s="204"/>
      <c r="S282" s="204"/>
      <c r="T282" s="205"/>
      <c r="U282" s="14"/>
      <c r="V282" s="14"/>
      <c r="W282" s="14"/>
      <c r="X282" s="14"/>
      <c r="Y282" s="14"/>
      <c r="Z282" s="14"/>
      <c r="AA282" s="14"/>
      <c r="AB282" s="14"/>
      <c r="AC282" s="14"/>
      <c r="AD282" s="14"/>
      <c r="AE282" s="14"/>
      <c r="AT282" s="199" t="s">
        <v>147</v>
      </c>
      <c r="AU282" s="199" t="s">
        <v>86</v>
      </c>
      <c r="AV282" s="14" t="s">
        <v>86</v>
      </c>
      <c r="AW282" s="14" t="s">
        <v>32</v>
      </c>
      <c r="AX282" s="14" t="s">
        <v>84</v>
      </c>
      <c r="AY282" s="199" t="s">
        <v>136</v>
      </c>
    </row>
    <row r="283" s="2" customFormat="1" ht="24.15" customHeight="1">
      <c r="A283" s="37"/>
      <c r="B283" s="171"/>
      <c r="C283" s="172" t="s">
        <v>1525</v>
      </c>
      <c r="D283" s="172" t="s">
        <v>139</v>
      </c>
      <c r="E283" s="173" t="s">
        <v>1895</v>
      </c>
      <c r="F283" s="174" t="s">
        <v>1896</v>
      </c>
      <c r="G283" s="175" t="s">
        <v>356</v>
      </c>
      <c r="H283" s="176">
        <v>1</v>
      </c>
      <c r="I283" s="177"/>
      <c r="J283" s="178">
        <f>ROUND(I283*H283,2)</f>
        <v>0</v>
      </c>
      <c r="K283" s="179"/>
      <c r="L283" s="38"/>
      <c r="M283" s="180" t="s">
        <v>1</v>
      </c>
      <c r="N283" s="181" t="s">
        <v>41</v>
      </c>
      <c r="O283" s="76"/>
      <c r="P283" s="182">
        <f>O283*H283</f>
        <v>0</v>
      </c>
      <c r="Q283" s="182">
        <v>0</v>
      </c>
      <c r="R283" s="182">
        <f>Q283*H283</f>
        <v>0</v>
      </c>
      <c r="S283" s="182">
        <v>0</v>
      </c>
      <c r="T283" s="183">
        <f>S283*H283</f>
        <v>0</v>
      </c>
      <c r="U283" s="37"/>
      <c r="V283" s="37"/>
      <c r="W283" s="37"/>
      <c r="X283" s="37"/>
      <c r="Y283" s="37"/>
      <c r="Z283" s="37"/>
      <c r="AA283" s="37"/>
      <c r="AB283" s="37"/>
      <c r="AC283" s="37"/>
      <c r="AD283" s="37"/>
      <c r="AE283" s="37"/>
      <c r="AR283" s="184" t="s">
        <v>305</v>
      </c>
      <c r="AT283" s="184" t="s">
        <v>139</v>
      </c>
      <c r="AU283" s="184" t="s">
        <v>86</v>
      </c>
      <c r="AY283" s="18" t="s">
        <v>136</v>
      </c>
      <c r="BE283" s="185">
        <f>IF(N283="základní",J283,0)</f>
        <v>0</v>
      </c>
      <c r="BF283" s="185">
        <f>IF(N283="snížená",J283,0)</f>
        <v>0</v>
      </c>
      <c r="BG283" s="185">
        <f>IF(N283="zákl. přenesená",J283,0)</f>
        <v>0</v>
      </c>
      <c r="BH283" s="185">
        <f>IF(N283="sníž. přenesená",J283,0)</f>
        <v>0</v>
      </c>
      <c r="BI283" s="185">
        <f>IF(N283="nulová",J283,0)</f>
        <v>0</v>
      </c>
      <c r="BJ283" s="18" t="s">
        <v>84</v>
      </c>
      <c r="BK283" s="185">
        <f>ROUND(I283*H283,2)</f>
        <v>0</v>
      </c>
      <c r="BL283" s="18" t="s">
        <v>305</v>
      </c>
      <c r="BM283" s="184" t="s">
        <v>1897</v>
      </c>
    </row>
    <row r="284" s="2" customFormat="1">
      <c r="A284" s="37"/>
      <c r="B284" s="38"/>
      <c r="C284" s="37"/>
      <c r="D284" s="186" t="s">
        <v>145</v>
      </c>
      <c r="E284" s="37"/>
      <c r="F284" s="187" t="s">
        <v>1898</v>
      </c>
      <c r="G284" s="37"/>
      <c r="H284" s="37"/>
      <c r="I284" s="188"/>
      <c r="J284" s="37"/>
      <c r="K284" s="37"/>
      <c r="L284" s="38"/>
      <c r="M284" s="189"/>
      <c r="N284" s="190"/>
      <c r="O284" s="76"/>
      <c r="P284" s="76"/>
      <c r="Q284" s="76"/>
      <c r="R284" s="76"/>
      <c r="S284" s="76"/>
      <c r="T284" s="77"/>
      <c r="U284" s="37"/>
      <c r="V284" s="37"/>
      <c r="W284" s="37"/>
      <c r="X284" s="37"/>
      <c r="Y284" s="37"/>
      <c r="Z284" s="37"/>
      <c r="AA284" s="37"/>
      <c r="AB284" s="37"/>
      <c r="AC284" s="37"/>
      <c r="AD284" s="37"/>
      <c r="AE284" s="37"/>
      <c r="AT284" s="18" t="s">
        <v>145</v>
      </c>
      <c r="AU284" s="18" t="s">
        <v>86</v>
      </c>
    </row>
    <row r="285" s="2" customFormat="1">
      <c r="A285" s="37"/>
      <c r="B285" s="38"/>
      <c r="C285" s="37"/>
      <c r="D285" s="206" t="s">
        <v>156</v>
      </c>
      <c r="E285" s="37"/>
      <c r="F285" s="207" t="s">
        <v>1899</v>
      </c>
      <c r="G285" s="37"/>
      <c r="H285" s="37"/>
      <c r="I285" s="188"/>
      <c r="J285" s="37"/>
      <c r="K285" s="37"/>
      <c r="L285" s="38"/>
      <c r="M285" s="189"/>
      <c r="N285" s="190"/>
      <c r="O285" s="76"/>
      <c r="P285" s="76"/>
      <c r="Q285" s="76"/>
      <c r="R285" s="76"/>
      <c r="S285" s="76"/>
      <c r="T285" s="77"/>
      <c r="U285" s="37"/>
      <c r="V285" s="37"/>
      <c r="W285" s="37"/>
      <c r="X285" s="37"/>
      <c r="Y285" s="37"/>
      <c r="Z285" s="37"/>
      <c r="AA285" s="37"/>
      <c r="AB285" s="37"/>
      <c r="AC285" s="37"/>
      <c r="AD285" s="37"/>
      <c r="AE285" s="37"/>
      <c r="AT285" s="18" t="s">
        <v>156</v>
      </c>
      <c r="AU285" s="18" t="s">
        <v>86</v>
      </c>
    </row>
    <row r="286" s="14" customFormat="1">
      <c r="A286" s="14"/>
      <c r="B286" s="198"/>
      <c r="C286" s="14"/>
      <c r="D286" s="186" t="s">
        <v>147</v>
      </c>
      <c r="E286" s="199" t="s">
        <v>1</v>
      </c>
      <c r="F286" s="200" t="s">
        <v>1900</v>
      </c>
      <c r="G286" s="14"/>
      <c r="H286" s="201">
        <v>1</v>
      </c>
      <c r="I286" s="202"/>
      <c r="J286" s="14"/>
      <c r="K286" s="14"/>
      <c r="L286" s="198"/>
      <c r="M286" s="203"/>
      <c r="N286" s="204"/>
      <c r="O286" s="204"/>
      <c r="P286" s="204"/>
      <c r="Q286" s="204"/>
      <c r="R286" s="204"/>
      <c r="S286" s="204"/>
      <c r="T286" s="205"/>
      <c r="U286" s="14"/>
      <c r="V286" s="14"/>
      <c r="W286" s="14"/>
      <c r="X286" s="14"/>
      <c r="Y286" s="14"/>
      <c r="Z286" s="14"/>
      <c r="AA286" s="14"/>
      <c r="AB286" s="14"/>
      <c r="AC286" s="14"/>
      <c r="AD286" s="14"/>
      <c r="AE286" s="14"/>
      <c r="AT286" s="199" t="s">
        <v>147</v>
      </c>
      <c r="AU286" s="199" t="s">
        <v>86</v>
      </c>
      <c r="AV286" s="14" t="s">
        <v>86</v>
      </c>
      <c r="AW286" s="14" t="s">
        <v>32</v>
      </c>
      <c r="AX286" s="14" t="s">
        <v>84</v>
      </c>
      <c r="AY286" s="199" t="s">
        <v>136</v>
      </c>
    </row>
    <row r="287" s="2" customFormat="1" ht="24.15" customHeight="1">
      <c r="A287" s="37"/>
      <c r="B287" s="171"/>
      <c r="C287" s="172" t="s">
        <v>1530</v>
      </c>
      <c r="D287" s="172" t="s">
        <v>139</v>
      </c>
      <c r="E287" s="173" t="s">
        <v>1901</v>
      </c>
      <c r="F287" s="174" t="s">
        <v>1902</v>
      </c>
      <c r="G287" s="175" t="s">
        <v>356</v>
      </c>
      <c r="H287" s="176">
        <v>1</v>
      </c>
      <c r="I287" s="177"/>
      <c r="J287" s="178">
        <f>ROUND(I287*H287,2)</f>
        <v>0</v>
      </c>
      <c r="K287" s="179"/>
      <c r="L287" s="38"/>
      <c r="M287" s="180" t="s">
        <v>1</v>
      </c>
      <c r="N287" s="181" t="s">
        <v>41</v>
      </c>
      <c r="O287" s="76"/>
      <c r="P287" s="182">
        <f>O287*H287</f>
        <v>0</v>
      </c>
      <c r="Q287" s="182">
        <v>0.00012</v>
      </c>
      <c r="R287" s="182">
        <f>Q287*H287</f>
        <v>0.00012</v>
      </c>
      <c r="S287" s="182">
        <v>0</v>
      </c>
      <c r="T287" s="183">
        <f>S287*H287</f>
        <v>0</v>
      </c>
      <c r="U287" s="37"/>
      <c r="V287" s="37"/>
      <c r="W287" s="37"/>
      <c r="X287" s="37"/>
      <c r="Y287" s="37"/>
      <c r="Z287" s="37"/>
      <c r="AA287" s="37"/>
      <c r="AB287" s="37"/>
      <c r="AC287" s="37"/>
      <c r="AD287" s="37"/>
      <c r="AE287" s="37"/>
      <c r="AR287" s="184" t="s">
        <v>305</v>
      </c>
      <c r="AT287" s="184" t="s">
        <v>139</v>
      </c>
      <c r="AU287" s="184" t="s">
        <v>86</v>
      </c>
      <c r="AY287" s="18" t="s">
        <v>136</v>
      </c>
      <c r="BE287" s="185">
        <f>IF(N287="základní",J287,0)</f>
        <v>0</v>
      </c>
      <c r="BF287" s="185">
        <f>IF(N287="snížená",J287,0)</f>
        <v>0</v>
      </c>
      <c r="BG287" s="185">
        <f>IF(N287="zákl. přenesená",J287,0)</f>
        <v>0</v>
      </c>
      <c r="BH287" s="185">
        <f>IF(N287="sníž. přenesená",J287,0)</f>
        <v>0</v>
      </c>
      <c r="BI287" s="185">
        <f>IF(N287="nulová",J287,0)</f>
        <v>0</v>
      </c>
      <c r="BJ287" s="18" t="s">
        <v>84</v>
      </c>
      <c r="BK287" s="185">
        <f>ROUND(I287*H287,2)</f>
        <v>0</v>
      </c>
      <c r="BL287" s="18" t="s">
        <v>305</v>
      </c>
      <c r="BM287" s="184" t="s">
        <v>1903</v>
      </c>
    </row>
    <row r="288" s="2" customFormat="1">
      <c r="A288" s="37"/>
      <c r="B288" s="38"/>
      <c r="C288" s="37"/>
      <c r="D288" s="186" t="s">
        <v>145</v>
      </c>
      <c r="E288" s="37"/>
      <c r="F288" s="187" t="s">
        <v>1904</v>
      </c>
      <c r="G288" s="37"/>
      <c r="H288" s="37"/>
      <c r="I288" s="188"/>
      <c r="J288" s="37"/>
      <c r="K288" s="37"/>
      <c r="L288" s="38"/>
      <c r="M288" s="189"/>
      <c r="N288" s="190"/>
      <c r="O288" s="76"/>
      <c r="P288" s="76"/>
      <c r="Q288" s="76"/>
      <c r="R288" s="76"/>
      <c r="S288" s="76"/>
      <c r="T288" s="77"/>
      <c r="U288" s="37"/>
      <c r="V288" s="37"/>
      <c r="W288" s="37"/>
      <c r="X288" s="37"/>
      <c r="Y288" s="37"/>
      <c r="Z288" s="37"/>
      <c r="AA288" s="37"/>
      <c r="AB288" s="37"/>
      <c r="AC288" s="37"/>
      <c r="AD288" s="37"/>
      <c r="AE288" s="37"/>
      <c r="AT288" s="18" t="s">
        <v>145</v>
      </c>
      <c r="AU288" s="18" t="s">
        <v>86</v>
      </c>
    </row>
    <row r="289" s="2" customFormat="1">
      <c r="A289" s="37"/>
      <c r="B289" s="38"/>
      <c r="C289" s="37"/>
      <c r="D289" s="206" t="s">
        <v>156</v>
      </c>
      <c r="E289" s="37"/>
      <c r="F289" s="207" t="s">
        <v>1905</v>
      </c>
      <c r="G289" s="37"/>
      <c r="H289" s="37"/>
      <c r="I289" s="188"/>
      <c r="J289" s="37"/>
      <c r="K289" s="37"/>
      <c r="L289" s="38"/>
      <c r="M289" s="189"/>
      <c r="N289" s="190"/>
      <c r="O289" s="76"/>
      <c r="P289" s="76"/>
      <c r="Q289" s="76"/>
      <c r="R289" s="76"/>
      <c r="S289" s="76"/>
      <c r="T289" s="77"/>
      <c r="U289" s="37"/>
      <c r="V289" s="37"/>
      <c r="W289" s="37"/>
      <c r="X289" s="37"/>
      <c r="Y289" s="37"/>
      <c r="Z289" s="37"/>
      <c r="AA289" s="37"/>
      <c r="AB289" s="37"/>
      <c r="AC289" s="37"/>
      <c r="AD289" s="37"/>
      <c r="AE289" s="37"/>
      <c r="AT289" s="18" t="s">
        <v>156</v>
      </c>
      <c r="AU289" s="18" t="s">
        <v>86</v>
      </c>
    </row>
    <row r="290" s="12" customFormat="1" ht="22.8" customHeight="1">
      <c r="A290" s="12"/>
      <c r="B290" s="158"/>
      <c r="C290" s="12"/>
      <c r="D290" s="159" t="s">
        <v>75</v>
      </c>
      <c r="E290" s="169" t="s">
        <v>1906</v>
      </c>
      <c r="F290" s="169" t="s">
        <v>1907</v>
      </c>
      <c r="G290" s="12"/>
      <c r="H290" s="12"/>
      <c r="I290" s="161"/>
      <c r="J290" s="170">
        <f>BK290</f>
        <v>0</v>
      </c>
      <c r="K290" s="12"/>
      <c r="L290" s="158"/>
      <c r="M290" s="163"/>
      <c r="N290" s="164"/>
      <c r="O290" s="164"/>
      <c r="P290" s="165">
        <f>SUM(P291:P333)</f>
        <v>0</v>
      </c>
      <c r="Q290" s="164"/>
      <c r="R290" s="165">
        <f>SUM(R291:R333)</f>
        <v>0.88404199999999999</v>
      </c>
      <c r="S290" s="164"/>
      <c r="T290" s="166">
        <f>SUM(T291:T333)</f>
        <v>0</v>
      </c>
      <c r="U290" s="12"/>
      <c r="V290" s="12"/>
      <c r="W290" s="12"/>
      <c r="X290" s="12"/>
      <c r="Y290" s="12"/>
      <c r="Z290" s="12"/>
      <c r="AA290" s="12"/>
      <c r="AB290" s="12"/>
      <c r="AC290" s="12"/>
      <c r="AD290" s="12"/>
      <c r="AE290" s="12"/>
      <c r="AR290" s="159" t="s">
        <v>86</v>
      </c>
      <c r="AT290" s="167" t="s">
        <v>75</v>
      </c>
      <c r="AU290" s="167" t="s">
        <v>84</v>
      </c>
      <c r="AY290" s="159" t="s">
        <v>136</v>
      </c>
      <c r="BK290" s="168">
        <f>SUM(BK291:BK333)</f>
        <v>0</v>
      </c>
    </row>
    <row r="291" s="2" customFormat="1" ht="24.15" customHeight="1">
      <c r="A291" s="37"/>
      <c r="B291" s="171"/>
      <c r="C291" s="172" t="s">
        <v>1534</v>
      </c>
      <c r="D291" s="172" t="s">
        <v>139</v>
      </c>
      <c r="E291" s="173" t="s">
        <v>1908</v>
      </c>
      <c r="F291" s="174" t="s">
        <v>1909</v>
      </c>
      <c r="G291" s="175" t="s">
        <v>356</v>
      </c>
      <c r="H291" s="176">
        <v>9</v>
      </c>
      <c r="I291" s="177"/>
      <c r="J291" s="178">
        <f>ROUND(I291*H291,2)</f>
        <v>0</v>
      </c>
      <c r="K291" s="179"/>
      <c r="L291" s="38"/>
      <c r="M291" s="180" t="s">
        <v>1</v>
      </c>
      <c r="N291" s="181" t="s">
        <v>41</v>
      </c>
      <c r="O291" s="76"/>
      <c r="P291" s="182">
        <f>O291*H291</f>
        <v>0</v>
      </c>
      <c r="Q291" s="182">
        <v>0</v>
      </c>
      <c r="R291" s="182">
        <f>Q291*H291</f>
        <v>0</v>
      </c>
      <c r="S291" s="182">
        <v>0</v>
      </c>
      <c r="T291" s="183">
        <f>S291*H291</f>
        <v>0</v>
      </c>
      <c r="U291" s="37"/>
      <c r="V291" s="37"/>
      <c r="W291" s="37"/>
      <c r="X291" s="37"/>
      <c r="Y291" s="37"/>
      <c r="Z291" s="37"/>
      <c r="AA291" s="37"/>
      <c r="AB291" s="37"/>
      <c r="AC291" s="37"/>
      <c r="AD291" s="37"/>
      <c r="AE291" s="37"/>
      <c r="AR291" s="184" t="s">
        <v>305</v>
      </c>
      <c r="AT291" s="184" t="s">
        <v>139</v>
      </c>
      <c r="AU291" s="184" t="s">
        <v>86</v>
      </c>
      <c r="AY291" s="18" t="s">
        <v>136</v>
      </c>
      <c r="BE291" s="185">
        <f>IF(N291="základní",J291,0)</f>
        <v>0</v>
      </c>
      <c r="BF291" s="185">
        <f>IF(N291="snížená",J291,0)</f>
        <v>0</v>
      </c>
      <c r="BG291" s="185">
        <f>IF(N291="zákl. přenesená",J291,0)</f>
        <v>0</v>
      </c>
      <c r="BH291" s="185">
        <f>IF(N291="sníž. přenesená",J291,0)</f>
        <v>0</v>
      </c>
      <c r="BI291" s="185">
        <f>IF(N291="nulová",J291,0)</f>
        <v>0</v>
      </c>
      <c r="BJ291" s="18" t="s">
        <v>84</v>
      </c>
      <c r="BK291" s="185">
        <f>ROUND(I291*H291,2)</f>
        <v>0</v>
      </c>
      <c r="BL291" s="18" t="s">
        <v>305</v>
      </c>
      <c r="BM291" s="184" t="s">
        <v>1910</v>
      </c>
    </row>
    <row r="292" s="2" customFormat="1">
      <c r="A292" s="37"/>
      <c r="B292" s="38"/>
      <c r="C292" s="37"/>
      <c r="D292" s="186" t="s">
        <v>145</v>
      </c>
      <c r="E292" s="37"/>
      <c r="F292" s="187" t="s">
        <v>1911</v>
      </c>
      <c r="G292" s="37"/>
      <c r="H292" s="37"/>
      <c r="I292" s="188"/>
      <c r="J292" s="37"/>
      <c r="K292" s="37"/>
      <c r="L292" s="38"/>
      <c r="M292" s="189"/>
      <c r="N292" s="190"/>
      <c r="O292" s="76"/>
      <c r="P292" s="76"/>
      <c r="Q292" s="76"/>
      <c r="R292" s="76"/>
      <c r="S292" s="76"/>
      <c r="T292" s="77"/>
      <c r="U292" s="37"/>
      <c r="V292" s="37"/>
      <c r="W292" s="37"/>
      <c r="X292" s="37"/>
      <c r="Y292" s="37"/>
      <c r="Z292" s="37"/>
      <c r="AA292" s="37"/>
      <c r="AB292" s="37"/>
      <c r="AC292" s="37"/>
      <c r="AD292" s="37"/>
      <c r="AE292" s="37"/>
      <c r="AT292" s="18" t="s">
        <v>145</v>
      </c>
      <c r="AU292" s="18" t="s">
        <v>86</v>
      </c>
    </row>
    <row r="293" s="2" customFormat="1">
      <c r="A293" s="37"/>
      <c r="B293" s="38"/>
      <c r="C293" s="37"/>
      <c r="D293" s="206" t="s">
        <v>156</v>
      </c>
      <c r="E293" s="37"/>
      <c r="F293" s="207" t="s">
        <v>1912</v>
      </c>
      <c r="G293" s="37"/>
      <c r="H293" s="37"/>
      <c r="I293" s="188"/>
      <c r="J293" s="37"/>
      <c r="K293" s="37"/>
      <c r="L293" s="38"/>
      <c r="M293" s="189"/>
      <c r="N293" s="190"/>
      <c r="O293" s="76"/>
      <c r="P293" s="76"/>
      <c r="Q293" s="76"/>
      <c r="R293" s="76"/>
      <c r="S293" s="76"/>
      <c r="T293" s="77"/>
      <c r="U293" s="37"/>
      <c r="V293" s="37"/>
      <c r="W293" s="37"/>
      <c r="X293" s="37"/>
      <c r="Y293" s="37"/>
      <c r="Z293" s="37"/>
      <c r="AA293" s="37"/>
      <c r="AB293" s="37"/>
      <c r="AC293" s="37"/>
      <c r="AD293" s="37"/>
      <c r="AE293" s="37"/>
      <c r="AT293" s="18" t="s">
        <v>156</v>
      </c>
      <c r="AU293" s="18" t="s">
        <v>86</v>
      </c>
    </row>
    <row r="294" s="2" customFormat="1" ht="21.75" customHeight="1">
      <c r="A294" s="37"/>
      <c r="B294" s="171"/>
      <c r="C294" s="220" t="s">
        <v>1539</v>
      </c>
      <c r="D294" s="220" t="s">
        <v>590</v>
      </c>
      <c r="E294" s="221" t="s">
        <v>1913</v>
      </c>
      <c r="F294" s="222" t="s">
        <v>1914</v>
      </c>
      <c r="G294" s="223" t="s">
        <v>356</v>
      </c>
      <c r="H294" s="224">
        <v>9</v>
      </c>
      <c r="I294" s="225"/>
      <c r="J294" s="226">
        <f>ROUND(I294*H294,2)</f>
        <v>0</v>
      </c>
      <c r="K294" s="227"/>
      <c r="L294" s="228"/>
      <c r="M294" s="229" t="s">
        <v>1</v>
      </c>
      <c r="N294" s="230" t="s">
        <v>41</v>
      </c>
      <c r="O294" s="76"/>
      <c r="P294" s="182">
        <f>O294*H294</f>
        <v>0</v>
      </c>
      <c r="Q294" s="182">
        <v>0.029000000000000001</v>
      </c>
      <c r="R294" s="182">
        <f>Q294*H294</f>
        <v>0.26100000000000001</v>
      </c>
      <c r="S294" s="182">
        <v>0</v>
      </c>
      <c r="T294" s="183">
        <f>S294*H294</f>
        <v>0</v>
      </c>
      <c r="U294" s="37"/>
      <c r="V294" s="37"/>
      <c r="W294" s="37"/>
      <c r="X294" s="37"/>
      <c r="Y294" s="37"/>
      <c r="Z294" s="37"/>
      <c r="AA294" s="37"/>
      <c r="AB294" s="37"/>
      <c r="AC294" s="37"/>
      <c r="AD294" s="37"/>
      <c r="AE294" s="37"/>
      <c r="AR294" s="184" t="s">
        <v>410</v>
      </c>
      <c r="AT294" s="184" t="s">
        <v>590</v>
      </c>
      <c r="AU294" s="184" t="s">
        <v>86</v>
      </c>
      <c r="AY294" s="18" t="s">
        <v>136</v>
      </c>
      <c r="BE294" s="185">
        <f>IF(N294="základní",J294,0)</f>
        <v>0</v>
      </c>
      <c r="BF294" s="185">
        <f>IF(N294="snížená",J294,0)</f>
        <v>0</v>
      </c>
      <c r="BG294" s="185">
        <f>IF(N294="zákl. přenesená",J294,0)</f>
        <v>0</v>
      </c>
      <c r="BH294" s="185">
        <f>IF(N294="sníž. přenesená",J294,0)</f>
        <v>0</v>
      </c>
      <c r="BI294" s="185">
        <f>IF(N294="nulová",J294,0)</f>
        <v>0</v>
      </c>
      <c r="BJ294" s="18" t="s">
        <v>84</v>
      </c>
      <c r="BK294" s="185">
        <f>ROUND(I294*H294,2)</f>
        <v>0</v>
      </c>
      <c r="BL294" s="18" t="s">
        <v>305</v>
      </c>
      <c r="BM294" s="184" t="s">
        <v>1915</v>
      </c>
    </row>
    <row r="295" s="2" customFormat="1">
      <c r="A295" s="37"/>
      <c r="B295" s="38"/>
      <c r="C295" s="37"/>
      <c r="D295" s="186" t="s">
        <v>145</v>
      </c>
      <c r="E295" s="37"/>
      <c r="F295" s="187" t="s">
        <v>1914</v>
      </c>
      <c r="G295" s="37"/>
      <c r="H295" s="37"/>
      <c r="I295" s="188"/>
      <c r="J295" s="37"/>
      <c r="K295" s="37"/>
      <c r="L295" s="38"/>
      <c r="M295" s="189"/>
      <c r="N295" s="190"/>
      <c r="O295" s="76"/>
      <c r="P295" s="76"/>
      <c r="Q295" s="76"/>
      <c r="R295" s="76"/>
      <c r="S295" s="76"/>
      <c r="T295" s="77"/>
      <c r="U295" s="37"/>
      <c r="V295" s="37"/>
      <c r="W295" s="37"/>
      <c r="X295" s="37"/>
      <c r="Y295" s="37"/>
      <c r="Z295" s="37"/>
      <c r="AA295" s="37"/>
      <c r="AB295" s="37"/>
      <c r="AC295" s="37"/>
      <c r="AD295" s="37"/>
      <c r="AE295" s="37"/>
      <c r="AT295" s="18" t="s">
        <v>145</v>
      </c>
      <c r="AU295" s="18" t="s">
        <v>86</v>
      </c>
    </row>
    <row r="296" s="2" customFormat="1" ht="24.15" customHeight="1">
      <c r="A296" s="37"/>
      <c r="B296" s="171"/>
      <c r="C296" s="172" t="s">
        <v>1543</v>
      </c>
      <c r="D296" s="172" t="s">
        <v>139</v>
      </c>
      <c r="E296" s="173" t="s">
        <v>1916</v>
      </c>
      <c r="F296" s="174" t="s">
        <v>1917</v>
      </c>
      <c r="G296" s="175" t="s">
        <v>356</v>
      </c>
      <c r="H296" s="176">
        <v>3</v>
      </c>
      <c r="I296" s="177"/>
      <c r="J296" s="178">
        <f>ROUND(I296*H296,2)</f>
        <v>0</v>
      </c>
      <c r="K296" s="179"/>
      <c r="L296" s="38"/>
      <c r="M296" s="180" t="s">
        <v>1</v>
      </c>
      <c r="N296" s="181" t="s">
        <v>41</v>
      </c>
      <c r="O296" s="76"/>
      <c r="P296" s="182">
        <f>O296*H296</f>
        <v>0</v>
      </c>
      <c r="Q296" s="182">
        <v>0</v>
      </c>
      <c r="R296" s="182">
        <f>Q296*H296</f>
        <v>0</v>
      </c>
      <c r="S296" s="182">
        <v>0</v>
      </c>
      <c r="T296" s="183">
        <f>S296*H296</f>
        <v>0</v>
      </c>
      <c r="U296" s="37"/>
      <c r="V296" s="37"/>
      <c r="W296" s="37"/>
      <c r="X296" s="37"/>
      <c r="Y296" s="37"/>
      <c r="Z296" s="37"/>
      <c r="AA296" s="37"/>
      <c r="AB296" s="37"/>
      <c r="AC296" s="37"/>
      <c r="AD296" s="37"/>
      <c r="AE296" s="37"/>
      <c r="AR296" s="184" t="s">
        <v>305</v>
      </c>
      <c r="AT296" s="184" t="s">
        <v>139</v>
      </c>
      <c r="AU296" s="184" t="s">
        <v>86</v>
      </c>
      <c r="AY296" s="18" t="s">
        <v>136</v>
      </c>
      <c r="BE296" s="185">
        <f>IF(N296="základní",J296,0)</f>
        <v>0</v>
      </c>
      <c r="BF296" s="185">
        <f>IF(N296="snížená",J296,0)</f>
        <v>0</v>
      </c>
      <c r="BG296" s="185">
        <f>IF(N296="zákl. přenesená",J296,0)</f>
        <v>0</v>
      </c>
      <c r="BH296" s="185">
        <f>IF(N296="sníž. přenesená",J296,0)</f>
        <v>0</v>
      </c>
      <c r="BI296" s="185">
        <f>IF(N296="nulová",J296,0)</f>
        <v>0</v>
      </c>
      <c r="BJ296" s="18" t="s">
        <v>84</v>
      </c>
      <c r="BK296" s="185">
        <f>ROUND(I296*H296,2)</f>
        <v>0</v>
      </c>
      <c r="BL296" s="18" t="s">
        <v>305</v>
      </c>
      <c r="BM296" s="184" t="s">
        <v>1918</v>
      </c>
    </row>
    <row r="297" s="2" customFormat="1">
      <c r="A297" s="37"/>
      <c r="B297" s="38"/>
      <c r="C297" s="37"/>
      <c r="D297" s="186" t="s">
        <v>145</v>
      </c>
      <c r="E297" s="37"/>
      <c r="F297" s="187" t="s">
        <v>1919</v>
      </c>
      <c r="G297" s="37"/>
      <c r="H297" s="37"/>
      <c r="I297" s="188"/>
      <c r="J297" s="37"/>
      <c r="K297" s="37"/>
      <c r="L297" s="38"/>
      <c r="M297" s="189"/>
      <c r="N297" s="190"/>
      <c r="O297" s="76"/>
      <c r="P297" s="76"/>
      <c r="Q297" s="76"/>
      <c r="R297" s="76"/>
      <c r="S297" s="76"/>
      <c r="T297" s="77"/>
      <c r="U297" s="37"/>
      <c r="V297" s="37"/>
      <c r="W297" s="37"/>
      <c r="X297" s="37"/>
      <c r="Y297" s="37"/>
      <c r="Z297" s="37"/>
      <c r="AA297" s="37"/>
      <c r="AB297" s="37"/>
      <c r="AC297" s="37"/>
      <c r="AD297" s="37"/>
      <c r="AE297" s="37"/>
      <c r="AT297" s="18" t="s">
        <v>145</v>
      </c>
      <c r="AU297" s="18" t="s">
        <v>86</v>
      </c>
    </row>
    <row r="298" s="2" customFormat="1">
      <c r="A298" s="37"/>
      <c r="B298" s="38"/>
      <c r="C298" s="37"/>
      <c r="D298" s="206" t="s">
        <v>156</v>
      </c>
      <c r="E298" s="37"/>
      <c r="F298" s="207" t="s">
        <v>1920</v>
      </c>
      <c r="G298" s="37"/>
      <c r="H298" s="37"/>
      <c r="I298" s="188"/>
      <c r="J298" s="37"/>
      <c r="K298" s="37"/>
      <c r="L298" s="38"/>
      <c r="M298" s="189"/>
      <c r="N298" s="190"/>
      <c r="O298" s="76"/>
      <c r="P298" s="76"/>
      <c r="Q298" s="76"/>
      <c r="R298" s="76"/>
      <c r="S298" s="76"/>
      <c r="T298" s="77"/>
      <c r="U298" s="37"/>
      <c r="V298" s="37"/>
      <c r="W298" s="37"/>
      <c r="X298" s="37"/>
      <c r="Y298" s="37"/>
      <c r="Z298" s="37"/>
      <c r="AA298" s="37"/>
      <c r="AB298" s="37"/>
      <c r="AC298" s="37"/>
      <c r="AD298" s="37"/>
      <c r="AE298" s="37"/>
      <c r="AT298" s="18" t="s">
        <v>156</v>
      </c>
      <c r="AU298" s="18" t="s">
        <v>86</v>
      </c>
    </row>
    <row r="299" s="2" customFormat="1" ht="21.75" customHeight="1">
      <c r="A299" s="37"/>
      <c r="B299" s="171"/>
      <c r="C299" s="220" t="s">
        <v>1547</v>
      </c>
      <c r="D299" s="220" t="s">
        <v>590</v>
      </c>
      <c r="E299" s="221" t="s">
        <v>1921</v>
      </c>
      <c r="F299" s="222" t="s">
        <v>1922</v>
      </c>
      <c r="G299" s="223" t="s">
        <v>356</v>
      </c>
      <c r="H299" s="224">
        <v>3</v>
      </c>
      <c r="I299" s="225"/>
      <c r="J299" s="226">
        <f>ROUND(I299*H299,2)</f>
        <v>0</v>
      </c>
      <c r="K299" s="227"/>
      <c r="L299" s="228"/>
      <c r="M299" s="229" t="s">
        <v>1</v>
      </c>
      <c r="N299" s="230" t="s">
        <v>41</v>
      </c>
      <c r="O299" s="76"/>
      <c r="P299" s="182">
        <f>O299*H299</f>
        <v>0</v>
      </c>
      <c r="Q299" s="182">
        <v>0.034000000000000002</v>
      </c>
      <c r="R299" s="182">
        <f>Q299*H299</f>
        <v>0.10200000000000001</v>
      </c>
      <c r="S299" s="182">
        <v>0</v>
      </c>
      <c r="T299" s="183">
        <f>S299*H299</f>
        <v>0</v>
      </c>
      <c r="U299" s="37"/>
      <c r="V299" s="37"/>
      <c r="W299" s="37"/>
      <c r="X299" s="37"/>
      <c r="Y299" s="37"/>
      <c r="Z299" s="37"/>
      <c r="AA299" s="37"/>
      <c r="AB299" s="37"/>
      <c r="AC299" s="37"/>
      <c r="AD299" s="37"/>
      <c r="AE299" s="37"/>
      <c r="AR299" s="184" t="s">
        <v>410</v>
      </c>
      <c r="AT299" s="184" t="s">
        <v>590</v>
      </c>
      <c r="AU299" s="184" t="s">
        <v>86</v>
      </c>
      <c r="AY299" s="18" t="s">
        <v>136</v>
      </c>
      <c r="BE299" s="185">
        <f>IF(N299="základní",J299,0)</f>
        <v>0</v>
      </c>
      <c r="BF299" s="185">
        <f>IF(N299="snížená",J299,0)</f>
        <v>0</v>
      </c>
      <c r="BG299" s="185">
        <f>IF(N299="zákl. přenesená",J299,0)</f>
        <v>0</v>
      </c>
      <c r="BH299" s="185">
        <f>IF(N299="sníž. přenesená",J299,0)</f>
        <v>0</v>
      </c>
      <c r="BI299" s="185">
        <f>IF(N299="nulová",J299,0)</f>
        <v>0</v>
      </c>
      <c r="BJ299" s="18" t="s">
        <v>84</v>
      </c>
      <c r="BK299" s="185">
        <f>ROUND(I299*H299,2)</f>
        <v>0</v>
      </c>
      <c r="BL299" s="18" t="s">
        <v>305</v>
      </c>
      <c r="BM299" s="184" t="s">
        <v>1923</v>
      </c>
    </row>
    <row r="300" s="2" customFormat="1">
      <c r="A300" s="37"/>
      <c r="B300" s="38"/>
      <c r="C300" s="37"/>
      <c r="D300" s="186" t="s">
        <v>145</v>
      </c>
      <c r="E300" s="37"/>
      <c r="F300" s="187" t="s">
        <v>1922</v>
      </c>
      <c r="G300" s="37"/>
      <c r="H300" s="37"/>
      <c r="I300" s="188"/>
      <c r="J300" s="37"/>
      <c r="K300" s="37"/>
      <c r="L300" s="38"/>
      <c r="M300" s="189"/>
      <c r="N300" s="190"/>
      <c r="O300" s="76"/>
      <c r="P300" s="76"/>
      <c r="Q300" s="76"/>
      <c r="R300" s="76"/>
      <c r="S300" s="76"/>
      <c r="T300" s="77"/>
      <c r="U300" s="37"/>
      <c r="V300" s="37"/>
      <c r="W300" s="37"/>
      <c r="X300" s="37"/>
      <c r="Y300" s="37"/>
      <c r="Z300" s="37"/>
      <c r="AA300" s="37"/>
      <c r="AB300" s="37"/>
      <c r="AC300" s="37"/>
      <c r="AD300" s="37"/>
      <c r="AE300" s="37"/>
      <c r="AT300" s="18" t="s">
        <v>145</v>
      </c>
      <c r="AU300" s="18" t="s">
        <v>86</v>
      </c>
    </row>
    <row r="301" s="2" customFormat="1" ht="24.15" customHeight="1">
      <c r="A301" s="37"/>
      <c r="B301" s="171"/>
      <c r="C301" s="172" t="s">
        <v>1551</v>
      </c>
      <c r="D301" s="172" t="s">
        <v>139</v>
      </c>
      <c r="E301" s="173" t="s">
        <v>1924</v>
      </c>
      <c r="F301" s="174" t="s">
        <v>1925</v>
      </c>
      <c r="G301" s="175" t="s">
        <v>356</v>
      </c>
      <c r="H301" s="176">
        <v>4</v>
      </c>
      <c r="I301" s="177"/>
      <c r="J301" s="178">
        <f>ROUND(I301*H301,2)</f>
        <v>0</v>
      </c>
      <c r="K301" s="179"/>
      <c r="L301" s="38"/>
      <c r="M301" s="180" t="s">
        <v>1</v>
      </c>
      <c r="N301" s="181" t="s">
        <v>41</v>
      </c>
      <c r="O301" s="76"/>
      <c r="P301" s="182">
        <f>O301*H301</f>
        <v>0</v>
      </c>
      <c r="Q301" s="182">
        <v>0</v>
      </c>
      <c r="R301" s="182">
        <f>Q301*H301</f>
        <v>0</v>
      </c>
      <c r="S301" s="182">
        <v>0</v>
      </c>
      <c r="T301" s="183">
        <f>S301*H301</f>
        <v>0</v>
      </c>
      <c r="U301" s="37"/>
      <c r="V301" s="37"/>
      <c r="W301" s="37"/>
      <c r="X301" s="37"/>
      <c r="Y301" s="37"/>
      <c r="Z301" s="37"/>
      <c r="AA301" s="37"/>
      <c r="AB301" s="37"/>
      <c r="AC301" s="37"/>
      <c r="AD301" s="37"/>
      <c r="AE301" s="37"/>
      <c r="AR301" s="184" t="s">
        <v>305</v>
      </c>
      <c r="AT301" s="184" t="s">
        <v>139</v>
      </c>
      <c r="AU301" s="184" t="s">
        <v>86</v>
      </c>
      <c r="AY301" s="18" t="s">
        <v>136</v>
      </c>
      <c r="BE301" s="185">
        <f>IF(N301="základní",J301,0)</f>
        <v>0</v>
      </c>
      <c r="BF301" s="185">
        <f>IF(N301="snížená",J301,0)</f>
        <v>0</v>
      </c>
      <c r="BG301" s="185">
        <f>IF(N301="zákl. přenesená",J301,0)</f>
        <v>0</v>
      </c>
      <c r="BH301" s="185">
        <f>IF(N301="sníž. přenesená",J301,0)</f>
        <v>0</v>
      </c>
      <c r="BI301" s="185">
        <f>IF(N301="nulová",J301,0)</f>
        <v>0</v>
      </c>
      <c r="BJ301" s="18" t="s">
        <v>84</v>
      </c>
      <c r="BK301" s="185">
        <f>ROUND(I301*H301,2)</f>
        <v>0</v>
      </c>
      <c r="BL301" s="18" t="s">
        <v>305</v>
      </c>
      <c r="BM301" s="184" t="s">
        <v>1926</v>
      </c>
    </row>
    <row r="302" s="2" customFormat="1">
      <c r="A302" s="37"/>
      <c r="B302" s="38"/>
      <c r="C302" s="37"/>
      <c r="D302" s="186" t="s">
        <v>145</v>
      </c>
      <c r="E302" s="37"/>
      <c r="F302" s="187" t="s">
        <v>1927</v>
      </c>
      <c r="G302" s="37"/>
      <c r="H302" s="37"/>
      <c r="I302" s="188"/>
      <c r="J302" s="37"/>
      <c r="K302" s="37"/>
      <c r="L302" s="38"/>
      <c r="M302" s="189"/>
      <c r="N302" s="190"/>
      <c r="O302" s="76"/>
      <c r="P302" s="76"/>
      <c r="Q302" s="76"/>
      <c r="R302" s="76"/>
      <c r="S302" s="76"/>
      <c r="T302" s="77"/>
      <c r="U302" s="37"/>
      <c r="V302" s="37"/>
      <c r="W302" s="37"/>
      <c r="X302" s="37"/>
      <c r="Y302" s="37"/>
      <c r="Z302" s="37"/>
      <c r="AA302" s="37"/>
      <c r="AB302" s="37"/>
      <c r="AC302" s="37"/>
      <c r="AD302" s="37"/>
      <c r="AE302" s="37"/>
      <c r="AT302" s="18" t="s">
        <v>145</v>
      </c>
      <c r="AU302" s="18" t="s">
        <v>86</v>
      </c>
    </row>
    <row r="303" s="2" customFormat="1">
      <c r="A303" s="37"/>
      <c r="B303" s="38"/>
      <c r="C303" s="37"/>
      <c r="D303" s="206" t="s">
        <v>156</v>
      </c>
      <c r="E303" s="37"/>
      <c r="F303" s="207" t="s">
        <v>1928</v>
      </c>
      <c r="G303" s="37"/>
      <c r="H303" s="37"/>
      <c r="I303" s="188"/>
      <c r="J303" s="37"/>
      <c r="K303" s="37"/>
      <c r="L303" s="38"/>
      <c r="M303" s="189"/>
      <c r="N303" s="190"/>
      <c r="O303" s="76"/>
      <c r="P303" s="76"/>
      <c r="Q303" s="76"/>
      <c r="R303" s="76"/>
      <c r="S303" s="76"/>
      <c r="T303" s="77"/>
      <c r="U303" s="37"/>
      <c r="V303" s="37"/>
      <c r="W303" s="37"/>
      <c r="X303" s="37"/>
      <c r="Y303" s="37"/>
      <c r="Z303" s="37"/>
      <c r="AA303" s="37"/>
      <c r="AB303" s="37"/>
      <c r="AC303" s="37"/>
      <c r="AD303" s="37"/>
      <c r="AE303" s="37"/>
      <c r="AT303" s="18" t="s">
        <v>156</v>
      </c>
      <c r="AU303" s="18" t="s">
        <v>86</v>
      </c>
    </row>
    <row r="304" s="2" customFormat="1" ht="33" customHeight="1">
      <c r="A304" s="37"/>
      <c r="B304" s="171"/>
      <c r="C304" s="220" t="s">
        <v>1557</v>
      </c>
      <c r="D304" s="220" t="s">
        <v>590</v>
      </c>
      <c r="E304" s="221" t="s">
        <v>1929</v>
      </c>
      <c r="F304" s="222" t="s">
        <v>1930</v>
      </c>
      <c r="G304" s="223" t="s">
        <v>356</v>
      </c>
      <c r="H304" s="224">
        <v>4</v>
      </c>
      <c r="I304" s="225"/>
      <c r="J304" s="226">
        <f>ROUND(I304*H304,2)</f>
        <v>0</v>
      </c>
      <c r="K304" s="227"/>
      <c r="L304" s="228"/>
      <c r="M304" s="229" t="s">
        <v>1</v>
      </c>
      <c r="N304" s="230" t="s">
        <v>41</v>
      </c>
      <c r="O304" s="76"/>
      <c r="P304" s="182">
        <f>O304*H304</f>
        <v>0</v>
      </c>
      <c r="Q304" s="182">
        <v>0.050000000000000003</v>
      </c>
      <c r="R304" s="182">
        <f>Q304*H304</f>
        <v>0.20000000000000001</v>
      </c>
      <c r="S304" s="182">
        <v>0</v>
      </c>
      <c r="T304" s="183">
        <f>S304*H304</f>
        <v>0</v>
      </c>
      <c r="U304" s="37"/>
      <c r="V304" s="37"/>
      <c r="W304" s="37"/>
      <c r="X304" s="37"/>
      <c r="Y304" s="37"/>
      <c r="Z304" s="37"/>
      <c r="AA304" s="37"/>
      <c r="AB304" s="37"/>
      <c r="AC304" s="37"/>
      <c r="AD304" s="37"/>
      <c r="AE304" s="37"/>
      <c r="AR304" s="184" t="s">
        <v>410</v>
      </c>
      <c r="AT304" s="184" t="s">
        <v>590</v>
      </c>
      <c r="AU304" s="184" t="s">
        <v>86</v>
      </c>
      <c r="AY304" s="18" t="s">
        <v>136</v>
      </c>
      <c r="BE304" s="185">
        <f>IF(N304="základní",J304,0)</f>
        <v>0</v>
      </c>
      <c r="BF304" s="185">
        <f>IF(N304="snížená",J304,0)</f>
        <v>0</v>
      </c>
      <c r="BG304" s="185">
        <f>IF(N304="zákl. přenesená",J304,0)</f>
        <v>0</v>
      </c>
      <c r="BH304" s="185">
        <f>IF(N304="sníž. přenesená",J304,0)</f>
        <v>0</v>
      </c>
      <c r="BI304" s="185">
        <f>IF(N304="nulová",J304,0)</f>
        <v>0</v>
      </c>
      <c r="BJ304" s="18" t="s">
        <v>84</v>
      </c>
      <c r="BK304" s="185">
        <f>ROUND(I304*H304,2)</f>
        <v>0</v>
      </c>
      <c r="BL304" s="18" t="s">
        <v>305</v>
      </c>
      <c r="BM304" s="184" t="s">
        <v>1931</v>
      </c>
    </row>
    <row r="305" s="2" customFormat="1">
      <c r="A305" s="37"/>
      <c r="B305" s="38"/>
      <c r="C305" s="37"/>
      <c r="D305" s="186" t="s">
        <v>145</v>
      </c>
      <c r="E305" s="37"/>
      <c r="F305" s="187" t="s">
        <v>1930</v>
      </c>
      <c r="G305" s="37"/>
      <c r="H305" s="37"/>
      <c r="I305" s="188"/>
      <c r="J305" s="37"/>
      <c r="K305" s="37"/>
      <c r="L305" s="38"/>
      <c r="M305" s="189"/>
      <c r="N305" s="190"/>
      <c r="O305" s="76"/>
      <c r="P305" s="76"/>
      <c r="Q305" s="76"/>
      <c r="R305" s="76"/>
      <c r="S305" s="76"/>
      <c r="T305" s="77"/>
      <c r="U305" s="37"/>
      <c r="V305" s="37"/>
      <c r="W305" s="37"/>
      <c r="X305" s="37"/>
      <c r="Y305" s="37"/>
      <c r="Z305" s="37"/>
      <c r="AA305" s="37"/>
      <c r="AB305" s="37"/>
      <c r="AC305" s="37"/>
      <c r="AD305" s="37"/>
      <c r="AE305" s="37"/>
      <c r="AT305" s="18" t="s">
        <v>145</v>
      </c>
      <c r="AU305" s="18" t="s">
        <v>86</v>
      </c>
    </row>
    <row r="306" s="2" customFormat="1" ht="24.15" customHeight="1">
      <c r="A306" s="37"/>
      <c r="B306" s="171"/>
      <c r="C306" s="172" t="s">
        <v>1561</v>
      </c>
      <c r="D306" s="172" t="s">
        <v>139</v>
      </c>
      <c r="E306" s="173" t="s">
        <v>1932</v>
      </c>
      <c r="F306" s="174" t="s">
        <v>1933</v>
      </c>
      <c r="G306" s="175" t="s">
        <v>356</v>
      </c>
      <c r="H306" s="176">
        <v>1</v>
      </c>
      <c r="I306" s="177"/>
      <c r="J306" s="178">
        <f>ROUND(I306*H306,2)</f>
        <v>0</v>
      </c>
      <c r="K306" s="179"/>
      <c r="L306" s="38"/>
      <c r="M306" s="180" t="s">
        <v>1</v>
      </c>
      <c r="N306" s="181" t="s">
        <v>41</v>
      </c>
      <c r="O306" s="76"/>
      <c r="P306" s="182">
        <f>O306*H306</f>
        <v>0</v>
      </c>
      <c r="Q306" s="182">
        <v>0</v>
      </c>
      <c r="R306" s="182">
        <f>Q306*H306</f>
        <v>0</v>
      </c>
      <c r="S306" s="182">
        <v>0</v>
      </c>
      <c r="T306" s="183">
        <f>S306*H306</f>
        <v>0</v>
      </c>
      <c r="U306" s="37"/>
      <c r="V306" s="37"/>
      <c r="W306" s="37"/>
      <c r="X306" s="37"/>
      <c r="Y306" s="37"/>
      <c r="Z306" s="37"/>
      <c r="AA306" s="37"/>
      <c r="AB306" s="37"/>
      <c r="AC306" s="37"/>
      <c r="AD306" s="37"/>
      <c r="AE306" s="37"/>
      <c r="AR306" s="184" t="s">
        <v>305</v>
      </c>
      <c r="AT306" s="184" t="s">
        <v>139</v>
      </c>
      <c r="AU306" s="184" t="s">
        <v>86</v>
      </c>
      <c r="AY306" s="18" t="s">
        <v>136</v>
      </c>
      <c r="BE306" s="185">
        <f>IF(N306="základní",J306,0)</f>
        <v>0</v>
      </c>
      <c r="BF306" s="185">
        <f>IF(N306="snížená",J306,0)</f>
        <v>0</v>
      </c>
      <c r="BG306" s="185">
        <f>IF(N306="zákl. přenesená",J306,0)</f>
        <v>0</v>
      </c>
      <c r="BH306" s="185">
        <f>IF(N306="sníž. přenesená",J306,0)</f>
        <v>0</v>
      </c>
      <c r="BI306" s="185">
        <f>IF(N306="nulová",J306,0)</f>
        <v>0</v>
      </c>
      <c r="BJ306" s="18" t="s">
        <v>84</v>
      </c>
      <c r="BK306" s="185">
        <f>ROUND(I306*H306,2)</f>
        <v>0</v>
      </c>
      <c r="BL306" s="18" t="s">
        <v>305</v>
      </c>
      <c r="BM306" s="184" t="s">
        <v>1934</v>
      </c>
    </row>
    <row r="307" s="2" customFormat="1">
      <c r="A307" s="37"/>
      <c r="B307" s="38"/>
      <c r="C307" s="37"/>
      <c r="D307" s="186" t="s">
        <v>145</v>
      </c>
      <c r="E307" s="37"/>
      <c r="F307" s="187" t="s">
        <v>1935</v>
      </c>
      <c r="G307" s="37"/>
      <c r="H307" s="37"/>
      <c r="I307" s="188"/>
      <c r="J307" s="37"/>
      <c r="K307" s="37"/>
      <c r="L307" s="38"/>
      <c r="M307" s="189"/>
      <c r="N307" s="190"/>
      <c r="O307" s="76"/>
      <c r="P307" s="76"/>
      <c r="Q307" s="76"/>
      <c r="R307" s="76"/>
      <c r="S307" s="76"/>
      <c r="T307" s="77"/>
      <c r="U307" s="37"/>
      <c r="V307" s="37"/>
      <c r="W307" s="37"/>
      <c r="X307" s="37"/>
      <c r="Y307" s="37"/>
      <c r="Z307" s="37"/>
      <c r="AA307" s="37"/>
      <c r="AB307" s="37"/>
      <c r="AC307" s="37"/>
      <c r="AD307" s="37"/>
      <c r="AE307" s="37"/>
      <c r="AT307" s="18" t="s">
        <v>145</v>
      </c>
      <c r="AU307" s="18" t="s">
        <v>86</v>
      </c>
    </row>
    <row r="308" s="2" customFormat="1">
      <c r="A308" s="37"/>
      <c r="B308" s="38"/>
      <c r="C308" s="37"/>
      <c r="D308" s="206" t="s">
        <v>156</v>
      </c>
      <c r="E308" s="37"/>
      <c r="F308" s="207" t="s">
        <v>1936</v>
      </c>
      <c r="G308" s="37"/>
      <c r="H308" s="37"/>
      <c r="I308" s="188"/>
      <c r="J308" s="37"/>
      <c r="K308" s="37"/>
      <c r="L308" s="38"/>
      <c r="M308" s="189"/>
      <c r="N308" s="190"/>
      <c r="O308" s="76"/>
      <c r="P308" s="76"/>
      <c r="Q308" s="76"/>
      <c r="R308" s="76"/>
      <c r="S308" s="76"/>
      <c r="T308" s="77"/>
      <c r="U308" s="37"/>
      <c r="V308" s="37"/>
      <c r="W308" s="37"/>
      <c r="X308" s="37"/>
      <c r="Y308" s="37"/>
      <c r="Z308" s="37"/>
      <c r="AA308" s="37"/>
      <c r="AB308" s="37"/>
      <c r="AC308" s="37"/>
      <c r="AD308" s="37"/>
      <c r="AE308" s="37"/>
      <c r="AT308" s="18" t="s">
        <v>156</v>
      </c>
      <c r="AU308" s="18" t="s">
        <v>86</v>
      </c>
    </row>
    <row r="309" s="2" customFormat="1" ht="33" customHeight="1">
      <c r="A309" s="37"/>
      <c r="B309" s="171"/>
      <c r="C309" s="220" t="s">
        <v>1567</v>
      </c>
      <c r="D309" s="220" t="s">
        <v>590</v>
      </c>
      <c r="E309" s="221" t="s">
        <v>1937</v>
      </c>
      <c r="F309" s="222" t="s">
        <v>1938</v>
      </c>
      <c r="G309" s="223" t="s">
        <v>356</v>
      </c>
      <c r="H309" s="224">
        <v>1</v>
      </c>
      <c r="I309" s="225"/>
      <c r="J309" s="226">
        <f>ROUND(I309*H309,2)</f>
        <v>0</v>
      </c>
      <c r="K309" s="227"/>
      <c r="L309" s="228"/>
      <c r="M309" s="229" t="s">
        <v>1</v>
      </c>
      <c r="N309" s="230" t="s">
        <v>41</v>
      </c>
      <c r="O309" s="76"/>
      <c r="P309" s="182">
        <f>O309*H309</f>
        <v>0</v>
      </c>
      <c r="Q309" s="182">
        <v>0.058000000000000003</v>
      </c>
      <c r="R309" s="182">
        <f>Q309*H309</f>
        <v>0.058000000000000003</v>
      </c>
      <c r="S309" s="182">
        <v>0</v>
      </c>
      <c r="T309" s="183">
        <f>S309*H309</f>
        <v>0</v>
      </c>
      <c r="U309" s="37"/>
      <c r="V309" s="37"/>
      <c r="W309" s="37"/>
      <c r="X309" s="37"/>
      <c r="Y309" s="37"/>
      <c r="Z309" s="37"/>
      <c r="AA309" s="37"/>
      <c r="AB309" s="37"/>
      <c r="AC309" s="37"/>
      <c r="AD309" s="37"/>
      <c r="AE309" s="37"/>
      <c r="AR309" s="184" t="s">
        <v>410</v>
      </c>
      <c r="AT309" s="184" t="s">
        <v>590</v>
      </c>
      <c r="AU309" s="184" t="s">
        <v>86</v>
      </c>
      <c r="AY309" s="18" t="s">
        <v>136</v>
      </c>
      <c r="BE309" s="185">
        <f>IF(N309="základní",J309,0)</f>
        <v>0</v>
      </c>
      <c r="BF309" s="185">
        <f>IF(N309="snížená",J309,0)</f>
        <v>0</v>
      </c>
      <c r="BG309" s="185">
        <f>IF(N309="zákl. přenesená",J309,0)</f>
        <v>0</v>
      </c>
      <c r="BH309" s="185">
        <f>IF(N309="sníž. přenesená",J309,0)</f>
        <v>0</v>
      </c>
      <c r="BI309" s="185">
        <f>IF(N309="nulová",J309,0)</f>
        <v>0</v>
      </c>
      <c r="BJ309" s="18" t="s">
        <v>84</v>
      </c>
      <c r="BK309" s="185">
        <f>ROUND(I309*H309,2)</f>
        <v>0</v>
      </c>
      <c r="BL309" s="18" t="s">
        <v>305</v>
      </c>
      <c r="BM309" s="184" t="s">
        <v>1939</v>
      </c>
    </row>
    <row r="310" s="2" customFormat="1">
      <c r="A310" s="37"/>
      <c r="B310" s="38"/>
      <c r="C310" s="37"/>
      <c r="D310" s="186" t="s">
        <v>145</v>
      </c>
      <c r="E310" s="37"/>
      <c r="F310" s="187" t="s">
        <v>1938</v>
      </c>
      <c r="G310" s="37"/>
      <c r="H310" s="37"/>
      <c r="I310" s="188"/>
      <c r="J310" s="37"/>
      <c r="K310" s="37"/>
      <c r="L310" s="38"/>
      <c r="M310" s="189"/>
      <c r="N310" s="190"/>
      <c r="O310" s="76"/>
      <c r="P310" s="76"/>
      <c r="Q310" s="76"/>
      <c r="R310" s="76"/>
      <c r="S310" s="76"/>
      <c r="T310" s="77"/>
      <c r="U310" s="37"/>
      <c r="V310" s="37"/>
      <c r="W310" s="37"/>
      <c r="X310" s="37"/>
      <c r="Y310" s="37"/>
      <c r="Z310" s="37"/>
      <c r="AA310" s="37"/>
      <c r="AB310" s="37"/>
      <c r="AC310" s="37"/>
      <c r="AD310" s="37"/>
      <c r="AE310" s="37"/>
      <c r="AT310" s="18" t="s">
        <v>145</v>
      </c>
      <c r="AU310" s="18" t="s">
        <v>86</v>
      </c>
    </row>
    <row r="311" s="2" customFormat="1" ht="24.15" customHeight="1">
      <c r="A311" s="37"/>
      <c r="B311" s="171"/>
      <c r="C311" s="172" t="s">
        <v>1571</v>
      </c>
      <c r="D311" s="172" t="s">
        <v>139</v>
      </c>
      <c r="E311" s="173" t="s">
        <v>1940</v>
      </c>
      <c r="F311" s="174" t="s">
        <v>1941</v>
      </c>
      <c r="G311" s="175" t="s">
        <v>356</v>
      </c>
      <c r="H311" s="176">
        <v>1</v>
      </c>
      <c r="I311" s="177"/>
      <c r="J311" s="178">
        <f>ROUND(I311*H311,2)</f>
        <v>0</v>
      </c>
      <c r="K311" s="179"/>
      <c r="L311" s="38"/>
      <c r="M311" s="180" t="s">
        <v>1</v>
      </c>
      <c r="N311" s="181" t="s">
        <v>41</v>
      </c>
      <c r="O311" s="76"/>
      <c r="P311" s="182">
        <f>O311*H311</f>
        <v>0</v>
      </c>
      <c r="Q311" s="182">
        <v>0</v>
      </c>
      <c r="R311" s="182">
        <f>Q311*H311</f>
        <v>0</v>
      </c>
      <c r="S311" s="182">
        <v>0</v>
      </c>
      <c r="T311" s="183">
        <f>S311*H311</f>
        <v>0</v>
      </c>
      <c r="U311" s="37"/>
      <c r="V311" s="37"/>
      <c r="W311" s="37"/>
      <c r="X311" s="37"/>
      <c r="Y311" s="37"/>
      <c r="Z311" s="37"/>
      <c r="AA311" s="37"/>
      <c r="AB311" s="37"/>
      <c r="AC311" s="37"/>
      <c r="AD311" s="37"/>
      <c r="AE311" s="37"/>
      <c r="AR311" s="184" t="s">
        <v>305</v>
      </c>
      <c r="AT311" s="184" t="s">
        <v>139</v>
      </c>
      <c r="AU311" s="184" t="s">
        <v>86</v>
      </c>
      <c r="AY311" s="18" t="s">
        <v>136</v>
      </c>
      <c r="BE311" s="185">
        <f>IF(N311="základní",J311,0)</f>
        <v>0</v>
      </c>
      <c r="BF311" s="185">
        <f>IF(N311="snížená",J311,0)</f>
        <v>0</v>
      </c>
      <c r="BG311" s="185">
        <f>IF(N311="zákl. přenesená",J311,0)</f>
        <v>0</v>
      </c>
      <c r="BH311" s="185">
        <f>IF(N311="sníž. přenesená",J311,0)</f>
        <v>0</v>
      </c>
      <c r="BI311" s="185">
        <f>IF(N311="nulová",J311,0)</f>
        <v>0</v>
      </c>
      <c r="BJ311" s="18" t="s">
        <v>84</v>
      </c>
      <c r="BK311" s="185">
        <f>ROUND(I311*H311,2)</f>
        <v>0</v>
      </c>
      <c r="BL311" s="18" t="s">
        <v>305</v>
      </c>
      <c r="BM311" s="184" t="s">
        <v>1942</v>
      </c>
    </row>
    <row r="312" s="2" customFormat="1">
      <c r="A312" s="37"/>
      <c r="B312" s="38"/>
      <c r="C312" s="37"/>
      <c r="D312" s="186" t="s">
        <v>145</v>
      </c>
      <c r="E312" s="37"/>
      <c r="F312" s="187" t="s">
        <v>1943</v>
      </c>
      <c r="G312" s="37"/>
      <c r="H312" s="37"/>
      <c r="I312" s="188"/>
      <c r="J312" s="37"/>
      <c r="K312" s="37"/>
      <c r="L312" s="38"/>
      <c r="M312" s="189"/>
      <c r="N312" s="190"/>
      <c r="O312" s="76"/>
      <c r="P312" s="76"/>
      <c r="Q312" s="76"/>
      <c r="R312" s="76"/>
      <c r="S312" s="76"/>
      <c r="T312" s="77"/>
      <c r="U312" s="37"/>
      <c r="V312" s="37"/>
      <c r="W312" s="37"/>
      <c r="X312" s="37"/>
      <c r="Y312" s="37"/>
      <c r="Z312" s="37"/>
      <c r="AA312" s="37"/>
      <c r="AB312" s="37"/>
      <c r="AC312" s="37"/>
      <c r="AD312" s="37"/>
      <c r="AE312" s="37"/>
      <c r="AT312" s="18" t="s">
        <v>145</v>
      </c>
      <c r="AU312" s="18" t="s">
        <v>86</v>
      </c>
    </row>
    <row r="313" s="2" customFormat="1">
      <c r="A313" s="37"/>
      <c r="B313" s="38"/>
      <c r="C313" s="37"/>
      <c r="D313" s="206" t="s">
        <v>156</v>
      </c>
      <c r="E313" s="37"/>
      <c r="F313" s="207" t="s">
        <v>1944</v>
      </c>
      <c r="G313" s="37"/>
      <c r="H313" s="37"/>
      <c r="I313" s="188"/>
      <c r="J313" s="37"/>
      <c r="K313" s="37"/>
      <c r="L313" s="38"/>
      <c r="M313" s="189"/>
      <c r="N313" s="190"/>
      <c r="O313" s="76"/>
      <c r="P313" s="76"/>
      <c r="Q313" s="76"/>
      <c r="R313" s="76"/>
      <c r="S313" s="76"/>
      <c r="T313" s="77"/>
      <c r="U313" s="37"/>
      <c r="V313" s="37"/>
      <c r="W313" s="37"/>
      <c r="X313" s="37"/>
      <c r="Y313" s="37"/>
      <c r="Z313" s="37"/>
      <c r="AA313" s="37"/>
      <c r="AB313" s="37"/>
      <c r="AC313" s="37"/>
      <c r="AD313" s="37"/>
      <c r="AE313" s="37"/>
      <c r="AT313" s="18" t="s">
        <v>156</v>
      </c>
      <c r="AU313" s="18" t="s">
        <v>86</v>
      </c>
    </row>
    <row r="314" s="2" customFormat="1" ht="33" customHeight="1">
      <c r="A314" s="37"/>
      <c r="B314" s="171"/>
      <c r="C314" s="220" t="s">
        <v>1575</v>
      </c>
      <c r="D314" s="220" t="s">
        <v>590</v>
      </c>
      <c r="E314" s="221" t="s">
        <v>1945</v>
      </c>
      <c r="F314" s="222" t="s">
        <v>1946</v>
      </c>
      <c r="G314" s="223" t="s">
        <v>356</v>
      </c>
      <c r="H314" s="224">
        <v>1</v>
      </c>
      <c r="I314" s="225"/>
      <c r="J314" s="226">
        <f>ROUND(I314*H314,2)</f>
        <v>0</v>
      </c>
      <c r="K314" s="227"/>
      <c r="L314" s="228"/>
      <c r="M314" s="229" t="s">
        <v>1</v>
      </c>
      <c r="N314" s="230" t="s">
        <v>41</v>
      </c>
      <c r="O314" s="76"/>
      <c r="P314" s="182">
        <f>O314*H314</f>
        <v>0</v>
      </c>
      <c r="Q314" s="182">
        <v>0.058999999999999997</v>
      </c>
      <c r="R314" s="182">
        <f>Q314*H314</f>
        <v>0.058999999999999997</v>
      </c>
      <c r="S314" s="182">
        <v>0</v>
      </c>
      <c r="T314" s="183">
        <f>S314*H314</f>
        <v>0</v>
      </c>
      <c r="U314" s="37"/>
      <c r="V314" s="37"/>
      <c r="W314" s="37"/>
      <c r="X314" s="37"/>
      <c r="Y314" s="37"/>
      <c r="Z314" s="37"/>
      <c r="AA314" s="37"/>
      <c r="AB314" s="37"/>
      <c r="AC314" s="37"/>
      <c r="AD314" s="37"/>
      <c r="AE314" s="37"/>
      <c r="AR314" s="184" t="s">
        <v>410</v>
      </c>
      <c r="AT314" s="184" t="s">
        <v>590</v>
      </c>
      <c r="AU314" s="184" t="s">
        <v>86</v>
      </c>
      <c r="AY314" s="18" t="s">
        <v>136</v>
      </c>
      <c r="BE314" s="185">
        <f>IF(N314="základní",J314,0)</f>
        <v>0</v>
      </c>
      <c r="BF314" s="185">
        <f>IF(N314="snížená",J314,0)</f>
        <v>0</v>
      </c>
      <c r="BG314" s="185">
        <f>IF(N314="zákl. přenesená",J314,0)</f>
        <v>0</v>
      </c>
      <c r="BH314" s="185">
        <f>IF(N314="sníž. přenesená",J314,0)</f>
        <v>0</v>
      </c>
      <c r="BI314" s="185">
        <f>IF(N314="nulová",J314,0)</f>
        <v>0</v>
      </c>
      <c r="BJ314" s="18" t="s">
        <v>84</v>
      </c>
      <c r="BK314" s="185">
        <f>ROUND(I314*H314,2)</f>
        <v>0</v>
      </c>
      <c r="BL314" s="18" t="s">
        <v>305</v>
      </c>
      <c r="BM314" s="184" t="s">
        <v>1947</v>
      </c>
    </row>
    <row r="315" s="2" customFormat="1">
      <c r="A315" s="37"/>
      <c r="B315" s="38"/>
      <c r="C315" s="37"/>
      <c r="D315" s="186" t="s">
        <v>145</v>
      </c>
      <c r="E315" s="37"/>
      <c r="F315" s="187" t="s">
        <v>1946</v>
      </c>
      <c r="G315" s="37"/>
      <c r="H315" s="37"/>
      <c r="I315" s="188"/>
      <c r="J315" s="37"/>
      <c r="K315" s="37"/>
      <c r="L315" s="38"/>
      <c r="M315" s="189"/>
      <c r="N315" s="190"/>
      <c r="O315" s="76"/>
      <c r="P315" s="76"/>
      <c r="Q315" s="76"/>
      <c r="R315" s="76"/>
      <c r="S315" s="76"/>
      <c r="T315" s="77"/>
      <c r="U315" s="37"/>
      <c r="V315" s="37"/>
      <c r="W315" s="37"/>
      <c r="X315" s="37"/>
      <c r="Y315" s="37"/>
      <c r="Z315" s="37"/>
      <c r="AA315" s="37"/>
      <c r="AB315" s="37"/>
      <c r="AC315" s="37"/>
      <c r="AD315" s="37"/>
      <c r="AE315" s="37"/>
      <c r="AT315" s="18" t="s">
        <v>145</v>
      </c>
      <c r="AU315" s="18" t="s">
        <v>86</v>
      </c>
    </row>
    <row r="316" s="2" customFormat="1" ht="24.15" customHeight="1">
      <c r="A316" s="37"/>
      <c r="B316" s="171"/>
      <c r="C316" s="172" t="s">
        <v>1580</v>
      </c>
      <c r="D316" s="172" t="s">
        <v>139</v>
      </c>
      <c r="E316" s="173" t="s">
        <v>1948</v>
      </c>
      <c r="F316" s="174" t="s">
        <v>1949</v>
      </c>
      <c r="G316" s="175" t="s">
        <v>210</v>
      </c>
      <c r="H316" s="176">
        <v>252</v>
      </c>
      <c r="I316" s="177"/>
      <c r="J316" s="178">
        <f>ROUND(I316*H316,2)</f>
        <v>0</v>
      </c>
      <c r="K316" s="179"/>
      <c r="L316" s="38"/>
      <c r="M316" s="180" t="s">
        <v>1</v>
      </c>
      <c r="N316" s="181" t="s">
        <v>41</v>
      </c>
      <c r="O316" s="76"/>
      <c r="P316" s="182">
        <f>O316*H316</f>
        <v>0</v>
      </c>
      <c r="Q316" s="182">
        <v>0</v>
      </c>
      <c r="R316" s="182">
        <f>Q316*H316</f>
        <v>0</v>
      </c>
      <c r="S316" s="182">
        <v>0</v>
      </c>
      <c r="T316" s="183">
        <f>S316*H316</f>
        <v>0</v>
      </c>
      <c r="U316" s="37"/>
      <c r="V316" s="37"/>
      <c r="W316" s="37"/>
      <c r="X316" s="37"/>
      <c r="Y316" s="37"/>
      <c r="Z316" s="37"/>
      <c r="AA316" s="37"/>
      <c r="AB316" s="37"/>
      <c r="AC316" s="37"/>
      <c r="AD316" s="37"/>
      <c r="AE316" s="37"/>
      <c r="AR316" s="184" t="s">
        <v>305</v>
      </c>
      <c r="AT316" s="184" t="s">
        <v>139</v>
      </c>
      <c r="AU316" s="184" t="s">
        <v>86</v>
      </c>
      <c r="AY316" s="18" t="s">
        <v>136</v>
      </c>
      <c r="BE316" s="185">
        <f>IF(N316="základní",J316,0)</f>
        <v>0</v>
      </c>
      <c r="BF316" s="185">
        <f>IF(N316="snížená",J316,0)</f>
        <v>0</v>
      </c>
      <c r="BG316" s="185">
        <f>IF(N316="zákl. přenesená",J316,0)</f>
        <v>0</v>
      </c>
      <c r="BH316" s="185">
        <f>IF(N316="sníž. přenesená",J316,0)</f>
        <v>0</v>
      </c>
      <c r="BI316" s="185">
        <f>IF(N316="nulová",J316,0)</f>
        <v>0</v>
      </c>
      <c r="BJ316" s="18" t="s">
        <v>84</v>
      </c>
      <c r="BK316" s="185">
        <f>ROUND(I316*H316,2)</f>
        <v>0</v>
      </c>
      <c r="BL316" s="18" t="s">
        <v>305</v>
      </c>
      <c r="BM316" s="184" t="s">
        <v>1950</v>
      </c>
    </row>
    <row r="317" s="2" customFormat="1">
      <c r="A317" s="37"/>
      <c r="B317" s="38"/>
      <c r="C317" s="37"/>
      <c r="D317" s="186" t="s">
        <v>145</v>
      </c>
      <c r="E317" s="37"/>
      <c r="F317" s="187" t="s">
        <v>1951</v>
      </c>
      <c r="G317" s="37"/>
      <c r="H317" s="37"/>
      <c r="I317" s="188"/>
      <c r="J317" s="37"/>
      <c r="K317" s="37"/>
      <c r="L317" s="38"/>
      <c r="M317" s="189"/>
      <c r="N317" s="190"/>
      <c r="O317" s="76"/>
      <c r="P317" s="76"/>
      <c r="Q317" s="76"/>
      <c r="R317" s="76"/>
      <c r="S317" s="76"/>
      <c r="T317" s="77"/>
      <c r="U317" s="37"/>
      <c r="V317" s="37"/>
      <c r="W317" s="37"/>
      <c r="X317" s="37"/>
      <c r="Y317" s="37"/>
      <c r="Z317" s="37"/>
      <c r="AA317" s="37"/>
      <c r="AB317" s="37"/>
      <c r="AC317" s="37"/>
      <c r="AD317" s="37"/>
      <c r="AE317" s="37"/>
      <c r="AT317" s="18" t="s">
        <v>145</v>
      </c>
      <c r="AU317" s="18" t="s">
        <v>86</v>
      </c>
    </row>
    <row r="318" s="2" customFormat="1">
      <c r="A318" s="37"/>
      <c r="B318" s="38"/>
      <c r="C318" s="37"/>
      <c r="D318" s="206" t="s">
        <v>156</v>
      </c>
      <c r="E318" s="37"/>
      <c r="F318" s="207" t="s">
        <v>1952</v>
      </c>
      <c r="G318" s="37"/>
      <c r="H318" s="37"/>
      <c r="I318" s="188"/>
      <c r="J318" s="37"/>
      <c r="K318" s="37"/>
      <c r="L318" s="38"/>
      <c r="M318" s="189"/>
      <c r="N318" s="190"/>
      <c r="O318" s="76"/>
      <c r="P318" s="76"/>
      <c r="Q318" s="76"/>
      <c r="R318" s="76"/>
      <c r="S318" s="76"/>
      <c r="T318" s="77"/>
      <c r="U318" s="37"/>
      <c r="V318" s="37"/>
      <c r="W318" s="37"/>
      <c r="X318" s="37"/>
      <c r="Y318" s="37"/>
      <c r="Z318" s="37"/>
      <c r="AA318" s="37"/>
      <c r="AB318" s="37"/>
      <c r="AC318" s="37"/>
      <c r="AD318" s="37"/>
      <c r="AE318" s="37"/>
      <c r="AT318" s="18" t="s">
        <v>156</v>
      </c>
      <c r="AU318" s="18" t="s">
        <v>86</v>
      </c>
    </row>
    <row r="319" s="14" customFormat="1">
      <c r="A319" s="14"/>
      <c r="B319" s="198"/>
      <c r="C319" s="14"/>
      <c r="D319" s="186" t="s">
        <v>147</v>
      </c>
      <c r="E319" s="199" t="s">
        <v>1</v>
      </c>
      <c r="F319" s="200" t="s">
        <v>1953</v>
      </c>
      <c r="G319" s="14"/>
      <c r="H319" s="201">
        <v>252</v>
      </c>
      <c r="I319" s="202"/>
      <c r="J319" s="14"/>
      <c r="K319" s="14"/>
      <c r="L319" s="198"/>
      <c r="M319" s="203"/>
      <c r="N319" s="204"/>
      <c r="O319" s="204"/>
      <c r="P319" s="204"/>
      <c r="Q319" s="204"/>
      <c r="R319" s="204"/>
      <c r="S319" s="204"/>
      <c r="T319" s="205"/>
      <c r="U319" s="14"/>
      <c r="V319" s="14"/>
      <c r="W319" s="14"/>
      <c r="X319" s="14"/>
      <c r="Y319" s="14"/>
      <c r="Z319" s="14"/>
      <c r="AA319" s="14"/>
      <c r="AB319" s="14"/>
      <c r="AC319" s="14"/>
      <c r="AD319" s="14"/>
      <c r="AE319" s="14"/>
      <c r="AT319" s="199" t="s">
        <v>147</v>
      </c>
      <c r="AU319" s="199" t="s">
        <v>86</v>
      </c>
      <c r="AV319" s="14" t="s">
        <v>86</v>
      </c>
      <c r="AW319" s="14" t="s">
        <v>32</v>
      </c>
      <c r="AX319" s="14" t="s">
        <v>84</v>
      </c>
      <c r="AY319" s="199" t="s">
        <v>136</v>
      </c>
    </row>
    <row r="320" s="2" customFormat="1" ht="24.15" customHeight="1">
      <c r="A320" s="37"/>
      <c r="B320" s="171"/>
      <c r="C320" s="220" t="s">
        <v>1584</v>
      </c>
      <c r="D320" s="220" t="s">
        <v>590</v>
      </c>
      <c r="E320" s="221" t="s">
        <v>1954</v>
      </c>
      <c r="F320" s="222" t="s">
        <v>1955</v>
      </c>
      <c r="G320" s="223" t="s">
        <v>210</v>
      </c>
      <c r="H320" s="224">
        <v>259.56</v>
      </c>
      <c r="I320" s="225"/>
      <c r="J320" s="226">
        <f>ROUND(I320*H320,2)</f>
        <v>0</v>
      </c>
      <c r="K320" s="227"/>
      <c r="L320" s="228"/>
      <c r="M320" s="229" t="s">
        <v>1</v>
      </c>
      <c r="N320" s="230" t="s">
        <v>41</v>
      </c>
      <c r="O320" s="76"/>
      <c r="P320" s="182">
        <f>O320*H320</f>
        <v>0</v>
      </c>
      <c r="Q320" s="182">
        <v>0.00069999999999999999</v>
      </c>
      <c r="R320" s="182">
        <f>Q320*H320</f>
        <v>0.18169199999999999</v>
      </c>
      <c r="S320" s="182">
        <v>0</v>
      </c>
      <c r="T320" s="183">
        <f>S320*H320</f>
        <v>0</v>
      </c>
      <c r="U320" s="37"/>
      <c r="V320" s="37"/>
      <c r="W320" s="37"/>
      <c r="X320" s="37"/>
      <c r="Y320" s="37"/>
      <c r="Z320" s="37"/>
      <c r="AA320" s="37"/>
      <c r="AB320" s="37"/>
      <c r="AC320" s="37"/>
      <c r="AD320" s="37"/>
      <c r="AE320" s="37"/>
      <c r="AR320" s="184" t="s">
        <v>410</v>
      </c>
      <c r="AT320" s="184" t="s">
        <v>590</v>
      </c>
      <c r="AU320" s="184" t="s">
        <v>86</v>
      </c>
      <c r="AY320" s="18" t="s">
        <v>136</v>
      </c>
      <c r="BE320" s="185">
        <f>IF(N320="základní",J320,0)</f>
        <v>0</v>
      </c>
      <c r="BF320" s="185">
        <f>IF(N320="snížená",J320,0)</f>
        <v>0</v>
      </c>
      <c r="BG320" s="185">
        <f>IF(N320="zákl. přenesená",J320,0)</f>
        <v>0</v>
      </c>
      <c r="BH320" s="185">
        <f>IF(N320="sníž. přenesená",J320,0)</f>
        <v>0</v>
      </c>
      <c r="BI320" s="185">
        <f>IF(N320="nulová",J320,0)</f>
        <v>0</v>
      </c>
      <c r="BJ320" s="18" t="s">
        <v>84</v>
      </c>
      <c r="BK320" s="185">
        <f>ROUND(I320*H320,2)</f>
        <v>0</v>
      </c>
      <c r="BL320" s="18" t="s">
        <v>305</v>
      </c>
      <c r="BM320" s="184" t="s">
        <v>1956</v>
      </c>
    </row>
    <row r="321" s="2" customFormat="1">
      <c r="A321" s="37"/>
      <c r="B321" s="38"/>
      <c r="C321" s="37"/>
      <c r="D321" s="186" t="s">
        <v>145</v>
      </c>
      <c r="E321" s="37"/>
      <c r="F321" s="187" t="s">
        <v>1955</v>
      </c>
      <c r="G321" s="37"/>
      <c r="H321" s="37"/>
      <c r="I321" s="188"/>
      <c r="J321" s="37"/>
      <c r="K321" s="37"/>
      <c r="L321" s="38"/>
      <c r="M321" s="189"/>
      <c r="N321" s="190"/>
      <c r="O321" s="76"/>
      <c r="P321" s="76"/>
      <c r="Q321" s="76"/>
      <c r="R321" s="76"/>
      <c r="S321" s="76"/>
      <c r="T321" s="77"/>
      <c r="U321" s="37"/>
      <c r="V321" s="37"/>
      <c r="W321" s="37"/>
      <c r="X321" s="37"/>
      <c r="Y321" s="37"/>
      <c r="Z321" s="37"/>
      <c r="AA321" s="37"/>
      <c r="AB321" s="37"/>
      <c r="AC321" s="37"/>
      <c r="AD321" s="37"/>
      <c r="AE321" s="37"/>
      <c r="AT321" s="18" t="s">
        <v>145</v>
      </c>
      <c r="AU321" s="18" t="s">
        <v>86</v>
      </c>
    </row>
    <row r="322" s="14" customFormat="1">
      <c r="A322" s="14"/>
      <c r="B322" s="198"/>
      <c r="C322" s="14"/>
      <c r="D322" s="186" t="s">
        <v>147</v>
      </c>
      <c r="E322" s="14"/>
      <c r="F322" s="200" t="s">
        <v>1957</v>
      </c>
      <c r="G322" s="14"/>
      <c r="H322" s="201">
        <v>259.56</v>
      </c>
      <c r="I322" s="202"/>
      <c r="J322" s="14"/>
      <c r="K322" s="14"/>
      <c r="L322" s="198"/>
      <c r="M322" s="203"/>
      <c r="N322" s="204"/>
      <c r="O322" s="204"/>
      <c r="P322" s="204"/>
      <c r="Q322" s="204"/>
      <c r="R322" s="204"/>
      <c r="S322" s="204"/>
      <c r="T322" s="205"/>
      <c r="U322" s="14"/>
      <c r="V322" s="14"/>
      <c r="W322" s="14"/>
      <c r="X322" s="14"/>
      <c r="Y322" s="14"/>
      <c r="Z322" s="14"/>
      <c r="AA322" s="14"/>
      <c r="AB322" s="14"/>
      <c r="AC322" s="14"/>
      <c r="AD322" s="14"/>
      <c r="AE322" s="14"/>
      <c r="AT322" s="199" t="s">
        <v>147</v>
      </c>
      <c r="AU322" s="199" t="s">
        <v>86</v>
      </c>
      <c r="AV322" s="14" t="s">
        <v>86</v>
      </c>
      <c r="AW322" s="14" t="s">
        <v>3</v>
      </c>
      <c r="AX322" s="14" t="s">
        <v>84</v>
      </c>
      <c r="AY322" s="199" t="s">
        <v>136</v>
      </c>
    </row>
    <row r="323" s="2" customFormat="1" ht="16.5" customHeight="1">
      <c r="A323" s="37"/>
      <c r="B323" s="171"/>
      <c r="C323" s="172" t="s">
        <v>785</v>
      </c>
      <c r="D323" s="172" t="s">
        <v>139</v>
      </c>
      <c r="E323" s="173" t="s">
        <v>1958</v>
      </c>
      <c r="F323" s="174" t="s">
        <v>1959</v>
      </c>
      <c r="G323" s="175" t="s">
        <v>356</v>
      </c>
      <c r="H323" s="176">
        <v>12</v>
      </c>
      <c r="I323" s="177"/>
      <c r="J323" s="178">
        <f>ROUND(I323*H323,2)</f>
        <v>0</v>
      </c>
      <c r="K323" s="179"/>
      <c r="L323" s="38"/>
      <c r="M323" s="180" t="s">
        <v>1</v>
      </c>
      <c r="N323" s="181" t="s">
        <v>41</v>
      </c>
      <c r="O323" s="76"/>
      <c r="P323" s="182">
        <f>O323*H323</f>
        <v>0</v>
      </c>
      <c r="Q323" s="182">
        <v>0</v>
      </c>
      <c r="R323" s="182">
        <f>Q323*H323</f>
        <v>0</v>
      </c>
      <c r="S323" s="182">
        <v>0</v>
      </c>
      <c r="T323" s="183">
        <f>S323*H323</f>
        <v>0</v>
      </c>
      <c r="U323" s="37"/>
      <c r="V323" s="37"/>
      <c r="W323" s="37"/>
      <c r="X323" s="37"/>
      <c r="Y323" s="37"/>
      <c r="Z323" s="37"/>
      <c r="AA323" s="37"/>
      <c r="AB323" s="37"/>
      <c r="AC323" s="37"/>
      <c r="AD323" s="37"/>
      <c r="AE323" s="37"/>
      <c r="AR323" s="184" t="s">
        <v>305</v>
      </c>
      <c r="AT323" s="184" t="s">
        <v>139</v>
      </c>
      <c r="AU323" s="184" t="s">
        <v>86</v>
      </c>
      <c r="AY323" s="18" t="s">
        <v>136</v>
      </c>
      <c r="BE323" s="185">
        <f>IF(N323="základní",J323,0)</f>
        <v>0</v>
      </c>
      <c r="BF323" s="185">
        <f>IF(N323="snížená",J323,0)</f>
        <v>0</v>
      </c>
      <c r="BG323" s="185">
        <f>IF(N323="zákl. přenesená",J323,0)</f>
        <v>0</v>
      </c>
      <c r="BH323" s="185">
        <f>IF(N323="sníž. přenesená",J323,0)</f>
        <v>0</v>
      </c>
      <c r="BI323" s="185">
        <f>IF(N323="nulová",J323,0)</f>
        <v>0</v>
      </c>
      <c r="BJ323" s="18" t="s">
        <v>84</v>
      </c>
      <c r="BK323" s="185">
        <f>ROUND(I323*H323,2)</f>
        <v>0</v>
      </c>
      <c r="BL323" s="18" t="s">
        <v>305</v>
      </c>
      <c r="BM323" s="184" t="s">
        <v>1960</v>
      </c>
    </row>
    <row r="324" s="2" customFormat="1">
      <c r="A324" s="37"/>
      <c r="B324" s="38"/>
      <c r="C324" s="37"/>
      <c r="D324" s="186" t="s">
        <v>145</v>
      </c>
      <c r="E324" s="37"/>
      <c r="F324" s="187" t="s">
        <v>1961</v>
      </c>
      <c r="G324" s="37"/>
      <c r="H324" s="37"/>
      <c r="I324" s="188"/>
      <c r="J324" s="37"/>
      <c r="K324" s="37"/>
      <c r="L324" s="38"/>
      <c r="M324" s="189"/>
      <c r="N324" s="190"/>
      <c r="O324" s="76"/>
      <c r="P324" s="76"/>
      <c r="Q324" s="76"/>
      <c r="R324" s="76"/>
      <c r="S324" s="76"/>
      <c r="T324" s="77"/>
      <c r="U324" s="37"/>
      <c r="V324" s="37"/>
      <c r="W324" s="37"/>
      <c r="X324" s="37"/>
      <c r="Y324" s="37"/>
      <c r="Z324" s="37"/>
      <c r="AA324" s="37"/>
      <c r="AB324" s="37"/>
      <c r="AC324" s="37"/>
      <c r="AD324" s="37"/>
      <c r="AE324" s="37"/>
      <c r="AT324" s="18" t="s">
        <v>145</v>
      </c>
      <c r="AU324" s="18" t="s">
        <v>86</v>
      </c>
    </row>
    <row r="325" s="2" customFormat="1">
      <c r="A325" s="37"/>
      <c r="B325" s="38"/>
      <c r="C325" s="37"/>
      <c r="D325" s="206" t="s">
        <v>156</v>
      </c>
      <c r="E325" s="37"/>
      <c r="F325" s="207" t="s">
        <v>1962</v>
      </c>
      <c r="G325" s="37"/>
      <c r="H325" s="37"/>
      <c r="I325" s="188"/>
      <c r="J325" s="37"/>
      <c r="K325" s="37"/>
      <c r="L325" s="38"/>
      <c r="M325" s="189"/>
      <c r="N325" s="190"/>
      <c r="O325" s="76"/>
      <c r="P325" s="76"/>
      <c r="Q325" s="76"/>
      <c r="R325" s="76"/>
      <c r="S325" s="76"/>
      <c r="T325" s="77"/>
      <c r="U325" s="37"/>
      <c r="V325" s="37"/>
      <c r="W325" s="37"/>
      <c r="X325" s="37"/>
      <c r="Y325" s="37"/>
      <c r="Z325" s="37"/>
      <c r="AA325" s="37"/>
      <c r="AB325" s="37"/>
      <c r="AC325" s="37"/>
      <c r="AD325" s="37"/>
      <c r="AE325" s="37"/>
      <c r="AT325" s="18" t="s">
        <v>156</v>
      </c>
      <c r="AU325" s="18" t="s">
        <v>86</v>
      </c>
    </row>
    <row r="326" s="2" customFormat="1" ht="16.5" customHeight="1">
      <c r="A326" s="37"/>
      <c r="B326" s="171"/>
      <c r="C326" s="220" t="s">
        <v>792</v>
      </c>
      <c r="D326" s="220" t="s">
        <v>590</v>
      </c>
      <c r="E326" s="221" t="s">
        <v>1963</v>
      </c>
      <c r="F326" s="222" t="s">
        <v>1964</v>
      </c>
      <c r="G326" s="223" t="s">
        <v>356</v>
      </c>
      <c r="H326" s="224">
        <v>12</v>
      </c>
      <c r="I326" s="225"/>
      <c r="J326" s="226">
        <f>ROUND(I326*H326,2)</f>
        <v>0</v>
      </c>
      <c r="K326" s="227"/>
      <c r="L326" s="228"/>
      <c r="M326" s="229" t="s">
        <v>1</v>
      </c>
      <c r="N326" s="230" t="s">
        <v>41</v>
      </c>
      <c r="O326" s="76"/>
      <c r="P326" s="182">
        <f>O326*H326</f>
        <v>0</v>
      </c>
      <c r="Q326" s="182">
        <v>0.00012</v>
      </c>
      <c r="R326" s="182">
        <f>Q326*H326</f>
        <v>0.0014400000000000001</v>
      </c>
      <c r="S326" s="182">
        <v>0</v>
      </c>
      <c r="T326" s="183">
        <f>S326*H326</f>
        <v>0</v>
      </c>
      <c r="U326" s="37"/>
      <c r="V326" s="37"/>
      <c r="W326" s="37"/>
      <c r="X326" s="37"/>
      <c r="Y326" s="37"/>
      <c r="Z326" s="37"/>
      <c r="AA326" s="37"/>
      <c r="AB326" s="37"/>
      <c r="AC326" s="37"/>
      <c r="AD326" s="37"/>
      <c r="AE326" s="37"/>
      <c r="AR326" s="184" t="s">
        <v>410</v>
      </c>
      <c r="AT326" s="184" t="s">
        <v>590</v>
      </c>
      <c r="AU326" s="184" t="s">
        <v>86</v>
      </c>
      <c r="AY326" s="18" t="s">
        <v>136</v>
      </c>
      <c r="BE326" s="185">
        <f>IF(N326="základní",J326,0)</f>
        <v>0</v>
      </c>
      <c r="BF326" s="185">
        <f>IF(N326="snížená",J326,0)</f>
        <v>0</v>
      </c>
      <c r="BG326" s="185">
        <f>IF(N326="zákl. přenesená",J326,0)</f>
        <v>0</v>
      </c>
      <c r="BH326" s="185">
        <f>IF(N326="sníž. přenesená",J326,0)</f>
        <v>0</v>
      </c>
      <c r="BI326" s="185">
        <f>IF(N326="nulová",J326,0)</f>
        <v>0</v>
      </c>
      <c r="BJ326" s="18" t="s">
        <v>84</v>
      </c>
      <c r="BK326" s="185">
        <f>ROUND(I326*H326,2)</f>
        <v>0</v>
      </c>
      <c r="BL326" s="18" t="s">
        <v>305</v>
      </c>
      <c r="BM326" s="184" t="s">
        <v>1965</v>
      </c>
    </row>
    <row r="327" s="2" customFormat="1">
      <c r="A327" s="37"/>
      <c r="B327" s="38"/>
      <c r="C327" s="37"/>
      <c r="D327" s="186" t="s">
        <v>145</v>
      </c>
      <c r="E327" s="37"/>
      <c r="F327" s="187" t="s">
        <v>1964</v>
      </c>
      <c r="G327" s="37"/>
      <c r="H327" s="37"/>
      <c r="I327" s="188"/>
      <c r="J327" s="37"/>
      <c r="K327" s="37"/>
      <c r="L327" s="38"/>
      <c r="M327" s="189"/>
      <c r="N327" s="190"/>
      <c r="O327" s="76"/>
      <c r="P327" s="76"/>
      <c r="Q327" s="76"/>
      <c r="R327" s="76"/>
      <c r="S327" s="76"/>
      <c r="T327" s="77"/>
      <c r="U327" s="37"/>
      <c r="V327" s="37"/>
      <c r="W327" s="37"/>
      <c r="X327" s="37"/>
      <c r="Y327" s="37"/>
      <c r="Z327" s="37"/>
      <c r="AA327" s="37"/>
      <c r="AB327" s="37"/>
      <c r="AC327" s="37"/>
      <c r="AD327" s="37"/>
      <c r="AE327" s="37"/>
      <c r="AT327" s="18" t="s">
        <v>145</v>
      </c>
      <c r="AU327" s="18" t="s">
        <v>86</v>
      </c>
    </row>
    <row r="328" s="2" customFormat="1" ht="16.5" customHeight="1">
      <c r="A328" s="37"/>
      <c r="B328" s="171"/>
      <c r="C328" s="172" t="s">
        <v>799</v>
      </c>
      <c r="D328" s="172" t="s">
        <v>139</v>
      </c>
      <c r="E328" s="173" t="s">
        <v>1966</v>
      </c>
      <c r="F328" s="174" t="s">
        <v>1967</v>
      </c>
      <c r="G328" s="175" t="s">
        <v>356</v>
      </c>
      <c r="H328" s="176">
        <v>12</v>
      </c>
      <c r="I328" s="177"/>
      <c r="J328" s="178">
        <f>ROUND(I328*H328,2)</f>
        <v>0</v>
      </c>
      <c r="K328" s="179"/>
      <c r="L328" s="38"/>
      <c r="M328" s="180" t="s">
        <v>1</v>
      </c>
      <c r="N328" s="181" t="s">
        <v>41</v>
      </c>
      <c r="O328" s="76"/>
      <c r="P328" s="182">
        <f>O328*H328</f>
        <v>0</v>
      </c>
      <c r="Q328" s="182">
        <v>0</v>
      </c>
      <c r="R328" s="182">
        <f>Q328*H328</f>
        <v>0</v>
      </c>
      <c r="S328" s="182">
        <v>0</v>
      </c>
      <c r="T328" s="183">
        <f>S328*H328</f>
        <v>0</v>
      </c>
      <c r="U328" s="37"/>
      <c r="V328" s="37"/>
      <c r="W328" s="37"/>
      <c r="X328" s="37"/>
      <c r="Y328" s="37"/>
      <c r="Z328" s="37"/>
      <c r="AA328" s="37"/>
      <c r="AB328" s="37"/>
      <c r="AC328" s="37"/>
      <c r="AD328" s="37"/>
      <c r="AE328" s="37"/>
      <c r="AR328" s="184" t="s">
        <v>305</v>
      </c>
      <c r="AT328" s="184" t="s">
        <v>139</v>
      </c>
      <c r="AU328" s="184" t="s">
        <v>86</v>
      </c>
      <c r="AY328" s="18" t="s">
        <v>136</v>
      </c>
      <c r="BE328" s="185">
        <f>IF(N328="základní",J328,0)</f>
        <v>0</v>
      </c>
      <c r="BF328" s="185">
        <f>IF(N328="snížená",J328,0)</f>
        <v>0</v>
      </c>
      <c r="BG328" s="185">
        <f>IF(N328="zákl. přenesená",J328,0)</f>
        <v>0</v>
      </c>
      <c r="BH328" s="185">
        <f>IF(N328="sníž. přenesená",J328,0)</f>
        <v>0</v>
      </c>
      <c r="BI328" s="185">
        <f>IF(N328="nulová",J328,0)</f>
        <v>0</v>
      </c>
      <c r="BJ328" s="18" t="s">
        <v>84</v>
      </c>
      <c r="BK328" s="185">
        <f>ROUND(I328*H328,2)</f>
        <v>0</v>
      </c>
      <c r="BL328" s="18" t="s">
        <v>305</v>
      </c>
      <c r="BM328" s="184" t="s">
        <v>1968</v>
      </c>
    </row>
    <row r="329" s="2" customFormat="1">
      <c r="A329" s="37"/>
      <c r="B329" s="38"/>
      <c r="C329" s="37"/>
      <c r="D329" s="186" t="s">
        <v>145</v>
      </c>
      <c r="E329" s="37"/>
      <c r="F329" s="187" t="s">
        <v>1969</v>
      </c>
      <c r="G329" s="37"/>
      <c r="H329" s="37"/>
      <c r="I329" s="188"/>
      <c r="J329" s="37"/>
      <c r="K329" s="37"/>
      <c r="L329" s="38"/>
      <c r="M329" s="189"/>
      <c r="N329" s="190"/>
      <c r="O329" s="76"/>
      <c r="P329" s="76"/>
      <c r="Q329" s="76"/>
      <c r="R329" s="76"/>
      <c r="S329" s="76"/>
      <c r="T329" s="77"/>
      <c r="U329" s="37"/>
      <c r="V329" s="37"/>
      <c r="W329" s="37"/>
      <c r="X329" s="37"/>
      <c r="Y329" s="37"/>
      <c r="Z329" s="37"/>
      <c r="AA329" s="37"/>
      <c r="AB329" s="37"/>
      <c r="AC329" s="37"/>
      <c r="AD329" s="37"/>
      <c r="AE329" s="37"/>
      <c r="AT329" s="18" t="s">
        <v>145</v>
      </c>
      <c r="AU329" s="18" t="s">
        <v>86</v>
      </c>
    </row>
    <row r="330" s="2" customFormat="1">
      <c r="A330" s="37"/>
      <c r="B330" s="38"/>
      <c r="C330" s="37"/>
      <c r="D330" s="206" t="s">
        <v>156</v>
      </c>
      <c r="E330" s="37"/>
      <c r="F330" s="207" t="s">
        <v>1970</v>
      </c>
      <c r="G330" s="37"/>
      <c r="H330" s="37"/>
      <c r="I330" s="188"/>
      <c r="J330" s="37"/>
      <c r="K330" s="37"/>
      <c r="L330" s="38"/>
      <c r="M330" s="189"/>
      <c r="N330" s="190"/>
      <c r="O330" s="76"/>
      <c r="P330" s="76"/>
      <c r="Q330" s="76"/>
      <c r="R330" s="76"/>
      <c r="S330" s="76"/>
      <c r="T330" s="77"/>
      <c r="U330" s="37"/>
      <c r="V330" s="37"/>
      <c r="W330" s="37"/>
      <c r="X330" s="37"/>
      <c r="Y330" s="37"/>
      <c r="Z330" s="37"/>
      <c r="AA330" s="37"/>
      <c r="AB330" s="37"/>
      <c r="AC330" s="37"/>
      <c r="AD330" s="37"/>
      <c r="AE330" s="37"/>
      <c r="AT330" s="18" t="s">
        <v>156</v>
      </c>
      <c r="AU330" s="18" t="s">
        <v>86</v>
      </c>
    </row>
    <row r="331" s="2" customFormat="1" ht="16.5" customHeight="1">
      <c r="A331" s="37"/>
      <c r="B331" s="171"/>
      <c r="C331" s="220" t="s">
        <v>807</v>
      </c>
      <c r="D331" s="220" t="s">
        <v>590</v>
      </c>
      <c r="E331" s="221" t="s">
        <v>1971</v>
      </c>
      <c r="F331" s="222" t="s">
        <v>1972</v>
      </c>
      <c r="G331" s="223" t="s">
        <v>210</v>
      </c>
      <c r="H331" s="224">
        <v>51</v>
      </c>
      <c r="I331" s="225"/>
      <c r="J331" s="226">
        <f>ROUND(I331*H331,2)</f>
        <v>0</v>
      </c>
      <c r="K331" s="227"/>
      <c r="L331" s="228"/>
      <c r="M331" s="229" t="s">
        <v>1</v>
      </c>
      <c r="N331" s="230" t="s">
        <v>41</v>
      </c>
      <c r="O331" s="76"/>
      <c r="P331" s="182">
        <f>O331*H331</f>
        <v>0</v>
      </c>
      <c r="Q331" s="182">
        <v>0.00040999999999999999</v>
      </c>
      <c r="R331" s="182">
        <f>Q331*H331</f>
        <v>0.020909999999999998</v>
      </c>
      <c r="S331" s="182">
        <v>0</v>
      </c>
      <c r="T331" s="183">
        <f>S331*H331</f>
        <v>0</v>
      </c>
      <c r="U331" s="37"/>
      <c r="V331" s="37"/>
      <c r="W331" s="37"/>
      <c r="X331" s="37"/>
      <c r="Y331" s="37"/>
      <c r="Z331" s="37"/>
      <c r="AA331" s="37"/>
      <c r="AB331" s="37"/>
      <c r="AC331" s="37"/>
      <c r="AD331" s="37"/>
      <c r="AE331" s="37"/>
      <c r="AR331" s="184" t="s">
        <v>410</v>
      </c>
      <c r="AT331" s="184" t="s">
        <v>590</v>
      </c>
      <c r="AU331" s="184" t="s">
        <v>86</v>
      </c>
      <c r="AY331" s="18" t="s">
        <v>136</v>
      </c>
      <c r="BE331" s="185">
        <f>IF(N331="základní",J331,0)</f>
        <v>0</v>
      </c>
      <c r="BF331" s="185">
        <f>IF(N331="snížená",J331,0)</f>
        <v>0</v>
      </c>
      <c r="BG331" s="185">
        <f>IF(N331="zákl. přenesená",J331,0)</f>
        <v>0</v>
      </c>
      <c r="BH331" s="185">
        <f>IF(N331="sníž. přenesená",J331,0)</f>
        <v>0</v>
      </c>
      <c r="BI331" s="185">
        <f>IF(N331="nulová",J331,0)</f>
        <v>0</v>
      </c>
      <c r="BJ331" s="18" t="s">
        <v>84</v>
      </c>
      <c r="BK331" s="185">
        <f>ROUND(I331*H331,2)</f>
        <v>0</v>
      </c>
      <c r="BL331" s="18" t="s">
        <v>305</v>
      </c>
      <c r="BM331" s="184" t="s">
        <v>1973</v>
      </c>
    </row>
    <row r="332" s="2" customFormat="1">
      <c r="A332" s="37"/>
      <c r="B332" s="38"/>
      <c r="C332" s="37"/>
      <c r="D332" s="186" t="s">
        <v>145</v>
      </c>
      <c r="E332" s="37"/>
      <c r="F332" s="187" t="s">
        <v>1972</v>
      </c>
      <c r="G332" s="37"/>
      <c r="H332" s="37"/>
      <c r="I332" s="188"/>
      <c r="J332" s="37"/>
      <c r="K332" s="37"/>
      <c r="L332" s="38"/>
      <c r="M332" s="189"/>
      <c r="N332" s="190"/>
      <c r="O332" s="76"/>
      <c r="P332" s="76"/>
      <c r="Q332" s="76"/>
      <c r="R332" s="76"/>
      <c r="S332" s="76"/>
      <c r="T332" s="77"/>
      <c r="U332" s="37"/>
      <c r="V332" s="37"/>
      <c r="W332" s="37"/>
      <c r="X332" s="37"/>
      <c r="Y332" s="37"/>
      <c r="Z332" s="37"/>
      <c r="AA332" s="37"/>
      <c r="AB332" s="37"/>
      <c r="AC332" s="37"/>
      <c r="AD332" s="37"/>
      <c r="AE332" s="37"/>
      <c r="AT332" s="18" t="s">
        <v>145</v>
      </c>
      <c r="AU332" s="18" t="s">
        <v>86</v>
      </c>
    </row>
    <row r="333" s="14" customFormat="1">
      <c r="A333" s="14"/>
      <c r="B333" s="198"/>
      <c r="C333" s="14"/>
      <c r="D333" s="186" t="s">
        <v>147</v>
      </c>
      <c r="E333" s="199" t="s">
        <v>1</v>
      </c>
      <c r="F333" s="200" t="s">
        <v>1974</v>
      </c>
      <c r="G333" s="14"/>
      <c r="H333" s="201">
        <v>51</v>
      </c>
      <c r="I333" s="202"/>
      <c r="J333" s="14"/>
      <c r="K333" s="14"/>
      <c r="L333" s="198"/>
      <c r="M333" s="203"/>
      <c r="N333" s="204"/>
      <c r="O333" s="204"/>
      <c r="P333" s="204"/>
      <c r="Q333" s="204"/>
      <c r="R333" s="204"/>
      <c r="S333" s="204"/>
      <c r="T333" s="205"/>
      <c r="U333" s="14"/>
      <c r="V333" s="14"/>
      <c r="W333" s="14"/>
      <c r="X333" s="14"/>
      <c r="Y333" s="14"/>
      <c r="Z333" s="14"/>
      <c r="AA333" s="14"/>
      <c r="AB333" s="14"/>
      <c r="AC333" s="14"/>
      <c r="AD333" s="14"/>
      <c r="AE333" s="14"/>
      <c r="AT333" s="199" t="s">
        <v>147</v>
      </c>
      <c r="AU333" s="199" t="s">
        <v>86</v>
      </c>
      <c r="AV333" s="14" t="s">
        <v>86</v>
      </c>
      <c r="AW333" s="14" t="s">
        <v>32</v>
      </c>
      <c r="AX333" s="14" t="s">
        <v>84</v>
      </c>
      <c r="AY333" s="199" t="s">
        <v>136</v>
      </c>
    </row>
    <row r="334" s="12" customFormat="1" ht="25.92" customHeight="1">
      <c r="A334" s="12"/>
      <c r="B334" s="158"/>
      <c r="C334" s="12"/>
      <c r="D334" s="159" t="s">
        <v>75</v>
      </c>
      <c r="E334" s="160" t="s">
        <v>497</v>
      </c>
      <c r="F334" s="160" t="s">
        <v>498</v>
      </c>
      <c r="G334" s="12"/>
      <c r="H334" s="12"/>
      <c r="I334" s="161"/>
      <c r="J334" s="162">
        <f>BK334</f>
        <v>0</v>
      </c>
      <c r="K334" s="12"/>
      <c r="L334" s="158"/>
      <c r="M334" s="163"/>
      <c r="N334" s="164"/>
      <c r="O334" s="164"/>
      <c r="P334" s="165">
        <f>SUM(P335:P357)</f>
        <v>0</v>
      </c>
      <c r="Q334" s="164"/>
      <c r="R334" s="165">
        <f>SUM(R335:R357)</f>
        <v>0</v>
      </c>
      <c r="S334" s="164"/>
      <c r="T334" s="166">
        <f>SUM(T335:T357)</f>
        <v>0</v>
      </c>
      <c r="U334" s="12"/>
      <c r="V334" s="12"/>
      <c r="W334" s="12"/>
      <c r="X334" s="12"/>
      <c r="Y334" s="12"/>
      <c r="Z334" s="12"/>
      <c r="AA334" s="12"/>
      <c r="AB334" s="12"/>
      <c r="AC334" s="12"/>
      <c r="AD334" s="12"/>
      <c r="AE334" s="12"/>
      <c r="AR334" s="159" t="s">
        <v>143</v>
      </c>
      <c r="AT334" s="167" t="s">
        <v>75</v>
      </c>
      <c r="AU334" s="167" t="s">
        <v>76</v>
      </c>
      <c r="AY334" s="159" t="s">
        <v>136</v>
      </c>
      <c r="BK334" s="168">
        <f>SUM(BK335:BK357)</f>
        <v>0</v>
      </c>
    </row>
    <row r="335" s="2" customFormat="1" ht="16.5" customHeight="1">
      <c r="A335" s="37"/>
      <c r="B335" s="171"/>
      <c r="C335" s="172" t="s">
        <v>813</v>
      </c>
      <c r="D335" s="172" t="s">
        <v>139</v>
      </c>
      <c r="E335" s="173" t="s">
        <v>1975</v>
      </c>
      <c r="F335" s="174" t="s">
        <v>1976</v>
      </c>
      <c r="G335" s="175" t="s">
        <v>1631</v>
      </c>
      <c r="H335" s="176">
        <v>160</v>
      </c>
      <c r="I335" s="177"/>
      <c r="J335" s="178">
        <f>ROUND(I335*H335,2)</f>
        <v>0</v>
      </c>
      <c r="K335" s="179"/>
      <c r="L335" s="38"/>
      <c r="M335" s="180" t="s">
        <v>1</v>
      </c>
      <c r="N335" s="181" t="s">
        <v>41</v>
      </c>
      <c r="O335" s="76"/>
      <c r="P335" s="182">
        <f>O335*H335</f>
        <v>0</v>
      </c>
      <c r="Q335" s="182">
        <v>0</v>
      </c>
      <c r="R335" s="182">
        <f>Q335*H335</f>
        <v>0</v>
      </c>
      <c r="S335" s="182">
        <v>0</v>
      </c>
      <c r="T335" s="183">
        <f>S335*H335</f>
        <v>0</v>
      </c>
      <c r="U335" s="37"/>
      <c r="V335" s="37"/>
      <c r="W335" s="37"/>
      <c r="X335" s="37"/>
      <c r="Y335" s="37"/>
      <c r="Z335" s="37"/>
      <c r="AA335" s="37"/>
      <c r="AB335" s="37"/>
      <c r="AC335" s="37"/>
      <c r="AD335" s="37"/>
      <c r="AE335" s="37"/>
      <c r="AR335" s="184" t="s">
        <v>502</v>
      </c>
      <c r="AT335" s="184" t="s">
        <v>139</v>
      </c>
      <c r="AU335" s="184" t="s">
        <v>84</v>
      </c>
      <c r="AY335" s="18" t="s">
        <v>136</v>
      </c>
      <c r="BE335" s="185">
        <f>IF(N335="základní",J335,0)</f>
        <v>0</v>
      </c>
      <c r="BF335" s="185">
        <f>IF(N335="snížená",J335,0)</f>
        <v>0</v>
      </c>
      <c r="BG335" s="185">
        <f>IF(N335="zákl. přenesená",J335,0)</f>
        <v>0</v>
      </c>
      <c r="BH335" s="185">
        <f>IF(N335="sníž. přenesená",J335,0)</f>
        <v>0</v>
      </c>
      <c r="BI335" s="185">
        <f>IF(N335="nulová",J335,0)</f>
        <v>0</v>
      </c>
      <c r="BJ335" s="18" t="s">
        <v>84</v>
      </c>
      <c r="BK335" s="185">
        <f>ROUND(I335*H335,2)</f>
        <v>0</v>
      </c>
      <c r="BL335" s="18" t="s">
        <v>502</v>
      </c>
      <c r="BM335" s="184" t="s">
        <v>1977</v>
      </c>
    </row>
    <row r="336" s="2" customFormat="1">
      <c r="A336" s="37"/>
      <c r="B336" s="38"/>
      <c r="C336" s="37"/>
      <c r="D336" s="186" t="s">
        <v>145</v>
      </c>
      <c r="E336" s="37"/>
      <c r="F336" s="187" t="s">
        <v>1978</v>
      </c>
      <c r="G336" s="37"/>
      <c r="H336" s="37"/>
      <c r="I336" s="188"/>
      <c r="J336" s="37"/>
      <c r="K336" s="37"/>
      <c r="L336" s="38"/>
      <c r="M336" s="189"/>
      <c r="N336" s="190"/>
      <c r="O336" s="76"/>
      <c r="P336" s="76"/>
      <c r="Q336" s="76"/>
      <c r="R336" s="76"/>
      <c r="S336" s="76"/>
      <c r="T336" s="77"/>
      <c r="U336" s="37"/>
      <c r="V336" s="37"/>
      <c r="W336" s="37"/>
      <c r="X336" s="37"/>
      <c r="Y336" s="37"/>
      <c r="Z336" s="37"/>
      <c r="AA336" s="37"/>
      <c r="AB336" s="37"/>
      <c r="AC336" s="37"/>
      <c r="AD336" s="37"/>
      <c r="AE336" s="37"/>
      <c r="AT336" s="18" t="s">
        <v>145</v>
      </c>
      <c r="AU336" s="18" t="s">
        <v>84</v>
      </c>
    </row>
    <row r="337" s="2" customFormat="1">
      <c r="A337" s="37"/>
      <c r="B337" s="38"/>
      <c r="C337" s="37"/>
      <c r="D337" s="206" t="s">
        <v>156</v>
      </c>
      <c r="E337" s="37"/>
      <c r="F337" s="207" t="s">
        <v>1979</v>
      </c>
      <c r="G337" s="37"/>
      <c r="H337" s="37"/>
      <c r="I337" s="188"/>
      <c r="J337" s="37"/>
      <c r="K337" s="37"/>
      <c r="L337" s="38"/>
      <c r="M337" s="189"/>
      <c r="N337" s="190"/>
      <c r="O337" s="76"/>
      <c r="P337" s="76"/>
      <c r="Q337" s="76"/>
      <c r="R337" s="76"/>
      <c r="S337" s="76"/>
      <c r="T337" s="77"/>
      <c r="U337" s="37"/>
      <c r="V337" s="37"/>
      <c r="W337" s="37"/>
      <c r="X337" s="37"/>
      <c r="Y337" s="37"/>
      <c r="Z337" s="37"/>
      <c r="AA337" s="37"/>
      <c r="AB337" s="37"/>
      <c r="AC337" s="37"/>
      <c r="AD337" s="37"/>
      <c r="AE337" s="37"/>
      <c r="AT337" s="18" t="s">
        <v>156</v>
      </c>
      <c r="AU337" s="18" t="s">
        <v>84</v>
      </c>
    </row>
    <row r="338" s="13" customFormat="1">
      <c r="A338" s="13"/>
      <c r="B338" s="191"/>
      <c r="C338" s="13"/>
      <c r="D338" s="186" t="s">
        <v>147</v>
      </c>
      <c r="E338" s="192" t="s">
        <v>1</v>
      </c>
      <c r="F338" s="193" t="s">
        <v>1980</v>
      </c>
      <c r="G338" s="13"/>
      <c r="H338" s="192" t="s">
        <v>1</v>
      </c>
      <c r="I338" s="194"/>
      <c r="J338" s="13"/>
      <c r="K338" s="13"/>
      <c r="L338" s="191"/>
      <c r="M338" s="195"/>
      <c r="N338" s="196"/>
      <c r="O338" s="196"/>
      <c r="P338" s="196"/>
      <c r="Q338" s="196"/>
      <c r="R338" s="196"/>
      <c r="S338" s="196"/>
      <c r="T338" s="197"/>
      <c r="U338" s="13"/>
      <c r="V338" s="13"/>
      <c r="W338" s="13"/>
      <c r="X338" s="13"/>
      <c r="Y338" s="13"/>
      <c r="Z338" s="13"/>
      <c r="AA338" s="13"/>
      <c r="AB338" s="13"/>
      <c r="AC338" s="13"/>
      <c r="AD338" s="13"/>
      <c r="AE338" s="13"/>
      <c r="AT338" s="192" t="s">
        <v>147</v>
      </c>
      <c r="AU338" s="192" t="s">
        <v>84</v>
      </c>
      <c r="AV338" s="13" t="s">
        <v>84</v>
      </c>
      <c r="AW338" s="13" t="s">
        <v>32</v>
      </c>
      <c r="AX338" s="13" t="s">
        <v>76</v>
      </c>
      <c r="AY338" s="192" t="s">
        <v>136</v>
      </c>
    </row>
    <row r="339" s="14" customFormat="1">
      <c r="A339" s="14"/>
      <c r="B339" s="198"/>
      <c r="C339" s="14"/>
      <c r="D339" s="186" t="s">
        <v>147</v>
      </c>
      <c r="E339" s="199" t="s">
        <v>1</v>
      </c>
      <c r="F339" s="200" t="s">
        <v>1981</v>
      </c>
      <c r="G339" s="14"/>
      <c r="H339" s="201">
        <v>160</v>
      </c>
      <c r="I339" s="202"/>
      <c r="J339" s="14"/>
      <c r="K339" s="14"/>
      <c r="L339" s="198"/>
      <c r="M339" s="203"/>
      <c r="N339" s="204"/>
      <c r="O339" s="204"/>
      <c r="P339" s="204"/>
      <c r="Q339" s="204"/>
      <c r="R339" s="204"/>
      <c r="S339" s="204"/>
      <c r="T339" s="205"/>
      <c r="U339" s="14"/>
      <c r="V339" s="14"/>
      <c r="W339" s="14"/>
      <c r="X339" s="14"/>
      <c r="Y339" s="14"/>
      <c r="Z339" s="14"/>
      <c r="AA339" s="14"/>
      <c r="AB339" s="14"/>
      <c r="AC339" s="14"/>
      <c r="AD339" s="14"/>
      <c r="AE339" s="14"/>
      <c r="AT339" s="199" t="s">
        <v>147</v>
      </c>
      <c r="AU339" s="199" t="s">
        <v>84</v>
      </c>
      <c r="AV339" s="14" t="s">
        <v>86</v>
      </c>
      <c r="AW339" s="14" t="s">
        <v>32</v>
      </c>
      <c r="AX339" s="14" t="s">
        <v>84</v>
      </c>
      <c r="AY339" s="199" t="s">
        <v>136</v>
      </c>
    </row>
    <row r="340" s="2" customFormat="1" ht="16.5" customHeight="1">
      <c r="A340" s="37"/>
      <c r="B340" s="171"/>
      <c r="C340" s="172" t="s">
        <v>818</v>
      </c>
      <c r="D340" s="172" t="s">
        <v>139</v>
      </c>
      <c r="E340" s="173" t="s">
        <v>1982</v>
      </c>
      <c r="F340" s="174" t="s">
        <v>1983</v>
      </c>
      <c r="G340" s="175" t="s">
        <v>1631</v>
      </c>
      <c r="H340" s="176">
        <v>120</v>
      </c>
      <c r="I340" s="177"/>
      <c r="J340" s="178">
        <f>ROUND(I340*H340,2)</f>
        <v>0</v>
      </c>
      <c r="K340" s="179"/>
      <c r="L340" s="38"/>
      <c r="M340" s="180" t="s">
        <v>1</v>
      </c>
      <c r="N340" s="181" t="s">
        <v>41</v>
      </c>
      <c r="O340" s="76"/>
      <c r="P340" s="182">
        <f>O340*H340</f>
        <v>0</v>
      </c>
      <c r="Q340" s="182">
        <v>0</v>
      </c>
      <c r="R340" s="182">
        <f>Q340*H340</f>
        <v>0</v>
      </c>
      <c r="S340" s="182">
        <v>0</v>
      </c>
      <c r="T340" s="183">
        <f>S340*H340</f>
        <v>0</v>
      </c>
      <c r="U340" s="37"/>
      <c r="V340" s="37"/>
      <c r="W340" s="37"/>
      <c r="X340" s="37"/>
      <c r="Y340" s="37"/>
      <c r="Z340" s="37"/>
      <c r="AA340" s="37"/>
      <c r="AB340" s="37"/>
      <c r="AC340" s="37"/>
      <c r="AD340" s="37"/>
      <c r="AE340" s="37"/>
      <c r="AR340" s="184" t="s">
        <v>502</v>
      </c>
      <c r="AT340" s="184" t="s">
        <v>139</v>
      </c>
      <c r="AU340" s="184" t="s">
        <v>84</v>
      </c>
      <c r="AY340" s="18" t="s">
        <v>136</v>
      </c>
      <c r="BE340" s="185">
        <f>IF(N340="základní",J340,0)</f>
        <v>0</v>
      </c>
      <c r="BF340" s="185">
        <f>IF(N340="snížená",J340,0)</f>
        <v>0</v>
      </c>
      <c r="BG340" s="185">
        <f>IF(N340="zákl. přenesená",J340,0)</f>
        <v>0</v>
      </c>
      <c r="BH340" s="185">
        <f>IF(N340="sníž. přenesená",J340,0)</f>
        <v>0</v>
      </c>
      <c r="BI340" s="185">
        <f>IF(N340="nulová",J340,0)</f>
        <v>0</v>
      </c>
      <c r="BJ340" s="18" t="s">
        <v>84</v>
      </c>
      <c r="BK340" s="185">
        <f>ROUND(I340*H340,2)</f>
        <v>0</v>
      </c>
      <c r="BL340" s="18" t="s">
        <v>502</v>
      </c>
      <c r="BM340" s="184" t="s">
        <v>1984</v>
      </c>
    </row>
    <row r="341" s="2" customFormat="1">
      <c r="A341" s="37"/>
      <c r="B341" s="38"/>
      <c r="C341" s="37"/>
      <c r="D341" s="186" t="s">
        <v>145</v>
      </c>
      <c r="E341" s="37"/>
      <c r="F341" s="187" t="s">
        <v>1985</v>
      </c>
      <c r="G341" s="37"/>
      <c r="H341" s="37"/>
      <c r="I341" s="188"/>
      <c r="J341" s="37"/>
      <c r="K341" s="37"/>
      <c r="L341" s="38"/>
      <c r="M341" s="189"/>
      <c r="N341" s="190"/>
      <c r="O341" s="76"/>
      <c r="P341" s="76"/>
      <c r="Q341" s="76"/>
      <c r="R341" s="76"/>
      <c r="S341" s="76"/>
      <c r="T341" s="77"/>
      <c r="U341" s="37"/>
      <c r="V341" s="37"/>
      <c r="W341" s="37"/>
      <c r="X341" s="37"/>
      <c r="Y341" s="37"/>
      <c r="Z341" s="37"/>
      <c r="AA341" s="37"/>
      <c r="AB341" s="37"/>
      <c r="AC341" s="37"/>
      <c r="AD341" s="37"/>
      <c r="AE341" s="37"/>
      <c r="AT341" s="18" t="s">
        <v>145</v>
      </c>
      <c r="AU341" s="18" t="s">
        <v>84</v>
      </c>
    </row>
    <row r="342" s="2" customFormat="1">
      <c r="A342" s="37"/>
      <c r="B342" s="38"/>
      <c r="C342" s="37"/>
      <c r="D342" s="206" t="s">
        <v>156</v>
      </c>
      <c r="E342" s="37"/>
      <c r="F342" s="207" t="s">
        <v>1986</v>
      </c>
      <c r="G342" s="37"/>
      <c r="H342" s="37"/>
      <c r="I342" s="188"/>
      <c r="J342" s="37"/>
      <c r="K342" s="37"/>
      <c r="L342" s="38"/>
      <c r="M342" s="189"/>
      <c r="N342" s="190"/>
      <c r="O342" s="76"/>
      <c r="P342" s="76"/>
      <c r="Q342" s="76"/>
      <c r="R342" s="76"/>
      <c r="S342" s="76"/>
      <c r="T342" s="77"/>
      <c r="U342" s="37"/>
      <c r="V342" s="37"/>
      <c r="W342" s="37"/>
      <c r="X342" s="37"/>
      <c r="Y342" s="37"/>
      <c r="Z342" s="37"/>
      <c r="AA342" s="37"/>
      <c r="AB342" s="37"/>
      <c r="AC342" s="37"/>
      <c r="AD342" s="37"/>
      <c r="AE342" s="37"/>
      <c r="AT342" s="18" t="s">
        <v>156</v>
      </c>
      <c r="AU342" s="18" t="s">
        <v>84</v>
      </c>
    </row>
    <row r="343" s="13" customFormat="1">
      <c r="A343" s="13"/>
      <c r="B343" s="191"/>
      <c r="C343" s="13"/>
      <c r="D343" s="186" t="s">
        <v>147</v>
      </c>
      <c r="E343" s="192" t="s">
        <v>1</v>
      </c>
      <c r="F343" s="193" t="s">
        <v>1987</v>
      </c>
      <c r="G343" s="13"/>
      <c r="H343" s="192" t="s">
        <v>1</v>
      </c>
      <c r="I343" s="194"/>
      <c r="J343" s="13"/>
      <c r="K343" s="13"/>
      <c r="L343" s="191"/>
      <c r="M343" s="195"/>
      <c r="N343" s="196"/>
      <c r="O343" s="196"/>
      <c r="P343" s="196"/>
      <c r="Q343" s="196"/>
      <c r="R343" s="196"/>
      <c r="S343" s="196"/>
      <c r="T343" s="197"/>
      <c r="U343" s="13"/>
      <c r="V343" s="13"/>
      <c r="W343" s="13"/>
      <c r="X343" s="13"/>
      <c r="Y343" s="13"/>
      <c r="Z343" s="13"/>
      <c r="AA343" s="13"/>
      <c r="AB343" s="13"/>
      <c r="AC343" s="13"/>
      <c r="AD343" s="13"/>
      <c r="AE343" s="13"/>
      <c r="AT343" s="192" t="s">
        <v>147</v>
      </c>
      <c r="AU343" s="192" t="s">
        <v>84</v>
      </c>
      <c r="AV343" s="13" t="s">
        <v>84</v>
      </c>
      <c r="AW343" s="13" t="s">
        <v>32</v>
      </c>
      <c r="AX343" s="13" t="s">
        <v>76</v>
      </c>
      <c r="AY343" s="192" t="s">
        <v>136</v>
      </c>
    </row>
    <row r="344" s="14" customFormat="1">
      <c r="A344" s="14"/>
      <c r="B344" s="198"/>
      <c r="C344" s="14"/>
      <c r="D344" s="186" t="s">
        <v>147</v>
      </c>
      <c r="E344" s="199" t="s">
        <v>1</v>
      </c>
      <c r="F344" s="200" t="s">
        <v>1988</v>
      </c>
      <c r="G344" s="14"/>
      <c r="H344" s="201">
        <v>120</v>
      </c>
      <c r="I344" s="202"/>
      <c r="J344" s="14"/>
      <c r="K344" s="14"/>
      <c r="L344" s="198"/>
      <c r="M344" s="203"/>
      <c r="N344" s="204"/>
      <c r="O344" s="204"/>
      <c r="P344" s="204"/>
      <c r="Q344" s="204"/>
      <c r="R344" s="204"/>
      <c r="S344" s="204"/>
      <c r="T344" s="205"/>
      <c r="U344" s="14"/>
      <c r="V344" s="14"/>
      <c r="W344" s="14"/>
      <c r="X344" s="14"/>
      <c r="Y344" s="14"/>
      <c r="Z344" s="14"/>
      <c r="AA344" s="14"/>
      <c r="AB344" s="14"/>
      <c r="AC344" s="14"/>
      <c r="AD344" s="14"/>
      <c r="AE344" s="14"/>
      <c r="AT344" s="199" t="s">
        <v>147</v>
      </c>
      <c r="AU344" s="199" t="s">
        <v>84</v>
      </c>
      <c r="AV344" s="14" t="s">
        <v>86</v>
      </c>
      <c r="AW344" s="14" t="s">
        <v>32</v>
      </c>
      <c r="AX344" s="14" t="s">
        <v>84</v>
      </c>
      <c r="AY344" s="199" t="s">
        <v>136</v>
      </c>
    </row>
    <row r="345" s="2" customFormat="1" ht="16.5" customHeight="1">
      <c r="A345" s="37"/>
      <c r="B345" s="171"/>
      <c r="C345" s="172" t="s">
        <v>824</v>
      </c>
      <c r="D345" s="172" t="s">
        <v>139</v>
      </c>
      <c r="E345" s="173" t="s">
        <v>1989</v>
      </c>
      <c r="F345" s="174" t="s">
        <v>1990</v>
      </c>
      <c r="G345" s="175" t="s">
        <v>1631</v>
      </c>
      <c r="H345" s="176">
        <v>120</v>
      </c>
      <c r="I345" s="177"/>
      <c r="J345" s="178">
        <f>ROUND(I345*H345,2)</f>
        <v>0</v>
      </c>
      <c r="K345" s="179"/>
      <c r="L345" s="38"/>
      <c r="M345" s="180" t="s">
        <v>1</v>
      </c>
      <c r="N345" s="181" t="s">
        <v>41</v>
      </c>
      <c r="O345" s="76"/>
      <c r="P345" s="182">
        <f>O345*H345</f>
        <v>0</v>
      </c>
      <c r="Q345" s="182">
        <v>0</v>
      </c>
      <c r="R345" s="182">
        <f>Q345*H345</f>
        <v>0</v>
      </c>
      <c r="S345" s="182">
        <v>0</v>
      </c>
      <c r="T345" s="183">
        <f>S345*H345</f>
        <v>0</v>
      </c>
      <c r="U345" s="37"/>
      <c r="V345" s="37"/>
      <c r="W345" s="37"/>
      <c r="X345" s="37"/>
      <c r="Y345" s="37"/>
      <c r="Z345" s="37"/>
      <c r="AA345" s="37"/>
      <c r="AB345" s="37"/>
      <c r="AC345" s="37"/>
      <c r="AD345" s="37"/>
      <c r="AE345" s="37"/>
      <c r="AR345" s="184" t="s">
        <v>502</v>
      </c>
      <c r="AT345" s="184" t="s">
        <v>139</v>
      </c>
      <c r="AU345" s="184" t="s">
        <v>84</v>
      </c>
      <c r="AY345" s="18" t="s">
        <v>136</v>
      </c>
      <c r="BE345" s="185">
        <f>IF(N345="základní",J345,0)</f>
        <v>0</v>
      </c>
      <c r="BF345" s="185">
        <f>IF(N345="snížená",J345,0)</f>
        <v>0</v>
      </c>
      <c r="BG345" s="185">
        <f>IF(N345="zákl. přenesená",J345,0)</f>
        <v>0</v>
      </c>
      <c r="BH345" s="185">
        <f>IF(N345="sníž. přenesená",J345,0)</f>
        <v>0</v>
      </c>
      <c r="BI345" s="185">
        <f>IF(N345="nulová",J345,0)</f>
        <v>0</v>
      </c>
      <c r="BJ345" s="18" t="s">
        <v>84</v>
      </c>
      <c r="BK345" s="185">
        <f>ROUND(I345*H345,2)</f>
        <v>0</v>
      </c>
      <c r="BL345" s="18" t="s">
        <v>502</v>
      </c>
      <c r="BM345" s="184" t="s">
        <v>1991</v>
      </c>
    </row>
    <row r="346" s="2" customFormat="1">
      <c r="A346" s="37"/>
      <c r="B346" s="38"/>
      <c r="C346" s="37"/>
      <c r="D346" s="186" t="s">
        <v>145</v>
      </c>
      <c r="E346" s="37"/>
      <c r="F346" s="187" t="s">
        <v>1992</v>
      </c>
      <c r="G346" s="37"/>
      <c r="H346" s="37"/>
      <c r="I346" s="188"/>
      <c r="J346" s="37"/>
      <c r="K346" s="37"/>
      <c r="L346" s="38"/>
      <c r="M346" s="189"/>
      <c r="N346" s="190"/>
      <c r="O346" s="76"/>
      <c r="P346" s="76"/>
      <c r="Q346" s="76"/>
      <c r="R346" s="76"/>
      <c r="S346" s="76"/>
      <c r="T346" s="77"/>
      <c r="U346" s="37"/>
      <c r="V346" s="37"/>
      <c r="W346" s="37"/>
      <c r="X346" s="37"/>
      <c r="Y346" s="37"/>
      <c r="Z346" s="37"/>
      <c r="AA346" s="37"/>
      <c r="AB346" s="37"/>
      <c r="AC346" s="37"/>
      <c r="AD346" s="37"/>
      <c r="AE346" s="37"/>
      <c r="AT346" s="18" t="s">
        <v>145</v>
      </c>
      <c r="AU346" s="18" t="s">
        <v>84</v>
      </c>
    </row>
    <row r="347" s="2" customFormat="1">
      <c r="A347" s="37"/>
      <c r="B347" s="38"/>
      <c r="C347" s="37"/>
      <c r="D347" s="206" t="s">
        <v>156</v>
      </c>
      <c r="E347" s="37"/>
      <c r="F347" s="207" t="s">
        <v>1993</v>
      </c>
      <c r="G347" s="37"/>
      <c r="H347" s="37"/>
      <c r="I347" s="188"/>
      <c r="J347" s="37"/>
      <c r="K347" s="37"/>
      <c r="L347" s="38"/>
      <c r="M347" s="189"/>
      <c r="N347" s="190"/>
      <c r="O347" s="76"/>
      <c r="P347" s="76"/>
      <c r="Q347" s="76"/>
      <c r="R347" s="76"/>
      <c r="S347" s="76"/>
      <c r="T347" s="77"/>
      <c r="U347" s="37"/>
      <c r="V347" s="37"/>
      <c r="W347" s="37"/>
      <c r="X347" s="37"/>
      <c r="Y347" s="37"/>
      <c r="Z347" s="37"/>
      <c r="AA347" s="37"/>
      <c r="AB347" s="37"/>
      <c r="AC347" s="37"/>
      <c r="AD347" s="37"/>
      <c r="AE347" s="37"/>
      <c r="AT347" s="18" t="s">
        <v>156</v>
      </c>
      <c r="AU347" s="18" t="s">
        <v>84</v>
      </c>
    </row>
    <row r="348" s="13" customFormat="1">
      <c r="A348" s="13"/>
      <c r="B348" s="191"/>
      <c r="C348" s="13"/>
      <c r="D348" s="186" t="s">
        <v>147</v>
      </c>
      <c r="E348" s="192" t="s">
        <v>1</v>
      </c>
      <c r="F348" s="193" t="s">
        <v>1987</v>
      </c>
      <c r="G348" s="13"/>
      <c r="H348" s="192" t="s">
        <v>1</v>
      </c>
      <c r="I348" s="194"/>
      <c r="J348" s="13"/>
      <c r="K348" s="13"/>
      <c r="L348" s="191"/>
      <c r="M348" s="195"/>
      <c r="N348" s="196"/>
      <c r="O348" s="196"/>
      <c r="P348" s="196"/>
      <c r="Q348" s="196"/>
      <c r="R348" s="196"/>
      <c r="S348" s="196"/>
      <c r="T348" s="197"/>
      <c r="U348" s="13"/>
      <c r="V348" s="13"/>
      <c r="W348" s="13"/>
      <c r="X348" s="13"/>
      <c r="Y348" s="13"/>
      <c r="Z348" s="13"/>
      <c r="AA348" s="13"/>
      <c r="AB348" s="13"/>
      <c r="AC348" s="13"/>
      <c r="AD348" s="13"/>
      <c r="AE348" s="13"/>
      <c r="AT348" s="192" t="s">
        <v>147</v>
      </c>
      <c r="AU348" s="192" t="s">
        <v>84</v>
      </c>
      <c r="AV348" s="13" t="s">
        <v>84</v>
      </c>
      <c r="AW348" s="13" t="s">
        <v>32</v>
      </c>
      <c r="AX348" s="13" t="s">
        <v>76</v>
      </c>
      <c r="AY348" s="192" t="s">
        <v>136</v>
      </c>
    </row>
    <row r="349" s="14" customFormat="1">
      <c r="A349" s="14"/>
      <c r="B349" s="198"/>
      <c r="C349" s="14"/>
      <c r="D349" s="186" t="s">
        <v>147</v>
      </c>
      <c r="E349" s="199" t="s">
        <v>1</v>
      </c>
      <c r="F349" s="200" t="s">
        <v>1988</v>
      </c>
      <c r="G349" s="14"/>
      <c r="H349" s="201">
        <v>120</v>
      </c>
      <c r="I349" s="202"/>
      <c r="J349" s="14"/>
      <c r="K349" s="14"/>
      <c r="L349" s="198"/>
      <c r="M349" s="203"/>
      <c r="N349" s="204"/>
      <c r="O349" s="204"/>
      <c r="P349" s="204"/>
      <c r="Q349" s="204"/>
      <c r="R349" s="204"/>
      <c r="S349" s="204"/>
      <c r="T349" s="205"/>
      <c r="U349" s="14"/>
      <c r="V349" s="14"/>
      <c r="W349" s="14"/>
      <c r="X349" s="14"/>
      <c r="Y349" s="14"/>
      <c r="Z349" s="14"/>
      <c r="AA349" s="14"/>
      <c r="AB349" s="14"/>
      <c r="AC349" s="14"/>
      <c r="AD349" s="14"/>
      <c r="AE349" s="14"/>
      <c r="AT349" s="199" t="s">
        <v>147</v>
      </c>
      <c r="AU349" s="199" t="s">
        <v>84</v>
      </c>
      <c r="AV349" s="14" t="s">
        <v>86</v>
      </c>
      <c r="AW349" s="14" t="s">
        <v>32</v>
      </c>
      <c r="AX349" s="14" t="s">
        <v>84</v>
      </c>
      <c r="AY349" s="199" t="s">
        <v>136</v>
      </c>
    </row>
    <row r="350" s="2" customFormat="1" ht="24.15" customHeight="1">
      <c r="A350" s="37"/>
      <c r="B350" s="171"/>
      <c r="C350" s="172" t="s">
        <v>829</v>
      </c>
      <c r="D350" s="172" t="s">
        <v>139</v>
      </c>
      <c r="E350" s="173" t="s">
        <v>1994</v>
      </c>
      <c r="F350" s="174" t="s">
        <v>1995</v>
      </c>
      <c r="G350" s="175" t="s">
        <v>1631</v>
      </c>
      <c r="H350" s="176">
        <v>40</v>
      </c>
      <c r="I350" s="177"/>
      <c r="J350" s="178">
        <f>ROUND(I350*H350,2)</f>
        <v>0</v>
      </c>
      <c r="K350" s="179"/>
      <c r="L350" s="38"/>
      <c r="M350" s="180" t="s">
        <v>1</v>
      </c>
      <c r="N350" s="181" t="s">
        <v>41</v>
      </c>
      <c r="O350" s="76"/>
      <c r="P350" s="182">
        <f>O350*H350</f>
        <v>0</v>
      </c>
      <c r="Q350" s="182">
        <v>0</v>
      </c>
      <c r="R350" s="182">
        <f>Q350*H350</f>
        <v>0</v>
      </c>
      <c r="S350" s="182">
        <v>0</v>
      </c>
      <c r="T350" s="183">
        <f>S350*H350</f>
        <v>0</v>
      </c>
      <c r="U350" s="37"/>
      <c r="V350" s="37"/>
      <c r="W350" s="37"/>
      <c r="X350" s="37"/>
      <c r="Y350" s="37"/>
      <c r="Z350" s="37"/>
      <c r="AA350" s="37"/>
      <c r="AB350" s="37"/>
      <c r="AC350" s="37"/>
      <c r="AD350" s="37"/>
      <c r="AE350" s="37"/>
      <c r="AR350" s="184" t="s">
        <v>502</v>
      </c>
      <c r="AT350" s="184" t="s">
        <v>139</v>
      </c>
      <c r="AU350" s="184" t="s">
        <v>84</v>
      </c>
      <c r="AY350" s="18" t="s">
        <v>136</v>
      </c>
      <c r="BE350" s="185">
        <f>IF(N350="základní",J350,0)</f>
        <v>0</v>
      </c>
      <c r="BF350" s="185">
        <f>IF(N350="snížená",J350,0)</f>
        <v>0</v>
      </c>
      <c r="BG350" s="185">
        <f>IF(N350="zákl. přenesená",J350,0)</f>
        <v>0</v>
      </c>
      <c r="BH350" s="185">
        <f>IF(N350="sníž. přenesená",J350,0)</f>
        <v>0</v>
      </c>
      <c r="BI350" s="185">
        <f>IF(N350="nulová",J350,0)</f>
        <v>0</v>
      </c>
      <c r="BJ350" s="18" t="s">
        <v>84</v>
      </c>
      <c r="BK350" s="185">
        <f>ROUND(I350*H350,2)</f>
        <v>0</v>
      </c>
      <c r="BL350" s="18" t="s">
        <v>502</v>
      </c>
      <c r="BM350" s="184" t="s">
        <v>1996</v>
      </c>
    </row>
    <row r="351" s="2" customFormat="1">
      <c r="A351" s="37"/>
      <c r="B351" s="38"/>
      <c r="C351" s="37"/>
      <c r="D351" s="186" t="s">
        <v>145</v>
      </c>
      <c r="E351" s="37"/>
      <c r="F351" s="187" t="s">
        <v>1997</v>
      </c>
      <c r="G351" s="37"/>
      <c r="H351" s="37"/>
      <c r="I351" s="188"/>
      <c r="J351" s="37"/>
      <c r="K351" s="37"/>
      <c r="L351" s="38"/>
      <c r="M351" s="189"/>
      <c r="N351" s="190"/>
      <c r="O351" s="76"/>
      <c r="P351" s="76"/>
      <c r="Q351" s="76"/>
      <c r="R351" s="76"/>
      <c r="S351" s="76"/>
      <c r="T351" s="77"/>
      <c r="U351" s="37"/>
      <c r="V351" s="37"/>
      <c r="W351" s="37"/>
      <c r="X351" s="37"/>
      <c r="Y351" s="37"/>
      <c r="Z351" s="37"/>
      <c r="AA351" s="37"/>
      <c r="AB351" s="37"/>
      <c r="AC351" s="37"/>
      <c r="AD351" s="37"/>
      <c r="AE351" s="37"/>
      <c r="AT351" s="18" t="s">
        <v>145</v>
      </c>
      <c r="AU351" s="18" t="s">
        <v>84</v>
      </c>
    </row>
    <row r="352" s="2" customFormat="1">
      <c r="A352" s="37"/>
      <c r="B352" s="38"/>
      <c r="C352" s="37"/>
      <c r="D352" s="206" t="s">
        <v>156</v>
      </c>
      <c r="E352" s="37"/>
      <c r="F352" s="207" t="s">
        <v>1998</v>
      </c>
      <c r="G352" s="37"/>
      <c r="H352" s="37"/>
      <c r="I352" s="188"/>
      <c r="J352" s="37"/>
      <c r="K352" s="37"/>
      <c r="L352" s="38"/>
      <c r="M352" s="189"/>
      <c r="N352" s="190"/>
      <c r="O352" s="76"/>
      <c r="P352" s="76"/>
      <c r="Q352" s="76"/>
      <c r="R352" s="76"/>
      <c r="S352" s="76"/>
      <c r="T352" s="77"/>
      <c r="U352" s="37"/>
      <c r="V352" s="37"/>
      <c r="W352" s="37"/>
      <c r="X352" s="37"/>
      <c r="Y352" s="37"/>
      <c r="Z352" s="37"/>
      <c r="AA352" s="37"/>
      <c r="AB352" s="37"/>
      <c r="AC352" s="37"/>
      <c r="AD352" s="37"/>
      <c r="AE352" s="37"/>
      <c r="AT352" s="18" t="s">
        <v>156</v>
      </c>
      <c r="AU352" s="18" t="s">
        <v>84</v>
      </c>
    </row>
    <row r="353" s="14" customFormat="1">
      <c r="A353" s="14"/>
      <c r="B353" s="198"/>
      <c r="C353" s="14"/>
      <c r="D353" s="186" t="s">
        <v>147</v>
      </c>
      <c r="E353" s="199" t="s">
        <v>1</v>
      </c>
      <c r="F353" s="200" t="s">
        <v>1999</v>
      </c>
      <c r="G353" s="14"/>
      <c r="H353" s="201">
        <v>40</v>
      </c>
      <c r="I353" s="202"/>
      <c r="J353" s="14"/>
      <c r="K353" s="14"/>
      <c r="L353" s="198"/>
      <c r="M353" s="203"/>
      <c r="N353" s="204"/>
      <c r="O353" s="204"/>
      <c r="P353" s="204"/>
      <c r="Q353" s="204"/>
      <c r="R353" s="204"/>
      <c r="S353" s="204"/>
      <c r="T353" s="205"/>
      <c r="U353" s="14"/>
      <c r="V353" s="14"/>
      <c r="W353" s="14"/>
      <c r="X353" s="14"/>
      <c r="Y353" s="14"/>
      <c r="Z353" s="14"/>
      <c r="AA353" s="14"/>
      <c r="AB353" s="14"/>
      <c r="AC353" s="14"/>
      <c r="AD353" s="14"/>
      <c r="AE353" s="14"/>
      <c r="AT353" s="199" t="s">
        <v>147</v>
      </c>
      <c r="AU353" s="199" t="s">
        <v>84</v>
      </c>
      <c r="AV353" s="14" t="s">
        <v>86</v>
      </c>
      <c r="AW353" s="14" t="s">
        <v>32</v>
      </c>
      <c r="AX353" s="14" t="s">
        <v>84</v>
      </c>
      <c r="AY353" s="199" t="s">
        <v>136</v>
      </c>
    </row>
    <row r="354" s="2" customFormat="1" ht="24.15" customHeight="1">
      <c r="A354" s="37"/>
      <c r="B354" s="171"/>
      <c r="C354" s="172" t="s">
        <v>833</v>
      </c>
      <c r="D354" s="172" t="s">
        <v>139</v>
      </c>
      <c r="E354" s="173" t="s">
        <v>2000</v>
      </c>
      <c r="F354" s="174" t="s">
        <v>2001</v>
      </c>
      <c r="G354" s="175" t="s">
        <v>1631</v>
      </c>
      <c r="H354" s="176">
        <v>40</v>
      </c>
      <c r="I354" s="177"/>
      <c r="J354" s="178">
        <f>ROUND(I354*H354,2)</f>
        <v>0</v>
      </c>
      <c r="K354" s="179"/>
      <c r="L354" s="38"/>
      <c r="M354" s="180" t="s">
        <v>1</v>
      </c>
      <c r="N354" s="181" t="s">
        <v>41</v>
      </c>
      <c r="O354" s="76"/>
      <c r="P354" s="182">
        <f>O354*H354</f>
        <v>0</v>
      </c>
      <c r="Q354" s="182">
        <v>0</v>
      </c>
      <c r="R354" s="182">
        <f>Q354*H354</f>
        <v>0</v>
      </c>
      <c r="S354" s="182">
        <v>0</v>
      </c>
      <c r="T354" s="183">
        <f>S354*H354</f>
        <v>0</v>
      </c>
      <c r="U354" s="37"/>
      <c r="V354" s="37"/>
      <c r="W354" s="37"/>
      <c r="X354" s="37"/>
      <c r="Y354" s="37"/>
      <c r="Z354" s="37"/>
      <c r="AA354" s="37"/>
      <c r="AB354" s="37"/>
      <c r="AC354" s="37"/>
      <c r="AD354" s="37"/>
      <c r="AE354" s="37"/>
      <c r="AR354" s="184" t="s">
        <v>502</v>
      </c>
      <c r="AT354" s="184" t="s">
        <v>139</v>
      </c>
      <c r="AU354" s="184" t="s">
        <v>84</v>
      </c>
      <c r="AY354" s="18" t="s">
        <v>136</v>
      </c>
      <c r="BE354" s="185">
        <f>IF(N354="základní",J354,0)</f>
        <v>0</v>
      </c>
      <c r="BF354" s="185">
        <f>IF(N354="snížená",J354,0)</f>
        <v>0</v>
      </c>
      <c r="BG354" s="185">
        <f>IF(N354="zákl. přenesená",J354,0)</f>
        <v>0</v>
      </c>
      <c r="BH354" s="185">
        <f>IF(N354="sníž. přenesená",J354,0)</f>
        <v>0</v>
      </c>
      <c r="BI354" s="185">
        <f>IF(N354="nulová",J354,0)</f>
        <v>0</v>
      </c>
      <c r="BJ354" s="18" t="s">
        <v>84</v>
      </c>
      <c r="BK354" s="185">
        <f>ROUND(I354*H354,2)</f>
        <v>0</v>
      </c>
      <c r="BL354" s="18" t="s">
        <v>502</v>
      </c>
      <c r="BM354" s="184" t="s">
        <v>2002</v>
      </c>
    </row>
    <row r="355" s="2" customFormat="1">
      <c r="A355" s="37"/>
      <c r="B355" s="38"/>
      <c r="C355" s="37"/>
      <c r="D355" s="186" t="s">
        <v>145</v>
      </c>
      <c r="E355" s="37"/>
      <c r="F355" s="187" t="s">
        <v>2003</v>
      </c>
      <c r="G355" s="37"/>
      <c r="H355" s="37"/>
      <c r="I355" s="188"/>
      <c r="J355" s="37"/>
      <c r="K355" s="37"/>
      <c r="L355" s="38"/>
      <c r="M355" s="189"/>
      <c r="N355" s="190"/>
      <c r="O355" s="76"/>
      <c r="P355" s="76"/>
      <c r="Q355" s="76"/>
      <c r="R355" s="76"/>
      <c r="S355" s="76"/>
      <c r="T355" s="77"/>
      <c r="U355" s="37"/>
      <c r="V355" s="37"/>
      <c r="W355" s="37"/>
      <c r="X355" s="37"/>
      <c r="Y355" s="37"/>
      <c r="Z355" s="37"/>
      <c r="AA355" s="37"/>
      <c r="AB355" s="37"/>
      <c r="AC355" s="37"/>
      <c r="AD355" s="37"/>
      <c r="AE355" s="37"/>
      <c r="AT355" s="18" t="s">
        <v>145</v>
      </c>
      <c r="AU355" s="18" t="s">
        <v>84</v>
      </c>
    </row>
    <row r="356" s="2" customFormat="1">
      <c r="A356" s="37"/>
      <c r="B356" s="38"/>
      <c r="C356" s="37"/>
      <c r="D356" s="206" t="s">
        <v>156</v>
      </c>
      <c r="E356" s="37"/>
      <c r="F356" s="207" t="s">
        <v>2004</v>
      </c>
      <c r="G356" s="37"/>
      <c r="H356" s="37"/>
      <c r="I356" s="188"/>
      <c r="J356" s="37"/>
      <c r="K356" s="37"/>
      <c r="L356" s="38"/>
      <c r="M356" s="189"/>
      <c r="N356" s="190"/>
      <c r="O356" s="76"/>
      <c r="P356" s="76"/>
      <c r="Q356" s="76"/>
      <c r="R356" s="76"/>
      <c r="S356" s="76"/>
      <c r="T356" s="77"/>
      <c r="U356" s="37"/>
      <c r="V356" s="37"/>
      <c r="W356" s="37"/>
      <c r="X356" s="37"/>
      <c r="Y356" s="37"/>
      <c r="Z356" s="37"/>
      <c r="AA356" s="37"/>
      <c r="AB356" s="37"/>
      <c r="AC356" s="37"/>
      <c r="AD356" s="37"/>
      <c r="AE356" s="37"/>
      <c r="AT356" s="18" t="s">
        <v>156</v>
      </c>
      <c r="AU356" s="18" t="s">
        <v>84</v>
      </c>
    </row>
    <row r="357" s="14" customFormat="1">
      <c r="A357" s="14"/>
      <c r="B357" s="198"/>
      <c r="C357" s="14"/>
      <c r="D357" s="186" t="s">
        <v>147</v>
      </c>
      <c r="E357" s="199" t="s">
        <v>1</v>
      </c>
      <c r="F357" s="200" t="s">
        <v>1999</v>
      </c>
      <c r="G357" s="14"/>
      <c r="H357" s="201">
        <v>40</v>
      </c>
      <c r="I357" s="202"/>
      <c r="J357" s="14"/>
      <c r="K357" s="14"/>
      <c r="L357" s="198"/>
      <c r="M357" s="235"/>
      <c r="N357" s="236"/>
      <c r="O357" s="236"/>
      <c r="P357" s="236"/>
      <c r="Q357" s="236"/>
      <c r="R357" s="236"/>
      <c r="S357" s="236"/>
      <c r="T357" s="237"/>
      <c r="U357" s="14"/>
      <c r="V357" s="14"/>
      <c r="W357" s="14"/>
      <c r="X357" s="14"/>
      <c r="Y357" s="14"/>
      <c r="Z357" s="14"/>
      <c r="AA357" s="14"/>
      <c r="AB357" s="14"/>
      <c r="AC357" s="14"/>
      <c r="AD357" s="14"/>
      <c r="AE357" s="14"/>
      <c r="AT357" s="199" t="s">
        <v>147</v>
      </c>
      <c r="AU357" s="199" t="s">
        <v>84</v>
      </c>
      <c r="AV357" s="14" t="s">
        <v>86</v>
      </c>
      <c r="AW357" s="14" t="s">
        <v>32</v>
      </c>
      <c r="AX357" s="14" t="s">
        <v>84</v>
      </c>
      <c r="AY357" s="199" t="s">
        <v>136</v>
      </c>
    </row>
    <row r="358" s="2" customFormat="1" ht="6.96" customHeight="1">
      <c r="A358" s="37"/>
      <c r="B358" s="59"/>
      <c r="C358" s="60"/>
      <c r="D358" s="60"/>
      <c r="E358" s="60"/>
      <c r="F358" s="60"/>
      <c r="G358" s="60"/>
      <c r="H358" s="60"/>
      <c r="I358" s="60"/>
      <c r="J358" s="60"/>
      <c r="K358" s="60"/>
      <c r="L358" s="38"/>
      <c r="M358" s="37"/>
      <c r="O358" s="37"/>
      <c r="P358" s="37"/>
      <c r="Q358" s="37"/>
      <c r="R358" s="37"/>
      <c r="S358" s="37"/>
      <c r="T358" s="37"/>
      <c r="U358" s="37"/>
      <c r="V358" s="37"/>
      <c r="W358" s="37"/>
      <c r="X358" s="37"/>
      <c r="Y358" s="37"/>
      <c r="Z358" s="37"/>
      <c r="AA358" s="37"/>
      <c r="AB358" s="37"/>
      <c r="AC358" s="37"/>
      <c r="AD358" s="37"/>
      <c r="AE358" s="37"/>
    </row>
  </sheetData>
  <autoFilter ref="C127:K357"/>
  <mergeCells count="9">
    <mergeCell ref="E7:H7"/>
    <mergeCell ref="E9:H9"/>
    <mergeCell ref="E18:H18"/>
    <mergeCell ref="E27:H27"/>
    <mergeCell ref="E85:H85"/>
    <mergeCell ref="E87:H87"/>
    <mergeCell ref="E118:H118"/>
    <mergeCell ref="E120:H120"/>
    <mergeCell ref="L2:V2"/>
  </mergeCells>
  <hyperlinks>
    <hyperlink ref="F137" r:id="rId1" display="https://podminky.urs.cz/item/CS_URS_2023_02/721175001"/>
    <hyperlink ref="F144" r:id="rId2" display="https://podminky.urs.cz/item/CS_URS_2023_02/721175003"/>
    <hyperlink ref="F158" r:id="rId3" display="https://podminky.urs.cz/item/CS_URS_2024_02/998721201"/>
    <hyperlink ref="F162" r:id="rId4" display="https://podminky.urs.cz/item/CS_URS_2024_02/722174002"/>
    <hyperlink ref="F166" r:id="rId5" display="https://podminky.urs.cz/item/CS_URS_2023_02/722174003"/>
    <hyperlink ref="F170" r:id="rId6" display="https://podminky.urs.cz/item/CS_URS_2023_02/722175002"/>
    <hyperlink ref="F175" r:id="rId7" display="https://podminky.urs.cz/item/CS_URS_2023_02/722175003"/>
    <hyperlink ref="F182" r:id="rId8" display="https://podminky.urs.cz/item/CS_URS_2022_02/722181231"/>
    <hyperlink ref="F185" r:id="rId9" display="https://podminky.urs.cz/item/CS_URS_2023_02/722181232"/>
    <hyperlink ref="F190" r:id="rId10" display="https://podminky.urs.cz/item/CS_URS_2023_02/722290246"/>
    <hyperlink ref="F193" r:id="rId11" display="https://podminky.urs.cz/item/CS_URS_2024_02/998722201"/>
    <hyperlink ref="F205" r:id="rId12" display="https://podminky.urs.cz/item/CS_URS_2023_02/725112022"/>
    <hyperlink ref="F210" r:id="rId13" display="https://podminky.urs.cz/item/CS_URS_2023_02/725121502"/>
    <hyperlink ref="F213" r:id="rId14" display="https://podminky.urs.cz/item/CS_URS_2023_02/725211624"/>
    <hyperlink ref="F216" r:id="rId15" display="https://podminky.urs.cz/item/CS_URS_2023_02/725244627"/>
    <hyperlink ref="F229" r:id="rId16" display="https://podminky.urs.cz/item/CS_URS_2023_01/725339111"/>
    <hyperlink ref="F234" r:id="rId17" display="https://podminky.urs.cz/item/CS_URS_2023_02/725822613"/>
    <hyperlink ref="F237" r:id="rId18" display="https://podminky.urs.cz/item/CS_URS_2023_01/725829101"/>
    <hyperlink ref="F242" r:id="rId19" display="https://podminky.urs.cz/item/CS_URS_2023_02/725849411"/>
    <hyperlink ref="F247" r:id="rId20" display="https://podminky.urs.cz/item/CS_URS_2023_02/998725201"/>
    <hyperlink ref="F251" r:id="rId21" display="https://podminky.urs.cz/item/CS_URS_2023_02/726111031"/>
    <hyperlink ref="F256" r:id="rId22" display="https://podminky.urs.cz/item/CS_URS_2023_02/726191001"/>
    <hyperlink ref="F259" r:id="rId23" display="https://podminky.urs.cz/item/CS_URS_2023_02/726191002"/>
    <hyperlink ref="F262" r:id="rId24" display="https://podminky.urs.cz/item/CS_URS_2023_02/726191011"/>
    <hyperlink ref="F267" r:id="rId25" display="https://podminky.urs.cz/item/CS_URS_2023_02/998726211"/>
    <hyperlink ref="F276" r:id="rId26" display="https://podminky.urs.cz/item/CS_URS_2023_02/734261406"/>
    <hyperlink ref="F280" r:id="rId27" display="https://podminky.urs.cz/item/CS_URS_2023_02/735152381"/>
    <hyperlink ref="F285" r:id="rId28" display="https://podminky.urs.cz/item/CS_URS_2023_02/735159230"/>
    <hyperlink ref="F289" r:id="rId29" display="https://podminky.urs.cz/item/CS_URS_2023_02/735511143"/>
    <hyperlink ref="F293" r:id="rId30" display="https://podminky.urs.cz/item/CS_URS_2023_02/751711111"/>
    <hyperlink ref="F298" r:id="rId31" display="https://podminky.urs.cz/item/CS_URS_2023_02/751711112"/>
    <hyperlink ref="F303" r:id="rId32" display="https://podminky.urs.cz/item/CS_URS_2023_02/751721111"/>
    <hyperlink ref="F308" r:id="rId33" display="https://podminky.urs.cz/item/CS_URS_2023_02/751721112"/>
    <hyperlink ref="F313" r:id="rId34" display="https://podminky.urs.cz/item/CS_URS_2023_02/751721113"/>
    <hyperlink ref="F318" r:id="rId35" display="https://podminky.urs.cz/item/CS_URS_2023_02/751791112"/>
    <hyperlink ref="F325" r:id="rId36" display="https://podminky.urs.cz/item/CS_URS_2023_02/751792007"/>
    <hyperlink ref="F330" r:id="rId37" display="https://podminky.urs.cz/item/CS_URS_2023_02/751792008"/>
    <hyperlink ref="F337" r:id="rId38" display="https://podminky.urs.cz/item/CS_URS_2022_01/HZS1302"/>
    <hyperlink ref="F342" r:id="rId39" display="https://podminky.urs.cz/item/CS_URS_2024_01/HZS2211"/>
    <hyperlink ref="F347" r:id="rId40" display="https://podminky.urs.cz/item/CS_URS_2023_02/HZS2212"/>
    <hyperlink ref="F352" r:id="rId41" display="https://podminky.urs.cz/item/CS_URS_2023_02/HZS3211"/>
    <hyperlink ref="F356" r:id="rId42" display="https://podminky.urs.cz/item/CS_URS_2023_02/HZS3212"/>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7" t="s">
        <v>5</v>
      </c>
      <c r="M2" s="1"/>
      <c r="N2" s="1"/>
      <c r="O2" s="1"/>
      <c r="P2" s="1"/>
      <c r="Q2" s="1"/>
      <c r="R2" s="1"/>
      <c r="S2" s="1"/>
      <c r="T2" s="1"/>
      <c r="U2" s="1"/>
      <c r="V2" s="1"/>
      <c r="AT2" s="18" t="s">
        <v>98</v>
      </c>
    </row>
    <row r="3" s="1" customFormat="1" ht="6.96" customHeight="1">
      <c r="B3" s="19"/>
      <c r="C3" s="20"/>
      <c r="D3" s="20"/>
      <c r="E3" s="20"/>
      <c r="F3" s="20"/>
      <c r="G3" s="20"/>
      <c r="H3" s="20"/>
      <c r="I3" s="20"/>
      <c r="J3" s="20"/>
      <c r="K3" s="20"/>
      <c r="L3" s="21"/>
      <c r="AT3" s="18" t="s">
        <v>86</v>
      </c>
    </row>
    <row r="4" s="1" customFormat="1" ht="24.96" customHeight="1">
      <c r="B4" s="21"/>
      <c r="D4" s="22" t="s">
        <v>99</v>
      </c>
      <c r="L4" s="21"/>
      <c r="M4" s="119" t="s">
        <v>10</v>
      </c>
      <c r="AT4" s="18" t="s">
        <v>3</v>
      </c>
    </row>
    <row r="5" s="1" customFormat="1" ht="6.96" customHeight="1">
      <c r="B5" s="21"/>
      <c r="L5" s="21"/>
    </row>
    <row r="6" s="1" customFormat="1" ht="12" customHeight="1">
      <c r="B6" s="21"/>
      <c r="D6" s="31" t="s">
        <v>16</v>
      </c>
      <c r="L6" s="21"/>
    </row>
    <row r="7" s="1" customFormat="1" ht="26.25" customHeight="1">
      <c r="B7" s="21"/>
      <c r="E7" s="120" t="str">
        <f>'Rekapitulace stavby'!K6</f>
        <v>Přestavba prostor pro neurorehabilitaci a revitalizace akutní rehabilitace</v>
      </c>
      <c r="F7" s="31"/>
      <c r="G7" s="31"/>
      <c r="H7" s="31"/>
      <c r="L7" s="21"/>
    </row>
    <row r="8" s="2" customFormat="1" ht="12" customHeight="1">
      <c r="A8" s="37"/>
      <c r="B8" s="38"/>
      <c r="C8" s="37"/>
      <c r="D8" s="31" t="s">
        <v>100</v>
      </c>
      <c r="E8" s="37"/>
      <c r="F8" s="37"/>
      <c r="G8" s="37"/>
      <c r="H8" s="37"/>
      <c r="I8" s="37"/>
      <c r="J8" s="37"/>
      <c r="K8" s="37"/>
      <c r="L8" s="54"/>
      <c r="S8" s="37"/>
      <c r="T8" s="37"/>
      <c r="U8" s="37"/>
      <c r="V8" s="37"/>
      <c r="W8" s="37"/>
      <c r="X8" s="37"/>
      <c r="Y8" s="37"/>
      <c r="Z8" s="37"/>
      <c r="AA8" s="37"/>
      <c r="AB8" s="37"/>
      <c r="AC8" s="37"/>
      <c r="AD8" s="37"/>
      <c r="AE8" s="37"/>
    </row>
    <row r="9" s="2" customFormat="1" ht="16.5" customHeight="1">
      <c r="A9" s="37"/>
      <c r="B9" s="38"/>
      <c r="C9" s="37"/>
      <c r="D9" s="37"/>
      <c r="E9" s="66" t="s">
        <v>2005</v>
      </c>
      <c r="F9" s="37"/>
      <c r="G9" s="37"/>
      <c r="H9" s="37"/>
      <c r="I9" s="37"/>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37"/>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31"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31" t="s">
        <v>22</v>
      </c>
      <c r="J12" s="68" t="str">
        <f>'Rekapitulace stavby'!AN8</f>
        <v>1. 4. 2025</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37"/>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31"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26</v>
      </c>
      <c r="F15" s="37"/>
      <c r="G15" s="37"/>
      <c r="H15" s="37"/>
      <c r="I15" s="31" t="s">
        <v>27</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37"/>
      <c r="J16" s="37"/>
      <c r="K16" s="37"/>
      <c r="L16" s="54"/>
      <c r="S16" s="37"/>
      <c r="T16" s="37"/>
      <c r="U16" s="37"/>
      <c r="V16" s="37"/>
      <c r="W16" s="37"/>
      <c r="X16" s="37"/>
      <c r="Y16" s="37"/>
      <c r="Z16" s="37"/>
      <c r="AA16" s="37"/>
      <c r="AB16" s="37"/>
      <c r="AC16" s="37"/>
      <c r="AD16" s="37"/>
      <c r="AE16" s="37"/>
    </row>
    <row r="17" s="2" customFormat="1" ht="12" customHeight="1">
      <c r="A17" s="37"/>
      <c r="B17" s="38"/>
      <c r="C17" s="37"/>
      <c r="D17" s="31" t="s">
        <v>28</v>
      </c>
      <c r="E17" s="37"/>
      <c r="F17" s="37"/>
      <c r="G17" s="37"/>
      <c r="H17" s="37"/>
      <c r="I17" s="31"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31" t="s">
        <v>27</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37"/>
      <c r="J19" s="37"/>
      <c r="K19" s="37"/>
      <c r="L19" s="54"/>
      <c r="S19" s="37"/>
      <c r="T19" s="37"/>
      <c r="U19" s="37"/>
      <c r="V19" s="37"/>
      <c r="W19" s="37"/>
      <c r="X19" s="37"/>
      <c r="Y19" s="37"/>
      <c r="Z19" s="37"/>
      <c r="AA19" s="37"/>
      <c r="AB19" s="37"/>
      <c r="AC19" s="37"/>
      <c r="AD19" s="37"/>
      <c r="AE19" s="37"/>
    </row>
    <row r="20" s="2" customFormat="1" ht="12" customHeight="1">
      <c r="A20" s="37"/>
      <c r="B20" s="38"/>
      <c r="C20" s="37"/>
      <c r="D20" s="31" t="s">
        <v>30</v>
      </c>
      <c r="E20" s="37"/>
      <c r="F20" s="37"/>
      <c r="G20" s="37"/>
      <c r="H20" s="37"/>
      <c r="I20" s="31"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31</v>
      </c>
      <c r="F21" s="37"/>
      <c r="G21" s="37"/>
      <c r="H21" s="37"/>
      <c r="I21" s="31" t="s">
        <v>27</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37"/>
      <c r="J22" s="37"/>
      <c r="K22" s="37"/>
      <c r="L22" s="54"/>
      <c r="S22" s="37"/>
      <c r="T22" s="37"/>
      <c r="U22" s="37"/>
      <c r="V22" s="37"/>
      <c r="W22" s="37"/>
      <c r="X22" s="37"/>
      <c r="Y22" s="37"/>
      <c r="Z22" s="37"/>
      <c r="AA22" s="37"/>
      <c r="AB22" s="37"/>
      <c r="AC22" s="37"/>
      <c r="AD22" s="37"/>
      <c r="AE22" s="37"/>
    </row>
    <row r="23" s="2" customFormat="1" ht="12" customHeight="1">
      <c r="A23" s="37"/>
      <c r="B23" s="38"/>
      <c r="C23" s="37"/>
      <c r="D23" s="31" t="s">
        <v>33</v>
      </c>
      <c r="E23" s="37"/>
      <c r="F23" s="37"/>
      <c r="G23" s="37"/>
      <c r="H23" s="37"/>
      <c r="I23" s="31"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34</v>
      </c>
      <c r="F24" s="37"/>
      <c r="G24" s="37"/>
      <c r="H24" s="37"/>
      <c r="I24" s="31" t="s">
        <v>27</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37"/>
      <c r="J25" s="37"/>
      <c r="K25" s="37"/>
      <c r="L25" s="54"/>
      <c r="S25" s="37"/>
      <c r="T25" s="37"/>
      <c r="U25" s="37"/>
      <c r="V25" s="37"/>
      <c r="W25" s="37"/>
      <c r="X25" s="37"/>
      <c r="Y25" s="37"/>
      <c r="Z25" s="37"/>
      <c r="AA25" s="37"/>
      <c r="AB25" s="37"/>
      <c r="AC25" s="37"/>
      <c r="AD25" s="37"/>
      <c r="AE25" s="37"/>
    </row>
    <row r="26" s="2" customFormat="1" ht="12" customHeight="1">
      <c r="A26" s="37"/>
      <c r="B26" s="38"/>
      <c r="C26" s="37"/>
      <c r="D26" s="31" t="s">
        <v>35</v>
      </c>
      <c r="E26" s="37"/>
      <c r="F26" s="37"/>
      <c r="G26" s="37"/>
      <c r="H26" s="37"/>
      <c r="I26" s="37"/>
      <c r="J26" s="37"/>
      <c r="K26" s="37"/>
      <c r="L26" s="54"/>
      <c r="S26" s="37"/>
      <c r="T26" s="37"/>
      <c r="U26" s="37"/>
      <c r="V26" s="37"/>
      <c r="W26" s="37"/>
      <c r="X26" s="37"/>
      <c r="Y26" s="37"/>
      <c r="Z26" s="37"/>
      <c r="AA26" s="37"/>
      <c r="AB26" s="37"/>
      <c r="AC26" s="37"/>
      <c r="AD26" s="37"/>
      <c r="AE26" s="37"/>
    </row>
    <row r="27" s="8" customFormat="1" ht="16.5" customHeight="1">
      <c r="A27" s="121"/>
      <c r="B27" s="122"/>
      <c r="C27" s="121"/>
      <c r="D27" s="121"/>
      <c r="E27" s="35" t="s">
        <v>1</v>
      </c>
      <c r="F27" s="35"/>
      <c r="G27" s="35"/>
      <c r="H27" s="35"/>
      <c r="I27" s="121"/>
      <c r="J27" s="121"/>
      <c r="K27" s="121"/>
      <c r="L27" s="123"/>
      <c r="S27" s="121"/>
      <c r="T27" s="121"/>
      <c r="U27" s="121"/>
      <c r="V27" s="121"/>
      <c r="W27" s="121"/>
      <c r="X27" s="121"/>
      <c r="Y27" s="121"/>
      <c r="Z27" s="121"/>
      <c r="AA27" s="121"/>
      <c r="AB27" s="121"/>
      <c r="AC27" s="121"/>
      <c r="AD27" s="121"/>
      <c r="AE27" s="121"/>
    </row>
    <row r="28" s="2" customFormat="1" ht="6.96" customHeight="1">
      <c r="A28" s="37"/>
      <c r="B28" s="38"/>
      <c r="C28" s="37"/>
      <c r="D28" s="37"/>
      <c r="E28" s="37"/>
      <c r="F28" s="37"/>
      <c r="G28" s="37"/>
      <c r="H28" s="37"/>
      <c r="I28" s="37"/>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89"/>
      <c r="J29" s="89"/>
      <c r="K29" s="89"/>
      <c r="L29" s="54"/>
      <c r="S29" s="37"/>
      <c r="T29" s="37"/>
      <c r="U29" s="37"/>
      <c r="V29" s="37"/>
      <c r="W29" s="37"/>
      <c r="X29" s="37"/>
      <c r="Y29" s="37"/>
      <c r="Z29" s="37"/>
      <c r="AA29" s="37"/>
      <c r="AB29" s="37"/>
      <c r="AC29" s="37"/>
      <c r="AD29" s="37"/>
      <c r="AE29" s="37"/>
    </row>
    <row r="30" s="2" customFormat="1" ht="25.44" customHeight="1">
      <c r="A30" s="37"/>
      <c r="B30" s="38"/>
      <c r="C30" s="37"/>
      <c r="D30" s="124" t="s">
        <v>36</v>
      </c>
      <c r="E30" s="37"/>
      <c r="F30" s="37"/>
      <c r="G30" s="37"/>
      <c r="H30" s="37"/>
      <c r="I30" s="37"/>
      <c r="J30" s="95">
        <f>ROUND(J120,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8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38</v>
      </c>
      <c r="G32" s="37"/>
      <c r="H32" s="37"/>
      <c r="I32" s="42" t="s">
        <v>37</v>
      </c>
      <c r="J32" s="42" t="s">
        <v>39</v>
      </c>
      <c r="K32" s="37"/>
      <c r="L32" s="54"/>
      <c r="S32" s="37"/>
      <c r="T32" s="37"/>
      <c r="U32" s="37"/>
      <c r="V32" s="37"/>
      <c r="W32" s="37"/>
      <c r="X32" s="37"/>
      <c r="Y32" s="37"/>
      <c r="Z32" s="37"/>
      <c r="AA32" s="37"/>
      <c r="AB32" s="37"/>
      <c r="AC32" s="37"/>
      <c r="AD32" s="37"/>
      <c r="AE32" s="37"/>
    </row>
    <row r="33" s="2" customFormat="1" ht="14.4" customHeight="1">
      <c r="A33" s="37"/>
      <c r="B33" s="38"/>
      <c r="C33" s="37"/>
      <c r="D33" s="125" t="s">
        <v>40</v>
      </c>
      <c r="E33" s="31" t="s">
        <v>41</v>
      </c>
      <c r="F33" s="126">
        <f>ROUND((SUM(BE120:BE133)),  2)</f>
        <v>0</v>
      </c>
      <c r="G33" s="37"/>
      <c r="H33" s="37"/>
      <c r="I33" s="127">
        <v>0.20999999999999999</v>
      </c>
      <c r="J33" s="126">
        <f>ROUND(((SUM(BE120:BE133))*I33),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42</v>
      </c>
      <c r="F34" s="126">
        <f>ROUND((SUM(BF120:BF133)),  2)</f>
        <v>0</v>
      </c>
      <c r="G34" s="37"/>
      <c r="H34" s="37"/>
      <c r="I34" s="127">
        <v>0.12</v>
      </c>
      <c r="J34" s="126">
        <f>ROUND(((SUM(BF120:BF133))*I34),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43</v>
      </c>
      <c r="F35" s="126">
        <f>ROUND((SUM(BG120:BG133)),  2)</f>
        <v>0</v>
      </c>
      <c r="G35" s="37"/>
      <c r="H35" s="37"/>
      <c r="I35" s="127">
        <v>0.20999999999999999</v>
      </c>
      <c r="J35" s="126">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44</v>
      </c>
      <c r="F36" s="126">
        <f>ROUND((SUM(BH120:BH133)),  2)</f>
        <v>0</v>
      </c>
      <c r="G36" s="37"/>
      <c r="H36" s="37"/>
      <c r="I36" s="127">
        <v>0.12</v>
      </c>
      <c r="J36" s="126">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45</v>
      </c>
      <c r="F37" s="126">
        <f>ROUND((SUM(BI120:BI133)),  2)</f>
        <v>0</v>
      </c>
      <c r="G37" s="37"/>
      <c r="H37" s="37"/>
      <c r="I37" s="127">
        <v>0</v>
      </c>
      <c r="J37" s="126">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37"/>
      <c r="J38" s="37"/>
      <c r="K38" s="37"/>
      <c r="L38" s="54"/>
      <c r="S38" s="37"/>
      <c r="T38" s="37"/>
      <c r="U38" s="37"/>
      <c r="V38" s="37"/>
      <c r="W38" s="37"/>
      <c r="X38" s="37"/>
      <c r="Y38" s="37"/>
      <c r="Z38" s="37"/>
      <c r="AA38" s="37"/>
      <c r="AB38" s="37"/>
      <c r="AC38" s="37"/>
      <c r="AD38" s="37"/>
      <c r="AE38" s="37"/>
    </row>
    <row r="39" s="2" customFormat="1" ht="25.44" customHeight="1">
      <c r="A39" s="37"/>
      <c r="B39" s="38"/>
      <c r="C39" s="128"/>
      <c r="D39" s="129" t="s">
        <v>46</v>
      </c>
      <c r="E39" s="80"/>
      <c r="F39" s="80"/>
      <c r="G39" s="130" t="s">
        <v>47</v>
      </c>
      <c r="H39" s="131" t="s">
        <v>48</v>
      </c>
      <c r="I39" s="80"/>
      <c r="J39" s="132">
        <f>SUM(J30:J37)</f>
        <v>0</v>
      </c>
      <c r="K39" s="133"/>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37"/>
      <c r="J40" s="37"/>
      <c r="K40" s="37"/>
      <c r="L40" s="54"/>
      <c r="S40" s="37"/>
      <c r="T40" s="37"/>
      <c r="U40" s="37"/>
      <c r="V40" s="37"/>
      <c r="W40" s="37"/>
      <c r="X40" s="37"/>
      <c r="Y40" s="37"/>
      <c r="Z40" s="37"/>
      <c r="AA40" s="37"/>
      <c r="AB40" s="37"/>
      <c r="AC40" s="37"/>
      <c r="AD40" s="37"/>
      <c r="AE40" s="37"/>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54"/>
      <c r="D50" s="55" t="s">
        <v>49</v>
      </c>
      <c r="E50" s="56"/>
      <c r="F50" s="56"/>
      <c r="G50" s="55" t="s">
        <v>50</v>
      </c>
      <c r="H50" s="56"/>
      <c r="I50" s="56"/>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51</v>
      </c>
      <c r="E61" s="40"/>
      <c r="F61" s="134" t="s">
        <v>52</v>
      </c>
      <c r="G61" s="57" t="s">
        <v>51</v>
      </c>
      <c r="H61" s="40"/>
      <c r="I61" s="40"/>
      <c r="J61" s="135" t="s">
        <v>52</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53</v>
      </c>
      <c r="E65" s="58"/>
      <c r="F65" s="58"/>
      <c r="G65" s="55" t="s">
        <v>54</v>
      </c>
      <c r="H65" s="58"/>
      <c r="I65" s="58"/>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51</v>
      </c>
      <c r="E76" s="40"/>
      <c r="F76" s="134" t="s">
        <v>52</v>
      </c>
      <c r="G76" s="57" t="s">
        <v>51</v>
      </c>
      <c r="H76" s="40"/>
      <c r="I76" s="40"/>
      <c r="J76" s="135" t="s">
        <v>52</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60"/>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62"/>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37"/>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37"/>
      <c r="J84" s="37"/>
      <c r="K84" s="37"/>
      <c r="L84" s="54"/>
      <c r="S84" s="37"/>
      <c r="T84" s="37"/>
      <c r="U84" s="37"/>
      <c r="V84" s="37"/>
      <c r="W84" s="37"/>
      <c r="X84" s="37"/>
      <c r="Y84" s="37"/>
      <c r="Z84" s="37"/>
      <c r="AA84" s="37"/>
      <c r="AB84" s="37"/>
      <c r="AC84" s="37"/>
      <c r="AD84" s="37"/>
      <c r="AE84" s="37"/>
    </row>
    <row r="85" s="2" customFormat="1" ht="26.25" customHeight="1">
      <c r="A85" s="37"/>
      <c r="B85" s="38"/>
      <c r="C85" s="37"/>
      <c r="D85" s="37"/>
      <c r="E85" s="120" t="str">
        <f>E7</f>
        <v>Přestavba prostor pro neurorehabilitaci a revitalizace akutní rehabilitace</v>
      </c>
      <c r="F85" s="31"/>
      <c r="G85" s="31"/>
      <c r="H85" s="31"/>
      <c r="I85" s="37"/>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37"/>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05 - Vedlejší rozpočtové náklady</v>
      </c>
      <c r="F87" s="37"/>
      <c r="G87" s="37"/>
      <c r="H87" s="37"/>
      <c r="I87" s="37"/>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Ústí nad Labem</v>
      </c>
      <c r="G89" s="37"/>
      <c r="H89" s="37"/>
      <c r="I89" s="31" t="s">
        <v>22</v>
      </c>
      <c r="J89" s="68" t="str">
        <f>IF(J12="","",J12)</f>
        <v>1. 4. 2025</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Krajská zdravotní, a.s. Masarykova nemocnice</v>
      </c>
      <c r="G91" s="37"/>
      <c r="H91" s="37"/>
      <c r="I91" s="31" t="s">
        <v>30</v>
      </c>
      <c r="J91" s="35" t="str">
        <f>E21</f>
        <v>Ing. Ondřej Hampejs</v>
      </c>
      <c r="K91" s="37"/>
      <c r="L91" s="54"/>
      <c r="S91" s="37"/>
      <c r="T91" s="37"/>
      <c r="U91" s="37"/>
      <c r="V91" s="37"/>
      <c r="W91" s="37"/>
      <c r="X91" s="37"/>
      <c r="Y91" s="37"/>
      <c r="Z91" s="37"/>
      <c r="AA91" s="37"/>
      <c r="AB91" s="37"/>
      <c r="AC91" s="37"/>
      <c r="AD91" s="37"/>
      <c r="AE91" s="37"/>
    </row>
    <row r="92" s="2" customFormat="1" ht="25.65" customHeight="1">
      <c r="A92" s="37"/>
      <c r="B92" s="38"/>
      <c r="C92" s="31" t="s">
        <v>28</v>
      </c>
      <c r="D92" s="37"/>
      <c r="E92" s="37"/>
      <c r="F92" s="26" t="str">
        <f>IF(E18="","",E18)</f>
        <v>Vyplň údaj</v>
      </c>
      <c r="G92" s="37"/>
      <c r="H92" s="37"/>
      <c r="I92" s="31" t="s">
        <v>33</v>
      </c>
      <c r="J92" s="35" t="str">
        <f>E24</f>
        <v>Hampejs projekty s.r.o.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54"/>
      <c r="S93" s="37"/>
      <c r="T93" s="37"/>
      <c r="U93" s="37"/>
      <c r="V93" s="37"/>
      <c r="W93" s="37"/>
      <c r="X93" s="37"/>
      <c r="Y93" s="37"/>
      <c r="Z93" s="37"/>
      <c r="AA93" s="37"/>
      <c r="AB93" s="37"/>
      <c r="AC93" s="37"/>
      <c r="AD93" s="37"/>
      <c r="AE93" s="37"/>
    </row>
    <row r="94" s="2" customFormat="1" ht="29.28" customHeight="1">
      <c r="A94" s="37"/>
      <c r="B94" s="38"/>
      <c r="C94" s="136" t="s">
        <v>103</v>
      </c>
      <c r="D94" s="128"/>
      <c r="E94" s="128"/>
      <c r="F94" s="128"/>
      <c r="G94" s="128"/>
      <c r="H94" s="128"/>
      <c r="I94" s="128"/>
      <c r="J94" s="137" t="s">
        <v>104</v>
      </c>
      <c r="K94" s="128"/>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54"/>
      <c r="S95" s="37"/>
      <c r="T95" s="37"/>
      <c r="U95" s="37"/>
      <c r="V95" s="37"/>
      <c r="W95" s="37"/>
      <c r="X95" s="37"/>
      <c r="Y95" s="37"/>
      <c r="Z95" s="37"/>
      <c r="AA95" s="37"/>
      <c r="AB95" s="37"/>
      <c r="AC95" s="37"/>
      <c r="AD95" s="37"/>
      <c r="AE95" s="37"/>
    </row>
    <row r="96" s="2" customFormat="1" ht="22.8" customHeight="1">
      <c r="A96" s="37"/>
      <c r="B96" s="38"/>
      <c r="C96" s="138" t="s">
        <v>105</v>
      </c>
      <c r="D96" s="37"/>
      <c r="E96" s="37"/>
      <c r="F96" s="37"/>
      <c r="G96" s="37"/>
      <c r="H96" s="37"/>
      <c r="I96" s="37"/>
      <c r="J96" s="95">
        <f>J120</f>
        <v>0</v>
      </c>
      <c r="K96" s="37"/>
      <c r="L96" s="54"/>
      <c r="S96" s="37"/>
      <c r="T96" s="37"/>
      <c r="U96" s="37"/>
      <c r="V96" s="37"/>
      <c r="W96" s="37"/>
      <c r="X96" s="37"/>
      <c r="Y96" s="37"/>
      <c r="Z96" s="37"/>
      <c r="AA96" s="37"/>
      <c r="AB96" s="37"/>
      <c r="AC96" s="37"/>
      <c r="AD96" s="37"/>
      <c r="AE96" s="37"/>
      <c r="AU96" s="18" t="s">
        <v>106</v>
      </c>
    </row>
    <row r="97" s="9" customFormat="1" ht="24.96" customHeight="1">
      <c r="A97" s="9"/>
      <c r="B97" s="139"/>
      <c r="C97" s="9"/>
      <c r="D97" s="140" t="s">
        <v>1297</v>
      </c>
      <c r="E97" s="141"/>
      <c r="F97" s="141"/>
      <c r="G97" s="141"/>
      <c r="H97" s="141"/>
      <c r="I97" s="141"/>
      <c r="J97" s="142">
        <f>J121</f>
        <v>0</v>
      </c>
      <c r="K97" s="9"/>
      <c r="L97" s="139"/>
      <c r="S97" s="9"/>
      <c r="T97" s="9"/>
      <c r="U97" s="9"/>
      <c r="V97" s="9"/>
      <c r="W97" s="9"/>
      <c r="X97" s="9"/>
      <c r="Y97" s="9"/>
      <c r="Z97" s="9"/>
      <c r="AA97" s="9"/>
      <c r="AB97" s="9"/>
      <c r="AC97" s="9"/>
      <c r="AD97" s="9"/>
      <c r="AE97" s="9"/>
    </row>
    <row r="98" s="10" customFormat="1" ht="19.92" customHeight="1">
      <c r="A98" s="10"/>
      <c r="B98" s="143"/>
      <c r="C98" s="10"/>
      <c r="D98" s="144" t="s">
        <v>1298</v>
      </c>
      <c r="E98" s="145"/>
      <c r="F98" s="145"/>
      <c r="G98" s="145"/>
      <c r="H98" s="145"/>
      <c r="I98" s="145"/>
      <c r="J98" s="146">
        <f>J122</f>
        <v>0</v>
      </c>
      <c r="K98" s="10"/>
      <c r="L98" s="143"/>
      <c r="S98" s="10"/>
      <c r="T98" s="10"/>
      <c r="U98" s="10"/>
      <c r="V98" s="10"/>
      <c r="W98" s="10"/>
      <c r="X98" s="10"/>
      <c r="Y98" s="10"/>
      <c r="Z98" s="10"/>
      <c r="AA98" s="10"/>
      <c r="AB98" s="10"/>
      <c r="AC98" s="10"/>
      <c r="AD98" s="10"/>
      <c r="AE98" s="10"/>
    </row>
    <row r="99" s="10" customFormat="1" ht="19.92" customHeight="1">
      <c r="A99" s="10"/>
      <c r="B99" s="143"/>
      <c r="C99" s="10"/>
      <c r="D99" s="144" t="s">
        <v>2006</v>
      </c>
      <c r="E99" s="145"/>
      <c r="F99" s="145"/>
      <c r="G99" s="145"/>
      <c r="H99" s="145"/>
      <c r="I99" s="145"/>
      <c r="J99" s="146">
        <f>J126</f>
        <v>0</v>
      </c>
      <c r="K99" s="10"/>
      <c r="L99" s="143"/>
      <c r="S99" s="10"/>
      <c r="T99" s="10"/>
      <c r="U99" s="10"/>
      <c r="V99" s="10"/>
      <c r="W99" s="10"/>
      <c r="X99" s="10"/>
      <c r="Y99" s="10"/>
      <c r="Z99" s="10"/>
      <c r="AA99" s="10"/>
      <c r="AB99" s="10"/>
      <c r="AC99" s="10"/>
      <c r="AD99" s="10"/>
      <c r="AE99" s="10"/>
    </row>
    <row r="100" s="10" customFormat="1" ht="19.92" customHeight="1">
      <c r="A100" s="10"/>
      <c r="B100" s="143"/>
      <c r="C100" s="10"/>
      <c r="D100" s="144" t="s">
        <v>2007</v>
      </c>
      <c r="E100" s="145"/>
      <c r="F100" s="145"/>
      <c r="G100" s="145"/>
      <c r="H100" s="145"/>
      <c r="I100" s="145"/>
      <c r="J100" s="146">
        <f>J130</f>
        <v>0</v>
      </c>
      <c r="K100" s="10"/>
      <c r="L100" s="143"/>
      <c r="S100" s="10"/>
      <c r="T100" s="10"/>
      <c r="U100" s="10"/>
      <c r="V100" s="10"/>
      <c r="W100" s="10"/>
      <c r="X100" s="10"/>
      <c r="Y100" s="10"/>
      <c r="Z100" s="10"/>
      <c r="AA100" s="10"/>
      <c r="AB100" s="10"/>
      <c r="AC100" s="10"/>
      <c r="AD100" s="10"/>
      <c r="AE100" s="10"/>
    </row>
    <row r="101" s="2" customFormat="1" ht="21.84" customHeight="1">
      <c r="A101" s="37"/>
      <c r="B101" s="38"/>
      <c r="C101" s="37"/>
      <c r="D101" s="37"/>
      <c r="E101" s="37"/>
      <c r="F101" s="37"/>
      <c r="G101" s="37"/>
      <c r="H101" s="37"/>
      <c r="I101" s="37"/>
      <c r="J101" s="37"/>
      <c r="K101" s="37"/>
      <c r="L101" s="54"/>
      <c r="S101" s="37"/>
      <c r="T101" s="37"/>
      <c r="U101" s="37"/>
      <c r="V101" s="37"/>
      <c r="W101" s="37"/>
      <c r="X101" s="37"/>
      <c r="Y101" s="37"/>
      <c r="Z101" s="37"/>
      <c r="AA101" s="37"/>
      <c r="AB101" s="37"/>
      <c r="AC101" s="37"/>
      <c r="AD101" s="37"/>
      <c r="AE101" s="37"/>
    </row>
    <row r="102" s="2" customFormat="1" ht="6.96" customHeight="1">
      <c r="A102" s="37"/>
      <c r="B102" s="59"/>
      <c r="C102" s="60"/>
      <c r="D102" s="60"/>
      <c r="E102" s="60"/>
      <c r="F102" s="60"/>
      <c r="G102" s="60"/>
      <c r="H102" s="60"/>
      <c r="I102" s="60"/>
      <c r="J102" s="60"/>
      <c r="K102" s="60"/>
      <c r="L102" s="54"/>
      <c r="S102" s="37"/>
      <c r="T102" s="37"/>
      <c r="U102" s="37"/>
      <c r="V102" s="37"/>
      <c r="W102" s="37"/>
      <c r="X102" s="37"/>
      <c r="Y102" s="37"/>
      <c r="Z102" s="37"/>
      <c r="AA102" s="37"/>
      <c r="AB102" s="37"/>
      <c r="AC102" s="37"/>
      <c r="AD102" s="37"/>
      <c r="AE102" s="37"/>
    </row>
    <row r="106" s="2" customFormat="1" ht="6.96" customHeight="1">
      <c r="A106" s="37"/>
      <c r="B106" s="61"/>
      <c r="C106" s="62"/>
      <c r="D106" s="62"/>
      <c r="E106" s="62"/>
      <c r="F106" s="62"/>
      <c r="G106" s="62"/>
      <c r="H106" s="62"/>
      <c r="I106" s="62"/>
      <c r="J106" s="62"/>
      <c r="K106" s="62"/>
      <c r="L106" s="54"/>
      <c r="S106" s="37"/>
      <c r="T106" s="37"/>
      <c r="U106" s="37"/>
      <c r="V106" s="37"/>
      <c r="W106" s="37"/>
      <c r="X106" s="37"/>
      <c r="Y106" s="37"/>
      <c r="Z106" s="37"/>
      <c r="AA106" s="37"/>
      <c r="AB106" s="37"/>
      <c r="AC106" s="37"/>
      <c r="AD106" s="37"/>
      <c r="AE106" s="37"/>
    </row>
    <row r="107" s="2" customFormat="1" ht="24.96" customHeight="1">
      <c r="A107" s="37"/>
      <c r="B107" s="38"/>
      <c r="C107" s="22" t="s">
        <v>121</v>
      </c>
      <c r="D107" s="37"/>
      <c r="E107" s="37"/>
      <c r="F107" s="37"/>
      <c r="G107" s="37"/>
      <c r="H107" s="37"/>
      <c r="I107" s="37"/>
      <c r="J107" s="37"/>
      <c r="K107" s="37"/>
      <c r="L107" s="54"/>
      <c r="S107" s="37"/>
      <c r="T107" s="37"/>
      <c r="U107" s="37"/>
      <c r="V107" s="37"/>
      <c r="W107" s="37"/>
      <c r="X107" s="37"/>
      <c r="Y107" s="37"/>
      <c r="Z107" s="37"/>
      <c r="AA107" s="37"/>
      <c r="AB107" s="37"/>
      <c r="AC107" s="37"/>
      <c r="AD107" s="37"/>
      <c r="AE107" s="37"/>
    </row>
    <row r="108" s="2" customFormat="1" ht="6.96" customHeight="1">
      <c r="A108" s="37"/>
      <c r="B108" s="38"/>
      <c r="C108" s="37"/>
      <c r="D108" s="37"/>
      <c r="E108" s="37"/>
      <c r="F108" s="37"/>
      <c r="G108" s="37"/>
      <c r="H108" s="37"/>
      <c r="I108" s="37"/>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16</v>
      </c>
      <c r="D109" s="37"/>
      <c r="E109" s="37"/>
      <c r="F109" s="37"/>
      <c r="G109" s="37"/>
      <c r="H109" s="37"/>
      <c r="I109" s="37"/>
      <c r="J109" s="37"/>
      <c r="K109" s="37"/>
      <c r="L109" s="54"/>
      <c r="S109" s="37"/>
      <c r="T109" s="37"/>
      <c r="U109" s="37"/>
      <c r="V109" s="37"/>
      <c r="W109" s="37"/>
      <c r="X109" s="37"/>
      <c r="Y109" s="37"/>
      <c r="Z109" s="37"/>
      <c r="AA109" s="37"/>
      <c r="AB109" s="37"/>
      <c r="AC109" s="37"/>
      <c r="AD109" s="37"/>
      <c r="AE109" s="37"/>
    </row>
    <row r="110" s="2" customFormat="1" ht="26.25" customHeight="1">
      <c r="A110" s="37"/>
      <c r="B110" s="38"/>
      <c r="C110" s="37"/>
      <c r="D110" s="37"/>
      <c r="E110" s="120" t="str">
        <f>E7</f>
        <v>Přestavba prostor pro neurorehabilitaci a revitalizace akutní rehabilitace</v>
      </c>
      <c r="F110" s="31"/>
      <c r="G110" s="31"/>
      <c r="H110" s="31"/>
      <c r="I110" s="37"/>
      <c r="J110" s="37"/>
      <c r="K110" s="37"/>
      <c r="L110" s="54"/>
      <c r="S110" s="37"/>
      <c r="T110" s="37"/>
      <c r="U110" s="37"/>
      <c r="V110" s="37"/>
      <c r="W110" s="37"/>
      <c r="X110" s="37"/>
      <c r="Y110" s="37"/>
      <c r="Z110" s="37"/>
      <c r="AA110" s="37"/>
      <c r="AB110" s="37"/>
      <c r="AC110" s="37"/>
      <c r="AD110" s="37"/>
      <c r="AE110" s="37"/>
    </row>
    <row r="111" s="2" customFormat="1" ht="12" customHeight="1">
      <c r="A111" s="37"/>
      <c r="B111" s="38"/>
      <c r="C111" s="31" t="s">
        <v>100</v>
      </c>
      <c r="D111" s="37"/>
      <c r="E111" s="37"/>
      <c r="F111" s="37"/>
      <c r="G111" s="37"/>
      <c r="H111" s="37"/>
      <c r="I111" s="37"/>
      <c r="J111" s="37"/>
      <c r="K111" s="37"/>
      <c r="L111" s="54"/>
      <c r="S111" s="37"/>
      <c r="T111" s="37"/>
      <c r="U111" s="37"/>
      <c r="V111" s="37"/>
      <c r="W111" s="37"/>
      <c r="X111" s="37"/>
      <c r="Y111" s="37"/>
      <c r="Z111" s="37"/>
      <c r="AA111" s="37"/>
      <c r="AB111" s="37"/>
      <c r="AC111" s="37"/>
      <c r="AD111" s="37"/>
      <c r="AE111" s="37"/>
    </row>
    <row r="112" s="2" customFormat="1" ht="16.5" customHeight="1">
      <c r="A112" s="37"/>
      <c r="B112" s="38"/>
      <c r="C112" s="37"/>
      <c r="D112" s="37"/>
      <c r="E112" s="66" t="str">
        <f>E9</f>
        <v>05 - Vedlejší rozpočtové náklady</v>
      </c>
      <c r="F112" s="37"/>
      <c r="G112" s="37"/>
      <c r="H112" s="37"/>
      <c r="I112" s="37"/>
      <c r="J112" s="37"/>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37"/>
      <c r="J113" s="37"/>
      <c r="K113" s="37"/>
      <c r="L113" s="54"/>
      <c r="S113" s="37"/>
      <c r="T113" s="37"/>
      <c r="U113" s="37"/>
      <c r="V113" s="37"/>
      <c r="W113" s="37"/>
      <c r="X113" s="37"/>
      <c r="Y113" s="37"/>
      <c r="Z113" s="37"/>
      <c r="AA113" s="37"/>
      <c r="AB113" s="37"/>
      <c r="AC113" s="37"/>
      <c r="AD113" s="37"/>
      <c r="AE113" s="37"/>
    </row>
    <row r="114" s="2" customFormat="1" ht="12" customHeight="1">
      <c r="A114" s="37"/>
      <c r="B114" s="38"/>
      <c r="C114" s="31" t="s">
        <v>20</v>
      </c>
      <c r="D114" s="37"/>
      <c r="E114" s="37"/>
      <c r="F114" s="26" t="str">
        <f>F12</f>
        <v>Ústí nad Labem</v>
      </c>
      <c r="G114" s="37"/>
      <c r="H114" s="37"/>
      <c r="I114" s="31" t="s">
        <v>22</v>
      </c>
      <c r="J114" s="68" t="str">
        <f>IF(J12="","",J12)</f>
        <v>1. 4. 2025</v>
      </c>
      <c r="K114" s="37"/>
      <c r="L114" s="54"/>
      <c r="S114" s="37"/>
      <c r="T114" s="37"/>
      <c r="U114" s="37"/>
      <c r="V114" s="37"/>
      <c r="W114" s="37"/>
      <c r="X114" s="37"/>
      <c r="Y114" s="37"/>
      <c r="Z114" s="37"/>
      <c r="AA114" s="37"/>
      <c r="AB114" s="37"/>
      <c r="AC114" s="37"/>
      <c r="AD114" s="37"/>
      <c r="AE114" s="37"/>
    </row>
    <row r="115" s="2" customFormat="1" ht="6.96" customHeight="1">
      <c r="A115" s="37"/>
      <c r="B115" s="38"/>
      <c r="C115" s="37"/>
      <c r="D115" s="37"/>
      <c r="E115" s="37"/>
      <c r="F115" s="37"/>
      <c r="G115" s="37"/>
      <c r="H115" s="37"/>
      <c r="I115" s="37"/>
      <c r="J115" s="37"/>
      <c r="K115" s="37"/>
      <c r="L115" s="54"/>
      <c r="S115" s="37"/>
      <c r="T115" s="37"/>
      <c r="U115" s="37"/>
      <c r="V115" s="37"/>
      <c r="W115" s="37"/>
      <c r="X115" s="37"/>
      <c r="Y115" s="37"/>
      <c r="Z115" s="37"/>
      <c r="AA115" s="37"/>
      <c r="AB115" s="37"/>
      <c r="AC115" s="37"/>
      <c r="AD115" s="37"/>
      <c r="AE115" s="37"/>
    </row>
    <row r="116" s="2" customFormat="1" ht="15.15" customHeight="1">
      <c r="A116" s="37"/>
      <c r="B116" s="38"/>
      <c r="C116" s="31" t="s">
        <v>24</v>
      </c>
      <c r="D116" s="37"/>
      <c r="E116" s="37"/>
      <c r="F116" s="26" t="str">
        <f>E15</f>
        <v>Krajská zdravotní, a.s. Masarykova nemocnice</v>
      </c>
      <c r="G116" s="37"/>
      <c r="H116" s="37"/>
      <c r="I116" s="31" t="s">
        <v>30</v>
      </c>
      <c r="J116" s="35" t="str">
        <f>E21</f>
        <v>Ing. Ondřej Hampejs</v>
      </c>
      <c r="K116" s="37"/>
      <c r="L116" s="54"/>
      <c r="S116" s="37"/>
      <c r="T116" s="37"/>
      <c r="U116" s="37"/>
      <c r="V116" s="37"/>
      <c r="W116" s="37"/>
      <c r="X116" s="37"/>
      <c r="Y116" s="37"/>
      <c r="Z116" s="37"/>
      <c r="AA116" s="37"/>
      <c r="AB116" s="37"/>
      <c r="AC116" s="37"/>
      <c r="AD116" s="37"/>
      <c r="AE116" s="37"/>
    </row>
    <row r="117" s="2" customFormat="1" ht="25.65" customHeight="1">
      <c r="A117" s="37"/>
      <c r="B117" s="38"/>
      <c r="C117" s="31" t="s">
        <v>28</v>
      </c>
      <c r="D117" s="37"/>
      <c r="E117" s="37"/>
      <c r="F117" s="26" t="str">
        <f>IF(E18="","",E18)</f>
        <v>Vyplň údaj</v>
      </c>
      <c r="G117" s="37"/>
      <c r="H117" s="37"/>
      <c r="I117" s="31" t="s">
        <v>33</v>
      </c>
      <c r="J117" s="35" t="str">
        <f>E24</f>
        <v>Hampejs projekty s.r.o.</v>
      </c>
      <c r="K117" s="37"/>
      <c r="L117" s="54"/>
      <c r="S117" s="37"/>
      <c r="T117" s="37"/>
      <c r="U117" s="37"/>
      <c r="V117" s="37"/>
      <c r="W117" s="37"/>
      <c r="X117" s="37"/>
      <c r="Y117" s="37"/>
      <c r="Z117" s="37"/>
      <c r="AA117" s="37"/>
      <c r="AB117" s="37"/>
      <c r="AC117" s="37"/>
      <c r="AD117" s="37"/>
      <c r="AE117" s="37"/>
    </row>
    <row r="118" s="2" customFormat="1" ht="10.32" customHeight="1">
      <c r="A118" s="37"/>
      <c r="B118" s="38"/>
      <c r="C118" s="37"/>
      <c r="D118" s="37"/>
      <c r="E118" s="37"/>
      <c r="F118" s="37"/>
      <c r="G118" s="37"/>
      <c r="H118" s="37"/>
      <c r="I118" s="37"/>
      <c r="J118" s="37"/>
      <c r="K118" s="37"/>
      <c r="L118" s="54"/>
      <c r="S118" s="37"/>
      <c r="T118" s="37"/>
      <c r="U118" s="37"/>
      <c r="V118" s="37"/>
      <c r="W118" s="37"/>
      <c r="X118" s="37"/>
      <c r="Y118" s="37"/>
      <c r="Z118" s="37"/>
      <c r="AA118" s="37"/>
      <c r="AB118" s="37"/>
      <c r="AC118" s="37"/>
      <c r="AD118" s="37"/>
      <c r="AE118" s="37"/>
    </row>
    <row r="119" s="11" customFormat="1" ht="29.28" customHeight="1">
      <c r="A119" s="147"/>
      <c r="B119" s="148"/>
      <c r="C119" s="149" t="s">
        <v>122</v>
      </c>
      <c r="D119" s="150" t="s">
        <v>61</v>
      </c>
      <c r="E119" s="150" t="s">
        <v>57</v>
      </c>
      <c r="F119" s="150" t="s">
        <v>58</v>
      </c>
      <c r="G119" s="150" t="s">
        <v>123</v>
      </c>
      <c r="H119" s="150" t="s">
        <v>124</v>
      </c>
      <c r="I119" s="150" t="s">
        <v>125</v>
      </c>
      <c r="J119" s="151" t="s">
        <v>104</v>
      </c>
      <c r="K119" s="152" t="s">
        <v>126</v>
      </c>
      <c r="L119" s="153"/>
      <c r="M119" s="85" t="s">
        <v>1</v>
      </c>
      <c r="N119" s="86" t="s">
        <v>40</v>
      </c>
      <c r="O119" s="86" t="s">
        <v>127</v>
      </c>
      <c r="P119" s="86" t="s">
        <v>128</v>
      </c>
      <c r="Q119" s="86" t="s">
        <v>129</v>
      </c>
      <c r="R119" s="86" t="s">
        <v>130</v>
      </c>
      <c r="S119" s="86" t="s">
        <v>131</v>
      </c>
      <c r="T119" s="87" t="s">
        <v>132</v>
      </c>
      <c r="U119" s="147"/>
      <c r="V119" s="147"/>
      <c r="W119" s="147"/>
      <c r="X119" s="147"/>
      <c r="Y119" s="147"/>
      <c r="Z119" s="147"/>
      <c r="AA119" s="147"/>
      <c r="AB119" s="147"/>
      <c r="AC119" s="147"/>
      <c r="AD119" s="147"/>
      <c r="AE119" s="147"/>
    </row>
    <row r="120" s="2" customFormat="1" ht="22.8" customHeight="1">
      <c r="A120" s="37"/>
      <c r="B120" s="38"/>
      <c r="C120" s="92" t="s">
        <v>133</v>
      </c>
      <c r="D120" s="37"/>
      <c r="E120" s="37"/>
      <c r="F120" s="37"/>
      <c r="G120" s="37"/>
      <c r="H120" s="37"/>
      <c r="I120" s="37"/>
      <c r="J120" s="154">
        <f>BK120</f>
        <v>0</v>
      </c>
      <c r="K120" s="37"/>
      <c r="L120" s="38"/>
      <c r="M120" s="88"/>
      <c r="N120" s="72"/>
      <c r="O120" s="89"/>
      <c r="P120" s="155">
        <f>P121</f>
        <v>0</v>
      </c>
      <c r="Q120" s="89"/>
      <c r="R120" s="155">
        <f>R121</f>
        <v>0</v>
      </c>
      <c r="S120" s="89"/>
      <c r="T120" s="156">
        <f>T121</f>
        <v>0</v>
      </c>
      <c r="U120" s="37"/>
      <c r="V120" s="37"/>
      <c r="W120" s="37"/>
      <c r="X120" s="37"/>
      <c r="Y120" s="37"/>
      <c r="Z120" s="37"/>
      <c r="AA120" s="37"/>
      <c r="AB120" s="37"/>
      <c r="AC120" s="37"/>
      <c r="AD120" s="37"/>
      <c r="AE120" s="37"/>
      <c r="AT120" s="18" t="s">
        <v>75</v>
      </c>
      <c r="AU120" s="18" t="s">
        <v>106</v>
      </c>
      <c r="BK120" s="157">
        <f>BK121</f>
        <v>0</v>
      </c>
    </row>
    <row r="121" s="12" customFormat="1" ht="25.92" customHeight="1">
      <c r="A121" s="12"/>
      <c r="B121" s="158"/>
      <c r="C121" s="12"/>
      <c r="D121" s="159" t="s">
        <v>75</v>
      </c>
      <c r="E121" s="160" t="s">
        <v>1644</v>
      </c>
      <c r="F121" s="160" t="s">
        <v>97</v>
      </c>
      <c r="G121" s="12"/>
      <c r="H121" s="12"/>
      <c r="I121" s="161"/>
      <c r="J121" s="162">
        <f>BK121</f>
        <v>0</v>
      </c>
      <c r="K121" s="12"/>
      <c r="L121" s="158"/>
      <c r="M121" s="163"/>
      <c r="N121" s="164"/>
      <c r="O121" s="164"/>
      <c r="P121" s="165">
        <f>P122+P126+P130</f>
        <v>0</v>
      </c>
      <c r="Q121" s="164"/>
      <c r="R121" s="165">
        <f>R122+R126+R130</f>
        <v>0</v>
      </c>
      <c r="S121" s="164"/>
      <c r="T121" s="166">
        <f>T122+T126+T130</f>
        <v>0</v>
      </c>
      <c r="U121" s="12"/>
      <c r="V121" s="12"/>
      <c r="W121" s="12"/>
      <c r="X121" s="12"/>
      <c r="Y121" s="12"/>
      <c r="Z121" s="12"/>
      <c r="AA121" s="12"/>
      <c r="AB121" s="12"/>
      <c r="AC121" s="12"/>
      <c r="AD121" s="12"/>
      <c r="AE121" s="12"/>
      <c r="AR121" s="159" t="s">
        <v>202</v>
      </c>
      <c r="AT121" s="167" t="s">
        <v>75</v>
      </c>
      <c r="AU121" s="167" t="s">
        <v>76</v>
      </c>
      <c r="AY121" s="159" t="s">
        <v>136</v>
      </c>
      <c r="BK121" s="168">
        <f>BK122+BK126+BK130</f>
        <v>0</v>
      </c>
    </row>
    <row r="122" s="12" customFormat="1" ht="22.8" customHeight="1">
      <c r="A122" s="12"/>
      <c r="B122" s="158"/>
      <c r="C122" s="12"/>
      <c r="D122" s="159" t="s">
        <v>75</v>
      </c>
      <c r="E122" s="169" t="s">
        <v>1645</v>
      </c>
      <c r="F122" s="169" t="s">
        <v>1646</v>
      </c>
      <c r="G122" s="12"/>
      <c r="H122" s="12"/>
      <c r="I122" s="161"/>
      <c r="J122" s="170">
        <f>BK122</f>
        <v>0</v>
      </c>
      <c r="K122" s="12"/>
      <c r="L122" s="158"/>
      <c r="M122" s="163"/>
      <c r="N122" s="164"/>
      <c r="O122" s="164"/>
      <c r="P122" s="165">
        <f>SUM(P123:P125)</f>
        <v>0</v>
      </c>
      <c r="Q122" s="164"/>
      <c r="R122" s="165">
        <f>SUM(R123:R125)</f>
        <v>0</v>
      </c>
      <c r="S122" s="164"/>
      <c r="T122" s="166">
        <f>SUM(T123:T125)</f>
        <v>0</v>
      </c>
      <c r="U122" s="12"/>
      <c r="V122" s="12"/>
      <c r="W122" s="12"/>
      <c r="X122" s="12"/>
      <c r="Y122" s="12"/>
      <c r="Z122" s="12"/>
      <c r="AA122" s="12"/>
      <c r="AB122" s="12"/>
      <c r="AC122" s="12"/>
      <c r="AD122" s="12"/>
      <c r="AE122" s="12"/>
      <c r="AR122" s="159" t="s">
        <v>202</v>
      </c>
      <c r="AT122" s="167" t="s">
        <v>75</v>
      </c>
      <c r="AU122" s="167" t="s">
        <v>84</v>
      </c>
      <c r="AY122" s="159" t="s">
        <v>136</v>
      </c>
      <c r="BK122" s="168">
        <f>SUM(BK123:BK125)</f>
        <v>0</v>
      </c>
    </row>
    <row r="123" s="2" customFormat="1" ht="16.5" customHeight="1">
      <c r="A123" s="37"/>
      <c r="B123" s="171"/>
      <c r="C123" s="172" t="s">
        <v>84</v>
      </c>
      <c r="D123" s="172" t="s">
        <v>139</v>
      </c>
      <c r="E123" s="173" t="s">
        <v>1647</v>
      </c>
      <c r="F123" s="174" t="s">
        <v>1648</v>
      </c>
      <c r="G123" s="175" t="s">
        <v>205</v>
      </c>
      <c r="H123" s="176">
        <v>1</v>
      </c>
      <c r="I123" s="177"/>
      <c r="J123" s="178">
        <f>ROUND(I123*H123,2)</f>
        <v>0</v>
      </c>
      <c r="K123" s="179"/>
      <c r="L123" s="38"/>
      <c r="M123" s="180" t="s">
        <v>1</v>
      </c>
      <c r="N123" s="181" t="s">
        <v>41</v>
      </c>
      <c r="O123" s="76"/>
      <c r="P123" s="182">
        <f>O123*H123</f>
        <v>0</v>
      </c>
      <c r="Q123" s="182">
        <v>0</v>
      </c>
      <c r="R123" s="182">
        <f>Q123*H123</f>
        <v>0</v>
      </c>
      <c r="S123" s="182">
        <v>0</v>
      </c>
      <c r="T123" s="183">
        <f>S123*H123</f>
        <v>0</v>
      </c>
      <c r="U123" s="37"/>
      <c r="V123" s="37"/>
      <c r="W123" s="37"/>
      <c r="X123" s="37"/>
      <c r="Y123" s="37"/>
      <c r="Z123" s="37"/>
      <c r="AA123" s="37"/>
      <c r="AB123" s="37"/>
      <c r="AC123" s="37"/>
      <c r="AD123" s="37"/>
      <c r="AE123" s="37"/>
      <c r="AR123" s="184" t="s">
        <v>1649</v>
      </c>
      <c r="AT123" s="184" t="s">
        <v>139</v>
      </c>
      <c r="AU123" s="184" t="s">
        <v>86</v>
      </c>
      <c r="AY123" s="18" t="s">
        <v>136</v>
      </c>
      <c r="BE123" s="185">
        <f>IF(N123="základní",J123,0)</f>
        <v>0</v>
      </c>
      <c r="BF123" s="185">
        <f>IF(N123="snížená",J123,0)</f>
        <v>0</v>
      </c>
      <c r="BG123" s="185">
        <f>IF(N123="zákl. přenesená",J123,0)</f>
        <v>0</v>
      </c>
      <c r="BH123" s="185">
        <f>IF(N123="sníž. přenesená",J123,0)</f>
        <v>0</v>
      </c>
      <c r="BI123" s="185">
        <f>IF(N123="nulová",J123,0)</f>
        <v>0</v>
      </c>
      <c r="BJ123" s="18" t="s">
        <v>84</v>
      </c>
      <c r="BK123" s="185">
        <f>ROUND(I123*H123,2)</f>
        <v>0</v>
      </c>
      <c r="BL123" s="18" t="s">
        <v>1649</v>
      </c>
      <c r="BM123" s="184" t="s">
        <v>2008</v>
      </c>
    </row>
    <row r="124" s="2" customFormat="1">
      <c r="A124" s="37"/>
      <c r="B124" s="38"/>
      <c r="C124" s="37"/>
      <c r="D124" s="186" t="s">
        <v>145</v>
      </c>
      <c r="E124" s="37"/>
      <c r="F124" s="187" t="s">
        <v>1648</v>
      </c>
      <c r="G124" s="37"/>
      <c r="H124" s="37"/>
      <c r="I124" s="188"/>
      <c r="J124" s="37"/>
      <c r="K124" s="37"/>
      <c r="L124" s="38"/>
      <c r="M124" s="189"/>
      <c r="N124" s="190"/>
      <c r="O124" s="76"/>
      <c r="P124" s="76"/>
      <c r="Q124" s="76"/>
      <c r="R124" s="76"/>
      <c r="S124" s="76"/>
      <c r="T124" s="77"/>
      <c r="U124" s="37"/>
      <c r="V124" s="37"/>
      <c r="W124" s="37"/>
      <c r="X124" s="37"/>
      <c r="Y124" s="37"/>
      <c r="Z124" s="37"/>
      <c r="AA124" s="37"/>
      <c r="AB124" s="37"/>
      <c r="AC124" s="37"/>
      <c r="AD124" s="37"/>
      <c r="AE124" s="37"/>
      <c r="AT124" s="18" t="s">
        <v>145</v>
      </c>
      <c r="AU124" s="18" t="s">
        <v>86</v>
      </c>
    </row>
    <row r="125" s="2" customFormat="1">
      <c r="A125" s="37"/>
      <c r="B125" s="38"/>
      <c r="C125" s="37"/>
      <c r="D125" s="206" t="s">
        <v>156</v>
      </c>
      <c r="E125" s="37"/>
      <c r="F125" s="207" t="s">
        <v>2009</v>
      </c>
      <c r="G125" s="37"/>
      <c r="H125" s="37"/>
      <c r="I125" s="188"/>
      <c r="J125" s="37"/>
      <c r="K125" s="37"/>
      <c r="L125" s="38"/>
      <c r="M125" s="189"/>
      <c r="N125" s="190"/>
      <c r="O125" s="76"/>
      <c r="P125" s="76"/>
      <c r="Q125" s="76"/>
      <c r="R125" s="76"/>
      <c r="S125" s="76"/>
      <c r="T125" s="77"/>
      <c r="U125" s="37"/>
      <c r="V125" s="37"/>
      <c r="W125" s="37"/>
      <c r="X125" s="37"/>
      <c r="Y125" s="37"/>
      <c r="Z125" s="37"/>
      <c r="AA125" s="37"/>
      <c r="AB125" s="37"/>
      <c r="AC125" s="37"/>
      <c r="AD125" s="37"/>
      <c r="AE125" s="37"/>
      <c r="AT125" s="18" t="s">
        <v>156</v>
      </c>
      <c r="AU125" s="18" t="s">
        <v>86</v>
      </c>
    </row>
    <row r="126" s="12" customFormat="1" ht="22.8" customHeight="1">
      <c r="A126" s="12"/>
      <c r="B126" s="158"/>
      <c r="C126" s="12"/>
      <c r="D126" s="159" t="s">
        <v>75</v>
      </c>
      <c r="E126" s="169" t="s">
        <v>2010</v>
      </c>
      <c r="F126" s="169" t="s">
        <v>2011</v>
      </c>
      <c r="G126" s="12"/>
      <c r="H126" s="12"/>
      <c r="I126" s="161"/>
      <c r="J126" s="170">
        <f>BK126</f>
        <v>0</v>
      </c>
      <c r="K126" s="12"/>
      <c r="L126" s="158"/>
      <c r="M126" s="163"/>
      <c r="N126" s="164"/>
      <c r="O126" s="164"/>
      <c r="P126" s="165">
        <f>SUM(P127:P129)</f>
        <v>0</v>
      </c>
      <c r="Q126" s="164"/>
      <c r="R126" s="165">
        <f>SUM(R127:R129)</f>
        <v>0</v>
      </c>
      <c r="S126" s="164"/>
      <c r="T126" s="166">
        <f>SUM(T127:T129)</f>
        <v>0</v>
      </c>
      <c r="U126" s="12"/>
      <c r="V126" s="12"/>
      <c r="W126" s="12"/>
      <c r="X126" s="12"/>
      <c r="Y126" s="12"/>
      <c r="Z126" s="12"/>
      <c r="AA126" s="12"/>
      <c r="AB126" s="12"/>
      <c r="AC126" s="12"/>
      <c r="AD126" s="12"/>
      <c r="AE126" s="12"/>
      <c r="AR126" s="159" t="s">
        <v>202</v>
      </c>
      <c r="AT126" s="167" t="s">
        <v>75</v>
      </c>
      <c r="AU126" s="167" t="s">
        <v>84</v>
      </c>
      <c r="AY126" s="159" t="s">
        <v>136</v>
      </c>
      <c r="BK126" s="168">
        <f>SUM(BK127:BK129)</f>
        <v>0</v>
      </c>
    </row>
    <row r="127" s="2" customFormat="1" ht="16.5" customHeight="1">
      <c r="A127" s="37"/>
      <c r="B127" s="171"/>
      <c r="C127" s="172" t="s">
        <v>86</v>
      </c>
      <c r="D127" s="172" t="s">
        <v>139</v>
      </c>
      <c r="E127" s="173" t="s">
        <v>2012</v>
      </c>
      <c r="F127" s="174" t="s">
        <v>2011</v>
      </c>
      <c r="G127" s="175" t="s">
        <v>205</v>
      </c>
      <c r="H127" s="176">
        <v>1</v>
      </c>
      <c r="I127" s="177"/>
      <c r="J127" s="178">
        <f>ROUND(I127*H127,2)</f>
        <v>0</v>
      </c>
      <c r="K127" s="179"/>
      <c r="L127" s="38"/>
      <c r="M127" s="180" t="s">
        <v>1</v>
      </c>
      <c r="N127" s="181" t="s">
        <v>41</v>
      </c>
      <c r="O127" s="76"/>
      <c r="P127" s="182">
        <f>O127*H127</f>
        <v>0</v>
      </c>
      <c r="Q127" s="182">
        <v>0</v>
      </c>
      <c r="R127" s="182">
        <f>Q127*H127</f>
        <v>0</v>
      </c>
      <c r="S127" s="182">
        <v>0</v>
      </c>
      <c r="T127" s="183">
        <f>S127*H127</f>
        <v>0</v>
      </c>
      <c r="U127" s="37"/>
      <c r="V127" s="37"/>
      <c r="W127" s="37"/>
      <c r="X127" s="37"/>
      <c r="Y127" s="37"/>
      <c r="Z127" s="37"/>
      <c r="AA127" s="37"/>
      <c r="AB127" s="37"/>
      <c r="AC127" s="37"/>
      <c r="AD127" s="37"/>
      <c r="AE127" s="37"/>
      <c r="AR127" s="184" t="s">
        <v>1649</v>
      </c>
      <c r="AT127" s="184" t="s">
        <v>139</v>
      </c>
      <c r="AU127" s="184" t="s">
        <v>86</v>
      </c>
      <c r="AY127" s="18" t="s">
        <v>136</v>
      </c>
      <c r="BE127" s="185">
        <f>IF(N127="základní",J127,0)</f>
        <v>0</v>
      </c>
      <c r="BF127" s="185">
        <f>IF(N127="snížená",J127,0)</f>
        <v>0</v>
      </c>
      <c r="BG127" s="185">
        <f>IF(N127="zákl. přenesená",J127,0)</f>
        <v>0</v>
      </c>
      <c r="BH127" s="185">
        <f>IF(N127="sníž. přenesená",J127,0)</f>
        <v>0</v>
      </c>
      <c r="BI127" s="185">
        <f>IF(N127="nulová",J127,0)</f>
        <v>0</v>
      </c>
      <c r="BJ127" s="18" t="s">
        <v>84</v>
      </c>
      <c r="BK127" s="185">
        <f>ROUND(I127*H127,2)</f>
        <v>0</v>
      </c>
      <c r="BL127" s="18" t="s">
        <v>1649</v>
      </c>
      <c r="BM127" s="184" t="s">
        <v>2013</v>
      </c>
    </row>
    <row r="128" s="2" customFormat="1">
      <c r="A128" s="37"/>
      <c r="B128" s="38"/>
      <c r="C128" s="37"/>
      <c r="D128" s="186" t="s">
        <v>145</v>
      </c>
      <c r="E128" s="37"/>
      <c r="F128" s="187" t="s">
        <v>2011</v>
      </c>
      <c r="G128" s="37"/>
      <c r="H128" s="37"/>
      <c r="I128" s="188"/>
      <c r="J128" s="37"/>
      <c r="K128" s="37"/>
      <c r="L128" s="38"/>
      <c r="M128" s="189"/>
      <c r="N128" s="190"/>
      <c r="O128" s="76"/>
      <c r="P128" s="76"/>
      <c r="Q128" s="76"/>
      <c r="R128" s="76"/>
      <c r="S128" s="76"/>
      <c r="T128" s="77"/>
      <c r="U128" s="37"/>
      <c r="V128" s="37"/>
      <c r="W128" s="37"/>
      <c r="X128" s="37"/>
      <c r="Y128" s="37"/>
      <c r="Z128" s="37"/>
      <c r="AA128" s="37"/>
      <c r="AB128" s="37"/>
      <c r="AC128" s="37"/>
      <c r="AD128" s="37"/>
      <c r="AE128" s="37"/>
      <c r="AT128" s="18" t="s">
        <v>145</v>
      </c>
      <c r="AU128" s="18" t="s">
        <v>86</v>
      </c>
    </row>
    <row r="129" s="2" customFormat="1">
      <c r="A129" s="37"/>
      <c r="B129" s="38"/>
      <c r="C129" s="37"/>
      <c r="D129" s="206" t="s">
        <v>156</v>
      </c>
      <c r="E129" s="37"/>
      <c r="F129" s="207" t="s">
        <v>2014</v>
      </c>
      <c r="G129" s="37"/>
      <c r="H129" s="37"/>
      <c r="I129" s="188"/>
      <c r="J129" s="37"/>
      <c r="K129" s="37"/>
      <c r="L129" s="38"/>
      <c r="M129" s="189"/>
      <c r="N129" s="190"/>
      <c r="O129" s="76"/>
      <c r="P129" s="76"/>
      <c r="Q129" s="76"/>
      <c r="R129" s="76"/>
      <c r="S129" s="76"/>
      <c r="T129" s="77"/>
      <c r="U129" s="37"/>
      <c r="V129" s="37"/>
      <c r="W129" s="37"/>
      <c r="X129" s="37"/>
      <c r="Y129" s="37"/>
      <c r="Z129" s="37"/>
      <c r="AA129" s="37"/>
      <c r="AB129" s="37"/>
      <c r="AC129" s="37"/>
      <c r="AD129" s="37"/>
      <c r="AE129" s="37"/>
      <c r="AT129" s="18" t="s">
        <v>156</v>
      </c>
      <c r="AU129" s="18" t="s">
        <v>86</v>
      </c>
    </row>
    <row r="130" s="12" customFormat="1" ht="22.8" customHeight="1">
      <c r="A130" s="12"/>
      <c r="B130" s="158"/>
      <c r="C130" s="12"/>
      <c r="D130" s="159" t="s">
        <v>75</v>
      </c>
      <c r="E130" s="169" t="s">
        <v>2015</v>
      </c>
      <c r="F130" s="169" t="s">
        <v>2016</v>
      </c>
      <c r="G130" s="12"/>
      <c r="H130" s="12"/>
      <c r="I130" s="161"/>
      <c r="J130" s="170">
        <f>BK130</f>
        <v>0</v>
      </c>
      <c r="K130" s="12"/>
      <c r="L130" s="158"/>
      <c r="M130" s="163"/>
      <c r="N130" s="164"/>
      <c r="O130" s="164"/>
      <c r="P130" s="165">
        <f>SUM(P131:P133)</f>
        <v>0</v>
      </c>
      <c r="Q130" s="164"/>
      <c r="R130" s="165">
        <f>SUM(R131:R133)</f>
        <v>0</v>
      </c>
      <c r="S130" s="164"/>
      <c r="T130" s="166">
        <f>SUM(T131:T133)</f>
        <v>0</v>
      </c>
      <c r="U130" s="12"/>
      <c r="V130" s="12"/>
      <c r="W130" s="12"/>
      <c r="X130" s="12"/>
      <c r="Y130" s="12"/>
      <c r="Z130" s="12"/>
      <c r="AA130" s="12"/>
      <c r="AB130" s="12"/>
      <c r="AC130" s="12"/>
      <c r="AD130" s="12"/>
      <c r="AE130" s="12"/>
      <c r="AR130" s="159" t="s">
        <v>202</v>
      </c>
      <c r="AT130" s="167" t="s">
        <v>75</v>
      </c>
      <c r="AU130" s="167" t="s">
        <v>84</v>
      </c>
      <c r="AY130" s="159" t="s">
        <v>136</v>
      </c>
      <c r="BK130" s="168">
        <f>SUM(BK131:BK133)</f>
        <v>0</v>
      </c>
    </row>
    <row r="131" s="2" customFormat="1" ht="16.5" customHeight="1">
      <c r="A131" s="37"/>
      <c r="B131" s="171"/>
      <c r="C131" s="172" t="s">
        <v>158</v>
      </c>
      <c r="D131" s="172" t="s">
        <v>139</v>
      </c>
      <c r="E131" s="173" t="s">
        <v>2017</v>
      </c>
      <c r="F131" s="174" t="s">
        <v>2016</v>
      </c>
      <c r="G131" s="175" t="s">
        <v>205</v>
      </c>
      <c r="H131" s="176">
        <v>1</v>
      </c>
      <c r="I131" s="177"/>
      <c r="J131" s="178">
        <f>ROUND(I131*H131,2)</f>
        <v>0</v>
      </c>
      <c r="K131" s="179"/>
      <c r="L131" s="38"/>
      <c r="M131" s="180" t="s">
        <v>1</v>
      </c>
      <c r="N131" s="181" t="s">
        <v>41</v>
      </c>
      <c r="O131" s="76"/>
      <c r="P131" s="182">
        <f>O131*H131</f>
        <v>0</v>
      </c>
      <c r="Q131" s="182">
        <v>0</v>
      </c>
      <c r="R131" s="182">
        <f>Q131*H131</f>
        <v>0</v>
      </c>
      <c r="S131" s="182">
        <v>0</v>
      </c>
      <c r="T131" s="183">
        <f>S131*H131</f>
        <v>0</v>
      </c>
      <c r="U131" s="37"/>
      <c r="V131" s="37"/>
      <c r="W131" s="37"/>
      <c r="X131" s="37"/>
      <c r="Y131" s="37"/>
      <c r="Z131" s="37"/>
      <c r="AA131" s="37"/>
      <c r="AB131" s="37"/>
      <c r="AC131" s="37"/>
      <c r="AD131" s="37"/>
      <c r="AE131" s="37"/>
      <c r="AR131" s="184" t="s">
        <v>1649</v>
      </c>
      <c r="AT131" s="184" t="s">
        <v>139</v>
      </c>
      <c r="AU131" s="184" t="s">
        <v>86</v>
      </c>
      <c r="AY131" s="18" t="s">
        <v>136</v>
      </c>
      <c r="BE131" s="185">
        <f>IF(N131="základní",J131,0)</f>
        <v>0</v>
      </c>
      <c r="BF131" s="185">
        <f>IF(N131="snížená",J131,0)</f>
        <v>0</v>
      </c>
      <c r="BG131" s="185">
        <f>IF(N131="zákl. přenesená",J131,0)</f>
        <v>0</v>
      </c>
      <c r="BH131" s="185">
        <f>IF(N131="sníž. přenesená",J131,0)</f>
        <v>0</v>
      </c>
      <c r="BI131" s="185">
        <f>IF(N131="nulová",J131,0)</f>
        <v>0</v>
      </c>
      <c r="BJ131" s="18" t="s">
        <v>84</v>
      </c>
      <c r="BK131" s="185">
        <f>ROUND(I131*H131,2)</f>
        <v>0</v>
      </c>
      <c r="BL131" s="18" t="s">
        <v>1649</v>
      </c>
      <c r="BM131" s="184" t="s">
        <v>2018</v>
      </c>
    </row>
    <row r="132" s="2" customFormat="1">
      <c r="A132" s="37"/>
      <c r="B132" s="38"/>
      <c r="C132" s="37"/>
      <c r="D132" s="186" t="s">
        <v>145</v>
      </c>
      <c r="E132" s="37"/>
      <c r="F132" s="187" t="s">
        <v>2016</v>
      </c>
      <c r="G132" s="37"/>
      <c r="H132" s="37"/>
      <c r="I132" s="188"/>
      <c r="J132" s="37"/>
      <c r="K132" s="37"/>
      <c r="L132" s="38"/>
      <c r="M132" s="189"/>
      <c r="N132" s="190"/>
      <c r="O132" s="76"/>
      <c r="P132" s="76"/>
      <c r="Q132" s="76"/>
      <c r="R132" s="76"/>
      <c r="S132" s="76"/>
      <c r="T132" s="77"/>
      <c r="U132" s="37"/>
      <c r="V132" s="37"/>
      <c r="W132" s="37"/>
      <c r="X132" s="37"/>
      <c r="Y132" s="37"/>
      <c r="Z132" s="37"/>
      <c r="AA132" s="37"/>
      <c r="AB132" s="37"/>
      <c r="AC132" s="37"/>
      <c r="AD132" s="37"/>
      <c r="AE132" s="37"/>
      <c r="AT132" s="18" t="s">
        <v>145</v>
      </c>
      <c r="AU132" s="18" t="s">
        <v>86</v>
      </c>
    </row>
    <row r="133" s="2" customFormat="1">
      <c r="A133" s="37"/>
      <c r="B133" s="38"/>
      <c r="C133" s="37"/>
      <c r="D133" s="206" t="s">
        <v>156</v>
      </c>
      <c r="E133" s="37"/>
      <c r="F133" s="207" t="s">
        <v>2019</v>
      </c>
      <c r="G133" s="37"/>
      <c r="H133" s="37"/>
      <c r="I133" s="188"/>
      <c r="J133" s="37"/>
      <c r="K133" s="37"/>
      <c r="L133" s="38"/>
      <c r="M133" s="216"/>
      <c r="N133" s="217"/>
      <c r="O133" s="218"/>
      <c r="P133" s="218"/>
      <c r="Q133" s="218"/>
      <c r="R133" s="218"/>
      <c r="S133" s="218"/>
      <c r="T133" s="219"/>
      <c r="U133" s="37"/>
      <c r="V133" s="37"/>
      <c r="W133" s="37"/>
      <c r="X133" s="37"/>
      <c r="Y133" s="37"/>
      <c r="Z133" s="37"/>
      <c r="AA133" s="37"/>
      <c r="AB133" s="37"/>
      <c r="AC133" s="37"/>
      <c r="AD133" s="37"/>
      <c r="AE133" s="37"/>
      <c r="AT133" s="18" t="s">
        <v>156</v>
      </c>
      <c r="AU133" s="18" t="s">
        <v>86</v>
      </c>
    </row>
    <row r="134" s="2" customFormat="1" ht="6.96" customHeight="1">
      <c r="A134" s="37"/>
      <c r="B134" s="59"/>
      <c r="C134" s="60"/>
      <c r="D134" s="60"/>
      <c r="E134" s="60"/>
      <c r="F134" s="60"/>
      <c r="G134" s="60"/>
      <c r="H134" s="60"/>
      <c r="I134" s="60"/>
      <c r="J134" s="60"/>
      <c r="K134" s="60"/>
      <c r="L134" s="38"/>
      <c r="M134" s="37"/>
      <c r="O134" s="37"/>
      <c r="P134" s="37"/>
      <c r="Q134" s="37"/>
      <c r="R134" s="37"/>
      <c r="S134" s="37"/>
      <c r="T134" s="37"/>
      <c r="U134" s="37"/>
      <c r="V134" s="37"/>
      <c r="W134" s="37"/>
      <c r="X134" s="37"/>
      <c r="Y134" s="37"/>
      <c r="Z134" s="37"/>
      <c r="AA134" s="37"/>
      <c r="AB134" s="37"/>
      <c r="AC134" s="37"/>
      <c r="AD134" s="37"/>
      <c r="AE134" s="37"/>
    </row>
  </sheetData>
  <autoFilter ref="C119:K133"/>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3_02/013254000"/>
    <hyperlink ref="F129" r:id="rId2" display="https://podminky.urs.cz/item/CS_URS_2023_02/020001000"/>
    <hyperlink ref="F133" r:id="rId3" display="https://podminky.urs.cz/item/CS_URS_2023_02/030001000"/>
  </hyperlinks>
  <pageMargins left="0.39375" right="0.39375" top="0.39375" bottom="0.39375" header="0" footer="0"/>
  <pageSetup paperSize="9" orientation="portrait" blackAndWhite="1" fitToHeight="100"/>
  <headerFooter>
    <oddFooter>&amp;CStrana &amp;P z &amp;N</oddFooter>
  </headerFooter>
  <drawing r:id="rId4"/>
</worksheet>
</file>

<file path=docProps/core.xml><?xml version="1.0" encoding="utf-8"?>
<cp:coreProperties xmlns:dc="http://purl.org/dc/elements/1.1/" xmlns:dcterms="http://purl.org/dc/terms/" xmlns:xsi="http://www.w3.org/2001/XMLSchema-instance" xmlns:cp="http://schemas.openxmlformats.org/package/2006/metadata/core-properties">
  <dc:creator>SIMA\Miroslav Šíma</dc:creator>
  <cp:lastModifiedBy>SIMA\Miroslav Šíma</cp:lastModifiedBy>
  <dcterms:created xsi:type="dcterms:W3CDTF">2025-04-01T08:29:29Z</dcterms:created>
  <dcterms:modified xsi:type="dcterms:W3CDTF">2025-04-01T08:29:36Z</dcterms:modified>
</cp:coreProperties>
</file>