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.1 - Bourací práce" sheetId="2" r:id="rId2"/>
    <sheet name="1.2 - Stavební úpravy" sheetId="3" r:id="rId3"/>
    <sheet name="99 - Vedlejší a ostatní n..." sheetId="4" r:id="rId4"/>
    <sheet name="Pokyny pro vyplnění" sheetId="5" r:id="rId5"/>
  </sheets>
  <definedNames>
    <definedName name="_xlnm.Print_Area" localSheetId="0">'Rekapitulace stavby'!$D$4:$AO$36,'Rekapitulace stavby'!$C$42:$AQ$59</definedName>
    <definedName name="_xlnm.Print_Titles" localSheetId="0">'Rekapitulace stavby'!$52:$52</definedName>
    <definedName name="_xlnm._FilterDatabase" localSheetId="1" hidden="1">'1.1 - Bourací práce'!$C$90:$K$123</definedName>
    <definedName name="_xlnm.Print_Area" localSheetId="1">'1.1 - Bourací práce'!$C$4:$J$41,'1.1 - Bourací práce'!$C$47:$J$70,'1.1 - Bourací práce'!$C$76:$K$123</definedName>
    <definedName name="_xlnm.Print_Titles" localSheetId="1">'1.1 - Bourací práce'!$90:$90</definedName>
    <definedName name="_xlnm._FilterDatabase" localSheetId="2" hidden="1">'1.2 - Stavební úpravy'!$C$90:$K$110</definedName>
    <definedName name="_xlnm.Print_Area" localSheetId="2">'1.2 - Stavební úpravy'!$C$4:$J$41,'1.2 - Stavební úpravy'!$C$47:$J$70,'1.2 - Stavební úpravy'!$C$76:$K$110</definedName>
    <definedName name="_xlnm.Print_Titles" localSheetId="2">'1.2 - Stavební úpravy'!$90:$90</definedName>
    <definedName name="_xlnm._FilterDatabase" localSheetId="3" hidden="1">'99 - Vedlejší a ostatní n...'!$C$80:$K$85</definedName>
    <definedName name="_xlnm.Print_Area" localSheetId="3">'99 - Vedlejší a ostatní n...'!$C$4:$J$39,'99 - Vedlejší a ostatní n...'!$C$45:$J$62,'99 - Vedlejší a ostatní n...'!$C$68:$K$85</definedName>
    <definedName name="_xlnm.Print_Titles" localSheetId="3">'99 - Vedlejší a ostatní n...'!$80:$80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8"/>
  <c i="4" r="J35"/>
  <c i="1" r="AX58"/>
  <c i="4" r="BI84"/>
  <c r="BH84"/>
  <c r="BG84"/>
  <c r="BF84"/>
  <c r="T84"/>
  <c r="T83"/>
  <c r="T82"/>
  <c r="T81"/>
  <c r="R84"/>
  <c r="R83"/>
  <c r="R82"/>
  <c r="R81"/>
  <c r="P84"/>
  <c r="P83"/>
  <c r="P82"/>
  <c r="P81"/>
  <c i="1" r="AU58"/>
  <c i="4" r="J78"/>
  <c r="J77"/>
  <c r="F75"/>
  <c r="E73"/>
  <c r="J55"/>
  <c r="J54"/>
  <c r="F52"/>
  <c r="E50"/>
  <c r="J18"/>
  <c r="E18"/>
  <c r="F78"/>
  <c r="J17"/>
  <c r="J15"/>
  <c r="E15"/>
  <c r="F77"/>
  <c r="J14"/>
  <c r="J12"/>
  <c r="J75"/>
  <c r="E7"/>
  <c r="E71"/>
  <c i="3" r="J39"/>
  <c r="J38"/>
  <c i="1" r="AY57"/>
  <c i="3" r="J37"/>
  <c i="1" r="AX57"/>
  <c i="3" r="BI109"/>
  <c r="BH109"/>
  <c r="BG109"/>
  <c r="BF109"/>
  <c r="T109"/>
  <c r="T108"/>
  <c r="T107"/>
  <c r="R109"/>
  <c r="R108"/>
  <c r="R107"/>
  <c r="P109"/>
  <c r="P108"/>
  <c r="P107"/>
  <c r="BI105"/>
  <c r="BH105"/>
  <c r="BG105"/>
  <c r="BF105"/>
  <c r="T105"/>
  <c r="T104"/>
  <c r="R105"/>
  <c r="R104"/>
  <c r="P105"/>
  <c r="P104"/>
  <c r="BI102"/>
  <c r="BH102"/>
  <c r="BG102"/>
  <c r="BF102"/>
  <c r="T102"/>
  <c r="R102"/>
  <c r="P102"/>
  <c r="BI101"/>
  <c r="BH101"/>
  <c r="BG101"/>
  <c r="BF101"/>
  <c r="T101"/>
  <c r="R101"/>
  <c r="P101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J88"/>
  <c r="J87"/>
  <c r="F85"/>
  <c r="E83"/>
  <c r="J59"/>
  <c r="J58"/>
  <c r="F56"/>
  <c r="E54"/>
  <c r="J20"/>
  <c r="E20"/>
  <c r="F59"/>
  <c r="J19"/>
  <c r="J17"/>
  <c r="E17"/>
  <c r="F87"/>
  <c r="J16"/>
  <c r="J14"/>
  <c r="J85"/>
  <c r="E7"/>
  <c r="E50"/>
  <c i="2" r="J39"/>
  <c r="J38"/>
  <c i="1" r="AY56"/>
  <c i="2" r="J37"/>
  <c i="1" r="AX56"/>
  <c i="2" r="BI122"/>
  <c r="BH122"/>
  <c r="BG122"/>
  <c r="BF122"/>
  <c r="T122"/>
  <c r="T121"/>
  <c r="R122"/>
  <c r="R121"/>
  <c r="P122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T100"/>
  <c r="R101"/>
  <c r="R100"/>
  <c r="P101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J88"/>
  <c r="J87"/>
  <c r="F85"/>
  <c r="E83"/>
  <c r="J59"/>
  <c r="J58"/>
  <c r="F56"/>
  <c r="E54"/>
  <c r="J20"/>
  <c r="E20"/>
  <c r="F88"/>
  <c r="J19"/>
  <c r="J17"/>
  <c r="E17"/>
  <c r="F87"/>
  <c r="J16"/>
  <c r="J14"/>
  <c r="J85"/>
  <c r="E7"/>
  <c r="E79"/>
  <c i="1" r="L50"/>
  <c r="AM50"/>
  <c r="AM49"/>
  <c r="L49"/>
  <c r="AM47"/>
  <c r="L47"/>
  <c r="L45"/>
  <c r="L44"/>
  <c i="2" r="F39"/>
  <c r="J36"/>
  <c r="J96"/>
  <c i="3" r="J99"/>
  <c i="4" r="J84"/>
  <c i="2" r="BK96"/>
  <c i="3" r="BK101"/>
  <c r="BK102"/>
  <c i="4" r="BK84"/>
  <c i="2" r="J117"/>
  <c r="J104"/>
  <c i="3" r="J109"/>
  <c i="4" r="F34"/>
  <c i="1" r="BA58"/>
  <c i="2" r="BK108"/>
  <c r="BK98"/>
  <c i="3" r="J102"/>
  <c i="4" r="F35"/>
  <c i="1" r="BB58"/>
  <c i="2" r="J108"/>
  <c i="1" r="AS55"/>
  <c i="3" r="BK99"/>
  <c i="2" r="BK119"/>
  <c r="BK112"/>
  <c r="BK106"/>
  <c r="BK94"/>
  <c i="3" r="J105"/>
  <c r="BK96"/>
  <c i="2" r="J122"/>
  <c r="BK117"/>
  <c r="J112"/>
  <c r="BK101"/>
  <c r="F36"/>
  <c r="J101"/>
  <c r="F38"/>
  <c r="J98"/>
  <c i="3" r="BK105"/>
  <c i="4" r="F37"/>
  <c i="1" r="BD58"/>
  <c i="2" r="BK115"/>
  <c r="BK110"/>
  <c r="BK104"/>
  <c r="F37"/>
  <c i="3" r="BK109"/>
  <c i="2" r="BK122"/>
  <c r="J110"/>
  <c i="3" r="BK94"/>
  <c r="J94"/>
  <c i="2" r="J119"/>
  <c r="J115"/>
  <c r="J106"/>
  <c r="J94"/>
  <c i="3" r="J96"/>
  <c r="J101"/>
  <c i="4" r="F36"/>
  <c i="1" r="BC58"/>
  <c i="2" l="1" r="BK93"/>
  <c r="J93"/>
  <c r="J65"/>
  <c r="T93"/>
  <c r="BK103"/>
  <c r="J103"/>
  <c r="J67"/>
  <c r="P103"/>
  <c r="BK114"/>
  <c r="J114"/>
  <c r="J68"/>
  <c r="P114"/>
  <c i="3" r="P93"/>
  <c r="R93"/>
  <c r="BK98"/>
  <c r="J98"/>
  <c r="J66"/>
  <c r="R98"/>
  <c i="2" r="R93"/>
  <c r="T103"/>
  <c r="R114"/>
  <c i="3" r="BK93"/>
  <c r="J93"/>
  <c r="J65"/>
  <c r="T93"/>
  <c r="P98"/>
  <c r="T98"/>
  <c i="2" r="P93"/>
  <c r="P92"/>
  <c r="P91"/>
  <c i="1" r="AU56"/>
  <c i="2" r="R103"/>
  <c r="T114"/>
  <c r="BK121"/>
  <c r="J121"/>
  <c r="J69"/>
  <c i="3" r="BK104"/>
  <c r="J104"/>
  <c r="J67"/>
  <c r="BK108"/>
  <c r="J108"/>
  <c r="J69"/>
  <c i="2" r="BK100"/>
  <c r="J100"/>
  <c r="J66"/>
  <c i="4" r="BK83"/>
  <c r="J83"/>
  <c r="J61"/>
  <c r="F54"/>
  <c r="F55"/>
  <c r="BE84"/>
  <c r="J52"/>
  <c r="E48"/>
  <c i="3" r="F58"/>
  <c r="F88"/>
  <c r="J56"/>
  <c r="BE99"/>
  <c r="BE102"/>
  <c r="E79"/>
  <c r="BE94"/>
  <c r="BE96"/>
  <c r="BE109"/>
  <c r="BE101"/>
  <c r="BE105"/>
  <c i="1" r="AW56"/>
  <c r="BA56"/>
  <c r="BC56"/>
  <c i="2" r="E50"/>
  <c r="J56"/>
  <c r="F58"/>
  <c r="F59"/>
  <c r="BE94"/>
  <c r="BE96"/>
  <c r="BE98"/>
  <c r="BE101"/>
  <c r="BE104"/>
  <c r="BE106"/>
  <c r="BE108"/>
  <c r="BE110"/>
  <c r="BE112"/>
  <c r="BE115"/>
  <c r="BE117"/>
  <c r="BE119"/>
  <c r="BE122"/>
  <c i="1" r="BB56"/>
  <c r="BD56"/>
  <c i="3" r="J36"/>
  <c i="1" r="AW57"/>
  <c i="4" r="F33"/>
  <c i="1" r="AZ58"/>
  <c i="3" r="F38"/>
  <c i="1" r="BC57"/>
  <c r="BC55"/>
  <c r="AY55"/>
  <c i="3" r="F37"/>
  <c i="1" r="BB57"/>
  <c r="BB55"/>
  <c r="AX55"/>
  <c i="4" r="J34"/>
  <c i="1" r="AW58"/>
  <c r="AS54"/>
  <c i="3" r="F36"/>
  <c i="1" r="BA57"/>
  <c r="BA55"/>
  <c r="AW55"/>
  <c i="3" r="F39"/>
  <c i="1" r="BD57"/>
  <c r="BD55"/>
  <c r="BD54"/>
  <c r="W33"/>
  <c i="3" l="1" r="T92"/>
  <c r="T91"/>
  <c i="2" r="R92"/>
  <c r="R91"/>
  <c i="3" r="R92"/>
  <c r="R91"/>
  <c r="P92"/>
  <c r="P91"/>
  <c i="1" r="AU57"/>
  <c i="2" r="T92"/>
  <c r="T91"/>
  <c i="3" r="BK107"/>
  <c r="J107"/>
  <c r="J68"/>
  <c r="BK92"/>
  <c r="J92"/>
  <c r="J64"/>
  <c i="4" r="BK82"/>
  <c r="J82"/>
  <c r="J60"/>
  <c i="2" r="BK92"/>
  <c r="J92"/>
  <c r="J64"/>
  <c r="F35"/>
  <c i="1" r="AZ56"/>
  <c r="BA54"/>
  <c r="W30"/>
  <c i="3" r="J35"/>
  <c i="1" r="AV57"/>
  <c r="AT57"/>
  <c i="4" r="J33"/>
  <c i="1" r="AV58"/>
  <c r="AT58"/>
  <c r="AU55"/>
  <c r="AU54"/>
  <c r="BB54"/>
  <c r="W31"/>
  <c i="2" r="J35"/>
  <c i="1" r="AV56"/>
  <c r="AT56"/>
  <c r="BC54"/>
  <c r="W32"/>
  <c i="3" r="F35"/>
  <c i="1" r="AZ57"/>
  <c i="3" l="1" r="BK91"/>
  <c r="J91"/>
  <c r="J63"/>
  <c i="4" r="BK81"/>
  <c r="J81"/>
  <c r="J59"/>
  <c i="2" r="BK91"/>
  <c r="J91"/>
  <c r="J63"/>
  <c i="1" r="AX54"/>
  <c r="AZ55"/>
  <c r="AV55"/>
  <c r="AT55"/>
  <c r="AY54"/>
  <c r="AW54"/>
  <c r="AK30"/>
  <c i="4" l="1" r="J30"/>
  <c i="1" r="AG58"/>
  <c i="2" r="J32"/>
  <c i="1" r="AG56"/>
  <c i="3" r="J32"/>
  <c i="1" r="AG57"/>
  <c r="AZ54"/>
  <c r="W29"/>
  <c i="2" l="1" r="J41"/>
  <c i="4" r="J39"/>
  <c i="3" r="J41"/>
  <c i="1" r="AN57"/>
  <c r="AN56"/>
  <c r="AN58"/>
  <c r="AG55"/>
  <c r="AG54"/>
  <c r="AK26"/>
  <c r="AV54"/>
  <c r="AK29"/>
  <c r="AK35"/>
  <c l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<sst xmlns="http://schemas.openxmlformats.org/spreadsheetml/2006/main">
  <si>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</si>
  <si>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</si>
  <si>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</si>
  <si>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</si>
  <si>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</si>
  <si>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{91ac9ae0-1353-4e25-8011-c2177b6cc8af}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</si>
  <si>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</si>
  <si>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</si>
  <si>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</si>
  <si>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</si>
  <si>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</si>
  <si>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</si>
  <si>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</si>
  <si>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</si>
  <si>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</si>
  <si>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2025_1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</si>
  <si>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</si>
  <si>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</si>
  <si>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Oprava komunikace parkoviště</t>
  </si>
  <si>
    <t>KSO:</t>
  </si>
  <si>
    <t>CC-CZ:</t>
  </si>
  <si>
    <t>Místo:</t>
  </si>
  <si>
    <t>nemocnice Most</t>
  </si>
  <si>
    <t>Datum:</t>
  </si>
  <si>
    <t>7. 3. 2025</t>
  </si>
  <si>
    <t>Zadavatel:</t>
  </si>
  <si>
    <t>IČ:</t>
  </si>
  <si>
    <t xml:space="preserve"> </t>
  </si>
  <si>
    <t>DIČ:</t>
  </si>
  <si>
    <t>Účastník:</t>
  </si>
  <si>
    <t>Vyplň údaj</t>
  </si>
  <si>
    <t>Projektant:</t>
  </si>
  <si>
    <t>True</t>
  </si>
  <si>
    <t>Zpracovatel:</t>
  </si>
  <si>
    <t>Lukáš Václavík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</si>
  <si>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</si>
  <si>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</si>
  <si>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</si>
  <si>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</si>
  <si>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</si>
  <si>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</si>
  <si>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</si>
  <si>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</si>
  <si>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</si>
  <si>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</si>
  <si>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</si>
  <si>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</si>
  <si>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</si>
  <si>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</si>
  <si>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</si>
  <si>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</si>
  <si>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</si>
  <si>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</si>
  <si>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</si>
  <si>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</si>
  <si>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</si>
  <si>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</si>
  <si>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</si>
  <si>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</si>
  <si>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</si>
  <si>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</si>
  <si>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</si>
  <si>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</si>
  <si>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</si>
  <si>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</si>
  <si>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</si>
  <si>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</si>
  <si>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</si>
  <si>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</si>
  <si>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</si>
  <si>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</si>
  <si>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</si>
  <si>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</si>
  <si>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</si>
  <si>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</si>
  <si>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1</t>
  </si>
  <si>
    <t>Stavební objekty</t>
  </si>
  <si>
    <t>STA</t>
  </si>
  <si>
    <t>{e66eaa3d-2f84-481c-83f0-fef354dbaf63}</t>
  </si>
  <si>
    <t>2</t>
  </si>
  <si>
    <t>/</t>
  </si>
  <si>
    <t>1.1</t>
  </si>
  <si>
    <t>Bourací práce</t>
  </si>
  <si>
    <t>Soupis</t>
  </si>
  <si>
    <t>{c902b441-ec33-4139-80aa-4a90acf11704}</t>
  </si>
  <si>
    <t>1.2</t>
  </si>
  <si>
    <t>Stavební úpravy</t>
  </si>
  <si>
    <t>{eed6b393-bbab-40c8-884c-a6666490cc78}</t>
  </si>
  <si>
    <t>99</t>
  </si>
  <si>
    <t>Vedlejší a ostatní náklady</t>
  </si>
  <si>
    <t>{f7e78b02-c331-4ac0-ac63-4a3001257ee1}</t>
  </si>
  <si>
    <t>KRYCÍ LIST SOUPISU PRACÍ</t>
  </si>
  <si>
    <t>Objekt:</t>
  </si>
  <si>
    <t>1 - Stavební objekty</t>
  </si>
  <si>
    <t>Soupis:</t>
  </si>
  <si>
    <t>1.1 - Bourací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</si>
  <si>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</si>
  <si>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</si>
  <si>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</si>
  <si>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</si>
  <si>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</si>
  <si>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</si>
  <si>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</si>
  <si>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</si>
  <si>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</si>
  <si>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</si>
  <si>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</si>
  <si>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</si>
  <si>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</si>
  <si>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</si>
  <si>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</si>
  <si>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</si>
  <si>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</si>
  <si>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</si>
  <si>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</si>
  <si>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</si>
  <si>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</si>
  <si>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</si>
  <si>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</si>
  <si>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</si>
  <si>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</si>
  <si>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</si>
  <si>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</si>
  <si>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14</t>
  </si>
  <si>
    <t>K</t>
  </si>
  <si>
    <t>111111411</t>
  </si>
  <si>
    <t>Odstranění stařiny ze souvislé plochy do 100 m2 v rovině nebo na svahu do 1:5</t>
  </si>
  <si>
    <t>m2</t>
  </si>
  <si>
    <t>CS ÚRS 2025 01</t>
  </si>
  <si>
    <t>4</t>
  </si>
  <si>
    <t>1010196787</t>
  </si>
  <si>
    <t>Online PSC</t>
  </si>
  <si>
    <t>https://podminky.urs.cz/item/CS_URS_2025_01/111111411</t>
  </si>
  <si>
    <t>113107141</t>
  </si>
  <si>
    <t>Odstranění podkladů nebo krytů ručně s přemístěním hmot na skládku na vzdálenost do 3 m nebo s naložením na dopravní prostředek živičných, o tl. vrstvy do 50 mm</t>
  </si>
  <si>
    <t>CS ÚRS 2024 02</t>
  </si>
  <si>
    <t>732115541</t>
  </si>
  <si>
    <t>https://podminky.urs.cz/item/CS_URS_2024_02/113107141</t>
  </si>
  <si>
    <t>113154553</t>
  </si>
  <si>
    <t>Frézování živičného podkladu nebo krytu s naložením hmot na dopravní prostředek plochy přes 2 000 do 10 000 m2 tloušťky vrstvy 50 mm</t>
  </si>
  <si>
    <t>1136352389</t>
  </si>
  <si>
    <t>https://podminky.urs.cz/item/CS_URS_2024_02/113154553</t>
  </si>
  <si>
    <t>8</t>
  </si>
  <si>
    <t>Trubní vedení</t>
  </si>
  <si>
    <t>3</t>
  </si>
  <si>
    <t>890211811</t>
  </si>
  <si>
    <t>Bourání šachet a jímek ručně velikosti obestavěného prostoru do 1,5 m3 z prostého betonu</t>
  </si>
  <si>
    <t>m3</t>
  </si>
  <si>
    <t>-376173465</t>
  </si>
  <si>
    <t>https://podminky.urs.cz/item/CS_URS_2024_02/890211811</t>
  </si>
  <si>
    <t>9</t>
  </si>
  <si>
    <t>Ostatní konstrukce a práce, bourání</t>
  </si>
  <si>
    <t>13</t>
  </si>
  <si>
    <t>915111111</t>
  </si>
  <si>
    <t>Vodorovné dopravní značení stříkané barvou dělící čára šířky 125 mm souvislá bílá základní</t>
  </si>
  <si>
    <t>m</t>
  </si>
  <si>
    <t>-1291091252</t>
  </si>
  <si>
    <t>https://podminky.urs.cz/item/CS_URS_2025_01/915111111</t>
  </si>
  <si>
    <t>11</t>
  </si>
  <si>
    <t>966006251</t>
  </si>
  <si>
    <t>Odstranění parkovací zábrany s odklizením materiálu na vzdálenost do 20 m nebo s naložením na dopravní prostředek sloupku zabetonovaného</t>
  </si>
  <si>
    <t>kus</t>
  </si>
  <si>
    <t>243439025</t>
  </si>
  <si>
    <t>https://podminky.urs.cz/item/CS_URS_2025_01/966006251</t>
  </si>
  <si>
    <t>912111111</t>
  </si>
  <si>
    <t>Montáž zábrany parkovací tvaru sloupku do výšky 800 mm zabetonované</t>
  </si>
  <si>
    <t>-666252229</t>
  </si>
  <si>
    <t>https://podminky.urs.cz/item/CS_URS_2025_01/912111111</t>
  </si>
  <si>
    <t>5</t>
  </si>
  <si>
    <t>919735111</t>
  </si>
  <si>
    <t>Řezání stávajícího živičného krytu nebo podkladu hloubky do 50 mm</t>
  </si>
  <si>
    <t>CS ÚRS 2024 01</t>
  </si>
  <si>
    <t>2010697628</t>
  </si>
  <si>
    <t>https://podminky.urs.cz/item/CS_URS_2024_01/919735111</t>
  </si>
  <si>
    <t>6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</si>
  <si>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</si>
  <si>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</si>
  <si>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1356674558</t>
  </si>
  <si>
    <t>https://podminky.urs.cz/item/CS_URS_2024_02/938909331</t>
  </si>
  <si>
    <t>997</t>
  </si>
  <si>
    <t>Přesun sutě</t>
  </si>
  <si>
    <t>7</t>
  </si>
  <si>
    <t>997013501</t>
  </si>
  <si>
    <t>Odvoz suti a vybouraných hmot na skládku nebo meziskládku se složením, na vzdálenost do 1 km</t>
  </si>
  <si>
    <t>t</t>
  </si>
  <si>
    <t>-1754214867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</si>
  <si>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</si>
  <si>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</si>
  <si>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</si>
  <si>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-854061385</t>
  </si>
  <si>
    <t>https://podminky.urs.cz/item/CS_URS_2024_02/997013509</t>
  </si>
  <si>
    <t>997013645</t>
  </si>
  <si>
    <t>Poplatek za uložení stavebního odpadu na skládce (skládkovné) asfaltového bez obsahu dehtu zatříděného do Katalogu odpadů pod kódem 17 03 02</t>
  </si>
  <si>
    <t>609396932</t>
  </si>
  <si>
    <t>https://podminky.urs.cz/item/CS_URS_2024_02/997013645</t>
  </si>
  <si>
    <t>998</t>
  </si>
  <si>
    <t>Přesun hmot</t>
  </si>
  <si>
    <t>10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</si>
  <si>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</si>
  <si>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</si>
  <si>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321321636</t>
  </si>
  <si>
    <t>https://podminky.urs.cz/item/CS_URS_2024_02/998011001</t>
  </si>
  <si>
    <t>1.2 - Stavební úpravy</t>
  </si>
  <si>
    <t xml:space="preserve">nemocenice Most </t>
  </si>
  <si>
    <t xml:space="preserve">    5 - Komunikace pozemní</t>
  </si>
  <si>
    <t>VRN - Vedlejší rozpočtové náklady</t>
  </si>
  <si>
    <t xml:space="preserve">    VRN3 - Zařízení staveniště</t>
  </si>
  <si>
    <t>Komunikace pozemní</t>
  </si>
  <si>
    <t>573231106</t>
  </si>
  <si>
    <t>Postřik spojovací PS bez posypu kamenivem ze silniční emulze, v množství 0,30 kg/m2</t>
  </si>
  <si>
    <t>1347935389</t>
  </si>
  <si>
    <t>https://podminky.urs.cz/item/CS_URS_2024_01/573231106</t>
  </si>
  <si>
    <t>577144121</t>
  </si>
  <si>
    <t>Asfaltový beton vrstva obrusná ACO 11 (ABS) s rozprostřením a se zhutněním z nemodifikovaného asfaltu v pruhu šířky přes 3 m tř. I (ACO 11+), po zhutnění tl. 50 mm</t>
  </si>
  <si>
    <t>-1846360839</t>
  </si>
  <si>
    <t>https://podminky.urs.cz/item/CS_URS_2024_01/577144121</t>
  </si>
  <si>
    <t>916131113</t>
  </si>
  <si>
    <t>Osazení silničního obrubníku betonového se zřízením lože, s vyplněním a zatřením spár cementovou maltou ležatého s boční opěrou z betonu prostého, do lože z betonu prostého</t>
  </si>
  <si>
    <t>789508004</t>
  </si>
  <si>
    <t>https://podminky.urs.cz/item/CS_URS_2024_01/916131113</t>
  </si>
  <si>
    <t>M</t>
  </si>
  <si>
    <t>59217029</t>
  </si>
  <si>
    <t>obrubník silniční betonový nájezdový 1000x150x150mm</t>
  </si>
  <si>
    <t>-1632396319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</si>
  <si>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</si>
  <si>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</si>
  <si>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1994906157</t>
  </si>
  <si>
    <t>https://podminky.urs.cz/item/CS_URS_2024_01/919732211</t>
  </si>
  <si>
    <t>998225111</t>
  </si>
  <si>
    <t>Přesun hmot pro komunikace s krytem z kameniva, monolitickým betonovým nebo živičným dopravní vzdálenost do 200 m jakékoliv délky objektu</t>
  </si>
  <si>
    <t>935581554</t>
  </si>
  <si>
    <t>https://podminky.urs.cz/item/CS_URS_2024_01/998225111</t>
  </si>
  <si>
    <t>VRN</t>
  </si>
  <si>
    <t>Vedlejší rozpočtové náklady</t>
  </si>
  <si>
    <t>VRN3</t>
  </si>
  <si>
    <t>Zařízení staveniště</t>
  </si>
  <si>
    <t>031002000</t>
  </si>
  <si>
    <t>Související (přípravné) práce pro zařízení staveniště</t>
  </si>
  <si>
    <t>…</t>
  </si>
  <si>
    <t>1024</t>
  </si>
  <si>
    <t>-1104959730</t>
  </si>
  <si>
    <t>https://podminky.urs.cz/item/CS_URS_2025_01/031002000</t>
  </si>
  <si>
    <t>99 - Vedlejší a ostatní náklady</t>
  </si>
  <si>
    <t>030001000</t>
  </si>
  <si>
    <t>ks</t>
  </si>
  <si>
    <t>-1247525135</t>
  </si>
  <si>
    <t>https://podminky.urs.cz/item/CS_URS_2024_01/030001000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</si>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</sst>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5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right" vertical="center"/>
    </xf>
    <xf numFmtId="0" fontId="19" fillId="5" borderId="9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5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5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166" fontId="25" fillId="0" borderId="0" xfId="0" applyNumberFormat="1" applyFont="1" applyBorder="1" applyAlignment="1">
      <alignment vertical="center"/>
    </xf>
    <xf numFmtId="4" fontId="25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5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3" xfId="0" applyNumberFormat="1" applyFont="1" applyBorder="1" applyAlignment="1"/>
    <xf numFmtId="166" fontId="30" fillId="0" borderId="14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49" fontId="19" fillId="0" borderId="23" xfId="0" applyNumberFormat="1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center" vertical="center" wrapText="1"/>
      <protection locked="0"/>
    </xf>
    <xf numFmtId="167" fontId="19" fillId="0" borderId="23" xfId="0" applyNumberFormat="1" applyFont="1" applyBorder="1" applyAlignment="1" applyProtection="1">
      <alignment vertical="center"/>
      <protection locked="0"/>
    </xf>
    <xf numFmtId="4" fontId="19" fillId="3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  <protection locked="0"/>
    </xf>
    <xf numFmtId="0" fontId="20" fillId="3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6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34" fillId="0" borderId="23" xfId="0" applyFont="1" applyBorder="1" applyAlignment="1" applyProtection="1">
      <alignment horizontal="center" vertical="center"/>
      <protection locked="0"/>
    </xf>
    <xf numFmtId="49" fontId="34" fillId="0" borderId="23" xfId="0" applyNumberFormat="1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left" vertical="center" wrapText="1"/>
      <protection locked="0"/>
    </xf>
    <xf numFmtId="0" fontId="34" fillId="0" borderId="23" xfId="0" applyFont="1" applyBorder="1" applyAlignment="1" applyProtection="1">
      <alignment horizontal="center" vertical="center" wrapText="1"/>
      <protection locked="0"/>
    </xf>
    <xf numFmtId="167" fontId="34" fillId="0" borderId="23" xfId="0" applyNumberFormat="1" applyFont="1" applyBorder="1" applyAlignment="1" applyProtection="1">
      <alignment vertical="center"/>
      <protection locked="0"/>
    </xf>
    <xf numFmtId="4" fontId="34" fillId="3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  <protection locked="0"/>
    </xf>
    <xf numFmtId="0" fontId="35" fillId="0" borderId="4" xfId="0" applyFont="1" applyBorder="1" applyAlignment="1">
      <alignment vertical="center"/>
    </xf>
    <xf numFmtId="0" fontId="34" fillId="3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1111411" TargetMode="External" /><Relationship Id="rId2" Type="http://schemas.openxmlformats.org/officeDocument/2006/relationships/hyperlink" Target="https://podminky.urs.cz/item/CS_URS_2024_02/113107141" TargetMode="External" /><Relationship Id="rId3" Type="http://schemas.openxmlformats.org/officeDocument/2006/relationships/hyperlink" Target="https://podminky.urs.cz/item/CS_URS_2024_02/113154553" TargetMode="External" /><Relationship Id="rId4" Type="http://schemas.openxmlformats.org/officeDocument/2006/relationships/hyperlink" Target="https://podminky.urs.cz/item/CS_URS_2024_02/890211811" TargetMode="External" /><Relationship Id="rId5" Type="http://schemas.openxmlformats.org/officeDocument/2006/relationships/hyperlink" Target="https://podminky.urs.cz/item/CS_URS_2025_01/915111111" TargetMode="External" /><Relationship Id="rId6" Type="http://schemas.openxmlformats.org/officeDocument/2006/relationships/hyperlink" Target="https://podminky.urs.cz/item/CS_URS_2025_01/966006251" TargetMode="External" /><Relationship Id="rId7" Type="http://schemas.openxmlformats.org/officeDocument/2006/relationships/hyperlink" Target="https://podminky.urs.cz/item/CS_URS_2025_01/912111111" TargetMode="External" /><Relationship Id="rId8" Type="http://schemas.openxmlformats.org/officeDocument/2006/relationships/hyperlink" Target="https://podminky.urs.cz/item/CS_URS_2024_01/919735111" TargetMode="External" /><Relationship Id="rId9" Type="http://schemas.openxmlformats.org/officeDocument/2006/relationships/hyperlink" Target="https://podminky.urs.cz/item/CS_URS_2024_02/938909331" TargetMode="External" /><Relationship Id="rId10" Type="http://schemas.openxmlformats.org/officeDocument/2006/relationships/hyperlink" Target="https://podminky.urs.cz/item/CS_URS_2024_02/997013501" TargetMode="External" /><Relationship Id="rId11" Type="http://schemas.openxmlformats.org/officeDocument/2006/relationships/hyperlink" Target="https://podminky.urs.cz/item/CS_URS_2024_02/997013509" TargetMode="External" /><Relationship Id="rId12" Type="http://schemas.openxmlformats.org/officeDocument/2006/relationships/hyperlink" Target="https://podminky.urs.cz/item/CS_URS_2024_02/997013645" TargetMode="External" /><Relationship Id="rId13" Type="http://schemas.openxmlformats.org/officeDocument/2006/relationships/hyperlink" Target="https://podminky.urs.cz/item/CS_URS_2024_02/998011001" TargetMode="External" /><Relationship Id="rId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573231106" TargetMode="External" /><Relationship Id="rId2" Type="http://schemas.openxmlformats.org/officeDocument/2006/relationships/hyperlink" Target="https://podminky.urs.cz/item/CS_URS_2024_01/577144121" TargetMode="External" /><Relationship Id="rId3" Type="http://schemas.openxmlformats.org/officeDocument/2006/relationships/hyperlink" Target="https://podminky.urs.cz/item/CS_URS_2024_01/916131113" TargetMode="External" /><Relationship Id="rId4" Type="http://schemas.openxmlformats.org/officeDocument/2006/relationships/hyperlink" Target="https://podminky.urs.cz/item/CS_URS_2024_01/919732211" TargetMode="External" /><Relationship Id="rId5" Type="http://schemas.openxmlformats.org/officeDocument/2006/relationships/hyperlink" Target="https://podminky.urs.cz/item/CS_URS_2024_01/998225111" TargetMode="External" /><Relationship Id="rId6" Type="http://schemas.openxmlformats.org/officeDocument/2006/relationships/hyperlink" Target="https://podminky.urs.cz/item/CS_URS_2025_01/031002000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30001000" TargetMode="External" /><Relationship Id="rId2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6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="1" customFormat="1" ht="12" customHeight="1">
      <c r="B5" s="20"/>
      <c r="D5" s="24" t="s">
        <v>14</v>
      </c>
      <c r="K5" s="25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16</v>
      </c>
      <c r="BS5" s="17" t="s">
        <v>7</v>
      </c>
    </row>
    <row r="6" s="1" customFormat="1" ht="36.96" customHeight="1">
      <c r="B6" s="20"/>
      <c r="D6" s="27" t="s">
        <v>17</v>
      </c>
      <c r="K6" s="28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7</v>
      </c>
    </row>
    <row r="7" s="1" customFormat="1" ht="12" customHeight="1">
      <c r="B7" s="20"/>
      <c r="D7" s="30" t="s">
        <v>19</v>
      </c>
      <c r="K7" s="25" t="s">
        <v>3</v>
      </c>
      <c r="AK7" s="30" t="s">
        <v>20</v>
      </c>
      <c r="AN7" s="25" t="s">
        <v>3</v>
      </c>
      <c r="AR7" s="20"/>
      <c r="BE7" s="29"/>
      <c r="BS7" s="17" t="s">
        <v>7</v>
      </c>
    </row>
    <row r="8" s="1" customFormat="1" ht="12" customHeight="1">
      <c r="B8" s="20"/>
      <c r="D8" s="30" t="s">
        <v>21</v>
      </c>
      <c r="K8" s="25" t="s">
        <v>22</v>
      </c>
      <c r="AK8" s="30" t="s">
        <v>23</v>
      </c>
      <c r="AN8" s="31" t="s">
        <v>24</v>
      </c>
      <c r="AR8" s="20"/>
      <c r="BE8" s="29"/>
      <c r="BS8" s="17" t="s">
        <v>7</v>
      </c>
    </row>
    <row r="9" s="1" customFormat="1" ht="14.4" customHeight="1">
      <c r="B9" s="20"/>
      <c r="AR9" s="20"/>
      <c r="BE9" s="29"/>
      <c r="BS9" s="17" t="s">
        <v>7</v>
      </c>
    </row>
    <row r="10" s="1" customFormat="1" ht="12" customHeight="1">
      <c r="B10" s="20"/>
      <c r="D10" s="30" t="s">
        <v>25</v>
      </c>
      <c r="AK10" s="30" t="s">
        <v>26</v>
      </c>
      <c r="AN10" s="25" t="s">
        <v>3</v>
      </c>
      <c r="AR10" s="20"/>
      <c r="BE10" s="29"/>
      <c r="BS10" s="17" t="s">
        <v>7</v>
      </c>
    </row>
    <row r="11" s="1" customFormat="1" ht="18.48" customHeight="1">
      <c r="B11" s="20"/>
      <c r="E11" s="25" t="s">
        <v>27</v>
      </c>
      <c r="AK11" s="30" t="s">
        <v>28</v>
      </c>
      <c r="AN11" s="25" t="s">
        <v>3</v>
      </c>
      <c r="AR11" s="20"/>
      <c r="BE11" s="29"/>
      <c r="BS11" s="17" t="s">
        <v>7</v>
      </c>
    </row>
    <row r="12" s="1" customFormat="1" ht="6.96" customHeight="1">
      <c r="B12" s="20"/>
      <c r="AR12" s="20"/>
      <c r="BE12" s="29"/>
      <c r="BS12" s="17" t="s">
        <v>7</v>
      </c>
    </row>
    <row r="13" s="1" customFormat="1" ht="12" customHeight="1">
      <c r="B13" s="20"/>
      <c r="D13" s="30" t="s">
        <v>29</v>
      </c>
      <c r="AK13" s="30" t="s">
        <v>26</v>
      </c>
      <c r="AN13" s="32" t="s">
        <v>30</v>
      </c>
      <c r="AR13" s="20"/>
      <c r="BE13" s="29"/>
      <c r="BS13" s="17" t="s">
        <v>7</v>
      </c>
    </row>
    <row r="14">
      <c r="B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N14" s="32" t="s">
        <v>30</v>
      </c>
      <c r="AR14" s="20"/>
      <c r="BE14" s="29"/>
      <c r="BS14" s="17" t="s">
        <v>7</v>
      </c>
    </row>
    <row r="15" s="1" customFormat="1" ht="6.96" customHeight="1">
      <c r="B15" s="20"/>
      <c r="AR15" s="20"/>
      <c r="BE15" s="29"/>
      <c r="BS15" s="17" t="s">
        <v>4</v>
      </c>
    </row>
    <row r="16" s="1" customFormat="1" ht="12" customHeight="1">
      <c r="B16" s="20"/>
      <c r="D16" s="30" t="s">
        <v>31</v>
      </c>
      <c r="AK16" s="30" t="s">
        <v>26</v>
      </c>
      <c r="AN16" s="25" t="s">
        <v>3</v>
      </c>
      <c r="AR16" s="20"/>
      <c r="BE16" s="29"/>
      <c r="BS16" s="17" t="s">
        <v>4</v>
      </c>
    </row>
    <row r="17" s="1" customFormat="1" ht="18.48" customHeight="1">
      <c r="B17" s="20"/>
      <c r="E17" s="25" t="s">
        <v>27</v>
      </c>
      <c r="AK17" s="30" t="s">
        <v>28</v>
      </c>
      <c r="AN17" s="25" t="s">
        <v>3</v>
      </c>
      <c r="AR17" s="20"/>
      <c r="BE17" s="29"/>
      <c r="BS17" s="17" t="s">
        <v>32</v>
      </c>
    </row>
    <row r="18" s="1" customFormat="1" ht="6.96" customHeight="1">
      <c r="B18" s="20"/>
      <c r="AR18" s="20"/>
      <c r="BE18" s="29"/>
      <c r="BS18" s="17" t="s">
        <v>7</v>
      </c>
    </row>
    <row r="19" s="1" customFormat="1" ht="12" customHeight="1">
      <c r="B19" s="20"/>
      <c r="D19" s="30" t="s">
        <v>33</v>
      </c>
      <c r="AK19" s="30" t="s">
        <v>26</v>
      </c>
      <c r="AN19" s="25" t="s">
        <v>3</v>
      </c>
      <c r="AR19" s="20"/>
      <c r="BE19" s="29"/>
      <c r="BS19" s="17" t="s">
        <v>7</v>
      </c>
    </row>
    <row r="20" s="1" customFormat="1" ht="18.48" customHeight="1">
      <c r="B20" s="20"/>
      <c r="E20" s="25" t="s">
        <v>34</v>
      </c>
      <c r="AK20" s="30" t="s">
        <v>28</v>
      </c>
      <c r="AN20" s="25" t="s">
        <v>3</v>
      </c>
      <c r="AR20" s="20"/>
      <c r="BE20" s="29"/>
      <c r="BS20" s="17" t="s">
        <v>4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35</v>
      </c>
      <c r="AR22" s="20"/>
      <c r="BE22" s="29"/>
    </row>
    <row r="23" s="1" customFormat="1" ht="47.25" customHeight="1">
      <c r="B23" s="20"/>
      <c r="E23" s="34" t="s">
        <v>36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37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38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39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40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41</v>
      </c>
      <c r="E29" s="3"/>
      <c r="F29" s="30" t="s">
        <v>42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ROUND(AV54,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43</v>
      </c>
      <c r="G30" s="3"/>
      <c r="H30" s="3"/>
      <c r="I30" s="3"/>
      <c r="J30" s="3"/>
      <c r="K30" s="3"/>
      <c r="L30" s="43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ROUND(AW54,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44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45</v>
      </c>
      <c r="G32" s="3"/>
      <c r="H32" s="3"/>
      <c r="I32" s="3"/>
      <c r="J32" s="3"/>
      <c r="K32" s="3"/>
      <c r="L32" s="43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46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3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36"/>
    </row>
    <row r="35" s="2" customFormat="1" ht="25.92" customHeight="1">
      <c r="A35" s="36"/>
      <c r="B35" s="37"/>
      <c r="C35" s="46"/>
      <c r="D35" s="47" t="s">
        <v>47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48</v>
      </c>
      <c r="U35" s="48"/>
      <c r="V35" s="48"/>
      <c r="W35" s="48"/>
      <c r="X35" s="50" t="s">
        <v>49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6.96" customHeight="1">
      <c r="A37" s="36"/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7"/>
      <c r="BE37" s="36"/>
    </row>
    <row r="41" s="2" customFormat="1" ht="6.96" customHeight="1">
      <c r="A41" s="36"/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7"/>
      <c r="BE41" s="36"/>
    </row>
    <row r="42" s="2" customFormat="1" ht="24.96" customHeight="1">
      <c r="A42" s="36"/>
      <c r="B42" s="37"/>
      <c r="C42" s="21" t="s">
        <v>50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7"/>
      <c r="BE42" s="36"/>
    </row>
    <row r="43" s="2" customFormat="1" ht="6.96" customHeight="1">
      <c r="A43" s="36"/>
      <c r="B43" s="3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7"/>
      <c r="BE43" s="36"/>
    </row>
    <row r="44" s="4" customFormat="1" ht="12" customHeight="1">
      <c r="A44" s="4"/>
      <c r="B44" s="57"/>
      <c r="C44" s="30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2025_1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7"/>
      <c r="BE44" s="4"/>
    </row>
    <row r="45" s="5" customFormat="1" ht="36.96" customHeight="1">
      <c r="A45" s="5"/>
      <c r="B45" s="58"/>
      <c r="C45" s="59" t="s">
        <v>17</v>
      </c>
      <c r="D45" s="5"/>
      <c r="E45" s="5"/>
      <c r="F45" s="5"/>
      <c r="G45" s="5"/>
      <c r="H45" s="5"/>
      <c r="I45" s="5"/>
      <c r="J45" s="5"/>
      <c r="K45" s="5"/>
      <c r="L45" s="60" t="str">
        <f>K6</f>
        <v>Oprava komunikace parkoviště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8"/>
      <c r="BE45" s="5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7"/>
      <c r="BE46" s="36"/>
    </row>
    <row r="47" s="2" customFormat="1" ht="12" customHeight="1">
      <c r="A47" s="36"/>
      <c r="B47" s="37"/>
      <c r="C47" s="30" t="s">
        <v>21</v>
      </c>
      <c r="D47" s="36"/>
      <c r="E47" s="36"/>
      <c r="F47" s="36"/>
      <c r="G47" s="36"/>
      <c r="H47" s="36"/>
      <c r="I47" s="36"/>
      <c r="J47" s="36"/>
      <c r="K47" s="36"/>
      <c r="L47" s="61" t="str">
        <f>IF(K8="","",K8)</f>
        <v>nemocnice Most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0" t="s">
        <v>23</v>
      </c>
      <c r="AJ47" s="36"/>
      <c r="AK47" s="36"/>
      <c r="AL47" s="36"/>
      <c r="AM47" s="62" t="str">
        <f>IF(AN8= "","",AN8)</f>
        <v>7. 3. 2025</v>
      </c>
      <c r="AN47" s="62"/>
      <c r="AO47" s="36"/>
      <c r="AP47" s="36"/>
      <c r="AQ47" s="36"/>
      <c r="AR47" s="37"/>
      <c r="BE47" s="36"/>
    </row>
    <row r="48" s="2" customFormat="1" ht="6.96" customHeight="1">
      <c r="A48" s="36"/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7"/>
      <c r="BE48" s="36"/>
    </row>
    <row r="49" s="2" customFormat="1" ht="15.15" customHeight="1">
      <c r="A49" s="36"/>
      <c r="B49" s="37"/>
      <c r="C49" s="30" t="s">
        <v>25</v>
      </c>
      <c r="D49" s="36"/>
      <c r="E49" s="36"/>
      <c r="F49" s="36"/>
      <c r="G49" s="36"/>
      <c r="H49" s="36"/>
      <c r="I49" s="36"/>
      <c r="J49" s="36"/>
      <c r="K49" s="36"/>
      <c r="L49" s="4" t="str">
        <f>IF(E11= "","",E11)</f>
        <v xml:space="preserve"> 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0" t="s">
        <v>31</v>
      </c>
      <c r="AJ49" s="36"/>
      <c r="AK49" s="36"/>
      <c r="AL49" s="36"/>
      <c r="AM49" s="63" t="str">
        <f>IF(E17="","",E17)</f>
        <v xml:space="preserve"> </v>
      </c>
      <c r="AN49" s="4"/>
      <c r="AO49" s="4"/>
      <c r="AP49" s="4"/>
      <c r="AQ49" s="36"/>
      <c r="AR49" s="37"/>
      <c r="AS49" s="64" t="s">
        <v>51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  <c r="BE49" s="36"/>
    </row>
    <row r="50" s="2" customFormat="1" ht="15.15" customHeight="1">
      <c r="A50" s="36"/>
      <c r="B50" s="37"/>
      <c r="C50" s="30" t="s">
        <v>29</v>
      </c>
      <c r="D50" s="36"/>
      <c r="E50" s="36"/>
      <c r="F50" s="36"/>
      <c r="G50" s="36"/>
      <c r="H50" s="36"/>
      <c r="I50" s="36"/>
      <c r="J50" s="36"/>
      <c r="K50" s="36"/>
      <c r="L50" s="4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0" t="s">
        <v>33</v>
      </c>
      <c r="AJ50" s="36"/>
      <c r="AK50" s="36"/>
      <c r="AL50" s="36"/>
      <c r="AM50" s="63" t="str">
        <f>IF(E20="","",E20)</f>
        <v>Lukáš Václavík</v>
      </c>
      <c r="AN50" s="4"/>
      <c r="AO50" s="4"/>
      <c r="AP50" s="4"/>
      <c r="AQ50" s="36"/>
      <c r="AR50" s="37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  <c r="BE50" s="36"/>
    </row>
    <row r="51" s="2" customFormat="1" ht="10.8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7"/>
      <c r="AS51" s="68"/>
      <c r="AT51" s="69"/>
      <c r="AU51" s="70"/>
      <c r="AV51" s="70"/>
      <c r="AW51" s="70"/>
      <c r="AX51" s="70"/>
      <c r="AY51" s="70"/>
      <c r="AZ51" s="70"/>
      <c r="BA51" s="70"/>
      <c r="BB51" s="70"/>
      <c r="BC51" s="70"/>
      <c r="BD51" s="71"/>
      <c r="BE51" s="36"/>
    </row>
    <row r="52" s="2" customFormat="1" ht="29.28" customHeight="1">
      <c r="A52" s="36"/>
      <c r="B52" s="37"/>
      <c r="C52" s="72" t="s">
        <v>52</v>
      </c>
      <c r="D52" s="73"/>
      <c r="E52" s="73"/>
      <c r="F52" s="73"/>
      <c r="G52" s="73"/>
      <c r="H52" s="74"/>
      <c r="I52" s="75" t="s">
        <v>53</v>
      </c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6" t="s">
        <v>54</v>
      </c>
      <c r="AH52" s="73"/>
      <c r="AI52" s="73"/>
      <c r="AJ52" s="73"/>
      <c r="AK52" s="73"/>
      <c r="AL52" s="73"/>
      <c r="AM52" s="73"/>
      <c r="AN52" s="75" t="s">
        <v>55</v>
      </c>
      <c r="AO52" s="73"/>
      <c r="AP52" s="73"/>
      <c r="AQ52" s="77" t="s">
        <v>56</v>
      </c>
      <c r="AR52" s="37"/>
      <c r="AS52" s="78" t="s">
        <v>57</v>
      </c>
      <c r="AT52" s="79" t="s">
        <v>58</v>
      </c>
      <c r="AU52" s="79" t="s">
        <v>59</v>
      </c>
      <c r="AV52" s="79" t="s">
        <v>60</v>
      </c>
      <c r="AW52" s="79" t="s">
        <v>61</v>
      </c>
      <c r="AX52" s="79" t="s">
        <v>62</v>
      </c>
      <c r="AY52" s="79" t="s">
        <v>63</v>
      </c>
      <c r="AZ52" s="79" t="s">
        <v>64</v>
      </c>
      <c r="BA52" s="79" t="s">
        <v>65</v>
      </c>
      <c r="BB52" s="79" t="s">
        <v>66</v>
      </c>
      <c r="BC52" s="79" t="s">
        <v>67</v>
      </c>
      <c r="BD52" s="80" t="s">
        <v>68</v>
      </c>
      <c r="BE52" s="36"/>
    </row>
    <row r="53" s="2" customFormat="1" ht="10.8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7"/>
      <c r="AS53" s="81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3"/>
      <c r="BE53" s="36"/>
    </row>
    <row r="54" s="6" customFormat="1" ht="32.4" customHeight="1">
      <c r="A54" s="6"/>
      <c r="B54" s="84"/>
      <c r="C54" s="85" t="s">
        <v>69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7">
        <f>ROUND(AG55+AG58,2)</f>
        <v>0</v>
      </c>
      <c r="AH54" s="87"/>
      <c r="AI54" s="87"/>
      <c r="AJ54" s="87"/>
      <c r="AK54" s="87"/>
      <c r="AL54" s="87"/>
      <c r="AM54" s="87"/>
      <c r="AN54" s="88">
        <f>SUM(AG54,AT54)</f>
        <v>0</v>
      </c>
      <c r="AO54" s="88"/>
      <c r="AP54" s="88"/>
      <c r="AQ54" s="89" t="s">
        <v>3</v>
      </c>
      <c r="AR54" s="84"/>
      <c r="AS54" s="90">
        <f>ROUND(AS55+AS58,2)</f>
        <v>0</v>
      </c>
      <c r="AT54" s="91">
        <f>ROUND(SUM(AV54:AW54),2)</f>
        <v>0</v>
      </c>
      <c r="AU54" s="92">
        <f>ROUND(AU55+AU58,5)</f>
        <v>0</v>
      </c>
      <c r="AV54" s="91">
        <f>ROUND(AZ54*L29,2)</f>
        <v>0</v>
      </c>
      <c r="AW54" s="91">
        <f>ROUND(BA54*L30,2)</f>
        <v>0</v>
      </c>
      <c r="AX54" s="91">
        <f>ROUND(BB54*L29,2)</f>
        <v>0</v>
      </c>
      <c r="AY54" s="91">
        <f>ROUND(BC54*L30,2)</f>
        <v>0</v>
      </c>
      <c r="AZ54" s="91">
        <f>ROUND(AZ55+AZ58,2)</f>
        <v>0</v>
      </c>
      <c r="BA54" s="91">
        <f>ROUND(BA55+BA58,2)</f>
        <v>0</v>
      </c>
      <c r="BB54" s="91">
        <f>ROUND(BB55+BB58,2)</f>
        <v>0</v>
      </c>
      <c r="BC54" s="91">
        <f>ROUND(BC55+BC58,2)</f>
        <v>0</v>
      </c>
      <c r="BD54" s="93">
        <f>ROUND(BD55+BD58,2)</f>
        <v>0</v>
      </c>
      <c r="BE54" s="6"/>
      <c r="BS54" s="94" t="s">
        <v>70</v>
      </c>
      <c r="BT54" s="94" t="s">
        <v>71</v>
      </c>
      <c r="BU54" s="95" t="s">
        <v>72</v>
      </c>
      <c r="BV54" s="94" t="s">
        <v>73</v>
      </c>
      <c r="BW54" s="94" t="s">
        <v>5</v>
      </c>
      <c r="BX54" s="94" t="s">
        <v>74</v>
      </c>
      <c r="CL54" s="94" t="s">
        <v>3</v>
      </c>
    </row>
    <row r="55" s="7" customFormat="1" ht="16.5" customHeight="1">
      <c r="A55" s="7"/>
      <c r="B55" s="96"/>
      <c r="C55" s="97"/>
      <c r="D55" s="98" t="s">
        <v>75</v>
      </c>
      <c r="E55" s="98"/>
      <c r="F55" s="98"/>
      <c r="G55" s="98"/>
      <c r="H55" s="98"/>
      <c r="I55" s="99"/>
      <c r="J55" s="98" t="s">
        <v>76</v>
      </c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8"/>
      <c r="AB55" s="98"/>
      <c r="AC55" s="98"/>
      <c r="AD55" s="98"/>
      <c r="AE55" s="98"/>
      <c r="AF55" s="98"/>
      <c r="AG55" s="100">
        <f>ROUND(SUM(AG56:AG57),2)</f>
        <v>0</v>
      </c>
      <c r="AH55" s="99"/>
      <c r="AI55" s="99"/>
      <c r="AJ55" s="99"/>
      <c r="AK55" s="99"/>
      <c r="AL55" s="99"/>
      <c r="AM55" s="99"/>
      <c r="AN55" s="101">
        <f>SUM(AG55,AT55)</f>
        <v>0</v>
      </c>
      <c r="AO55" s="99"/>
      <c r="AP55" s="99"/>
      <c r="AQ55" s="102" t="s">
        <v>77</v>
      </c>
      <c r="AR55" s="96"/>
      <c r="AS55" s="103">
        <f>ROUND(SUM(AS56:AS57),2)</f>
        <v>0</v>
      </c>
      <c r="AT55" s="104">
        <f>ROUND(SUM(AV55:AW55),2)</f>
        <v>0</v>
      </c>
      <c r="AU55" s="105">
        <f>ROUND(SUM(AU56:AU57),5)</f>
        <v>0</v>
      </c>
      <c r="AV55" s="104">
        <f>ROUND(AZ55*L29,2)</f>
        <v>0</v>
      </c>
      <c r="AW55" s="104">
        <f>ROUND(BA55*L30,2)</f>
        <v>0</v>
      </c>
      <c r="AX55" s="104">
        <f>ROUND(BB55*L29,2)</f>
        <v>0</v>
      </c>
      <c r="AY55" s="104">
        <f>ROUND(BC55*L30,2)</f>
        <v>0</v>
      </c>
      <c r="AZ55" s="104">
        <f>ROUND(SUM(AZ56:AZ57),2)</f>
        <v>0</v>
      </c>
      <c r="BA55" s="104">
        <f>ROUND(SUM(BA56:BA57),2)</f>
        <v>0</v>
      </c>
      <c r="BB55" s="104">
        <f>ROUND(SUM(BB56:BB57),2)</f>
        <v>0</v>
      </c>
      <c r="BC55" s="104">
        <f>ROUND(SUM(BC56:BC57),2)</f>
        <v>0</v>
      </c>
      <c r="BD55" s="106">
        <f>ROUND(SUM(BD56:BD57),2)</f>
        <v>0</v>
      </c>
      <c r="BE55" s="7"/>
      <c r="BS55" s="107" t="s">
        <v>70</v>
      </c>
      <c r="BT55" s="107" t="s">
        <v>75</v>
      </c>
      <c r="BU55" s="107" t="s">
        <v>72</v>
      </c>
      <c r="BV55" s="107" t="s">
        <v>73</v>
      </c>
      <c r="BW55" s="107" t="s">
        <v>78</v>
      </c>
      <c r="BX55" s="107" t="s">
        <v>5</v>
      </c>
      <c r="CL55" s="107" t="s">
        <v>3</v>
      </c>
      <c r="CM55" s="107" t="s">
        <v>79</v>
      </c>
    </row>
    <row r="56" s="4" customFormat="1" ht="16.5" customHeight="1">
      <c r="A56" s="108" t="s">
        <v>80</v>
      </c>
      <c r="B56" s="57"/>
      <c r="C56" s="10"/>
      <c r="D56" s="10"/>
      <c r="E56" s="109" t="s">
        <v>81</v>
      </c>
      <c r="F56" s="109"/>
      <c r="G56" s="109"/>
      <c r="H56" s="109"/>
      <c r="I56" s="109"/>
      <c r="J56" s="10"/>
      <c r="K56" s="109" t="s">
        <v>82</v>
      </c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0">
        <f>'1.1 - Bourací práce'!J32</f>
        <v>0</v>
      </c>
      <c r="AH56" s="10"/>
      <c r="AI56" s="10"/>
      <c r="AJ56" s="10"/>
      <c r="AK56" s="10"/>
      <c r="AL56" s="10"/>
      <c r="AM56" s="10"/>
      <c r="AN56" s="110">
        <f>SUM(AG56,AT56)</f>
        <v>0</v>
      </c>
      <c r="AO56" s="10"/>
      <c r="AP56" s="10"/>
      <c r="AQ56" s="111" t="s">
        <v>83</v>
      </c>
      <c r="AR56" s="57"/>
      <c r="AS56" s="112">
        <v>0</v>
      </c>
      <c r="AT56" s="113">
        <f>ROUND(SUM(AV56:AW56),2)</f>
        <v>0</v>
      </c>
      <c r="AU56" s="114">
        <f>'1.1 - Bourací práce'!P91</f>
        <v>0</v>
      </c>
      <c r="AV56" s="113">
        <f>'1.1 - Bourací práce'!J35</f>
        <v>0</v>
      </c>
      <c r="AW56" s="113">
        <f>'1.1 - Bourací práce'!J36</f>
        <v>0</v>
      </c>
      <c r="AX56" s="113">
        <f>'1.1 - Bourací práce'!J37</f>
        <v>0</v>
      </c>
      <c r="AY56" s="113">
        <f>'1.1 - Bourací práce'!J38</f>
        <v>0</v>
      </c>
      <c r="AZ56" s="113">
        <f>'1.1 - Bourací práce'!F35</f>
        <v>0</v>
      </c>
      <c r="BA56" s="113">
        <f>'1.1 - Bourací práce'!F36</f>
        <v>0</v>
      </c>
      <c r="BB56" s="113">
        <f>'1.1 - Bourací práce'!F37</f>
        <v>0</v>
      </c>
      <c r="BC56" s="113">
        <f>'1.1 - Bourací práce'!F38</f>
        <v>0</v>
      </c>
      <c r="BD56" s="115">
        <f>'1.1 - Bourací práce'!F39</f>
        <v>0</v>
      </c>
      <c r="BE56" s="4"/>
      <c r="BT56" s="25" t="s">
        <v>79</v>
      </c>
      <c r="BV56" s="25" t="s">
        <v>73</v>
      </c>
      <c r="BW56" s="25" t="s">
        <v>84</v>
      </c>
      <c r="BX56" s="25" t="s">
        <v>78</v>
      </c>
      <c r="CL56" s="25" t="s">
        <v>3</v>
      </c>
    </row>
    <row r="57" s="4" customFormat="1" ht="16.5" customHeight="1">
      <c r="A57" s="108" t="s">
        <v>80</v>
      </c>
      <c r="B57" s="57"/>
      <c r="C57" s="10"/>
      <c r="D57" s="10"/>
      <c r="E57" s="109" t="s">
        <v>85</v>
      </c>
      <c r="F57" s="109"/>
      <c r="G57" s="109"/>
      <c r="H57" s="109"/>
      <c r="I57" s="109"/>
      <c r="J57" s="10"/>
      <c r="K57" s="109" t="s">
        <v>86</v>
      </c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0">
        <f>'1.2 - Stavební úpravy'!J32</f>
        <v>0</v>
      </c>
      <c r="AH57" s="10"/>
      <c r="AI57" s="10"/>
      <c r="AJ57" s="10"/>
      <c r="AK57" s="10"/>
      <c r="AL57" s="10"/>
      <c r="AM57" s="10"/>
      <c r="AN57" s="110">
        <f>SUM(AG57,AT57)</f>
        <v>0</v>
      </c>
      <c r="AO57" s="10"/>
      <c r="AP57" s="10"/>
      <c r="AQ57" s="111" t="s">
        <v>83</v>
      </c>
      <c r="AR57" s="57"/>
      <c r="AS57" s="112">
        <v>0</v>
      </c>
      <c r="AT57" s="113">
        <f>ROUND(SUM(AV57:AW57),2)</f>
        <v>0</v>
      </c>
      <c r="AU57" s="114">
        <f>'1.2 - Stavební úpravy'!P91</f>
        <v>0</v>
      </c>
      <c r="AV57" s="113">
        <f>'1.2 - Stavební úpravy'!J35</f>
        <v>0</v>
      </c>
      <c r="AW57" s="113">
        <f>'1.2 - Stavební úpravy'!J36</f>
        <v>0</v>
      </c>
      <c r="AX57" s="113">
        <f>'1.2 - Stavební úpravy'!J37</f>
        <v>0</v>
      </c>
      <c r="AY57" s="113">
        <f>'1.2 - Stavební úpravy'!J38</f>
        <v>0</v>
      </c>
      <c r="AZ57" s="113">
        <f>'1.2 - Stavební úpravy'!F35</f>
        <v>0</v>
      </c>
      <c r="BA57" s="113">
        <f>'1.2 - Stavební úpravy'!F36</f>
        <v>0</v>
      </c>
      <c r="BB57" s="113">
        <f>'1.2 - Stavební úpravy'!F37</f>
        <v>0</v>
      </c>
      <c r="BC57" s="113">
        <f>'1.2 - Stavební úpravy'!F38</f>
        <v>0</v>
      </c>
      <c r="BD57" s="115">
        <f>'1.2 - Stavební úpravy'!F39</f>
        <v>0</v>
      </c>
      <c r="BE57" s="4"/>
      <c r="BT57" s="25" t="s">
        <v>79</v>
      </c>
      <c r="BV57" s="25" t="s">
        <v>73</v>
      </c>
      <c r="BW57" s="25" t="s">
        <v>87</v>
      </c>
      <c r="BX57" s="25" t="s">
        <v>78</v>
      </c>
      <c r="CL57" s="25" t="s">
        <v>3</v>
      </c>
    </row>
    <row r="58" s="7" customFormat="1" ht="16.5" customHeight="1">
      <c r="A58" s="108" t="s">
        <v>80</v>
      </c>
      <c r="B58" s="96"/>
      <c r="C58" s="97"/>
      <c r="D58" s="98" t="s">
        <v>88</v>
      </c>
      <c r="E58" s="98"/>
      <c r="F58" s="98"/>
      <c r="G58" s="98"/>
      <c r="H58" s="98"/>
      <c r="I58" s="99"/>
      <c r="J58" s="98" t="s">
        <v>89</v>
      </c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101">
        <f>'99 - Vedlejší a ostatní n...'!J30</f>
        <v>0</v>
      </c>
      <c r="AH58" s="99"/>
      <c r="AI58" s="99"/>
      <c r="AJ58" s="99"/>
      <c r="AK58" s="99"/>
      <c r="AL58" s="99"/>
      <c r="AM58" s="99"/>
      <c r="AN58" s="101">
        <f>SUM(AG58,AT58)</f>
        <v>0</v>
      </c>
      <c r="AO58" s="99"/>
      <c r="AP58" s="99"/>
      <c r="AQ58" s="102" t="s">
        <v>77</v>
      </c>
      <c r="AR58" s="96"/>
      <c r="AS58" s="116">
        <v>0</v>
      </c>
      <c r="AT58" s="117">
        <f>ROUND(SUM(AV58:AW58),2)</f>
        <v>0</v>
      </c>
      <c r="AU58" s="118">
        <f>'99 - Vedlejší a ostatní n...'!P81</f>
        <v>0</v>
      </c>
      <c r="AV58" s="117">
        <f>'99 - Vedlejší a ostatní n...'!J33</f>
        <v>0</v>
      </c>
      <c r="AW58" s="117">
        <f>'99 - Vedlejší a ostatní n...'!J34</f>
        <v>0</v>
      </c>
      <c r="AX58" s="117">
        <f>'99 - Vedlejší a ostatní n...'!J35</f>
        <v>0</v>
      </c>
      <c r="AY58" s="117">
        <f>'99 - Vedlejší a ostatní n...'!J36</f>
        <v>0</v>
      </c>
      <c r="AZ58" s="117">
        <f>'99 - Vedlejší a ostatní n...'!F33</f>
        <v>0</v>
      </c>
      <c r="BA58" s="117">
        <f>'99 - Vedlejší a ostatní n...'!F34</f>
        <v>0</v>
      </c>
      <c r="BB58" s="117">
        <f>'99 - Vedlejší a ostatní n...'!F35</f>
        <v>0</v>
      </c>
      <c r="BC58" s="117">
        <f>'99 - Vedlejší a ostatní n...'!F36</f>
        <v>0</v>
      </c>
      <c r="BD58" s="119">
        <f>'99 - Vedlejší a ostatní n...'!F37</f>
        <v>0</v>
      </c>
      <c r="BE58" s="7"/>
      <c r="BT58" s="107" t="s">
        <v>75</v>
      </c>
      <c r="BV58" s="107" t="s">
        <v>73</v>
      </c>
      <c r="BW58" s="107" t="s">
        <v>90</v>
      </c>
      <c r="BX58" s="107" t="s">
        <v>5</v>
      </c>
      <c r="CL58" s="107" t="s">
        <v>3</v>
      </c>
      <c r="CM58" s="107" t="s">
        <v>79</v>
      </c>
    </row>
    <row r="59" s="2" customFormat="1" ht="30" customHeight="1">
      <c r="A59" s="36"/>
      <c r="B59" s="37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7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="2" customFormat="1" ht="6.96" customHeight="1">
      <c r="A60" s="36"/>
      <c r="B60" s="53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37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</sheetData>
  <mergeCells count="54">
    <mergeCell ref="L45:AO45"/>
    <mergeCell ref="AM47:AN47"/>
    <mergeCell ref="AS49:AT51"/>
    <mergeCell ref="AM49:AP49"/>
    <mergeCell ref="AM50:AP50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AG58:AM58"/>
    <mergeCell ref="AN58:AP58"/>
    <mergeCell ref="D58:H58"/>
    <mergeCell ref="J58:AF58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56" location="'1.1 - Bourací práce'!C2" display="/"/>
    <hyperlink ref="A57" location="'1.2 - Stavební úpravy'!C2" display="/"/>
    <hyperlink ref="A58" location="'99 - Vedlejší a ostatní n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="1" customFormat="1" ht="24.96" customHeight="1">
      <c r="B4" s="20"/>
      <c r="D4" s="21" t="s">
        <v>91</v>
      </c>
      <c r="L4" s="20"/>
      <c r="M4" s="120" t="s">
        <v>11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17</v>
      </c>
      <c r="L6" s="20"/>
    </row>
    <row r="7" s="1" customFormat="1" ht="16.5" customHeight="1">
      <c r="B7" s="20"/>
      <c r="E7" s="121" t="str">
        <f>'Rekapitulace stavby'!K6</f>
        <v>Oprava komunikace parkoviště</v>
      </c>
      <c r="F7" s="30"/>
      <c r="G7" s="30"/>
      <c r="H7" s="30"/>
      <c r="L7" s="20"/>
    </row>
    <row r="8" s="1" customFormat="1" ht="12" customHeight="1">
      <c r="B8" s="20"/>
      <c r="D8" s="30" t="s">
        <v>92</v>
      </c>
      <c r="L8" s="20"/>
    </row>
    <row r="9" s="2" customFormat="1" ht="16.5" customHeight="1">
      <c r="A9" s="36"/>
      <c r="B9" s="37"/>
      <c r="C9" s="36"/>
      <c r="D9" s="36"/>
      <c r="E9" s="121" t="s">
        <v>93</v>
      </c>
      <c r="F9" s="36"/>
      <c r="G9" s="36"/>
      <c r="H9" s="36"/>
      <c r="I9" s="36"/>
      <c r="J9" s="36"/>
      <c r="K9" s="36"/>
      <c r="L9" s="12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94</v>
      </c>
      <c r="E10" s="36"/>
      <c r="F10" s="36"/>
      <c r="G10" s="36"/>
      <c r="H10" s="36"/>
      <c r="I10" s="36"/>
      <c r="J10" s="36"/>
      <c r="K10" s="36"/>
      <c r="L10" s="12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0" t="s">
        <v>95</v>
      </c>
      <c r="F11" s="36"/>
      <c r="G11" s="36"/>
      <c r="H11" s="36"/>
      <c r="I11" s="36"/>
      <c r="J11" s="36"/>
      <c r="K11" s="36"/>
      <c r="L11" s="12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12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19</v>
      </c>
      <c r="E13" s="36"/>
      <c r="F13" s="25" t="s">
        <v>3</v>
      </c>
      <c r="G13" s="36"/>
      <c r="H13" s="36"/>
      <c r="I13" s="30" t="s">
        <v>20</v>
      </c>
      <c r="J13" s="25" t="s">
        <v>3</v>
      </c>
      <c r="K13" s="36"/>
      <c r="L13" s="12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21</v>
      </c>
      <c r="E14" s="36"/>
      <c r="F14" s="25" t="s">
        <v>22</v>
      </c>
      <c r="G14" s="36"/>
      <c r="H14" s="36"/>
      <c r="I14" s="30" t="s">
        <v>23</v>
      </c>
      <c r="J14" s="62" t="str">
        <f>'Rekapitulace stavby'!AN8</f>
        <v>7. 3. 2025</v>
      </c>
      <c r="K14" s="36"/>
      <c r="L14" s="12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12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25</v>
      </c>
      <c r="E16" s="36"/>
      <c r="F16" s="36"/>
      <c r="G16" s="36"/>
      <c r="H16" s="36"/>
      <c r="I16" s="30" t="s">
        <v>26</v>
      </c>
      <c r="J16" s="25" t="str">
        <f>IF('Rekapitulace stavby'!AN10="","",'Rekapitulace stavby'!AN10)</f>
        <v/>
      </c>
      <c r="K16" s="36"/>
      <c r="L16" s="12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tr">
        <f>IF('Rekapitulace stavby'!E11="","",'Rekapitulace stavby'!E11)</f>
        <v xml:space="preserve"> </v>
      </c>
      <c r="F17" s="36"/>
      <c r="G17" s="36"/>
      <c r="H17" s="36"/>
      <c r="I17" s="30" t="s">
        <v>28</v>
      </c>
      <c r="J17" s="25" t="str">
        <f>IF('Rekapitulace stavby'!AN11="","",'Rekapitulace stavby'!AN11)</f>
        <v/>
      </c>
      <c r="K17" s="36"/>
      <c r="L17" s="12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12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29</v>
      </c>
      <c r="E19" s="36"/>
      <c r="F19" s="36"/>
      <c r="G19" s="36"/>
      <c r="H19" s="36"/>
      <c r="I19" s="30" t="s">
        <v>26</v>
      </c>
      <c r="J19" s="31" t="str">
        <f>'Rekapitulace stavby'!AN13</f>
        <v>Vyplň údaj</v>
      </c>
      <c r="K19" s="36"/>
      <c r="L19" s="12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28</v>
      </c>
      <c r="J20" s="31" t="str">
        <f>'Rekapitulace stavby'!AN14</f>
        <v>Vyplň údaj</v>
      </c>
      <c r="K20" s="36"/>
      <c r="L20" s="12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12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31</v>
      </c>
      <c r="E22" s="36"/>
      <c r="F22" s="36"/>
      <c r="G22" s="36"/>
      <c r="H22" s="36"/>
      <c r="I22" s="30" t="s">
        <v>26</v>
      </c>
      <c r="J22" s="25" t="s">
        <v>3</v>
      </c>
      <c r="K22" s="36"/>
      <c r="L22" s="12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">
        <v>27</v>
      </c>
      <c r="F23" s="36"/>
      <c r="G23" s="36"/>
      <c r="H23" s="36"/>
      <c r="I23" s="30" t="s">
        <v>28</v>
      </c>
      <c r="J23" s="25" t="s">
        <v>3</v>
      </c>
      <c r="K23" s="36"/>
      <c r="L23" s="12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12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33</v>
      </c>
      <c r="E25" s="36"/>
      <c r="F25" s="36"/>
      <c r="G25" s="36"/>
      <c r="H25" s="36"/>
      <c r="I25" s="30" t="s">
        <v>26</v>
      </c>
      <c r="J25" s="25" t="s">
        <v>3</v>
      </c>
      <c r="K25" s="36"/>
      <c r="L25" s="12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">
        <v>34</v>
      </c>
      <c r="F26" s="36"/>
      <c r="G26" s="36"/>
      <c r="H26" s="36"/>
      <c r="I26" s="30" t="s">
        <v>28</v>
      </c>
      <c r="J26" s="25" t="s">
        <v>3</v>
      </c>
      <c r="K26" s="36"/>
      <c r="L26" s="12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122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35</v>
      </c>
      <c r="E28" s="36"/>
      <c r="F28" s="36"/>
      <c r="G28" s="36"/>
      <c r="H28" s="36"/>
      <c r="I28" s="36"/>
      <c r="J28" s="36"/>
      <c r="K28" s="36"/>
      <c r="L28" s="12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3"/>
      <c r="B29" s="124"/>
      <c r="C29" s="123"/>
      <c r="D29" s="123"/>
      <c r="E29" s="34" t="s">
        <v>3</v>
      </c>
      <c r="F29" s="34"/>
      <c r="G29" s="34"/>
      <c r="H29" s="34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12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2"/>
      <c r="E31" s="82"/>
      <c r="F31" s="82"/>
      <c r="G31" s="82"/>
      <c r="H31" s="82"/>
      <c r="I31" s="82"/>
      <c r="J31" s="82"/>
      <c r="K31" s="82"/>
      <c r="L31" s="12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26" t="s">
        <v>37</v>
      </c>
      <c r="E32" s="36"/>
      <c r="F32" s="36"/>
      <c r="G32" s="36"/>
      <c r="H32" s="36"/>
      <c r="I32" s="36"/>
      <c r="J32" s="88">
        <f>ROUND(J91, 2)</f>
        <v>0</v>
      </c>
      <c r="K32" s="36"/>
      <c r="L32" s="12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2"/>
      <c r="E33" s="82"/>
      <c r="F33" s="82"/>
      <c r="G33" s="82"/>
      <c r="H33" s="82"/>
      <c r="I33" s="82"/>
      <c r="J33" s="82"/>
      <c r="K33" s="82"/>
      <c r="L33" s="12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39</v>
      </c>
      <c r="G34" s="36"/>
      <c r="H34" s="36"/>
      <c r="I34" s="41" t="s">
        <v>38</v>
      </c>
      <c r="J34" s="41" t="s">
        <v>40</v>
      </c>
      <c r="K34" s="36"/>
      <c r="L34" s="12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27" t="s">
        <v>41</v>
      </c>
      <c r="E35" s="30" t="s">
        <v>42</v>
      </c>
      <c r="F35" s="128">
        <f>ROUND((SUM(BE91:BE123)),  2)</f>
        <v>0</v>
      </c>
      <c r="G35" s="36"/>
      <c r="H35" s="36"/>
      <c r="I35" s="129">
        <v>0.20999999999999999</v>
      </c>
      <c r="J35" s="128">
        <f>ROUND(((SUM(BE91:BE123))*I35),  2)</f>
        <v>0</v>
      </c>
      <c r="K35" s="36"/>
      <c r="L35" s="12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43</v>
      </c>
      <c r="F36" s="128">
        <f>ROUND((SUM(BF91:BF123)),  2)</f>
        <v>0</v>
      </c>
      <c r="G36" s="36"/>
      <c r="H36" s="36"/>
      <c r="I36" s="129">
        <v>0.12</v>
      </c>
      <c r="J36" s="128">
        <f>ROUND(((SUM(BF91:BF123))*I36),  2)</f>
        <v>0</v>
      </c>
      <c r="K36" s="36"/>
      <c r="L36" s="12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8">
        <f>ROUND((SUM(BG91:BG123)),  2)</f>
        <v>0</v>
      </c>
      <c r="G37" s="36"/>
      <c r="H37" s="36"/>
      <c r="I37" s="129">
        <v>0.20999999999999999</v>
      </c>
      <c r="J37" s="128">
        <f>0</f>
        <v>0</v>
      </c>
      <c r="K37" s="36"/>
      <c r="L37" s="12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45</v>
      </c>
      <c r="F38" s="128">
        <f>ROUND((SUM(BH91:BH123)),  2)</f>
        <v>0</v>
      </c>
      <c r="G38" s="36"/>
      <c r="H38" s="36"/>
      <c r="I38" s="129">
        <v>0.12</v>
      </c>
      <c r="J38" s="128">
        <f>0</f>
        <v>0</v>
      </c>
      <c r="K38" s="36"/>
      <c r="L38" s="12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46</v>
      </c>
      <c r="F39" s="128">
        <f>ROUND((SUM(BI91:BI123)),  2)</f>
        <v>0</v>
      </c>
      <c r="G39" s="36"/>
      <c r="H39" s="36"/>
      <c r="I39" s="129">
        <v>0</v>
      </c>
      <c r="J39" s="128">
        <f>0</f>
        <v>0</v>
      </c>
      <c r="K39" s="36"/>
      <c r="L39" s="12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12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0"/>
      <c r="D41" s="131" t="s">
        <v>47</v>
      </c>
      <c r="E41" s="74"/>
      <c r="F41" s="74"/>
      <c r="G41" s="132" t="s">
        <v>48</v>
      </c>
      <c r="H41" s="133" t="s">
        <v>49</v>
      </c>
      <c r="I41" s="74"/>
      <c r="J41" s="134">
        <f>SUM(J32:J39)</f>
        <v>0</v>
      </c>
      <c r="K41" s="135"/>
      <c r="L41" s="122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122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="2" customFormat="1" ht="6.96" customHeight="1">
      <c r="A46" s="36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12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24.96" customHeight="1">
      <c r="A47" s="36"/>
      <c r="B47" s="37"/>
      <c r="C47" s="21" t="s">
        <v>96</v>
      </c>
      <c r="D47" s="36"/>
      <c r="E47" s="36"/>
      <c r="F47" s="36"/>
      <c r="G47" s="36"/>
      <c r="H47" s="36"/>
      <c r="I47" s="36"/>
      <c r="J47" s="36"/>
      <c r="K47" s="36"/>
      <c r="L47" s="12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6.96" customHeight="1">
      <c r="A48" s="36"/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12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17</v>
      </c>
      <c r="D49" s="36"/>
      <c r="E49" s="36"/>
      <c r="F49" s="36"/>
      <c r="G49" s="36"/>
      <c r="H49" s="36"/>
      <c r="I49" s="36"/>
      <c r="J49" s="36"/>
      <c r="K49" s="36"/>
      <c r="L49" s="12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6"/>
      <c r="D50" s="36"/>
      <c r="E50" s="121" t="str">
        <f>E7</f>
        <v>Oprava komunikace parkoviště</v>
      </c>
      <c r="F50" s="30"/>
      <c r="G50" s="30"/>
      <c r="H50" s="30"/>
      <c r="I50" s="36"/>
      <c r="J50" s="36"/>
      <c r="K50" s="36"/>
      <c r="L50" s="12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1" customFormat="1" ht="12" customHeight="1">
      <c r="B51" s="20"/>
      <c r="C51" s="30" t="s">
        <v>92</v>
      </c>
      <c r="L51" s="20"/>
    </row>
    <row r="52" s="2" customFormat="1" ht="16.5" customHeight="1">
      <c r="A52" s="36"/>
      <c r="B52" s="37"/>
      <c r="C52" s="36"/>
      <c r="D52" s="36"/>
      <c r="E52" s="121" t="s">
        <v>93</v>
      </c>
      <c r="F52" s="36"/>
      <c r="G52" s="36"/>
      <c r="H52" s="36"/>
      <c r="I52" s="36"/>
      <c r="J52" s="36"/>
      <c r="K52" s="36"/>
      <c r="L52" s="12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12" customHeight="1">
      <c r="A53" s="36"/>
      <c r="B53" s="37"/>
      <c r="C53" s="30" t="s">
        <v>94</v>
      </c>
      <c r="D53" s="36"/>
      <c r="E53" s="36"/>
      <c r="F53" s="36"/>
      <c r="G53" s="36"/>
      <c r="H53" s="36"/>
      <c r="I53" s="36"/>
      <c r="J53" s="36"/>
      <c r="K53" s="36"/>
      <c r="L53" s="12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6.5" customHeight="1">
      <c r="A54" s="36"/>
      <c r="B54" s="37"/>
      <c r="C54" s="36"/>
      <c r="D54" s="36"/>
      <c r="E54" s="60" t="str">
        <f>E11</f>
        <v>1.1 - Bourací práce</v>
      </c>
      <c r="F54" s="36"/>
      <c r="G54" s="36"/>
      <c r="H54" s="36"/>
      <c r="I54" s="36"/>
      <c r="J54" s="36"/>
      <c r="K54" s="36"/>
      <c r="L54" s="12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6.96" customHeight="1">
      <c r="A55" s="36"/>
      <c r="B55" s="37"/>
      <c r="C55" s="36"/>
      <c r="D55" s="36"/>
      <c r="E55" s="36"/>
      <c r="F55" s="36"/>
      <c r="G55" s="36"/>
      <c r="H55" s="36"/>
      <c r="I55" s="36"/>
      <c r="J55" s="36"/>
      <c r="K55" s="36"/>
      <c r="L55" s="12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2" customHeight="1">
      <c r="A56" s="36"/>
      <c r="B56" s="37"/>
      <c r="C56" s="30" t="s">
        <v>21</v>
      </c>
      <c r="D56" s="36"/>
      <c r="E56" s="36"/>
      <c r="F56" s="25" t="str">
        <f>F14</f>
        <v>nemocnice Most</v>
      </c>
      <c r="G56" s="36"/>
      <c r="H56" s="36"/>
      <c r="I56" s="30" t="s">
        <v>23</v>
      </c>
      <c r="J56" s="62" t="str">
        <f>IF(J14="","",J14)</f>
        <v>7. 3. 2025</v>
      </c>
      <c r="K56" s="36"/>
      <c r="L56" s="12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6.96" customHeight="1">
      <c r="A57" s="36"/>
      <c r="B57" s="37"/>
      <c r="C57" s="36"/>
      <c r="D57" s="36"/>
      <c r="E57" s="36"/>
      <c r="F57" s="36"/>
      <c r="G57" s="36"/>
      <c r="H57" s="36"/>
      <c r="I57" s="36"/>
      <c r="J57" s="36"/>
      <c r="K57" s="36"/>
      <c r="L57" s="12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5.15" customHeight="1">
      <c r="A58" s="36"/>
      <c r="B58" s="37"/>
      <c r="C58" s="30" t="s">
        <v>25</v>
      </c>
      <c r="D58" s="36"/>
      <c r="E58" s="36"/>
      <c r="F58" s="25" t="str">
        <f>E17</f>
        <v xml:space="preserve"> </v>
      </c>
      <c r="G58" s="36"/>
      <c r="H58" s="36"/>
      <c r="I58" s="30" t="s">
        <v>31</v>
      </c>
      <c r="J58" s="34" t="str">
        <f>E23</f>
        <v xml:space="preserve"> </v>
      </c>
      <c r="K58" s="36"/>
      <c r="L58" s="12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15.15" customHeight="1">
      <c r="A59" s="36"/>
      <c r="B59" s="37"/>
      <c r="C59" s="30" t="s">
        <v>29</v>
      </c>
      <c r="D59" s="36"/>
      <c r="E59" s="36"/>
      <c r="F59" s="25" t="str">
        <f>IF(E20="","",E20)</f>
        <v>Vyplň údaj</v>
      </c>
      <c r="G59" s="36"/>
      <c r="H59" s="36"/>
      <c r="I59" s="30" t="s">
        <v>33</v>
      </c>
      <c r="J59" s="34" t="str">
        <f>E26</f>
        <v>Lukáš Václavík</v>
      </c>
      <c r="K59" s="36"/>
      <c r="L59" s="12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="2" customFormat="1" ht="10.32" customHeight="1">
      <c r="A60" s="36"/>
      <c r="B60" s="37"/>
      <c r="C60" s="36"/>
      <c r="D60" s="36"/>
      <c r="E60" s="36"/>
      <c r="F60" s="36"/>
      <c r="G60" s="36"/>
      <c r="H60" s="36"/>
      <c r="I60" s="36"/>
      <c r="J60" s="36"/>
      <c r="K60" s="36"/>
      <c r="L60" s="122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="2" customFormat="1" ht="29.28" customHeight="1">
      <c r="A61" s="36"/>
      <c r="B61" s="37"/>
      <c r="C61" s="136" t="s">
        <v>97</v>
      </c>
      <c r="D61" s="130"/>
      <c r="E61" s="130"/>
      <c r="F61" s="130"/>
      <c r="G61" s="130"/>
      <c r="H61" s="130"/>
      <c r="I61" s="130"/>
      <c r="J61" s="137" t="s">
        <v>98</v>
      </c>
      <c r="K61" s="130"/>
      <c r="L61" s="12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10.32" customHeight="1">
      <c r="A62" s="36"/>
      <c r="B62" s="37"/>
      <c r="C62" s="36"/>
      <c r="D62" s="36"/>
      <c r="E62" s="36"/>
      <c r="F62" s="36"/>
      <c r="G62" s="36"/>
      <c r="H62" s="36"/>
      <c r="I62" s="36"/>
      <c r="J62" s="36"/>
      <c r="K62" s="36"/>
      <c r="L62" s="12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22.8" customHeight="1">
      <c r="A63" s="36"/>
      <c r="B63" s="37"/>
      <c r="C63" s="138" t="s">
        <v>69</v>
      </c>
      <c r="D63" s="36"/>
      <c r="E63" s="36"/>
      <c r="F63" s="36"/>
      <c r="G63" s="36"/>
      <c r="H63" s="36"/>
      <c r="I63" s="36"/>
      <c r="J63" s="88">
        <f>J91</f>
        <v>0</v>
      </c>
      <c r="K63" s="36"/>
      <c r="L63" s="122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7" t="s">
        <v>99</v>
      </c>
    </row>
    <row r="64" s="9" customFormat="1" ht="24.96" customHeight="1">
      <c r="A64" s="9"/>
      <c r="B64" s="139"/>
      <c r="C64" s="9"/>
      <c r="D64" s="140" t="s">
        <v>100</v>
      </c>
      <c r="E64" s="141"/>
      <c r="F64" s="141"/>
      <c r="G64" s="141"/>
      <c r="H64" s="141"/>
      <c r="I64" s="141"/>
      <c r="J64" s="142">
        <f>J92</f>
        <v>0</v>
      </c>
      <c r="K64" s="9"/>
      <c r="L64" s="13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3"/>
      <c r="C65" s="10"/>
      <c r="D65" s="144" t="s">
        <v>101</v>
      </c>
      <c r="E65" s="145"/>
      <c r="F65" s="145"/>
      <c r="G65" s="145"/>
      <c r="H65" s="145"/>
      <c r="I65" s="145"/>
      <c r="J65" s="146">
        <f>J93</f>
        <v>0</v>
      </c>
      <c r="K65" s="10"/>
      <c r="L65" s="14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3"/>
      <c r="C66" s="10"/>
      <c r="D66" s="144" t="s">
        <v>102</v>
      </c>
      <c r="E66" s="145"/>
      <c r="F66" s="145"/>
      <c r="G66" s="145"/>
      <c r="H66" s="145"/>
      <c r="I66" s="145"/>
      <c r="J66" s="146">
        <f>J100</f>
        <v>0</v>
      </c>
      <c r="K66" s="10"/>
      <c r="L66" s="14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3"/>
      <c r="C67" s="10"/>
      <c r="D67" s="144" t="s">
        <v>103</v>
      </c>
      <c r="E67" s="145"/>
      <c r="F67" s="145"/>
      <c r="G67" s="145"/>
      <c r="H67" s="145"/>
      <c r="I67" s="145"/>
      <c r="J67" s="146">
        <f>J103</f>
        <v>0</v>
      </c>
      <c r="K67" s="10"/>
      <c r="L67" s="14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43"/>
      <c r="C68" s="10"/>
      <c r="D68" s="144" t="s">
        <v>104</v>
      </c>
      <c r="E68" s="145"/>
      <c r="F68" s="145"/>
      <c r="G68" s="145"/>
      <c r="H68" s="145"/>
      <c r="I68" s="145"/>
      <c r="J68" s="146">
        <f>J114</f>
        <v>0</v>
      </c>
      <c r="K68" s="10"/>
      <c r="L68" s="143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43"/>
      <c r="C69" s="10"/>
      <c r="D69" s="144" t="s">
        <v>105</v>
      </c>
      <c r="E69" s="145"/>
      <c r="F69" s="145"/>
      <c r="G69" s="145"/>
      <c r="H69" s="145"/>
      <c r="I69" s="145"/>
      <c r="J69" s="146">
        <f>J121</f>
        <v>0</v>
      </c>
      <c r="K69" s="10"/>
      <c r="L69" s="14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6"/>
      <c r="B70" s="37"/>
      <c r="C70" s="36"/>
      <c r="D70" s="36"/>
      <c r="E70" s="36"/>
      <c r="F70" s="36"/>
      <c r="G70" s="36"/>
      <c r="H70" s="36"/>
      <c r="I70" s="36"/>
      <c r="J70" s="36"/>
      <c r="K70" s="36"/>
      <c r="L70" s="12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6.96" customHeight="1">
      <c r="A71" s="36"/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12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="2" customFormat="1" ht="6.96" customHeight="1">
      <c r="A75" s="36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12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24.96" customHeight="1">
      <c r="A76" s="36"/>
      <c r="B76" s="37"/>
      <c r="C76" s="21" t="s">
        <v>106</v>
      </c>
      <c r="D76" s="36"/>
      <c r="E76" s="36"/>
      <c r="F76" s="36"/>
      <c r="G76" s="36"/>
      <c r="H76" s="36"/>
      <c r="I76" s="36"/>
      <c r="J76" s="36"/>
      <c r="K76" s="36"/>
      <c r="L76" s="12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6.96" customHeight="1">
      <c r="A77" s="36"/>
      <c r="B77" s="37"/>
      <c r="C77" s="36"/>
      <c r="D77" s="36"/>
      <c r="E77" s="36"/>
      <c r="F77" s="36"/>
      <c r="G77" s="36"/>
      <c r="H77" s="36"/>
      <c r="I77" s="36"/>
      <c r="J77" s="36"/>
      <c r="K77" s="36"/>
      <c r="L77" s="12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0" t="s">
        <v>17</v>
      </c>
      <c r="D78" s="36"/>
      <c r="E78" s="36"/>
      <c r="F78" s="36"/>
      <c r="G78" s="36"/>
      <c r="H78" s="36"/>
      <c r="I78" s="36"/>
      <c r="J78" s="36"/>
      <c r="K78" s="36"/>
      <c r="L78" s="12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6.5" customHeight="1">
      <c r="A79" s="36"/>
      <c r="B79" s="37"/>
      <c r="C79" s="36"/>
      <c r="D79" s="36"/>
      <c r="E79" s="121" t="str">
        <f>E7</f>
        <v>Oprava komunikace parkoviště</v>
      </c>
      <c r="F79" s="30"/>
      <c r="G79" s="30"/>
      <c r="H79" s="30"/>
      <c r="I79" s="36"/>
      <c r="J79" s="36"/>
      <c r="K79" s="36"/>
      <c r="L79" s="12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1" customFormat="1" ht="12" customHeight="1">
      <c r="B80" s="20"/>
      <c r="C80" s="30" t="s">
        <v>92</v>
      </c>
      <c r="L80" s="20"/>
    </row>
    <row r="81" s="2" customFormat="1" ht="16.5" customHeight="1">
      <c r="A81" s="36"/>
      <c r="B81" s="37"/>
      <c r="C81" s="36"/>
      <c r="D81" s="36"/>
      <c r="E81" s="121" t="s">
        <v>93</v>
      </c>
      <c r="F81" s="36"/>
      <c r="G81" s="36"/>
      <c r="H81" s="36"/>
      <c r="I81" s="36"/>
      <c r="J81" s="36"/>
      <c r="K81" s="36"/>
      <c r="L81" s="12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2" customHeight="1">
      <c r="A82" s="36"/>
      <c r="B82" s="37"/>
      <c r="C82" s="30" t="s">
        <v>94</v>
      </c>
      <c r="D82" s="36"/>
      <c r="E82" s="36"/>
      <c r="F82" s="36"/>
      <c r="G82" s="36"/>
      <c r="H82" s="36"/>
      <c r="I82" s="36"/>
      <c r="J82" s="36"/>
      <c r="K82" s="36"/>
      <c r="L82" s="12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6.5" customHeight="1">
      <c r="A83" s="36"/>
      <c r="B83" s="37"/>
      <c r="C83" s="36"/>
      <c r="D83" s="36"/>
      <c r="E83" s="60" t="str">
        <f>E11</f>
        <v>1.1 - Bourací práce</v>
      </c>
      <c r="F83" s="36"/>
      <c r="G83" s="36"/>
      <c r="H83" s="36"/>
      <c r="I83" s="36"/>
      <c r="J83" s="36"/>
      <c r="K83" s="36"/>
      <c r="L83" s="12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6.96" customHeight="1">
      <c r="A84" s="36"/>
      <c r="B84" s="37"/>
      <c r="C84" s="36"/>
      <c r="D84" s="36"/>
      <c r="E84" s="36"/>
      <c r="F84" s="36"/>
      <c r="G84" s="36"/>
      <c r="H84" s="36"/>
      <c r="I84" s="36"/>
      <c r="J84" s="36"/>
      <c r="K84" s="36"/>
      <c r="L84" s="12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2" customHeight="1">
      <c r="A85" s="36"/>
      <c r="B85" s="37"/>
      <c r="C85" s="30" t="s">
        <v>21</v>
      </c>
      <c r="D85" s="36"/>
      <c r="E85" s="36"/>
      <c r="F85" s="25" t="str">
        <f>F14</f>
        <v>nemocnice Most</v>
      </c>
      <c r="G85" s="36"/>
      <c r="H85" s="36"/>
      <c r="I85" s="30" t="s">
        <v>23</v>
      </c>
      <c r="J85" s="62" t="str">
        <f>IF(J14="","",J14)</f>
        <v>7. 3. 2025</v>
      </c>
      <c r="K85" s="36"/>
      <c r="L85" s="12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12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5.15" customHeight="1">
      <c r="A87" s="36"/>
      <c r="B87" s="37"/>
      <c r="C87" s="30" t="s">
        <v>25</v>
      </c>
      <c r="D87" s="36"/>
      <c r="E87" s="36"/>
      <c r="F87" s="25" t="str">
        <f>E17</f>
        <v xml:space="preserve"> </v>
      </c>
      <c r="G87" s="36"/>
      <c r="H87" s="36"/>
      <c r="I87" s="30" t="s">
        <v>31</v>
      </c>
      <c r="J87" s="34" t="str">
        <f>E23</f>
        <v xml:space="preserve"> </v>
      </c>
      <c r="K87" s="36"/>
      <c r="L87" s="12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5.15" customHeight="1">
      <c r="A88" s="36"/>
      <c r="B88" s="37"/>
      <c r="C88" s="30" t="s">
        <v>29</v>
      </c>
      <c r="D88" s="36"/>
      <c r="E88" s="36"/>
      <c r="F88" s="25" t="str">
        <f>IF(E20="","",E20)</f>
        <v>Vyplň údaj</v>
      </c>
      <c r="G88" s="36"/>
      <c r="H88" s="36"/>
      <c r="I88" s="30" t="s">
        <v>33</v>
      </c>
      <c r="J88" s="34" t="str">
        <f>E26</f>
        <v>Lukáš Václavík</v>
      </c>
      <c r="K88" s="36"/>
      <c r="L88" s="12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0.32" customHeight="1">
      <c r="A89" s="36"/>
      <c r="B89" s="37"/>
      <c r="C89" s="36"/>
      <c r="D89" s="36"/>
      <c r="E89" s="36"/>
      <c r="F89" s="36"/>
      <c r="G89" s="36"/>
      <c r="H89" s="36"/>
      <c r="I89" s="36"/>
      <c r="J89" s="36"/>
      <c r="K89" s="36"/>
      <c r="L89" s="12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11" customFormat="1" ht="29.28" customHeight="1">
      <c r="A90" s="147"/>
      <c r="B90" s="148"/>
      <c r="C90" s="149" t="s">
        <v>107</v>
      </c>
      <c r="D90" s="150" t="s">
        <v>56</v>
      </c>
      <c r="E90" s="150" t="s">
        <v>52</v>
      </c>
      <c r="F90" s="150" t="s">
        <v>53</v>
      </c>
      <c r="G90" s="150" t="s">
        <v>108</v>
      </c>
      <c r="H90" s="150" t="s">
        <v>109</v>
      </c>
      <c r="I90" s="150" t="s">
        <v>110</v>
      </c>
      <c r="J90" s="150" t="s">
        <v>98</v>
      </c>
      <c r="K90" s="151" t="s">
        <v>111</v>
      </c>
      <c r="L90" s="152"/>
      <c r="M90" s="78" t="s">
        <v>3</v>
      </c>
      <c r="N90" s="79" t="s">
        <v>41</v>
      </c>
      <c r="O90" s="79" t="s">
        <v>112</v>
      </c>
      <c r="P90" s="79" t="s">
        <v>113</v>
      </c>
      <c r="Q90" s="79" t="s">
        <v>114</v>
      </c>
      <c r="R90" s="79" t="s">
        <v>115</v>
      </c>
      <c r="S90" s="79" t="s">
        <v>116</v>
      </c>
      <c r="T90" s="80" t="s">
        <v>117</v>
      </c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="2" customFormat="1" ht="22.8" customHeight="1">
      <c r="A91" s="36"/>
      <c r="B91" s="37"/>
      <c r="C91" s="85" t="s">
        <v>118</v>
      </c>
      <c r="D91" s="36"/>
      <c r="E91" s="36"/>
      <c r="F91" s="36"/>
      <c r="G91" s="36"/>
      <c r="H91" s="36"/>
      <c r="I91" s="36"/>
      <c r="J91" s="153">
        <f>BK91</f>
        <v>0</v>
      </c>
      <c r="K91" s="36"/>
      <c r="L91" s="37"/>
      <c r="M91" s="81"/>
      <c r="N91" s="66"/>
      <c r="O91" s="82"/>
      <c r="P91" s="154">
        <f>P92</f>
        <v>0</v>
      </c>
      <c r="Q91" s="82"/>
      <c r="R91" s="154">
        <f>R92</f>
        <v>1.1138666399999999</v>
      </c>
      <c r="S91" s="82"/>
      <c r="T91" s="155">
        <f>T92</f>
        <v>116.03200000000001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7" t="s">
        <v>70</v>
      </c>
      <c r="AU91" s="17" t="s">
        <v>99</v>
      </c>
      <c r="BK91" s="156">
        <f>BK92</f>
        <v>0</v>
      </c>
    </row>
    <row r="92" s="12" customFormat="1" ht="25.92" customHeight="1">
      <c r="A92" s="12"/>
      <c r="B92" s="157"/>
      <c r="C92" s="12"/>
      <c r="D92" s="158" t="s">
        <v>70</v>
      </c>
      <c r="E92" s="159" t="s">
        <v>119</v>
      </c>
      <c r="F92" s="159" t="s">
        <v>120</v>
      </c>
      <c r="G92" s="12"/>
      <c r="H92" s="12"/>
      <c r="I92" s="160"/>
      <c r="J92" s="161">
        <f>BK92</f>
        <v>0</v>
      </c>
      <c r="K92" s="12"/>
      <c r="L92" s="157"/>
      <c r="M92" s="162"/>
      <c r="N92" s="163"/>
      <c r="O92" s="163"/>
      <c r="P92" s="164">
        <f>P93+P100+P103+P114+P121</f>
        <v>0</v>
      </c>
      <c r="Q92" s="163"/>
      <c r="R92" s="164">
        <f>R93+R100+R103+R114+R121</f>
        <v>1.1138666399999999</v>
      </c>
      <c r="S92" s="163"/>
      <c r="T92" s="165">
        <f>T93+T100+T103+T114+T121</f>
        <v>116.03200000000001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8" t="s">
        <v>75</v>
      </c>
      <c r="AT92" s="166" t="s">
        <v>70</v>
      </c>
      <c r="AU92" s="166" t="s">
        <v>71</v>
      </c>
      <c r="AY92" s="158" t="s">
        <v>121</v>
      </c>
      <c r="BK92" s="167">
        <f>BK93+BK100+BK103+BK114+BK121</f>
        <v>0</v>
      </c>
    </row>
    <row r="93" s="12" customFormat="1" ht="22.8" customHeight="1">
      <c r="A93" s="12"/>
      <c r="B93" s="157"/>
      <c r="C93" s="12"/>
      <c r="D93" s="158" t="s">
        <v>70</v>
      </c>
      <c r="E93" s="168" t="s">
        <v>75</v>
      </c>
      <c r="F93" s="168" t="s">
        <v>122</v>
      </c>
      <c r="G93" s="12"/>
      <c r="H93" s="12"/>
      <c r="I93" s="160"/>
      <c r="J93" s="169">
        <f>BK93</f>
        <v>0</v>
      </c>
      <c r="K93" s="12"/>
      <c r="L93" s="157"/>
      <c r="M93" s="162"/>
      <c r="N93" s="163"/>
      <c r="O93" s="163"/>
      <c r="P93" s="164">
        <f>SUM(P94:P99)</f>
        <v>0</v>
      </c>
      <c r="Q93" s="163"/>
      <c r="R93" s="164">
        <f>SUM(R94:R99)</f>
        <v>0.011966640000000001</v>
      </c>
      <c r="S93" s="163"/>
      <c r="T93" s="165">
        <f>SUM(T94:T99)</f>
        <v>97.840000000000003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8" t="s">
        <v>75</v>
      </c>
      <c r="AT93" s="166" t="s">
        <v>70</v>
      </c>
      <c r="AU93" s="166" t="s">
        <v>75</v>
      </c>
      <c r="AY93" s="158" t="s">
        <v>121</v>
      </c>
      <c r="BK93" s="167">
        <f>SUM(BK94:BK99)</f>
        <v>0</v>
      </c>
    </row>
    <row r="94" s="2" customFormat="1" ht="16.5" customHeight="1">
      <c r="A94" s="36"/>
      <c r="B94" s="170"/>
      <c r="C94" s="171" t="s">
        <v>123</v>
      </c>
      <c r="D94" s="171" t="s">
        <v>124</v>
      </c>
      <c r="E94" s="172" t="s">
        <v>125</v>
      </c>
      <c r="F94" s="173" t="s">
        <v>126</v>
      </c>
      <c r="G94" s="174" t="s">
        <v>127</v>
      </c>
      <c r="H94" s="175">
        <v>10</v>
      </c>
      <c r="I94" s="176"/>
      <c r="J94" s="177">
        <f>ROUND(I94*H94,2)</f>
        <v>0</v>
      </c>
      <c r="K94" s="173" t="s">
        <v>128</v>
      </c>
      <c r="L94" s="37"/>
      <c r="M94" s="178" t="s">
        <v>3</v>
      </c>
      <c r="N94" s="179" t="s">
        <v>42</v>
      </c>
      <c r="O94" s="70"/>
      <c r="P94" s="180">
        <f>O94*H94</f>
        <v>0</v>
      </c>
      <c r="Q94" s="180">
        <v>0</v>
      </c>
      <c r="R94" s="180">
        <f>Q94*H94</f>
        <v>0</v>
      </c>
      <c r="S94" s="180">
        <v>0</v>
      </c>
      <c r="T94" s="18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2" t="s">
        <v>129</v>
      </c>
      <c r="AT94" s="182" t="s">
        <v>124</v>
      </c>
      <c r="AU94" s="182" t="s">
        <v>79</v>
      </c>
      <c r="AY94" s="17" t="s">
        <v>121</v>
      </c>
      <c r="BE94" s="183">
        <f>IF(N94="základní",J94,0)</f>
        <v>0</v>
      </c>
      <c r="BF94" s="183">
        <f>IF(N94="snížená",J94,0)</f>
        <v>0</v>
      </c>
      <c r="BG94" s="183">
        <f>IF(N94="zákl. přenesená",J94,0)</f>
        <v>0</v>
      </c>
      <c r="BH94" s="183">
        <f>IF(N94="sníž. přenesená",J94,0)</f>
        <v>0</v>
      </c>
      <c r="BI94" s="183">
        <f>IF(N94="nulová",J94,0)</f>
        <v>0</v>
      </c>
      <c r="BJ94" s="17" t="s">
        <v>75</v>
      </c>
      <c r="BK94" s="183">
        <f>ROUND(I94*H94,2)</f>
        <v>0</v>
      </c>
      <c r="BL94" s="17" t="s">
        <v>129</v>
      </c>
      <c r="BM94" s="182" t="s">
        <v>130</v>
      </c>
    </row>
    <row r="95" s="2" customFormat="1">
      <c r="A95" s="36"/>
      <c r="B95" s="37"/>
      <c r="C95" s="36"/>
      <c r="D95" s="184" t="s">
        <v>131</v>
      </c>
      <c r="E95" s="36"/>
      <c r="F95" s="185" t="s">
        <v>132</v>
      </c>
      <c r="G95" s="36"/>
      <c r="H95" s="36"/>
      <c r="I95" s="186"/>
      <c r="J95" s="36"/>
      <c r="K95" s="36"/>
      <c r="L95" s="37"/>
      <c r="M95" s="187"/>
      <c r="N95" s="188"/>
      <c r="O95" s="70"/>
      <c r="P95" s="70"/>
      <c r="Q95" s="70"/>
      <c r="R95" s="70"/>
      <c r="S95" s="70"/>
      <c r="T95" s="71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7" t="s">
        <v>131</v>
      </c>
      <c r="AU95" s="17" t="s">
        <v>79</v>
      </c>
    </row>
    <row r="96" s="2" customFormat="1" ht="24.15" customHeight="1">
      <c r="A96" s="36"/>
      <c r="B96" s="170"/>
      <c r="C96" s="171" t="s">
        <v>75</v>
      </c>
      <c r="D96" s="171" t="s">
        <v>124</v>
      </c>
      <c r="E96" s="172" t="s">
        <v>133</v>
      </c>
      <c r="F96" s="173" t="s">
        <v>134</v>
      </c>
      <c r="G96" s="174" t="s">
        <v>127</v>
      </c>
      <c r="H96" s="175">
        <v>15</v>
      </c>
      <c r="I96" s="176"/>
      <c r="J96" s="177">
        <f>ROUND(I96*H96,2)</f>
        <v>0</v>
      </c>
      <c r="K96" s="173" t="s">
        <v>135</v>
      </c>
      <c r="L96" s="37"/>
      <c r="M96" s="178" t="s">
        <v>3</v>
      </c>
      <c r="N96" s="179" t="s">
        <v>42</v>
      </c>
      <c r="O96" s="70"/>
      <c r="P96" s="180">
        <f>O96*H96</f>
        <v>0</v>
      </c>
      <c r="Q96" s="180">
        <v>0</v>
      </c>
      <c r="R96" s="180">
        <f>Q96*H96</f>
        <v>0</v>
      </c>
      <c r="S96" s="180">
        <v>0.098000000000000004</v>
      </c>
      <c r="T96" s="181">
        <f>S96*H96</f>
        <v>1.47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2" t="s">
        <v>129</v>
      </c>
      <c r="AT96" s="182" t="s">
        <v>124</v>
      </c>
      <c r="AU96" s="182" t="s">
        <v>79</v>
      </c>
      <c r="AY96" s="17" t="s">
        <v>121</v>
      </c>
      <c r="BE96" s="183">
        <f>IF(N96="základní",J96,0)</f>
        <v>0</v>
      </c>
      <c r="BF96" s="183">
        <f>IF(N96="snížená",J96,0)</f>
        <v>0</v>
      </c>
      <c r="BG96" s="183">
        <f>IF(N96="zákl. přenesená",J96,0)</f>
        <v>0</v>
      </c>
      <c r="BH96" s="183">
        <f>IF(N96="sníž. přenesená",J96,0)</f>
        <v>0</v>
      </c>
      <c r="BI96" s="183">
        <f>IF(N96="nulová",J96,0)</f>
        <v>0</v>
      </c>
      <c r="BJ96" s="17" t="s">
        <v>75</v>
      </c>
      <c r="BK96" s="183">
        <f>ROUND(I96*H96,2)</f>
        <v>0</v>
      </c>
      <c r="BL96" s="17" t="s">
        <v>129</v>
      </c>
      <c r="BM96" s="182" t="s">
        <v>136</v>
      </c>
    </row>
    <row r="97" s="2" customFormat="1">
      <c r="A97" s="36"/>
      <c r="B97" s="37"/>
      <c r="C97" s="36"/>
      <c r="D97" s="184" t="s">
        <v>131</v>
      </c>
      <c r="E97" s="36"/>
      <c r="F97" s="185" t="s">
        <v>137</v>
      </c>
      <c r="G97" s="36"/>
      <c r="H97" s="36"/>
      <c r="I97" s="186"/>
      <c r="J97" s="36"/>
      <c r="K97" s="36"/>
      <c r="L97" s="37"/>
      <c r="M97" s="187"/>
      <c r="N97" s="188"/>
      <c r="O97" s="70"/>
      <c r="P97" s="70"/>
      <c r="Q97" s="70"/>
      <c r="R97" s="70"/>
      <c r="S97" s="70"/>
      <c r="T97" s="71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7" t="s">
        <v>131</v>
      </c>
      <c r="AU97" s="17" t="s">
        <v>79</v>
      </c>
    </row>
    <row r="98" s="2" customFormat="1" ht="24.15" customHeight="1">
      <c r="A98" s="36"/>
      <c r="B98" s="170"/>
      <c r="C98" s="171" t="s">
        <v>79</v>
      </c>
      <c r="D98" s="171" t="s">
        <v>124</v>
      </c>
      <c r="E98" s="172" t="s">
        <v>138</v>
      </c>
      <c r="F98" s="173" t="s">
        <v>139</v>
      </c>
      <c r="G98" s="174" t="s">
        <v>127</v>
      </c>
      <c r="H98" s="175">
        <v>838</v>
      </c>
      <c r="I98" s="176"/>
      <c r="J98" s="177">
        <f>ROUND(I98*H98,2)</f>
        <v>0</v>
      </c>
      <c r="K98" s="173" t="s">
        <v>135</v>
      </c>
      <c r="L98" s="37"/>
      <c r="M98" s="178" t="s">
        <v>3</v>
      </c>
      <c r="N98" s="179" t="s">
        <v>42</v>
      </c>
      <c r="O98" s="70"/>
      <c r="P98" s="180">
        <f>O98*H98</f>
        <v>0</v>
      </c>
      <c r="Q98" s="180">
        <v>1.4280000000000001E-05</v>
      </c>
      <c r="R98" s="180">
        <f>Q98*H98</f>
        <v>0.011966640000000001</v>
      </c>
      <c r="S98" s="180">
        <v>0.11500000000000001</v>
      </c>
      <c r="T98" s="181">
        <f>S98*H98</f>
        <v>96.370000000000005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2" t="s">
        <v>129</v>
      </c>
      <c r="AT98" s="182" t="s">
        <v>124</v>
      </c>
      <c r="AU98" s="182" t="s">
        <v>79</v>
      </c>
      <c r="AY98" s="17" t="s">
        <v>121</v>
      </c>
      <c r="BE98" s="183">
        <f>IF(N98="základní",J98,0)</f>
        <v>0</v>
      </c>
      <c r="BF98" s="183">
        <f>IF(N98="snížená",J98,0)</f>
        <v>0</v>
      </c>
      <c r="BG98" s="183">
        <f>IF(N98="zákl. přenesená",J98,0)</f>
        <v>0</v>
      </c>
      <c r="BH98" s="183">
        <f>IF(N98="sníž. přenesená",J98,0)</f>
        <v>0</v>
      </c>
      <c r="BI98" s="183">
        <f>IF(N98="nulová",J98,0)</f>
        <v>0</v>
      </c>
      <c r="BJ98" s="17" t="s">
        <v>75</v>
      </c>
      <c r="BK98" s="183">
        <f>ROUND(I98*H98,2)</f>
        <v>0</v>
      </c>
      <c r="BL98" s="17" t="s">
        <v>129</v>
      </c>
      <c r="BM98" s="182" t="s">
        <v>140</v>
      </c>
    </row>
    <row r="99" s="2" customFormat="1">
      <c r="A99" s="36"/>
      <c r="B99" s="37"/>
      <c r="C99" s="36"/>
      <c r="D99" s="184" t="s">
        <v>131</v>
      </c>
      <c r="E99" s="36"/>
      <c r="F99" s="185" t="s">
        <v>141</v>
      </c>
      <c r="G99" s="36"/>
      <c r="H99" s="36"/>
      <c r="I99" s="186"/>
      <c r="J99" s="36"/>
      <c r="K99" s="36"/>
      <c r="L99" s="37"/>
      <c r="M99" s="187"/>
      <c r="N99" s="188"/>
      <c r="O99" s="70"/>
      <c r="P99" s="70"/>
      <c r="Q99" s="70"/>
      <c r="R99" s="70"/>
      <c r="S99" s="70"/>
      <c r="T99" s="71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7" t="s">
        <v>131</v>
      </c>
      <c r="AU99" s="17" t="s">
        <v>79</v>
      </c>
    </row>
    <row r="100" s="12" customFormat="1" ht="22.8" customHeight="1">
      <c r="A100" s="12"/>
      <c r="B100" s="157"/>
      <c r="C100" s="12"/>
      <c r="D100" s="158" t="s">
        <v>70</v>
      </c>
      <c r="E100" s="168" t="s">
        <v>142</v>
      </c>
      <c r="F100" s="168" t="s">
        <v>143</v>
      </c>
      <c r="G100" s="12"/>
      <c r="H100" s="12"/>
      <c r="I100" s="160"/>
      <c r="J100" s="169">
        <f>BK100</f>
        <v>0</v>
      </c>
      <c r="K100" s="12"/>
      <c r="L100" s="157"/>
      <c r="M100" s="162"/>
      <c r="N100" s="163"/>
      <c r="O100" s="163"/>
      <c r="P100" s="164">
        <f>SUM(P101:P102)</f>
        <v>0</v>
      </c>
      <c r="Q100" s="163"/>
      <c r="R100" s="164">
        <f>SUM(R101:R102)</f>
        <v>0</v>
      </c>
      <c r="S100" s="163"/>
      <c r="T100" s="165">
        <f>SUM(T101:T102)</f>
        <v>0.35200000000000004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158" t="s">
        <v>75</v>
      </c>
      <c r="AT100" s="166" t="s">
        <v>70</v>
      </c>
      <c r="AU100" s="166" t="s">
        <v>75</v>
      </c>
      <c r="AY100" s="158" t="s">
        <v>121</v>
      </c>
      <c r="BK100" s="167">
        <f>SUM(BK101:BK102)</f>
        <v>0</v>
      </c>
    </row>
    <row r="101" s="2" customFormat="1" ht="16.5" customHeight="1">
      <c r="A101" s="36"/>
      <c r="B101" s="170"/>
      <c r="C101" s="171" t="s">
        <v>144</v>
      </c>
      <c r="D101" s="171" t="s">
        <v>124</v>
      </c>
      <c r="E101" s="172" t="s">
        <v>145</v>
      </c>
      <c r="F101" s="173" t="s">
        <v>146</v>
      </c>
      <c r="G101" s="174" t="s">
        <v>147</v>
      </c>
      <c r="H101" s="175">
        <v>0.20000000000000001</v>
      </c>
      <c r="I101" s="176"/>
      <c r="J101" s="177">
        <f>ROUND(I101*H101,2)</f>
        <v>0</v>
      </c>
      <c r="K101" s="173" t="s">
        <v>135</v>
      </c>
      <c r="L101" s="37"/>
      <c r="M101" s="178" t="s">
        <v>3</v>
      </c>
      <c r="N101" s="179" t="s">
        <v>42</v>
      </c>
      <c r="O101" s="70"/>
      <c r="P101" s="180">
        <f>O101*H101</f>
        <v>0</v>
      </c>
      <c r="Q101" s="180">
        <v>0</v>
      </c>
      <c r="R101" s="180">
        <f>Q101*H101</f>
        <v>0</v>
      </c>
      <c r="S101" s="180">
        <v>1.76</v>
      </c>
      <c r="T101" s="181">
        <f>S101*H101</f>
        <v>0.35200000000000004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2" t="s">
        <v>129</v>
      </c>
      <c r="AT101" s="182" t="s">
        <v>124</v>
      </c>
      <c r="AU101" s="182" t="s">
        <v>79</v>
      </c>
      <c r="AY101" s="17" t="s">
        <v>121</v>
      </c>
      <c r="BE101" s="183">
        <f>IF(N101="základní",J101,0)</f>
        <v>0</v>
      </c>
      <c r="BF101" s="183">
        <f>IF(N101="snížená",J101,0)</f>
        <v>0</v>
      </c>
      <c r="BG101" s="183">
        <f>IF(N101="zákl. přenesená",J101,0)</f>
        <v>0</v>
      </c>
      <c r="BH101" s="183">
        <f>IF(N101="sníž. přenesená",J101,0)</f>
        <v>0</v>
      </c>
      <c r="BI101" s="183">
        <f>IF(N101="nulová",J101,0)</f>
        <v>0</v>
      </c>
      <c r="BJ101" s="17" t="s">
        <v>75</v>
      </c>
      <c r="BK101" s="183">
        <f>ROUND(I101*H101,2)</f>
        <v>0</v>
      </c>
      <c r="BL101" s="17" t="s">
        <v>129</v>
      </c>
      <c r="BM101" s="182" t="s">
        <v>148</v>
      </c>
    </row>
    <row r="102" s="2" customFormat="1">
      <c r="A102" s="36"/>
      <c r="B102" s="37"/>
      <c r="C102" s="36"/>
      <c r="D102" s="184" t="s">
        <v>131</v>
      </c>
      <c r="E102" s="36"/>
      <c r="F102" s="185" t="s">
        <v>149</v>
      </c>
      <c r="G102" s="36"/>
      <c r="H102" s="36"/>
      <c r="I102" s="186"/>
      <c r="J102" s="36"/>
      <c r="K102" s="36"/>
      <c r="L102" s="37"/>
      <c r="M102" s="187"/>
      <c r="N102" s="188"/>
      <c r="O102" s="70"/>
      <c r="P102" s="70"/>
      <c r="Q102" s="70"/>
      <c r="R102" s="70"/>
      <c r="S102" s="70"/>
      <c r="T102" s="71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7" t="s">
        <v>131</v>
      </c>
      <c r="AU102" s="17" t="s">
        <v>79</v>
      </c>
    </row>
    <row r="103" s="12" customFormat="1" ht="22.8" customHeight="1">
      <c r="A103" s="12"/>
      <c r="B103" s="157"/>
      <c r="C103" s="12"/>
      <c r="D103" s="158" t="s">
        <v>70</v>
      </c>
      <c r="E103" s="168" t="s">
        <v>150</v>
      </c>
      <c r="F103" s="168" t="s">
        <v>151</v>
      </c>
      <c r="G103" s="12"/>
      <c r="H103" s="12"/>
      <c r="I103" s="160"/>
      <c r="J103" s="169">
        <f>BK103</f>
        <v>0</v>
      </c>
      <c r="K103" s="12"/>
      <c r="L103" s="157"/>
      <c r="M103" s="162"/>
      <c r="N103" s="163"/>
      <c r="O103" s="163"/>
      <c r="P103" s="164">
        <f>SUM(P104:P113)</f>
        <v>0</v>
      </c>
      <c r="Q103" s="163"/>
      <c r="R103" s="164">
        <f>SUM(R104:R113)</f>
        <v>1.1018999999999999</v>
      </c>
      <c r="S103" s="163"/>
      <c r="T103" s="165">
        <f>SUM(T104:T113)</f>
        <v>17.840000000000003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158" t="s">
        <v>75</v>
      </c>
      <c r="AT103" s="166" t="s">
        <v>70</v>
      </c>
      <c r="AU103" s="166" t="s">
        <v>75</v>
      </c>
      <c r="AY103" s="158" t="s">
        <v>121</v>
      </c>
      <c r="BK103" s="167">
        <f>SUM(BK104:BK113)</f>
        <v>0</v>
      </c>
    </row>
    <row r="104" s="2" customFormat="1" ht="16.5" customHeight="1">
      <c r="A104" s="36"/>
      <c r="B104" s="170"/>
      <c r="C104" s="171" t="s">
        <v>152</v>
      </c>
      <c r="D104" s="171" t="s">
        <v>124</v>
      </c>
      <c r="E104" s="172" t="s">
        <v>153</v>
      </c>
      <c r="F104" s="173" t="s">
        <v>154</v>
      </c>
      <c r="G104" s="174" t="s">
        <v>155</v>
      </c>
      <c r="H104" s="175">
        <v>88</v>
      </c>
      <c r="I104" s="176"/>
      <c r="J104" s="177">
        <f>ROUND(I104*H104,2)</f>
        <v>0</v>
      </c>
      <c r="K104" s="173" t="s">
        <v>128</v>
      </c>
      <c r="L104" s="37"/>
      <c r="M104" s="178" t="s">
        <v>3</v>
      </c>
      <c r="N104" s="179" t="s">
        <v>42</v>
      </c>
      <c r="O104" s="70"/>
      <c r="P104" s="180">
        <f>O104*H104</f>
        <v>0</v>
      </c>
      <c r="Q104" s="180">
        <v>0.00010000000000000001</v>
      </c>
      <c r="R104" s="180">
        <f>Q104*H104</f>
        <v>0.0088000000000000005</v>
      </c>
      <c r="S104" s="180">
        <v>0</v>
      </c>
      <c r="T104" s="181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2" t="s">
        <v>129</v>
      </c>
      <c r="AT104" s="182" t="s">
        <v>124</v>
      </c>
      <c r="AU104" s="182" t="s">
        <v>79</v>
      </c>
      <c r="AY104" s="17" t="s">
        <v>121</v>
      </c>
      <c r="BE104" s="183">
        <f>IF(N104="základní",J104,0)</f>
        <v>0</v>
      </c>
      <c r="BF104" s="183">
        <f>IF(N104="snížená",J104,0)</f>
        <v>0</v>
      </c>
      <c r="BG104" s="183">
        <f>IF(N104="zákl. přenesená",J104,0)</f>
        <v>0</v>
      </c>
      <c r="BH104" s="183">
        <f>IF(N104="sníž. přenesená",J104,0)</f>
        <v>0</v>
      </c>
      <c r="BI104" s="183">
        <f>IF(N104="nulová",J104,0)</f>
        <v>0</v>
      </c>
      <c r="BJ104" s="17" t="s">
        <v>75</v>
      </c>
      <c r="BK104" s="183">
        <f>ROUND(I104*H104,2)</f>
        <v>0</v>
      </c>
      <c r="BL104" s="17" t="s">
        <v>129</v>
      </c>
      <c r="BM104" s="182" t="s">
        <v>156</v>
      </c>
    </row>
    <row r="105" s="2" customFormat="1">
      <c r="A105" s="36"/>
      <c r="B105" s="37"/>
      <c r="C105" s="36"/>
      <c r="D105" s="184" t="s">
        <v>131</v>
      </c>
      <c r="E105" s="36"/>
      <c r="F105" s="185" t="s">
        <v>157</v>
      </c>
      <c r="G105" s="36"/>
      <c r="H105" s="36"/>
      <c r="I105" s="186"/>
      <c r="J105" s="36"/>
      <c r="K105" s="36"/>
      <c r="L105" s="37"/>
      <c r="M105" s="187"/>
      <c r="N105" s="188"/>
      <c r="O105" s="70"/>
      <c r="P105" s="70"/>
      <c r="Q105" s="70"/>
      <c r="R105" s="70"/>
      <c r="S105" s="70"/>
      <c r="T105" s="71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7" t="s">
        <v>131</v>
      </c>
      <c r="AU105" s="17" t="s">
        <v>79</v>
      </c>
    </row>
    <row r="106" s="2" customFormat="1" ht="24.15" customHeight="1">
      <c r="A106" s="36"/>
      <c r="B106" s="170"/>
      <c r="C106" s="171" t="s">
        <v>158</v>
      </c>
      <c r="D106" s="171" t="s">
        <v>124</v>
      </c>
      <c r="E106" s="172" t="s">
        <v>159</v>
      </c>
      <c r="F106" s="173" t="s">
        <v>160</v>
      </c>
      <c r="G106" s="174" t="s">
        <v>161</v>
      </c>
      <c r="H106" s="175">
        <v>10</v>
      </c>
      <c r="I106" s="176"/>
      <c r="J106" s="177">
        <f>ROUND(I106*H106,2)</f>
        <v>0</v>
      </c>
      <c r="K106" s="173" t="s">
        <v>128</v>
      </c>
      <c r="L106" s="37"/>
      <c r="M106" s="178" t="s">
        <v>3</v>
      </c>
      <c r="N106" s="179" t="s">
        <v>42</v>
      </c>
      <c r="O106" s="70"/>
      <c r="P106" s="180">
        <f>O106*H106</f>
        <v>0</v>
      </c>
      <c r="Q106" s="180">
        <v>0</v>
      </c>
      <c r="R106" s="180">
        <f>Q106*H106</f>
        <v>0</v>
      </c>
      <c r="S106" s="180">
        <v>0.108</v>
      </c>
      <c r="T106" s="181">
        <f>S106*H106</f>
        <v>1.0800000000000001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2" t="s">
        <v>129</v>
      </c>
      <c r="AT106" s="182" t="s">
        <v>124</v>
      </c>
      <c r="AU106" s="182" t="s">
        <v>79</v>
      </c>
      <c r="AY106" s="17" t="s">
        <v>121</v>
      </c>
      <c r="BE106" s="183">
        <f>IF(N106="základní",J106,0)</f>
        <v>0</v>
      </c>
      <c r="BF106" s="183">
        <f>IF(N106="snížená",J106,0)</f>
        <v>0</v>
      </c>
      <c r="BG106" s="183">
        <f>IF(N106="zákl. přenesená",J106,0)</f>
        <v>0</v>
      </c>
      <c r="BH106" s="183">
        <f>IF(N106="sníž. přenesená",J106,0)</f>
        <v>0</v>
      </c>
      <c r="BI106" s="183">
        <f>IF(N106="nulová",J106,0)</f>
        <v>0</v>
      </c>
      <c r="BJ106" s="17" t="s">
        <v>75</v>
      </c>
      <c r="BK106" s="183">
        <f>ROUND(I106*H106,2)</f>
        <v>0</v>
      </c>
      <c r="BL106" s="17" t="s">
        <v>129</v>
      </c>
      <c r="BM106" s="182" t="s">
        <v>162</v>
      </c>
    </row>
    <row r="107" s="2" customFormat="1">
      <c r="A107" s="36"/>
      <c r="B107" s="37"/>
      <c r="C107" s="36"/>
      <c r="D107" s="184" t="s">
        <v>131</v>
      </c>
      <c r="E107" s="36"/>
      <c r="F107" s="185" t="s">
        <v>163</v>
      </c>
      <c r="G107" s="36"/>
      <c r="H107" s="36"/>
      <c r="I107" s="186"/>
      <c r="J107" s="36"/>
      <c r="K107" s="36"/>
      <c r="L107" s="37"/>
      <c r="M107" s="187"/>
      <c r="N107" s="188"/>
      <c r="O107" s="70"/>
      <c r="P107" s="70"/>
      <c r="Q107" s="70"/>
      <c r="R107" s="70"/>
      <c r="S107" s="70"/>
      <c r="T107" s="71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7" t="s">
        <v>131</v>
      </c>
      <c r="AU107" s="17" t="s">
        <v>79</v>
      </c>
    </row>
    <row r="108" s="2" customFormat="1" ht="16.5" customHeight="1">
      <c r="A108" s="36"/>
      <c r="B108" s="170"/>
      <c r="C108" s="171" t="s">
        <v>9</v>
      </c>
      <c r="D108" s="171" t="s">
        <v>124</v>
      </c>
      <c r="E108" s="172" t="s">
        <v>164</v>
      </c>
      <c r="F108" s="173" t="s">
        <v>165</v>
      </c>
      <c r="G108" s="174" t="s">
        <v>161</v>
      </c>
      <c r="H108" s="175">
        <v>10</v>
      </c>
      <c r="I108" s="176"/>
      <c r="J108" s="177">
        <f>ROUND(I108*H108,2)</f>
        <v>0</v>
      </c>
      <c r="K108" s="173" t="s">
        <v>128</v>
      </c>
      <c r="L108" s="37"/>
      <c r="M108" s="178" t="s">
        <v>3</v>
      </c>
      <c r="N108" s="179" t="s">
        <v>42</v>
      </c>
      <c r="O108" s="70"/>
      <c r="P108" s="180">
        <f>O108*H108</f>
        <v>0</v>
      </c>
      <c r="Q108" s="180">
        <v>0.10931</v>
      </c>
      <c r="R108" s="180">
        <f>Q108*H108</f>
        <v>1.0931</v>
      </c>
      <c r="S108" s="180">
        <v>0</v>
      </c>
      <c r="T108" s="181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2" t="s">
        <v>129</v>
      </c>
      <c r="AT108" s="182" t="s">
        <v>124</v>
      </c>
      <c r="AU108" s="182" t="s">
        <v>79</v>
      </c>
      <c r="AY108" s="17" t="s">
        <v>121</v>
      </c>
      <c r="BE108" s="183">
        <f>IF(N108="základní",J108,0)</f>
        <v>0</v>
      </c>
      <c r="BF108" s="183">
        <f>IF(N108="snížená",J108,0)</f>
        <v>0</v>
      </c>
      <c r="BG108" s="183">
        <f>IF(N108="zákl. přenesená",J108,0)</f>
        <v>0</v>
      </c>
      <c r="BH108" s="183">
        <f>IF(N108="sníž. přenesená",J108,0)</f>
        <v>0</v>
      </c>
      <c r="BI108" s="183">
        <f>IF(N108="nulová",J108,0)</f>
        <v>0</v>
      </c>
      <c r="BJ108" s="17" t="s">
        <v>75</v>
      </c>
      <c r="BK108" s="183">
        <f>ROUND(I108*H108,2)</f>
        <v>0</v>
      </c>
      <c r="BL108" s="17" t="s">
        <v>129</v>
      </c>
      <c r="BM108" s="182" t="s">
        <v>166</v>
      </c>
    </row>
    <row r="109" s="2" customFormat="1">
      <c r="A109" s="36"/>
      <c r="B109" s="37"/>
      <c r="C109" s="36"/>
      <c r="D109" s="184" t="s">
        <v>131</v>
      </c>
      <c r="E109" s="36"/>
      <c r="F109" s="185" t="s">
        <v>167</v>
      </c>
      <c r="G109" s="36"/>
      <c r="H109" s="36"/>
      <c r="I109" s="186"/>
      <c r="J109" s="36"/>
      <c r="K109" s="36"/>
      <c r="L109" s="37"/>
      <c r="M109" s="187"/>
      <c r="N109" s="188"/>
      <c r="O109" s="70"/>
      <c r="P109" s="70"/>
      <c r="Q109" s="70"/>
      <c r="R109" s="70"/>
      <c r="S109" s="70"/>
      <c r="T109" s="71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7" t="s">
        <v>131</v>
      </c>
      <c r="AU109" s="17" t="s">
        <v>79</v>
      </c>
    </row>
    <row r="110" s="2" customFormat="1" ht="16.5" customHeight="1">
      <c r="A110" s="36"/>
      <c r="B110" s="170"/>
      <c r="C110" s="171" t="s">
        <v>168</v>
      </c>
      <c r="D110" s="171" t="s">
        <v>124</v>
      </c>
      <c r="E110" s="172" t="s">
        <v>169</v>
      </c>
      <c r="F110" s="173" t="s">
        <v>170</v>
      </c>
      <c r="G110" s="174" t="s">
        <v>155</v>
      </c>
      <c r="H110" s="175">
        <v>22</v>
      </c>
      <c r="I110" s="176"/>
      <c r="J110" s="177">
        <f>ROUND(I110*H110,2)</f>
        <v>0</v>
      </c>
      <c r="K110" s="173" t="s">
        <v>171</v>
      </c>
      <c r="L110" s="37"/>
      <c r="M110" s="178" t="s">
        <v>3</v>
      </c>
      <c r="N110" s="179" t="s">
        <v>42</v>
      </c>
      <c r="O110" s="70"/>
      <c r="P110" s="180">
        <f>O110*H110</f>
        <v>0</v>
      </c>
      <c r="Q110" s="180">
        <v>0</v>
      </c>
      <c r="R110" s="180">
        <f>Q110*H110</f>
        <v>0</v>
      </c>
      <c r="S110" s="180">
        <v>0</v>
      </c>
      <c r="T110" s="181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2" t="s">
        <v>129</v>
      </c>
      <c r="AT110" s="182" t="s">
        <v>124</v>
      </c>
      <c r="AU110" s="182" t="s">
        <v>79</v>
      </c>
      <c r="AY110" s="17" t="s">
        <v>121</v>
      </c>
      <c r="BE110" s="183">
        <f>IF(N110="základní",J110,0)</f>
        <v>0</v>
      </c>
      <c r="BF110" s="183">
        <f>IF(N110="snížená",J110,0)</f>
        <v>0</v>
      </c>
      <c r="BG110" s="183">
        <f>IF(N110="zákl. přenesená",J110,0)</f>
        <v>0</v>
      </c>
      <c r="BH110" s="183">
        <f>IF(N110="sníž. přenesená",J110,0)</f>
        <v>0</v>
      </c>
      <c r="BI110" s="183">
        <f>IF(N110="nulová",J110,0)</f>
        <v>0</v>
      </c>
      <c r="BJ110" s="17" t="s">
        <v>75</v>
      </c>
      <c r="BK110" s="183">
        <f>ROUND(I110*H110,2)</f>
        <v>0</v>
      </c>
      <c r="BL110" s="17" t="s">
        <v>129</v>
      </c>
      <c r="BM110" s="182" t="s">
        <v>172</v>
      </c>
    </row>
    <row r="111" s="2" customFormat="1">
      <c r="A111" s="36"/>
      <c r="B111" s="37"/>
      <c r="C111" s="36"/>
      <c r="D111" s="184" t="s">
        <v>131</v>
      </c>
      <c r="E111" s="36"/>
      <c r="F111" s="185" t="s">
        <v>173</v>
      </c>
      <c r="G111" s="36"/>
      <c r="H111" s="36"/>
      <c r="I111" s="186"/>
      <c r="J111" s="36"/>
      <c r="K111" s="36"/>
      <c r="L111" s="37"/>
      <c r="M111" s="187"/>
      <c r="N111" s="188"/>
      <c r="O111" s="70"/>
      <c r="P111" s="70"/>
      <c r="Q111" s="70"/>
      <c r="R111" s="70"/>
      <c r="S111" s="70"/>
      <c r="T111" s="71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7" t="s">
        <v>131</v>
      </c>
      <c r="AU111" s="17" t="s">
        <v>79</v>
      </c>
    </row>
    <row r="112" s="2" customFormat="1" ht="33" customHeight="1">
      <c r="A112" s="36"/>
      <c r="B112" s="170"/>
      <c r="C112" s="171" t="s">
        <v>174</v>
      </c>
      <c r="D112" s="171" t="s">
        <v>124</v>
      </c>
      <c r="E112" s="172" t="s">
        <v>175</v>
      </c>
      <c r="F112" s="173" t="s">
        <v>176</v>
      </c>
      <c r="G112" s="174" t="s">
        <v>127</v>
      </c>
      <c r="H112" s="175">
        <v>838</v>
      </c>
      <c r="I112" s="176"/>
      <c r="J112" s="177">
        <f>ROUND(I112*H112,2)</f>
        <v>0</v>
      </c>
      <c r="K112" s="173" t="s">
        <v>135</v>
      </c>
      <c r="L112" s="37"/>
      <c r="M112" s="178" t="s">
        <v>3</v>
      </c>
      <c r="N112" s="179" t="s">
        <v>42</v>
      </c>
      <c r="O112" s="70"/>
      <c r="P112" s="180">
        <f>O112*H112</f>
        <v>0</v>
      </c>
      <c r="Q112" s="180">
        <v>0</v>
      </c>
      <c r="R112" s="180">
        <f>Q112*H112</f>
        <v>0</v>
      </c>
      <c r="S112" s="180">
        <v>0.02</v>
      </c>
      <c r="T112" s="181">
        <f>S112*H112</f>
        <v>16.760000000000002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2" t="s">
        <v>129</v>
      </c>
      <c r="AT112" s="182" t="s">
        <v>124</v>
      </c>
      <c r="AU112" s="182" t="s">
        <v>79</v>
      </c>
      <c r="AY112" s="17" t="s">
        <v>121</v>
      </c>
      <c r="BE112" s="183">
        <f>IF(N112="základní",J112,0)</f>
        <v>0</v>
      </c>
      <c r="BF112" s="183">
        <f>IF(N112="snížená",J112,0)</f>
        <v>0</v>
      </c>
      <c r="BG112" s="183">
        <f>IF(N112="zákl. přenesená",J112,0)</f>
        <v>0</v>
      </c>
      <c r="BH112" s="183">
        <f>IF(N112="sníž. přenesená",J112,0)</f>
        <v>0</v>
      </c>
      <c r="BI112" s="183">
        <f>IF(N112="nulová",J112,0)</f>
        <v>0</v>
      </c>
      <c r="BJ112" s="17" t="s">
        <v>75</v>
      </c>
      <c r="BK112" s="183">
        <f>ROUND(I112*H112,2)</f>
        <v>0</v>
      </c>
      <c r="BL112" s="17" t="s">
        <v>129</v>
      </c>
      <c r="BM112" s="182" t="s">
        <v>177</v>
      </c>
    </row>
    <row r="113" s="2" customFormat="1">
      <c r="A113" s="36"/>
      <c r="B113" s="37"/>
      <c r="C113" s="36"/>
      <c r="D113" s="184" t="s">
        <v>131</v>
      </c>
      <c r="E113" s="36"/>
      <c r="F113" s="185" t="s">
        <v>178</v>
      </c>
      <c r="G113" s="36"/>
      <c r="H113" s="36"/>
      <c r="I113" s="186"/>
      <c r="J113" s="36"/>
      <c r="K113" s="36"/>
      <c r="L113" s="37"/>
      <c r="M113" s="187"/>
      <c r="N113" s="188"/>
      <c r="O113" s="70"/>
      <c r="P113" s="70"/>
      <c r="Q113" s="70"/>
      <c r="R113" s="70"/>
      <c r="S113" s="70"/>
      <c r="T113" s="71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7" t="s">
        <v>131</v>
      </c>
      <c r="AU113" s="17" t="s">
        <v>79</v>
      </c>
    </row>
    <row r="114" s="12" customFormat="1" ht="22.8" customHeight="1">
      <c r="A114" s="12"/>
      <c r="B114" s="157"/>
      <c r="C114" s="12"/>
      <c r="D114" s="158" t="s">
        <v>70</v>
      </c>
      <c r="E114" s="168" t="s">
        <v>179</v>
      </c>
      <c r="F114" s="168" t="s">
        <v>180</v>
      </c>
      <c r="G114" s="12"/>
      <c r="H114" s="12"/>
      <c r="I114" s="160"/>
      <c r="J114" s="169">
        <f>BK114</f>
        <v>0</v>
      </c>
      <c r="K114" s="12"/>
      <c r="L114" s="157"/>
      <c r="M114" s="162"/>
      <c r="N114" s="163"/>
      <c r="O114" s="163"/>
      <c r="P114" s="164">
        <f>SUM(P115:P120)</f>
        <v>0</v>
      </c>
      <c r="Q114" s="163"/>
      <c r="R114" s="164">
        <f>SUM(R115:R120)</f>
        <v>0</v>
      </c>
      <c r="S114" s="163"/>
      <c r="T114" s="165">
        <f>SUM(T115:T120)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58" t="s">
        <v>75</v>
      </c>
      <c r="AT114" s="166" t="s">
        <v>70</v>
      </c>
      <c r="AU114" s="166" t="s">
        <v>75</v>
      </c>
      <c r="AY114" s="158" t="s">
        <v>121</v>
      </c>
      <c r="BK114" s="167">
        <f>SUM(BK115:BK120)</f>
        <v>0</v>
      </c>
    </row>
    <row r="115" s="2" customFormat="1" ht="21.75" customHeight="1">
      <c r="A115" s="36"/>
      <c r="B115" s="170"/>
      <c r="C115" s="171" t="s">
        <v>181</v>
      </c>
      <c r="D115" s="171" t="s">
        <v>124</v>
      </c>
      <c r="E115" s="172" t="s">
        <v>182</v>
      </c>
      <c r="F115" s="173" t="s">
        <v>183</v>
      </c>
      <c r="G115" s="174" t="s">
        <v>184</v>
      </c>
      <c r="H115" s="175">
        <v>292.81900000000002</v>
      </c>
      <c r="I115" s="176"/>
      <c r="J115" s="177">
        <f>ROUND(I115*H115,2)</f>
        <v>0</v>
      </c>
      <c r="K115" s="173" t="s">
        <v>135</v>
      </c>
      <c r="L115" s="37"/>
      <c r="M115" s="178" t="s">
        <v>3</v>
      </c>
      <c r="N115" s="179" t="s">
        <v>42</v>
      </c>
      <c r="O115" s="70"/>
      <c r="P115" s="180">
        <f>O115*H115</f>
        <v>0</v>
      </c>
      <c r="Q115" s="180">
        <v>0</v>
      </c>
      <c r="R115" s="180">
        <f>Q115*H115</f>
        <v>0</v>
      </c>
      <c r="S115" s="180">
        <v>0</v>
      </c>
      <c r="T115" s="181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2" t="s">
        <v>129</v>
      </c>
      <c r="AT115" s="182" t="s">
        <v>124</v>
      </c>
      <c r="AU115" s="182" t="s">
        <v>79</v>
      </c>
      <c r="AY115" s="17" t="s">
        <v>121</v>
      </c>
      <c r="BE115" s="183">
        <f>IF(N115="základní",J115,0)</f>
        <v>0</v>
      </c>
      <c r="BF115" s="183">
        <f>IF(N115="snížená",J115,0)</f>
        <v>0</v>
      </c>
      <c r="BG115" s="183">
        <f>IF(N115="zákl. přenesená",J115,0)</f>
        <v>0</v>
      </c>
      <c r="BH115" s="183">
        <f>IF(N115="sníž. přenesená",J115,0)</f>
        <v>0</v>
      </c>
      <c r="BI115" s="183">
        <f>IF(N115="nulová",J115,0)</f>
        <v>0</v>
      </c>
      <c r="BJ115" s="17" t="s">
        <v>75</v>
      </c>
      <c r="BK115" s="183">
        <f>ROUND(I115*H115,2)</f>
        <v>0</v>
      </c>
      <c r="BL115" s="17" t="s">
        <v>129</v>
      </c>
      <c r="BM115" s="182" t="s">
        <v>185</v>
      </c>
    </row>
    <row r="116" s="2" customFormat="1">
      <c r="A116" s="36"/>
      <c r="B116" s="37"/>
      <c r="C116" s="36"/>
      <c r="D116" s="184" t="s">
        <v>131</v>
      </c>
      <c r="E116" s="36"/>
      <c r="F116" s="185" t="s">
        <v>186</v>
      </c>
      <c r="G116" s="36"/>
      <c r="H116" s="36"/>
      <c r="I116" s="186"/>
      <c r="J116" s="36"/>
      <c r="K116" s="36"/>
      <c r="L116" s="37"/>
      <c r="M116" s="187"/>
      <c r="N116" s="188"/>
      <c r="O116" s="70"/>
      <c r="P116" s="70"/>
      <c r="Q116" s="70"/>
      <c r="R116" s="70"/>
      <c r="S116" s="70"/>
      <c r="T116" s="71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7" t="s">
        <v>131</v>
      </c>
      <c r="AU116" s="17" t="s">
        <v>79</v>
      </c>
    </row>
    <row r="117" s="2" customFormat="1" ht="24.15" customHeight="1">
      <c r="A117" s="36"/>
      <c r="B117" s="170"/>
      <c r="C117" s="171" t="s">
        <v>142</v>
      </c>
      <c r="D117" s="171" t="s">
        <v>124</v>
      </c>
      <c r="E117" s="172" t="s">
        <v>187</v>
      </c>
      <c r="F117" s="173" t="s">
        <v>188</v>
      </c>
      <c r="G117" s="174" t="s">
        <v>184</v>
      </c>
      <c r="H117" s="175">
        <v>1756.914</v>
      </c>
      <c r="I117" s="176"/>
      <c r="J117" s="177">
        <f>ROUND(I117*H117,2)</f>
        <v>0</v>
      </c>
      <c r="K117" s="173" t="s">
        <v>135</v>
      </c>
      <c r="L117" s="37"/>
      <c r="M117" s="178" t="s">
        <v>3</v>
      </c>
      <c r="N117" s="179" t="s">
        <v>42</v>
      </c>
      <c r="O117" s="70"/>
      <c r="P117" s="180">
        <f>O117*H117</f>
        <v>0</v>
      </c>
      <c r="Q117" s="180">
        <v>0</v>
      </c>
      <c r="R117" s="180">
        <f>Q117*H117</f>
        <v>0</v>
      </c>
      <c r="S117" s="180">
        <v>0</v>
      </c>
      <c r="T117" s="181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2" t="s">
        <v>129</v>
      </c>
      <c r="AT117" s="182" t="s">
        <v>124</v>
      </c>
      <c r="AU117" s="182" t="s">
        <v>79</v>
      </c>
      <c r="AY117" s="17" t="s">
        <v>121</v>
      </c>
      <c r="BE117" s="183">
        <f>IF(N117="základní",J117,0)</f>
        <v>0</v>
      </c>
      <c r="BF117" s="183">
        <f>IF(N117="snížená",J117,0)</f>
        <v>0</v>
      </c>
      <c r="BG117" s="183">
        <f>IF(N117="zákl. přenesená",J117,0)</f>
        <v>0</v>
      </c>
      <c r="BH117" s="183">
        <f>IF(N117="sníž. přenesená",J117,0)</f>
        <v>0</v>
      </c>
      <c r="BI117" s="183">
        <f>IF(N117="nulová",J117,0)</f>
        <v>0</v>
      </c>
      <c r="BJ117" s="17" t="s">
        <v>75</v>
      </c>
      <c r="BK117" s="183">
        <f>ROUND(I117*H117,2)</f>
        <v>0</v>
      </c>
      <c r="BL117" s="17" t="s">
        <v>129</v>
      </c>
      <c r="BM117" s="182" t="s">
        <v>189</v>
      </c>
    </row>
    <row r="118" s="2" customFormat="1">
      <c r="A118" s="36"/>
      <c r="B118" s="37"/>
      <c r="C118" s="36"/>
      <c r="D118" s="184" t="s">
        <v>131</v>
      </c>
      <c r="E118" s="36"/>
      <c r="F118" s="185" t="s">
        <v>190</v>
      </c>
      <c r="G118" s="36"/>
      <c r="H118" s="36"/>
      <c r="I118" s="186"/>
      <c r="J118" s="36"/>
      <c r="K118" s="36"/>
      <c r="L118" s="37"/>
      <c r="M118" s="187"/>
      <c r="N118" s="188"/>
      <c r="O118" s="70"/>
      <c r="P118" s="70"/>
      <c r="Q118" s="70"/>
      <c r="R118" s="70"/>
      <c r="S118" s="70"/>
      <c r="T118" s="71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T118" s="17" t="s">
        <v>131</v>
      </c>
      <c r="AU118" s="17" t="s">
        <v>79</v>
      </c>
    </row>
    <row r="119" s="2" customFormat="1" ht="24.15" customHeight="1">
      <c r="A119" s="36"/>
      <c r="B119" s="170"/>
      <c r="C119" s="171" t="s">
        <v>150</v>
      </c>
      <c r="D119" s="171" t="s">
        <v>124</v>
      </c>
      <c r="E119" s="172" t="s">
        <v>191</v>
      </c>
      <c r="F119" s="173" t="s">
        <v>192</v>
      </c>
      <c r="G119" s="174" t="s">
        <v>184</v>
      </c>
      <c r="H119" s="175">
        <v>241.5</v>
      </c>
      <c r="I119" s="176"/>
      <c r="J119" s="177">
        <f>ROUND(I119*H119,2)</f>
        <v>0</v>
      </c>
      <c r="K119" s="173" t="s">
        <v>135</v>
      </c>
      <c r="L119" s="37"/>
      <c r="M119" s="178" t="s">
        <v>3</v>
      </c>
      <c r="N119" s="179" t="s">
        <v>42</v>
      </c>
      <c r="O119" s="70"/>
      <c r="P119" s="180">
        <f>O119*H119</f>
        <v>0</v>
      </c>
      <c r="Q119" s="180">
        <v>0</v>
      </c>
      <c r="R119" s="180">
        <f>Q119*H119</f>
        <v>0</v>
      </c>
      <c r="S119" s="180">
        <v>0</v>
      </c>
      <c r="T119" s="181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2" t="s">
        <v>129</v>
      </c>
      <c r="AT119" s="182" t="s">
        <v>124</v>
      </c>
      <c r="AU119" s="182" t="s">
        <v>79</v>
      </c>
      <c r="AY119" s="17" t="s">
        <v>121</v>
      </c>
      <c r="BE119" s="183">
        <f>IF(N119="základní",J119,0)</f>
        <v>0</v>
      </c>
      <c r="BF119" s="183">
        <f>IF(N119="snížená",J119,0)</f>
        <v>0</v>
      </c>
      <c r="BG119" s="183">
        <f>IF(N119="zákl. přenesená",J119,0)</f>
        <v>0</v>
      </c>
      <c r="BH119" s="183">
        <f>IF(N119="sníž. přenesená",J119,0)</f>
        <v>0</v>
      </c>
      <c r="BI119" s="183">
        <f>IF(N119="nulová",J119,0)</f>
        <v>0</v>
      </c>
      <c r="BJ119" s="17" t="s">
        <v>75</v>
      </c>
      <c r="BK119" s="183">
        <f>ROUND(I119*H119,2)</f>
        <v>0</v>
      </c>
      <c r="BL119" s="17" t="s">
        <v>129</v>
      </c>
      <c r="BM119" s="182" t="s">
        <v>193</v>
      </c>
    </row>
    <row r="120" s="2" customFormat="1">
      <c r="A120" s="36"/>
      <c r="B120" s="37"/>
      <c r="C120" s="36"/>
      <c r="D120" s="184" t="s">
        <v>131</v>
      </c>
      <c r="E120" s="36"/>
      <c r="F120" s="185" t="s">
        <v>194</v>
      </c>
      <c r="G120" s="36"/>
      <c r="H120" s="36"/>
      <c r="I120" s="186"/>
      <c r="J120" s="36"/>
      <c r="K120" s="36"/>
      <c r="L120" s="37"/>
      <c r="M120" s="187"/>
      <c r="N120" s="188"/>
      <c r="O120" s="70"/>
      <c r="P120" s="70"/>
      <c r="Q120" s="70"/>
      <c r="R120" s="70"/>
      <c r="S120" s="70"/>
      <c r="T120" s="71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131</v>
      </c>
      <c r="AU120" s="17" t="s">
        <v>79</v>
      </c>
    </row>
    <row r="121" s="12" customFormat="1" ht="22.8" customHeight="1">
      <c r="A121" s="12"/>
      <c r="B121" s="157"/>
      <c r="C121" s="12"/>
      <c r="D121" s="158" t="s">
        <v>70</v>
      </c>
      <c r="E121" s="168" t="s">
        <v>195</v>
      </c>
      <c r="F121" s="168" t="s">
        <v>196</v>
      </c>
      <c r="G121" s="12"/>
      <c r="H121" s="12"/>
      <c r="I121" s="160"/>
      <c r="J121" s="169">
        <f>BK121</f>
        <v>0</v>
      </c>
      <c r="K121" s="12"/>
      <c r="L121" s="157"/>
      <c r="M121" s="162"/>
      <c r="N121" s="163"/>
      <c r="O121" s="163"/>
      <c r="P121" s="164">
        <f>SUM(P122:P123)</f>
        <v>0</v>
      </c>
      <c r="Q121" s="163"/>
      <c r="R121" s="164">
        <f>SUM(R122:R123)</f>
        <v>0</v>
      </c>
      <c r="S121" s="163"/>
      <c r="T121" s="165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8" t="s">
        <v>75</v>
      </c>
      <c r="AT121" s="166" t="s">
        <v>70</v>
      </c>
      <c r="AU121" s="166" t="s">
        <v>75</v>
      </c>
      <c r="AY121" s="158" t="s">
        <v>121</v>
      </c>
      <c r="BK121" s="167">
        <f>SUM(BK122:BK123)</f>
        <v>0</v>
      </c>
    </row>
    <row r="122" s="2" customFormat="1" ht="33" customHeight="1">
      <c r="A122" s="36"/>
      <c r="B122" s="170"/>
      <c r="C122" s="171" t="s">
        <v>197</v>
      </c>
      <c r="D122" s="171" t="s">
        <v>124</v>
      </c>
      <c r="E122" s="172" t="s">
        <v>198</v>
      </c>
      <c r="F122" s="173" t="s">
        <v>199</v>
      </c>
      <c r="G122" s="174" t="s">
        <v>184</v>
      </c>
      <c r="H122" s="175">
        <v>0.021000000000000001</v>
      </c>
      <c r="I122" s="176"/>
      <c r="J122" s="177">
        <f>ROUND(I122*H122,2)</f>
        <v>0</v>
      </c>
      <c r="K122" s="173" t="s">
        <v>135</v>
      </c>
      <c r="L122" s="37"/>
      <c r="M122" s="178" t="s">
        <v>3</v>
      </c>
      <c r="N122" s="179" t="s">
        <v>42</v>
      </c>
      <c r="O122" s="70"/>
      <c r="P122" s="180">
        <f>O122*H122</f>
        <v>0</v>
      </c>
      <c r="Q122" s="180">
        <v>0</v>
      </c>
      <c r="R122" s="180">
        <f>Q122*H122</f>
        <v>0</v>
      </c>
      <c r="S122" s="180">
        <v>0</v>
      </c>
      <c r="T122" s="181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2" t="s">
        <v>129</v>
      </c>
      <c r="AT122" s="182" t="s">
        <v>124</v>
      </c>
      <c r="AU122" s="182" t="s">
        <v>79</v>
      </c>
      <c r="AY122" s="17" t="s">
        <v>121</v>
      </c>
      <c r="BE122" s="183">
        <f>IF(N122="základní",J122,0)</f>
        <v>0</v>
      </c>
      <c r="BF122" s="183">
        <f>IF(N122="snížená",J122,0)</f>
        <v>0</v>
      </c>
      <c r="BG122" s="183">
        <f>IF(N122="zákl. přenesená",J122,0)</f>
        <v>0</v>
      </c>
      <c r="BH122" s="183">
        <f>IF(N122="sníž. přenesená",J122,0)</f>
        <v>0</v>
      </c>
      <c r="BI122" s="183">
        <f>IF(N122="nulová",J122,0)</f>
        <v>0</v>
      </c>
      <c r="BJ122" s="17" t="s">
        <v>75</v>
      </c>
      <c r="BK122" s="183">
        <f>ROUND(I122*H122,2)</f>
        <v>0</v>
      </c>
      <c r="BL122" s="17" t="s">
        <v>129</v>
      </c>
      <c r="BM122" s="182" t="s">
        <v>200</v>
      </c>
    </row>
    <row r="123" s="2" customFormat="1">
      <c r="A123" s="36"/>
      <c r="B123" s="37"/>
      <c r="C123" s="36"/>
      <c r="D123" s="184" t="s">
        <v>131</v>
      </c>
      <c r="E123" s="36"/>
      <c r="F123" s="185" t="s">
        <v>201</v>
      </c>
      <c r="G123" s="36"/>
      <c r="H123" s="36"/>
      <c r="I123" s="186"/>
      <c r="J123" s="36"/>
      <c r="K123" s="36"/>
      <c r="L123" s="37"/>
      <c r="M123" s="189"/>
      <c r="N123" s="190"/>
      <c r="O123" s="191"/>
      <c r="P123" s="191"/>
      <c r="Q123" s="191"/>
      <c r="R123" s="191"/>
      <c r="S123" s="191"/>
      <c r="T123" s="192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131</v>
      </c>
      <c r="AU123" s="17" t="s">
        <v>79</v>
      </c>
    </row>
    <row r="124" s="2" customFormat="1" ht="6.96" customHeight="1">
      <c r="A124" s="36"/>
      <c r="B124" s="53"/>
      <c r="C124" s="54"/>
      <c r="D124" s="54"/>
      <c r="E124" s="54"/>
      <c r="F124" s="54"/>
      <c r="G124" s="54"/>
      <c r="H124" s="54"/>
      <c r="I124" s="54"/>
      <c r="J124" s="54"/>
      <c r="K124" s="54"/>
      <c r="L124" s="37"/>
      <c r="M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</sheetData>
  <autoFilter ref="C90:K1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5_01/111111411"/>
    <hyperlink ref="F97" r:id="rId2" display="https://podminky.urs.cz/item/CS_URS_2024_02/113107141"/>
    <hyperlink ref="F99" r:id="rId3" display="https://podminky.urs.cz/item/CS_URS_2024_02/113154553"/>
    <hyperlink ref="F102" r:id="rId4" display="https://podminky.urs.cz/item/CS_URS_2024_02/890211811"/>
    <hyperlink ref="F105" r:id="rId5" display="https://podminky.urs.cz/item/CS_URS_2025_01/915111111"/>
    <hyperlink ref="F107" r:id="rId6" display="https://podminky.urs.cz/item/CS_URS_2025_01/966006251"/>
    <hyperlink ref="F109" r:id="rId7" display="https://podminky.urs.cz/item/CS_URS_2025_01/912111111"/>
    <hyperlink ref="F111" r:id="rId8" display="https://podminky.urs.cz/item/CS_URS_2024_01/919735111"/>
    <hyperlink ref="F113" r:id="rId9" display="https://podminky.urs.cz/item/CS_URS_2024_02/938909331"/>
    <hyperlink ref="F116" r:id="rId10" display="https://podminky.urs.cz/item/CS_URS_2024_02/997013501"/>
    <hyperlink ref="F118" r:id="rId11" display="https://podminky.urs.cz/item/CS_URS_2024_02/997013509"/>
    <hyperlink ref="F120" r:id="rId12" display="https://podminky.urs.cz/item/CS_URS_2024_02/997013645"/>
    <hyperlink ref="F123" r:id="rId13" display="https://podminky.urs.cz/item/CS_URS_2024_02/9980110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="1" customFormat="1" ht="24.96" customHeight="1">
      <c r="B4" s="20"/>
      <c r="D4" s="21" t="s">
        <v>91</v>
      </c>
      <c r="L4" s="20"/>
      <c r="M4" s="120" t="s">
        <v>11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17</v>
      </c>
      <c r="L6" s="20"/>
    </row>
    <row r="7" s="1" customFormat="1" ht="16.5" customHeight="1">
      <c r="B7" s="20"/>
      <c r="E7" s="121" t="str">
        <f>'Rekapitulace stavby'!K6</f>
        <v>Oprava komunikace parkoviště</v>
      </c>
      <c r="F7" s="30"/>
      <c r="G7" s="30"/>
      <c r="H7" s="30"/>
      <c r="L7" s="20"/>
    </row>
    <row r="8" s="1" customFormat="1" ht="12" customHeight="1">
      <c r="B8" s="20"/>
      <c r="D8" s="30" t="s">
        <v>92</v>
      </c>
      <c r="L8" s="20"/>
    </row>
    <row r="9" s="2" customFormat="1" ht="16.5" customHeight="1">
      <c r="A9" s="36"/>
      <c r="B9" s="37"/>
      <c r="C9" s="36"/>
      <c r="D9" s="36"/>
      <c r="E9" s="121" t="s">
        <v>93</v>
      </c>
      <c r="F9" s="36"/>
      <c r="G9" s="36"/>
      <c r="H9" s="36"/>
      <c r="I9" s="36"/>
      <c r="J9" s="36"/>
      <c r="K9" s="36"/>
      <c r="L9" s="12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37"/>
      <c r="C10" s="36"/>
      <c r="D10" s="30" t="s">
        <v>94</v>
      </c>
      <c r="E10" s="36"/>
      <c r="F10" s="36"/>
      <c r="G10" s="36"/>
      <c r="H10" s="36"/>
      <c r="I10" s="36"/>
      <c r="J10" s="36"/>
      <c r="K10" s="36"/>
      <c r="L10" s="12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6.5" customHeight="1">
      <c r="A11" s="36"/>
      <c r="B11" s="37"/>
      <c r="C11" s="36"/>
      <c r="D11" s="36"/>
      <c r="E11" s="60" t="s">
        <v>202</v>
      </c>
      <c r="F11" s="36"/>
      <c r="G11" s="36"/>
      <c r="H11" s="36"/>
      <c r="I11" s="36"/>
      <c r="J11" s="36"/>
      <c r="K11" s="36"/>
      <c r="L11" s="12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12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2" customHeight="1">
      <c r="A13" s="36"/>
      <c r="B13" s="37"/>
      <c r="C13" s="36"/>
      <c r="D13" s="30" t="s">
        <v>19</v>
      </c>
      <c r="E13" s="36"/>
      <c r="F13" s="25" t="s">
        <v>3</v>
      </c>
      <c r="G13" s="36"/>
      <c r="H13" s="36"/>
      <c r="I13" s="30" t="s">
        <v>20</v>
      </c>
      <c r="J13" s="25" t="s">
        <v>3</v>
      </c>
      <c r="K13" s="36"/>
      <c r="L13" s="12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21</v>
      </c>
      <c r="E14" s="36"/>
      <c r="F14" s="25" t="s">
        <v>203</v>
      </c>
      <c r="G14" s="36"/>
      <c r="H14" s="36"/>
      <c r="I14" s="30" t="s">
        <v>23</v>
      </c>
      <c r="J14" s="62" t="str">
        <f>'Rekapitulace stavby'!AN8</f>
        <v>7. 3. 2025</v>
      </c>
      <c r="K14" s="36"/>
      <c r="L14" s="12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0.8" customHeight="1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12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2" customHeight="1">
      <c r="A16" s="36"/>
      <c r="B16" s="37"/>
      <c r="C16" s="36"/>
      <c r="D16" s="30" t="s">
        <v>25</v>
      </c>
      <c r="E16" s="36"/>
      <c r="F16" s="36"/>
      <c r="G16" s="36"/>
      <c r="H16" s="36"/>
      <c r="I16" s="30" t="s">
        <v>26</v>
      </c>
      <c r="J16" s="25" t="str">
        <f>IF('Rekapitulace stavby'!AN10="","",'Rekapitulace stavby'!AN10)</f>
        <v/>
      </c>
      <c r="K16" s="36"/>
      <c r="L16" s="12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8" customHeight="1">
      <c r="A17" s="36"/>
      <c r="B17" s="37"/>
      <c r="C17" s="36"/>
      <c r="D17" s="36"/>
      <c r="E17" s="25" t="str">
        <f>IF('Rekapitulace stavby'!E11="","",'Rekapitulace stavby'!E11)</f>
        <v xml:space="preserve"> </v>
      </c>
      <c r="F17" s="36"/>
      <c r="G17" s="36"/>
      <c r="H17" s="36"/>
      <c r="I17" s="30" t="s">
        <v>28</v>
      </c>
      <c r="J17" s="25" t="str">
        <f>IF('Rekapitulace stavby'!AN11="","",'Rekapitulace stavby'!AN11)</f>
        <v/>
      </c>
      <c r="K17" s="36"/>
      <c r="L17" s="12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6.96" customHeight="1">
      <c r="A18" s="36"/>
      <c r="B18" s="37"/>
      <c r="C18" s="36"/>
      <c r="D18" s="36"/>
      <c r="E18" s="36"/>
      <c r="F18" s="36"/>
      <c r="G18" s="36"/>
      <c r="H18" s="36"/>
      <c r="I18" s="36"/>
      <c r="J18" s="36"/>
      <c r="K18" s="36"/>
      <c r="L18" s="12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2" customHeight="1">
      <c r="A19" s="36"/>
      <c r="B19" s="37"/>
      <c r="C19" s="36"/>
      <c r="D19" s="30" t="s">
        <v>29</v>
      </c>
      <c r="E19" s="36"/>
      <c r="F19" s="36"/>
      <c r="G19" s="36"/>
      <c r="H19" s="36"/>
      <c r="I19" s="30" t="s">
        <v>26</v>
      </c>
      <c r="J19" s="31" t="str">
        <f>'Rekapitulace stavby'!AN13</f>
        <v>Vyplň údaj</v>
      </c>
      <c r="K19" s="36"/>
      <c r="L19" s="12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8" customHeight="1">
      <c r="A20" s="36"/>
      <c r="B20" s="37"/>
      <c r="C20" s="36"/>
      <c r="D20" s="36"/>
      <c r="E20" s="31" t="str">
        <f>'Rekapitulace stavby'!E14</f>
        <v>Vyplň údaj</v>
      </c>
      <c r="F20" s="25"/>
      <c r="G20" s="25"/>
      <c r="H20" s="25"/>
      <c r="I20" s="30" t="s">
        <v>28</v>
      </c>
      <c r="J20" s="31" t="str">
        <f>'Rekapitulace stavby'!AN14</f>
        <v>Vyplň údaj</v>
      </c>
      <c r="K20" s="36"/>
      <c r="L20" s="12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6.96" customHeight="1">
      <c r="A21" s="36"/>
      <c r="B21" s="37"/>
      <c r="C21" s="36"/>
      <c r="D21" s="36"/>
      <c r="E21" s="36"/>
      <c r="F21" s="36"/>
      <c r="G21" s="36"/>
      <c r="H21" s="36"/>
      <c r="I21" s="36"/>
      <c r="J21" s="36"/>
      <c r="K21" s="36"/>
      <c r="L21" s="12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2" customHeight="1">
      <c r="A22" s="36"/>
      <c r="B22" s="37"/>
      <c r="C22" s="36"/>
      <c r="D22" s="30" t="s">
        <v>31</v>
      </c>
      <c r="E22" s="36"/>
      <c r="F22" s="36"/>
      <c r="G22" s="36"/>
      <c r="H22" s="36"/>
      <c r="I22" s="30" t="s">
        <v>26</v>
      </c>
      <c r="J22" s="25" t="s">
        <v>3</v>
      </c>
      <c r="K22" s="36"/>
      <c r="L22" s="12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8" customHeight="1">
      <c r="A23" s="36"/>
      <c r="B23" s="37"/>
      <c r="C23" s="36"/>
      <c r="D23" s="36"/>
      <c r="E23" s="25" t="s">
        <v>27</v>
      </c>
      <c r="F23" s="36"/>
      <c r="G23" s="36"/>
      <c r="H23" s="36"/>
      <c r="I23" s="30" t="s">
        <v>28</v>
      </c>
      <c r="J23" s="25" t="s">
        <v>3</v>
      </c>
      <c r="K23" s="36"/>
      <c r="L23" s="12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6.96" customHeight="1">
      <c r="A24" s="36"/>
      <c r="B24" s="37"/>
      <c r="C24" s="36"/>
      <c r="D24" s="36"/>
      <c r="E24" s="36"/>
      <c r="F24" s="36"/>
      <c r="G24" s="36"/>
      <c r="H24" s="36"/>
      <c r="I24" s="36"/>
      <c r="J24" s="36"/>
      <c r="K24" s="36"/>
      <c r="L24" s="12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12" customHeight="1">
      <c r="A25" s="36"/>
      <c r="B25" s="37"/>
      <c r="C25" s="36"/>
      <c r="D25" s="30" t="s">
        <v>33</v>
      </c>
      <c r="E25" s="36"/>
      <c r="F25" s="36"/>
      <c r="G25" s="36"/>
      <c r="H25" s="36"/>
      <c r="I25" s="30" t="s">
        <v>26</v>
      </c>
      <c r="J25" s="25" t="s">
        <v>3</v>
      </c>
      <c r="K25" s="36"/>
      <c r="L25" s="12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8" customHeight="1">
      <c r="A26" s="36"/>
      <c r="B26" s="37"/>
      <c r="C26" s="36"/>
      <c r="D26" s="36"/>
      <c r="E26" s="25" t="s">
        <v>34</v>
      </c>
      <c r="F26" s="36"/>
      <c r="G26" s="36"/>
      <c r="H26" s="36"/>
      <c r="I26" s="30" t="s">
        <v>28</v>
      </c>
      <c r="J26" s="25" t="s">
        <v>3</v>
      </c>
      <c r="K26" s="36"/>
      <c r="L26" s="12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122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12" customHeight="1">
      <c r="A28" s="36"/>
      <c r="B28" s="37"/>
      <c r="C28" s="36"/>
      <c r="D28" s="30" t="s">
        <v>35</v>
      </c>
      <c r="E28" s="36"/>
      <c r="F28" s="36"/>
      <c r="G28" s="36"/>
      <c r="H28" s="36"/>
      <c r="I28" s="36"/>
      <c r="J28" s="36"/>
      <c r="K28" s="36"/>
      <c r="L28" s="12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8" customFormat="1" ht="16.5" customHeight="1">
      <c r="A29" s="123"/>
      <c r="B29" s="124"/>
      <c r="C29" s="123"/>
      <c r="D29" s="123"/>
      <c r="E29" s="34" t="s">
        <v>3</v>
      </c>
      <c r="F29" s="34"/>
      <c r="G29" s="34"/>
      <c r="H29" s="34"/>
      <c r="I29" s="123"/>
      <c r="J29" s="123"/>
      <c r="K29" s="123"/>
      <c r="L29" s="125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</row>
    <row r="30" s="2" customFormat="1" ht="6.96" customHeight="1">
      <c r="A30" s="36"/>
      <c r="B30" s="37"/>
      <c r="C30" s="36"/>
      <c r="D30" s="36"/>
      <c r="E30" s="36"/>
      <c r="F30" s="36"/>
      <c r="G30" s="36"/>
      <c r="H30" s="36"/>
      <c r="I30" s="36"/>
      <c r="J30" s="36"/>
      <c r="K30" s="36"/>
      <c r="L30" s="12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2"/>
      <c r="E31" s="82"/>
      <c r="F31" s="82"/>
      <c r="G31" s="82"/>
      <c r="H31" s="82"/>
      <c r="I31" s="82"/>
      <c r="J31" s="82"/>
      <c r="K31" s="82"/>
      <c r="L31" s="12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25.44" customHeight="1">
      <c r="A32" s="36"/>
      <c r="B32" s="37"/>
      <c r="C32" s="36"/>
      <c r="D32" s="126" t="s">
        <v>37</v>
      </c>
      <c r="E32" s="36"/>
      <c r="F32" s="36"/>
      <c r="G32" s="36"/>
      <c r="H32" s="36"/>
      <c r="I32" s="36"/>
      <c r="J32" s="88">
        <f>ROUND(J91, 2)</f>
        <v>0</v>
      </c>
      <c r="K32" s="36"/>
      <c r="L32" s="12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6.96" customHeight="1">
      <c r="A33" s="36"/>
      <c r="B33" s="37"/>
      <c r="C33" s="36"/>
      <c r="D33" s="82"/>
      <c r="E33" s="82"/>
      <c r="F33" s="82"/>
      <c r="G33" s="82"/>
      <c r="H33" s="82"/>
      <c r="I33" s="82"/>
      <c r="J33" s="82"/>
      <c r="K33" s="82"/>
      <c r="L33" s="12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6"/>
      <c r="F34" s="41" t="s">
        <v>39</v>
      </c>
      <c r="G34" s="36"/>
      <c r="H34" s="36"/>
      <c r="I34" s="41" t="s">
        <v>38</v>
      </c>
      <c r="J34" s="41" t="s">
        <v>40</v>
      </c>
      <c r="K34" s="36"/>
      <c r="L34" s="12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="2" customFormat="1" ht="14.4" customHeight="1">
      <c r="A35" s="36"/>
      <c r="B35" s="37"/>
      <c r="C35" s="36"/>
      <c r="D35" s="127" t="s">
        <v>41</v>
      </c>
      <c r="E35" s="30" t="s">
        <v>42</v>
      </c>
      <c r="F35" s="128">
        <f>ROUND((SUM(BE91:BE110)),  2)</f>
        <v>0</v>
      </c>
      <c r="G35" s="36"/>
      <c r="H35" s="36"/>
      <c r="I35" s="129">
        <v>0.20999999999999999</v>
      </c>
      <c r="J35" s="128">
        <f>ROUND(((SUM(BE91:BE110))*I35),  2)</f>
        <v>0</v>
      </c>
      <c r="K35" s="36"/>
      <c r="L35" s="12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14.4" customHeight="1">
      <c r="A36" s="36"/>
      <c r="B36" s="37"/>
      <c r="C36" s="36"/>
      <c r="D36" s="36"/>
      <c r="E36" s="30" t="s">
        <v>43</v>
      </c>
      <c r="F36" s="128">
        <f>ROUND((SUM(BF91:BF110)),  2)</f>
        <v>0</v>
      </c>
      <c r="G36" s="36"/>
      <c r="H36" s="36"/>
      <c r="I36" s="129">
        <v>0.12</v>
      </c>
      <c r="J36" s="128">
        <f>ROUND(((SUM(BF91:BF110))*I36),  2)</f>
        <v>0</v>
      </c>
      <c r="K36" s="36"/>
      <c r="L36" s="12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44</v>
      </c>
      <c r="F37" s="128">
        <f>ROUND((SUM(BG91:BG110)),  2)</f>
        <v>0</v>
      </c>
      <c r="G37" s="36"/>
      <c r="H37" s="36"/>
      <c r="I37" s="129">
        <v>0.20999999999999999</v>
      </c>
      <c r="J37" s="128">
        <f>0</f>
        <v>0</v>
      </c>
      <c r="K37" s="36"/>
      <c r="L37" s="12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hidden="1" s="2" customFormat="1" ht="14.4" customHeight="1">
      <c r="A38" s="36"/>
      <c r="B38" s="37"/>
      <c r="C38" s="36"/>
      <c r="D38" s="36"/>
      <c r="E38" s="30" t="s">
        <v>45</v>
      </c>
      <c r="F38" s="128">
        <f>ROUND((SUM(BH91:BH110)),  2)</f>
        <v>0</v>
      </c>
      <c r="G38" s="36"/>
      <c r="H38" s="36"/>
      <c r="I38" s="129">
        <v>0.12</v>
      </c>
      <c r="J38" s="128">
        <f>0</f>
        <v>0</v>
      </c>
      <c r="K38" s="36"/>
      <c r="L38" s="12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hidden="1" s="2" customFormat="1" ht="14.4" customHeight="1">
      <c r="A39" s="36"/>
      <c r="B39" s="37"/>
      <c r="C39" s="36"/>
      <c r="D39" s="36"/>
      <c r="E39" s="30" t="s">
        <v>46</v>
      </c>
      <c r="F39" s="128">
        <f>ROUND((SUM(BI91:BI110)),  2)</f>
        <v>0</v>
      </c>
      <c r="G39" s="36"/>
      <c r="H39" s="36"/>
      <c r="I39" s="129">
        <v>0</v>
      </c>
      <c r="J39" s="128">
        <f>0</f>
        <v>0</v>
      </c>
      <c r="K39" s="36"/>
      <c r="L39" s="12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6.96" customHeight="1">
      <c r="A40" s="36"/>
      <c r="B40" s="37"/>
      <c r="C40" s="36"/>
      <c r="D40" s="36"/>
      <c r="E40" s="36"/>
      <c r="F40" s="36"/>
      <c r="G40" s="36"/>
      <c r="H40" s="36"/>
      <c r="I40" s="36"/>
      <c r="J40" s="36"/>
      <c r="K40" s="36"/>
      <c r="L40" s="12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2" customFormat="1" ht="25.44" customHeight="1">
      <c r="A41" s="36"/>
      <c r="B41" s="37"/>
      <c r="C41" s="130"/>
      <c r="D41" s="131" t="s">
        <v>47</v>
      </c>
      <c r="E41" s="74"/>
      <c r="F41" s="74"/>
      <c r="G41" s="132" t="s">
        <v>48</v>
      </c>
      <c r="H41" s="133" t="s">
        <v>49</v>
      </c>
      <c r="I41" s="74"/>
      <c r="J41" s="134">
        <f>SUM(J32:J39)</f>
        <v>0</v>
      </c>
      <c r="K41" s="135"/>
      <c r="L41" s="122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</row>
    <row r="42" s="2" customFormat="1" ht="14.4" customHeight="1">
      <c r="A42" s="36"/>
      <c r="B42" s="53"/>
      <c r="C42" s="54"/>
      <c r="D42" s="54"/>
      <c r="E42" s="54"/>
      <c r="F42" s="54"/>
      <c r="G42" s="54"/>
      <c r="H42" s="54"/>
      <c r="I42" s="54"/>
      <c r="J42" s="54"/>
      <c r="K42" s="54"/>
      <c r="L42" s="122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</row>
    <row r="46" s="2" customFormat="1" ht="6.96" customHeight="1">
      <c r="A46" s="36"/>
      <c r="B46" s="55"/>
      <c r="C46" s="56"/>
      <c r="D46" s="56"/>
      <c r="E46" s="56"/>
      <c r="F46" s="56"/>
      <c r="G46" s="56"/>
      <c r="H46" s="56"/>
      <c r="I46" s="56"/>
      <c r="J46" s="56"/>
      <c r="K46" s="56"/>
      <c r="L46" s="12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24.96" customHeight="1">
      <c r="A47" s="36"/>
      <c r="B47" s="37"/>
      <c r="C47" s="21" t="s">
        <v>96</v>
      </c>
      <c r="D47" s="36"/>
      <c r="E47" s="36"/>
      <c r="F47" s="36"/>
      <c r="G47" s="36"/>
      <c r="H47" s="36"/>
      <c r="I47" s="36"/>
      <c r="J47" s="36"/>
      <c r="K47" s="36"/>
      <c r="L47" s="12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6.96" customHeight="1">
      <c r="A48" s="36"/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12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17</v>
      </c>
      <c r="D49" s="36"/>
      <c r="E49" s="36"/>
      <c r="F49" s="36"/>
      <c r="G49" s="36"/>
      <c r="H49" s="36"/>
      <c r="I49" s="36"/>
      <c r="J49" s="36"/>
      <c r="K49" s="36"/>
      <c r="L49" s="12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6"/>
      <c r="D50" s="36"/>
      <c r="E50" s="121" t="str">
        <f>E7</f>
        <v>Oprava komunikace parkoviště</v>
      </c>
      <c r="F50" s="30"/>
      <c r="G50" s="30"/>
      <c r="H50" s="30"/>
      <c r="I50" s="36"/>
      <c r="J50" s="36"/>
      <c r="K50" s="36"/>
      <c r="L50" s="12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1" customFormat="1" ht="12" customHeight="1">
      <c r="B51" s="20"/>
      <c r="C51" s="30" t="s">
        <v>92</v>
      </c>
      <c r="L51" s="20"/>
    </row>
    <row r="52" s="2" customFormat="1" ht="16.5" customHeight="1">
      <c r="A52" s="36"/>
      <c r="B52" s="37"/>
      <c r="C52" s="36"/>
      <c r="D52" s="36"/>
      <c r="E52" s="121" t="s">
        <v>93</v>
      </c>
      <c r="F52" s="36"/>
      <c r="G52" s="36"/>
      <c r="H52" s="36"/>
      <c r="I52" s="36"/>
      <c r="J52" s="36"/>
      <c r="K52" s="36"/>
      <c r="L52" s="12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12" customHeight="1">
      <c r="A53" s="36"/>
      <c r="B53" s="37"/>
      <c r="C53" s="30" t="s">
        <v>94</v>
      </c>
      <c r="D53" s="36"/>
      <c r="E53" s="36"/>
      <c r="F53" s="36"/>
      <c r="G53" s="36"/>
      <c r="H53" s="36"/>
      <c r="I53" s="36"/>
      <c r="J53" s="36"/>
      <c r="K53" s="36"/>
      <c r="L53" s="12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6.5" customHeight="1">
      <c r="A54" s="36"/>
      <c r="B54" s="37"/>
      <c r="C54" s="36"/>
      <c r="D54" s="36"/>
      <c r="E54" s="60" t="str">
        <f>E11</f>
        <v>1.2 - Stavební úpravy</v>
      </c>
      <c r="F54" s="36"/>
      <c r="G54" s="36"/>
      <c r="H54" s="36"/>
      <c r="I54" s="36"/>
      <c r="J54" s="36"/>
      <c r="K54" s="36"/>
      <c r="L54" s="12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6.96" customHeight="1">
      <c r="A55" s="36"/>
      <c r="B55" s="37"/>
      <c r="C55" s="36"/>
      <c r="D55" s="36"/>
      <c r="E55" s="36"/>
      <c r="F55" s="36"/>
      <c r="G55" s="36"/>
      <c r="H55" s="36"/>
      <c r="I55" s="36"/>
      <c r="J55" s="36"/>
      <c r="K55" s="36"/>
      <c r="L55" s="12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2" customHeight="1">
      <c r="A56" s="36"/>
      <c r="B56" s="37"/>
      <c r="C56" s="30" t="s">
        <v>21</v>
      </c>
      <c r="D56" s="36"/>
      <c r="E56" s="36"/>
      <c r="F56" s="25" t="str">
        <f>F14</f>
        <v xml:space="preserve">nemocenice Most </v>
      </c>
      <c r="G56" s="36"/>
      <c r="H56" s="36"/>
      <c r="I56" s="30" t="s">
        <v>23</v>
      </c>
      <c r="J56" s="62" t="str">
        <f>IF(J14="","",J14)</f>
        <v>7. 3. 2025</v>
      </c>
      <c r="K56" s="36"/>
      <c r="L56" s="12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6.96" customHeight="1">
      <c r="A57" s="36"/>
      <c r="B57" s="37"/>
      <c r="C57" s="36"/>
      <c r="D57" s="36"/>
      <c r="E57" s="36"/>
      <c r="F57" s="36"/>
      <c r="G57" s="36"/>
      <c r="H57" s="36"/>
      <c r="I57" s="36"/>
      <c r="J57" s="36"/>
      <c r="K57" s="36"/>
      <c r="L57" s="12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5.15" customHeight="1">
      <c r="A58" s="36"/>
      <c r="B58" s="37"/>
      <c r="C58" s="30" t="s">
        <v>25</v>
      </c>
      <c r="D58" s="36"/>
      <c r="E58" s="36"/>
      <c r="F58" s="25" t="str">
        <f>E17</f>
        <v xml:space="preserve"> </v>
      </c>
      <c r="G58" s="36"/>
      <c r="H58" s="36"/>
      <c r="I58" s="30" t="s">
        <v>31</v>
      </c>
      <c r="J58" s="34" t="str">
        <f>E23</f>
        <v xml:space="preserve"> </v>
      </c>
      <c r="K58" s="36"/>
      <c r="L58" s="12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15.15" customHeight="1">
      <c r="A59" s="36"/>
      <c r="B59" s="37"/>
      <c r="C59" s="30" t="s">
        <v>29</v>
      </c>
      <c r="D59" s="36"/>
      <c r="E59" s="36"/>
      <c r="F59" s="25" t="str">
        <f>IF(E20="","",E20)</f>
        <v>Vyplň údaj</v>
      </c>
      <c r="G59" s="36"/>
      <c r="H59" s="36"/>
      <c r="I59" s="30" t="s">
        <v>33</v>
      </c>
      <c r="J59" s="34" t="str">
        <f>E26</f>
        <v>Lukáš Václavík</v>
      </c>
      <c r="K59" s="36"/>
      <c r="L59" s="12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</row>
    <row r="60" s="2" customFormat="1" ht="10.32" customHeight="1">
      <c r="A60" s="36"/>
      <c r="B60" s="37"/>
      <c r="C60" s="36"/>
      <c r="D60" s="36"/>
      <c r="E60" s="36"/>
      <c r="F60" s="36"/>
      <c r="G60" s="36"/>
      <c r="H60" s="36"/>
      <c r="I60" s="36"/>
      <c r="J60" s="36"/>
      <c r="K60" s="36"/>
      <c r="L60" s="122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</row>
    <row r="61" s="2" customFormat="1" ht="29.28" customHeight="1">
      <c r="A61" s="36"/>
      <c r="B61" s="37"/>
      <c r="C61" s="136" t="s">
        <v>97</v>
      </c>
      <c r="D61" s="130"/>
      <c r="E61" s="130"/>
      <c r="F61" s="130"/>
      <c r="G61" s="130"/>
      <c r="H61" s="130"/>
      <c r="I61" s="130"/>
      <c r="J61" s="137" t="s">
        <v>98</v>
      </c>
      <c r="K61" s="130"/>
      <c r="L61" s="122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 s="2" customFormat="1" ht="10.32" customHeight="1">
      <c r="A62" s="36"/>
      <c r="B62" s="37"/>
      <c r="C62" s="36"/>
      <c r="D62" s="36"/>
      <c r="E62" s="36"/>
      <c r="F62" s="36"/>
      <c r="G62" s="36"/>
      <c r="H62" s="36"/>
      <c r="I62" s="36"/>
      <c r="J62" s="36"/>
      <c r="K62" s="36"/>
      <c r="L62" s="12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22.8" customHeight="1">
      <c r="A63" s="36"/>
      <c r="B63" s="37"/>
      <c r="C63" s="138" t="s">
        <v>69</v>
      </c>
      <c r="D63" s="36"/>
      <c r="E63" s="36"/>
      <c r="F63" s="36"/>
      <c r="G63" s="36"/>
      <c r="H63" s="36"/>
      <c r="I63" s="36"/>
      <c r="J63" s="88">
        <f>J91</f>
        <v>0</v>
      </c>
      <c r="K63" s="36"/>
      <c r="L63" s="122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U63" s="17" t="s">
        <v>99</v>
      </c>
    </row>
    <row r="64" s="9" customFormat="1" ht="24.96" customHeight="1">
      <c r="A64" s="9"/>
      <c r="B64" s="139"/>
      <c r="C64" s="9"/>
      <c r="D64" s="140" t="s">
        <v>100</v>
      </c>
      <c r="E64" s="141"/>
      <c r="F64" s="141"/>
      <c r="G64" s="141"/>
      <c r="H64" s="141"/>
      <c r="I64" s="141"/>
      <c r="J64" s="142">
        <f>J92</f>
        <v>0</v>
      </c>
      <c r="K64" s="9"/>
      <c r="L64" s="13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43"/>
      <c r="C65" s="10"/>
      <c r="D65" s="144" t="s">
        <v>204</v>
      </c>
      <c r="E65" s="145"/>
      <c r="F65" s="145"/>
      <c r="G65" s="145"/>
      <c r="H65" s="145"/>
      <c r="I65" s="145"/>
      <c r="J65" s="146">
        <f>J93</f>
        <v>0</v>
      </c>
      <c r="K65" s="10"/>
      <c r="L65" s="14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43"/>
      <c r="C66" s="10"/>
      <c r="D66" s="144" t="s">
        <v>103</v>
      </c>
      <c r="E66" s="145"/>
      <c r="F66" s="145"/>
      <c r="G66" s="145"/>
      <c r="H66" s="145"/>
      <c r="I66" s="145"/>
      <c r="J66" s="146">
        <f>J98</f>
        <v>0</v>
      </c>
      <c r="K66" s="10"/>
      <c r="L66" s="14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43"/>
      <c r="C67" s="10"/>
      <c r="D67" s="144" t="s">
        <v>105</v>
      </c>
      <c r="E67" s="145"/>
      <c r="F67" s="145"/>
      <c r="G67" s="145"/>
      <c r="H67" s="145"/>
      <c r="I67" s="145"/>
      <c r="J67" s="146">
        <f>J104</f>
        <v>0</v>
      </c>
      <c r="K67" s="10"/>
      <c r="L67" s="14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39"/>
      <c r="C68" s="9"/>
      <c r="D68" s="140" t="s">
        <v>205</v>
      </c>
      <c r="E68" s="141"/>
      <c r="F68" s="141"/>
      <c r="G68" s="141"/>
      <c r="H68" s="141"/>
      <c r="I68" s="141"/>
      <c r="J68" s="142">
        <f>J107</f>
        <v>0</v>
      </c>
      <c r="K68" s="9"/>
      <c r="L68" s="13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43"/>
      <c r="C69" s="10"/>
      <c r="D69" s="144" t="s">
        <v>206</v>
      </c>
      <c r="E69" s="145"/>
      <c r="F69" s="145"/>
      <c r="G69" s="145"/>
      <c r="H69" s="145"/>
      <c r="I69" s="145"/>
      <c r="J69" s="146">
        <f>J108</f>
        <v>0</v>
      </c>
      <c r="K69" s="10"/>
      <c r="L69" s="14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6"/>
      <c r="B70" s="37"/>
      <c r="C70" s="36"/>
      <c r="D70" s="36"/>
      <c r="E70" s="36"/>
      <c r="F70" s="36"/>
      <c r="G70" s="36"/>
      <c r="H70" s="36"/>
      <c r="I70" s="36"/>
      <c r="J70" s="36"/>
      <c r="K70" s="36"/>
      <c r="L70" s="12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6.96" customHeight="1">
      <c r="A71" s="36"/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12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="2" customFormat="1" ht="6.96" customHeight="1">
      <c r="A75" s="36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12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24.96" customHeight="1">
      <c r="A76" s="36"/>
      <c r="B76" s="37"/>
      <c r="C76" s="21" t="s">
        <v>106</v>
      </c>
      <c r="D76" s="36"/>
      <c r="E76" s="36"/>
      <c r="F76" s="36"/>
      <c r="G76" s="36"/>
      <c r="H76" s="36"/>
      <c r="I76" s="36"/>
      <c r="J76" s="36"/>
      <c r="K76" s="36"/>
      <c r="L76" s="12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6.96" customHeight="1">
      <c r="A77" s="36"/>
      <c r="B77" s="37"/>
      <c r="C77" s="36"/>
      <c r="D77" s="36"/>
      <c r="E77" s="36"/>
      <c r="F77" s="36"/>
      <c r="G77" s="36"/>
      <c r="H77" s="36"/>
      <c r="I77" s="36"/>
      <c r="J77" s="36"/>
      <c r="K77" s="36"/>
      <c r="L77" s="12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2" customHeight="1">
      <c r="A78" s="36"/>
      <c r="B78" s="37"/>
      <c r="C78" s="30" t="s">
        <v>17</v>
      </c>
      <c r="D78" s="36"/>
      <c r="E78" s="36"/>
      <c r="F78" s="36"/>
      <c r="G78" s="36"/>
      <c r="H78" s="36"/>
      <c r="I78" s="36"/>
      <c r="J78" s="36"/>
      <c r="K78" s="36"/>
      <c r="L78" s="12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6.5" customHeight="1">
      <c r="A79" s="36"/>
      <c r="B79" s="37"/>
      <c r="C79" s="36"/>
      <c r="D79" s="36"/>
      <c r="E79" s="121" t="str">
        <f>E7</f>
        <v>Oprava komunikace parkoviště</v>
      </c>
      <c r="F79" s="30"/>
      <c r="G79" s="30"/>
      <c r="H79" s="30"/>
      <c r="I79" s="36"/>
      <c r="J79" s="36"/>
      <c r="K79" s="36"/>
      <c r="L79" s="12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1" customFormat="1" ht="12" customHeight="1">
      <c r="B80" s="20"/>
      <c r="C80" s="30" t="s">
        <v>92</v>
      </c>
      <c r="L80" s="20"/>
    </row>
    <row r="81" s="2" customFormat="1" ht="16.5" customHeight="1">
      <c r="A81" s="36"/>
      <c r="B81" s="37"/>
      <c r="C81" s="36"/>
      <c r="D81" s="36"/>
      <c r="E81" s="121" t="s">
        <v>93</v>
      </c>
      <c r="F81" s="36"/>
      <c r="G81" s="36"/>
      <c r="H81" s="36"/>
      <c r="I81" s="36"/>
      <c r="J81" s="36"/>
      <c r="K81" s="36"/>
      <c r="L81" s="122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12" customHeight="1">
      <c r="A82" s="36"/>
      <c r="B82" s="37"/>
      <c r="C82" s="30" t="s">
        <v>94</v>
      </c>
      <c r="D82" s="36"/>
      <c r="E82" s="36"/>
      <c r="F82" s="36"/>
      <c r="G82" s="36"/>
      <c r="H82" s="36"/>
      <c r="I82" s="36"/>
      <c r="J82" s="36"/>
      <c r="K82" s="36"/>
      <c r="L82" s="122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16.5" customHeight="1">
      <c r="A83" s="36"/>
      <c r="B83" s="37"/>
      <c r="C83" s="36"/>
      <c r="D83" s="36"/>
      <c r="E83" s="60" t="str">
        <f>E11</f>
        <v>1.2 - Stavební úpravy</v>
      </c>
      <c r="F83" s="36"/>
      <c r="G83" s="36"/>
      <c r="H83" s="36"/>
      <c r="I83" s="36"/>
      <c r="J83" s="36"/>
      <c r="K83" s="36"/>
      <c r="L83" s="122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6.96" customHeight="1">
      <c r="A84" s="36"/>
      <c r="B84" s="37"/>
      <c r="C84" s="36"/>
      <c r="D84" s="36"/>
      <c r="E84" s="36"/>
      <c r="F84" s="36"/>
      <c r="G84" s="36"/>
      <c r="H84" s="36"/>
      <c r="I84" s="36"/>
      <c r="J84" s="36"/>
      <c r="K84" s="36"/>
      <c r="L84" s="122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2" customHeight="1">
      <c r="A85" s="36"/>
      <c r="B85" s="37"/>
      <c r="C85" s="30" t="s">
        <v>21</v>
      </c>
      <c r="D85" s="36"/>
      <c r="E85" s="36"/>
      <c r="F85" s="25" t="str">
        <f>F14</f>
        <v xml:space="preserve">nemocenice Most </v>
      </c>
      <c r="G85" s="36"/>
      <c r="H85" s="36"/>
      <c r="I85" s="30" t="s">
        <v>23</v>
      </c>
      <c r="J85" s="62" t="str">
        <f>IF(J14="","",J14)</f>
        <v>7. 3. 2025</v>
      </c>
      <c r="K85" s="36"/>
      <c r="L85" s="122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6.96" customHeight="1">
      <c r="A86" s="36"/>
      <c r="B86" s="37"/>
      <c r="C86" s="36"/>
      <c r="D86" s="36"/>
      <c r="E86" s="36"/>
      <c r="F86" s="36"/>
      <c r="G86" s="36"/>
      <c r="H86" s="36"/>
      <c r="I86" s="36"/>
      <c r="J86" s="36"/>
      <c r="K86" s="36"/>
      <c r="L86" s="122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5.15" customHeight="1">
      <c r="A87" s="36"/>
      <c r="B87" s="37"/>
      <c r="C87" s="30" t="s">
        <v>25</v>
      </c>
      <c r="D87" s="36"/>
      <c r="E87" s="36"/>
      <c r="F87" s="25" t="str">
        <f>E17</f>
        <v xml:space="preserve"> </v>
      </c>
      <c r="G87" s="36"/>
      <c r="H87" s="36"/>
      <c r="I87" s="30" t="s">
        <v>31</v>
      </c>
      <c r="J87" s="34" t="str">
        <f>E23</f>
        <v xml:space="preserve"> </v>
      </c>
      <c r="K87" s="36"/>
      <c r="L87" s="122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15.15" customHeight="1">
      <c r="A88" s="36"/>
      <c r="B88" s="37"/>
      <c r="C88" s="30" t="s">
        <v>29</v>
      </c>
      <c r="D88" s="36"/>
      <c r="E88" s="36"/>
      <c r="F88" s="25" t="str">
        <f>IF(E20="","",E20)</f>
        <v>Vyplň údaj</v>
      </c>
      <c r="G88" s="36"/>
      <c r="H88" s="36"/>
      <c r="I88" s="30" t="s">
        <v>33</v>
      </c>
      <c r="J88" s="34" t="str">
        <f>E26</f>
        <v>Lukáš Václavík</v>
      </c>
      <c r="K88" s="36"/>
      <c r="L88" s="122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0.32" customHeight="1">
      <c r="A89" s="36"/>
      <c r="B89" s="37"/>
      <c r="C89" s="36"/>
      <c r="D89" s="36"/>
      <c r="E89" s="36"/>
      <c r="F89" s="36"/>
      <c r="G89" s="36"/>
      <c r="H89" s="36"/>
      <c r="I89" s="36"/>
      <c r="J89" s="36"/>
      <c r="K89" s="36"/>
      <c r="L89" s="122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11" customFormat="1" ht="29.28" customHeight="1">
      <c r="A90" s="147"/>
      <c r="B90" s="148"/>
      <c r="C90" s="149" t="s">
        <v>107</v>
      </c>
      <c r="D90" s="150" t="s">
        <v>56</v>
      </c>
      <c r="E90" s="150" t="s">
        <v>52</v>
      </c>
      <c r="F90" s="150" t="s">
        <v>53</v>
      </c>
      <c r="G90" s="150" t="s">
        <v>108</v>
      </c>
      <c r="H90" s="150" t="s">
        <v>109</v>
      </c>
      <c r="I90" s="150" t="s">
        <v>110</v>
      </c>
      <c r="J90" s="150" t="s">
        <v>98</v>
      </c>
      <c r="K90" s="151" t="s">
        <v>111</v>
      </c>
      <c r="L90" s="152"/>
      <c r="M90" s="78" t="s">
        <v>3</v>
      </c>
      <c r="N90" s="79" t="s">
        <v>41</v>
      </c>
      <c r="O90" s="79" t="s">
        <v>112</v>
      </c>
      <c r="P90" s="79" t="s">
        <v>113</v>
      </c>
      <c r="Q90" s="79" t="s">
        <v>114</v>
      </c>
      <c r="R90" s="79" t="s">
        <v>115</v>
      </c>
      <c r="S90" s="79" t="s">
        <v>116</v>
      </c>
      <c r="T90" s="80" t="s">
        <v>117</v>
      </c>
      <c r="U90" s="147"/>
      <c r="V90" s="147"/>
      <c r="W90" s="147"/>
      <c r="X90" s="147"/>
      <c r="Y90" s="147"/>
      <c r="Z90" s="147"/>
      <c r="AA90" s="147"/>
      <c r="AB90" s="147"/>
      <c r="AC90" s="147"/>
      <c r="AD90" s="147"/>
      <c r="AE90" s="147"/>
    </row>
    <row r="91" s="2" customFormat="1" ht="22.8" customHeight="1">
      <c r="A91" s="36"/>
      <c r="B91" s="37"/>
      <c r="C91" s="85" t="s">
        <v>118</v>
      </c>
      <c r="D91" s="36"/>
      <c r="E91" s="36"/>
      <c r="F91" s="36"/>
      <c r="G91" s="36"/>
      <c r="H91" s="36"/>
      <c r="I91" s="36"/>
      <c r="J91" s="153">
        <f>BK91</f>
        <v>0</v>
      </c>
      <c r="K91" s="36"/>
      <c r="L91" s="37"/>
      <c r="M91" s="81"/>
      <c r="N91" s="66"/>
      <c r="O91" s="82"/>
      <c r="P91" s="154">
        <f>P92+P107</f>
        <v>0</v>
      </c>
      <c r="Q91" s="82"/>
      <c r="R91" s="154">
        <f>R92+R107</f>
        <v>154.722778506</v>
      </c>
      <c r="S91" s="82"/>
      <c r="T91" s="155">
        <f>T92+T107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7" t="s">
        <v>70</v>
      </c>
      <c r="AU91" s="17" t="s">
        <v>99</v>
      </c>
      <c r="BK91" s="156">
        <f>BK92+BK107</f>
        <v>0</v>
      </c>
    </row>
    <row r="92" s="12" customFormat="1" ht="25.92" customHeight="1">
      <c r="A92" s="12"/>
      <c r="B92" s="157"/>
      <c r="C92" s="12"/>
      <c r="D92" s="158" t="s">
        <v>70</v>
      </c>
      <c r="E92" s="159" t="s">
        <v>119</v>
      </c>
      <c r="F92" s="159" t="s">
        <v>120</v>
      </c>
      <c r="G92" s="12"/>
      <c r="H92" s="12"/>
      <c r="I92" s="160"/>
      <c r="J92" s="161">
        <f>BK92</f>
        <v>0</v>
      </c>
      <c r="K92" s="12"/>
      <c r="L92" s="157"/>
      <c r="M92" s="162"/>
      <c r="N92" s="163"/>
      <c r="O92" s="163"/>
      <c r="P92" s="164">
        <f>P93+P98+P104</f>
        <v>0</v>
      </c>
      <c r="Q92" s="163"/>
      <c r="R92" s="164">
        <f>R93+R98+R104</f>
        <v>154.722778506</v>
      </c>
      <c r="S92" s="163"/>
      <c r="T92" s="165">
        <f>T93+T98+T104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58" t="s">
        <v>75</v>
      </c>
      <c r="AT92" s="166" t="s">
        <v>70</v>
      </c>
      <c r="AU92" s="166" t="s">
        <v>71</v>
      </c>
      <c r="AY92" s="158" t="s">
        <v>121</v>
      </c>
      <c r="BK92" s="167">
        <f>BK93+BK98+BK104</f>
        <v>0</v>
      </c>
    </row>
    <row r="93" s="12" customFormat="1" ht="22.8" customHeight="1">
      <c r="A93" s="12"/>
      <c r="B93" s="157"/>
      <c r="C93" s="12"/>
      <c r="D93" s="158" t="s">
        <v>70</v>
      </c>
      <c r="E93" s="168" t="s">
        <v>168</v>
      </c>
      <c r="F93" s="168" t="s">
        <v>207</v>
      </c>
      <c r="G93" s="12"/>
      <c r="H93" s="12"/>
      <c r="I93" s="160"/>
      <c r="J93" s="169">
        <f>BK93</f>
        <v>0</v>
      </c>
      <c r="K93" s="12"/>
      <c r="L93" s="157"/>
      <c r="M93" s="162"/>
      <c r="N93" s="163"/>
      <c r="O93" s="163"/>
      <c r="P93" s="164">
        <f>SUM(P94:P97)</f>
        <v>0</v>
      </c>
      <c r="Q93" s="163"/>
      <c r="R93" s="164">
        <f>SUM(R94:R97)</f>
        <v>108.91486</v>
      </c>
      <c r="S93" s="163"/>
      <c r="T93" s="165">
        <f>SUM(T94:T97)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8" t="s">
        <v>75</v>
      </c>
      <c r="AT93" s="166" t="s">
        <v>70</v>
      </c>
      <c r="AU93" s="166" t="s">
        <v>75</v>
      </c>
      <c r="AY93" s="158" t="s">
        <v>121</v>
      </c>
      <c r="BK93" s="167">
        <f>SUM(BK94:BK97)</f>
        <v>0</v>
      </c>
    </row>
    <row r="94" s="2" customFormat="1" ht="16.5" customHeight="1">
      <c r="A94" s="36"/>
      <c r="B94" s="170"/>
      <c r="C94" s="171" t="s">
        <v>144</v>
      </c>
      <c r="D94" s="171" t="s">
        <v>124</v>
      </c>
      <c r="E94" s="172" t="s">
        <v>208</v>
      </c>
      <c r="F94" s="173" t="s">
        <v>209</v>
      </c>
      <c r="G94" s="174" t="s">
        <v>127</v>
      </c>
      <c r="H94" s="175">
        <v>838</v>
      </c>
      <c r="I94" s="176"/>
      <c r="J94" s="177">
        <f>ROUND(I94*H94,2)</f>
        <v>0</v>
      </c>
      <c r="K94" s="173" t="s">
        <v>171</v>
      </c>
      <c r="L94" s="37"/>
      <c r="M94" s="178" t="s">
        <v>3</v>
      </c>
      <c r="N94" s="179" t="s">
        <v>42</v>
      </c>
      <c r="O94" s="70"/>
      <c r="P94" s="180">
        <f>O94*H94</f>
        <v>0</v>
      </c>
      <c r="Q94" s="180">
        <v>0.00031</v>
      </c>
      <c r="R94" s="180">
        <f>Q94*H94</f>
        <v>0.25978000000000001</v>
      </c>
      <c r="S94" s="180">
        <v>0</v>
      </c>
      <c r="T94" s="181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2" t="s">
        <v>129</v>
      </c>
      <c r="AT94" s="182" t="s">
        <v>124</v>
      </c>
      <c r="AU94" s="182" t="s">
        <v>79</v>
      </c>
      <c r="AY94" s="17" t="s">
        <v>121</v>
      </c>
      <c r="BE94" s="183">
        <f>IF(N94="základní",J94,0)</f>
        <v>0</v>
      </c>
      <c r="BF94" s="183">
        <f>IF(N94="snížená",J94,0)</f>
        <v>0</v>
      </c>
      <c r="BG94" s="183">
        <f>IF(N94="zákl. přenesená",J94,0)</f>
        <v>0</v>
      </c>
      <c r="BH94" s="183">
        <f>IF(N94="sníž. přenesená",J94,0)</f>
        <v>0</v>
      </c>
      <c r="BI94" s="183">
        <f>IF(N94="nulová",J94,0)</f>
        <v>0</v>
      </c>
      <c r="BJ94" s="17" t="s">
        <v>75</v>
      </c>
      <c r="BK94" s="183">
        <f>ROUND(I94*H94,2)</f>
        <v>0</v>
      </c>
      <c r="BL94" s="17" t="s">
        <v>129</v>
      </c>
      <c r="BM94" s="182" t="s">
        <v>210</v>
      </c>
    </row>
    <row r="95" s="2" customFormat="1">
      <c r="A95" s="36"/>
      <c r="B95" s="37"/>
      <c r="C95" s="36"/>
      <c r="D95" s="184" t="s">
        <v>131</v>
      </c>
      <c r="E95" s="36"/>
      <c r="F95" s="185" t="s">
        <v>211</v>
      </c>
      <c r="G95" s="36"/>
      <c r="H95" s="36"/>
      <c r="I95" s="186"/>
      <c r="J95" s="36"/>
      <c r="K95" s="36"/>
      <c r="L95" s="37"/>
      <c r="M95" s="187"/>
      <c r="N95" s="188"/>
      <c r="O95" s="70"/>
      <c r="P95" s="70"/>
      <c r="Q95" s="70"/>
      <c r="R95" s="70"/>
      <c r="S95" s="70"/>
      <c r="T95" s="71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7" t="s">
        <v>131</v>
      </c>
      <c r="AU95" s="17" t="s">
        <v>79</v>
      </c>
    </row>
    <row r="96" s="2" customFormat="1" ht="24.15" customHeight="1">
      <c r="A96" s="36"/>
      <c r="B96" s="170"/>
      <c r="C96" s="171" t="s">
        <v>129</v>
      </c>
      <c r="D96" s="171" t="s">
        <v>124</v>
      </c>
      <c r="E96" s="172" t="s">
        <v>212</v>
      </c>
      <c r="F96" s="173" t="s">
        <v>213</v>
      </c>
      <c r="G96" s="174" t="s">
        <v>127</v>
      </c>
      <c r="H96" s="175">
        <v>838</v>
      </c>
      <c r="I96" s="176"/>
      <c r="J96" s="177">
        <f>ROUND(I96*H96,2)</f>
        <v>0</v>
      </c>
      <c r="K96" s="173" t="s">
        <v>171</v>
      </c>
      <c r="L96" s="37"/>
      <c r="M96" s="178" t="s">
        <v>3</v>
      </c>
      <c r="N96" s="179" t="s">
        <v>42</v>
      </c>
      <c r="O96" s="70"/>
      <c r="P96" s="180">
        <f>O96*H96</f>
        <v>0</v>
      </c>
      <c r="Q96" s="180">
        <v>0.12966</v>
      </c>
      <c r="R96" s="180">
        <f>Q96*H96</f>
        <v>108.65508</v>
      </c>
      <c r="S96" s="180">
        <v>0</v>
      </c>
      <c r="T96" s="181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2" t="s">
        <v>129</v>
      </c>
      <c r="AT96" s="182" t="s">
        <v>124</v>
      </c>
      <c r="AU96" s="182" t="s">
        <v>79</v>
      </c>
      <c r="AY96" s="17" t="s">
        <v>121</v>
      </c>
      <c r="BE96" s="183">
        <f>IF(N96="základní",J96,0)</f>
        <v>0</v>
      </c>
      <c r="BF96" s="183">
        <f>IF(N96="snížená",J96,0)</f>
        <v>0</v>
      </c>
      <c r="BG96" s="183">
        <f>IF(N96="zákl. přenesená",J96,0)</f>
        <v>0</v>
      </c>
      <c r="BH96" s="183">
        <f>IF(N96="sníž. přenesená",J96,0)</f>
        <v>0</v>
      </c>
      <c r="BI96" s="183">
        <f>IF(N96="nulová",J96,0)</f>
        <v>0</v>
      </c>
      <c r="BJ96" s="17" t="s">
        <v>75</v>
      </c>
      <c r="BK96" s="183">
        <f>ROUND(I96*H96,2)</f>
        <v>0</v>
      </c>
      <c r="BL96" s="17" t="s">
        <v>129</v>
      </c>
      <c r="BM96" s="182" t="s">
        <v>214</v>
      </c>
    </row>
    <row r="97" s="2" customFormat="1">
      <c r="A97" s="36"/>
      <c r="B97" s="37"/>
      <c r="C97" s="36"/>
      <c r="D97" s="184" t="s">
        <v>131</v>
      </c>
      <c r="E97" s="36"/>
      <c r="F97" s="185" t="s">
        <v>215</v>
      </c>
      <c r="G97" s="36"/>
      <c r="H97" s="36"/>
      <c r="I97" s="186"/>
      <c r="J97" s="36"/>
      <c r="K97" s="36"/>
      <c r="L97" s="37"/>
      <c r="M97" s="187"/>
      <c r="N97" s="188"/>
      <c r="O97" s="70"/>
      <c r="P97" s="70"/>
      <c r="Q97" s="70"/>
      <c r="R97" s="70"/>
      <c r="S97" s="70"/>
      <c r="T97" s="71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7" t="s">
        <v>131</v>
      </c>
      <c r="AU97" s="17" t="s">
        <v>79</v>
      </c>
    </row>
    <row r="98" s="12" customFormat="1" ht="22.8" customHeight="1">
      <c r="A98" s="12"/>
      <c r="B98" s="157"/>
      <c r="C98" s="12"/>
      <c r="D98" s="158" t="s">
        <v>70</v>
      </c>
      <c r="E98" s="168" t="s">
        <v>150</v>
      </c>
      <c r="F98" s="168" t="s">
        <v>151</v>
      </c>
      <c r="G98" s="12"/>
      <c r="H98" s="12"/>
      <c r="I98" s="160"/>
      <c r="J98" s="169">
        <f>BK98</f>
        <v>0</v>
      </c>
      <c r="K98" s="12"/>
      <c r="L98" s="157"/>
      <c r="M98" s="162"/>
      <c r="N98" s="163"/>
      <c r="O98" s="163"/>
      <c r="P98" s="164">
        <f>SUM(P99:P103)</f>
        <v>0</v>
      </c>
      <c r="Q98" s="163"/>
      <c r="R98" s="164">
        <f>SUM(R99:R103)</f>
        <v>45.807918505999993</v>
      </c>
      <c r="S98" s="163"/>
      <c r="T98" s="165">
        <f>SUM(T99:T103)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8" t="s">
        <v>75</v>
      </c>
      <c r="AT98" s="166" t="s">
        <v>70</v>
      </c>
      <c r="AU98" s="166" t="s">
        <v>75</v>
      </c>
      <c r="AY98" s="158" t="s">
        <v>121</v>
      </c>
      <c r="BK98" s="167">
        <f>SUM(BK99:BK103)</f>
        <v>0</v>
      </c>
    </row>
    <row r="99" s="2" customFormat="1" ht="24.15" customHeight="1">
      <c r="A99" s="36"/>
      <c r="B99" s="170"/>
      <c r="C99" s="171" t="s">
        <v>174</v>
      </c>
      <c r="D99" s="171" t="s">
        <v>124</v>
      </c>
      <c r="E99" s="172" t="s">
        <v>216</v>
      </c>
      <c r="F99" s="173" t="s">
        <v>217</v>
      </c>
      <c r="G99" s="174" t="s">
        <v>155</v>
      </c>
      <c r="H99" s="175">
        <v>171</v>
      </c>
      <c r="I99" s="176"/>
      <c r="J99" s="177">
        <f>ROUND(I99*H99,2)</f>
        <v>0</v>
      </c>
      <c r="K99" s="173" t="s">
        <v>171</v>
      </c>
      <c r="L99" s="37"/>
      <c r="M99" s="178" t="s">
        <v>3</v>
      </c>
      <c r="N99" s="179" t="s">
        <v>42</v>
      </c>
      <c r="O99" s="70"/>
      <c r="P99" s="180">
        <f>O99*H99</f>
        <v>0</v>
      </c>
      <c r="Q99" s="180">
        <v>0.21950471999999999</v>
      </c>
      <c r="R99" s="180">
        <f>Q99*H99</f>
        <v>37.535307119999999</v>
      </c>
      <c r="S99" s="180">
        <v>0</v>
      </c>
      <c r="T99" s="181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2" t="s">
        <v>129</v>
      </c>
      <c r="AT99" s="182" t="s">
        <v>124</v>
      </c>
      <c r="AU99" s="182" t="s">
        <v>79</v>
      </c>
      <c r="AY99" s="17" t="s">
        <v>121</v>
      </c>
      <c r="BE99" s="183">
        <f>IF(N99="základní",J99,0)</f>
        <v>0</v>
      </c>
      <c r="BF99" s="183">
        <f>IF(N99="snížená",J99,0)</f>
        <v>0</v>
      </c>
      <c r="BG99" s="183">
        <f>IF(N99="zákl. přenesená",J99,0)</f>
        <v>0</v>
      </c>
      <c r="BH99" s="183">
        <f>IF(N99="sníž. přenesená",J99,0)</f>
        <v>0</v>
      </c>
      <c r="BI99" s="183">
        <f>IF(N99="nulová",J99,0)</f>
        <v>0</v>
      </c>
      <c r="BJ99" s="17" t="s">
        <v>75</v>
      </c>
      <c r="BK99" s="183">
        <f>ROUND(I99*H99,2)</f>
        <v>0</v>
      </c>
      <c r="BL99" s="17" t="s">
        <v>129</v>
      </c>
      <c r="BM99" s="182" t="s">
        <v>218</v>
      </c>
    </row>
    <row r="100" s="2" customFormat="1">
      <c r="A100" s="36"/>
      <c r="B100" s="37"/>
      <c r="C100" s="36"/>
      <c r="D100" s="184" t="s">
        <v>131</v>
      </c>
      <c r="E100" s="36"/>
      <c r="F100" s="185" t="s">
        <v>219</v>
      </c>
      <c r="G100" s="36"/>
      <c r="H100" s="36"/>
      <c r="I100" s="186"/>
      <c r="J100" s="36"/>
      <c r="K100" s="36"/>
      <c r="L100" s="37"/>
      <c r="M100" s="187"/>
      <c r="N100" s="188"/>
      <c r="O100" s="70"/>
      <c r="P100" s="70"/>
      <c r="Q100" s="70"/>
      <c r="R100" s="70"/>
      <c r="S100" s="70"/>
      <c r="T100" s="71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7" t="s">
        <v>131</v>
      </c>
      <c r="AU100" s="17" t="s">
        <v>79</v>
      </c>
    </row>
    <row r="101" s="2" customFormat="1" ht="16.5" customHeight="1">
      <c r="A101" s="36"/>
      <c r="B101" s="170"/>
      <c r="C101" s="193" t="s">
        <v>181</v>
      </c>
      <c r="D101" s="193" t="s">
        <v>220</v>
      </c>
      <c r="E101" s="194" t="s">
        <v>221</v>
      </c>
      <c r="F101" s="195" t="s">
        <v>222</v>
      </c>
      <c r="G101" s="196" t="s">
        <v>155</v>
      </c>
      <c r="H101" s="197">
        <v>171</v>
      </c>
      <c r="I101" s="198"/>
      <c r="J101" s="199">
        <f>ROUND(I101*H101,2)</f>
        <v>0</v>
      </c>
      <c r="K101" s="195" t="s">
        <v>171</v>
      </c>
      <c r="L101" s="200"/>
      <c r="M101" s="201" t="s">
        <v>3</v>
      </c>
      <c r="N101" s="202" t="s">
        <v>42</v>
      </c>
      <c r="O101" s="70"/>
      <c r="P101" s="180">
        <f>O101*H101</f>
        <v>0</v>
      </c>
      <c r="Q101" s="180">
        <v>0.048300000000000003</v>
      </c>
      <c r="R101" s="180">
        <f>Q101*H101</f>
        <v>8.2592999999999996</v>
      </c>
      <c r="S101" s="180">
        <v>0</v>
      </c>
      <c r="T101" s="181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2" t="s">
        <v>142</v>
      </c>
      <c r="AT101" s="182" t="s">
        <v>220</v>
      </c>
      <c r="AU101" s="182" t="s">
        <v>79</v>
      </c>
      <c r="AY101" s="17" t="s">
        <v>121</v>
      </c>
      <c r="BE101" s="183">
        <f>IF(N101="základní",J101,0)</f>
        <v>0</v>
      </c>
      <c r="BF101" s="183">
        <f>IF(N101="snížená",J101,0)</f>
        <v>0</v>
      </c>
      <c r="BG101" s="183">
        <f>IF(N101="zákl. přenesená",J101,0)</f>
        <v>0</v>
      </c>
      <c r="BH101" s="183">
        <f>IF(N101="sníž. přenesená",J101,0)</f>
        <v>0</v>
      </c>
      <c r="BI101" s="183">
        <f>IF(N101="nulová",J101,0)</f>
        <v>0</v>
      </c>
      <c r="BJ101" s="17" t="s">
        <v>75</v>
      </c>
      <c r="BK101" s="183">
        <f>ROUND(I101*H101,2)</f>
        <v>0</v>
      </c>
      <c r="BL101" s="17" t="s">
        <v>129</v>
      </c>
      <c r="BM101" s="182" t="s">
        <v>223</v>
      </c>
    </row>
    <row r="102" s="2" customFormat="1" ht="33" customHeight="1">
      <c r="A102" s="36"/>
      <c r="B102" s="170"/>
      <c r="C102" s="171" t="s">
        <v>158</v>
      </c>
      <c r="D102" s="171" t="s">
        <v>124</v>
      </c>
      <c r="E102" s="172" t="s">
        <v>224</v>
      </c>
      <c r="F102" s="173" t="s">
        <v>225</v>
      </c>
      <c r="G102" s="174" t="s">
        <v>155</v>
      </c>
      <c r="H102" s="175">
        <v>22</v>
      </c>
      <c r="I102" s="176"/>
      <c r="J102" s="177">
        <f>ROUND(I102*H102,2)</f>
        <v>0</v>
      </c>
      <c r="K102" s="173" t="s">
        <v>171</v>
      </c>
      <c r="L102" s="37"/>
      <c r="M102" s="178" t="s">
        <v>3</v>
      </c>
      <c r="N102" s="179" t="s">
        <v>42</v>
      </c>
      <c r="O102" s="70"/>
      <c r="P102" s="180">
        <f>O102*H102</f>
        <v>0</v>
      </c>
      <c r="Q102" s="180">
        <v>0.00060506299999999998</v>
      </c>
      <c r="R102" s="180">
        <f>Q102*H102</f>
        <v>0.013311386</v>
      </c>
      <c r="S102" s="180">
        <v>0</v>
      </c>
      <c r="T102" s="181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2" t="s">
        <v>129</v>
      </c>
      <c r="AT102" s="182" t="s">
        <v>124</v>
      </c>
      <c r="AU102" s="182" t="s">
        <v>79</v>
      </c>
      <c r="AY102" s="17" t="s">
        <v>121</v>
      </c>
      <c r="BE102" s="183">
        <f>IF(N102="základní",J102,0)</f>
        <v>0</v>
      </c>
      <c r="BF102" s="183">
        <f>IF(N102="snížená",J102,0)</f>
        <v>0</v>
      </c>
      <c r="BG102" s="183">
        <f>IF(N102="zákl. přenesená",J102,0)</f>
        <v>0</v>
      </c>
      <c r="BH102" s="183">
        <f>IF(N102="sníž. přenesená",J102,0)</f>
        <v>0</v>
      </c>
      <c r="BI102" s="183">
        <f>IF(N102="nulová",J102,0)</f>
        <v>0</v>
      </c>
      <c r="BJ102" s="17" t="s">
        <v>75</v>
      </c>
      <c r="BK102" s="183">
        <f>ROUND(I102*H102,2)</f>
        <v>0</v>
      </c>
      <c r="BL102" s="17" t="s">
        <v>129</v>
      </c>
      <c r="BM102" s="182" t="s">
        <v>226</v>
      </c>
    </row>
    <row r="103" s="2" customFormat="1">
      <c r="A103" s="36"/>
      <c r="B103" s="37"/>
      <c r="C103" s="36"/>
      <c r="D103" s="184" t="s">
        <v>131</v>
      </c>
      <c r="E103" s="36"/>
      <c r="F103" s="185" t="s">
        <v>227</v>
      </c>
      <c r="G103" s="36"/>
      <c r="H103" s="36"/>
      <c r="I103" s="186"/>
      <c r="J103" s="36"/>
      <c r="K103" s="36"/>
      <c r="L103" s="37"/>
      <c r="M103" s="187"/>
      <c r="N103" s="188"/>
      <c r="O103" s="70"/>
      <c r="P103" s="70"/>
      <c r="Q103" s="70"/>
      <c r="R103" s="70"/>
      <c r="S103" s="70"/>
      <c r="T103" s="71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7" t="s">
        <v>131</v>
      </c>
      <c r="AU103" s="17" t="s">
        <v>79</v>
      </c>
    </row>
    <row r="104" s="12" customFormat="1" ht="22.8" customHeight="1">
      <c r="A104" s="12"/>
      <c r="B104" s="157"/>
      <c r="C104" s="12"/>
      <c r="D104" s="158" t="s">
        <v>70</v>
      </c>
      <c r="E104" s="168" t="s">
        <v>195</v>
      </c>
      <c r="F104" s="168" t="s">
        <v>196</v>
      </c>
      <c r="G104" s="12"/>
      <c r="H104" s="12"/>
      <c r="I104" s="160"/>
      <c r="J104" s="169">
        <f>BK104</f>
        <v>0</v>
      </c>
      <c r="K104" s="12"/>
      <c r="L104" s="157"/>
      <c r="M104" s="162"/>
      <c r="N104" s="163"/>
      <c r="O104" s="163"/>
      <c r="P104" s="164">
        <f>SUM(P105:P106)</f>
        <v>0</v>
      </c>
      <c r="Q104" s="163"/>
      <c r="R104" s="164">
        <f>SUM(R105:R106)</f>
        <v>0</v>
      </c>
      <c r="S104" s="163"/>
      <c r="T104" s="165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58" t="s">
        <v>75</v>
      </c>
      <c r="AT104" s="166" t="s">
        <v>70</v>
      </c>
      <c r="AU104" s="166" t="s">
        <v>75</v>
      </c>
      <c r="AY104" s="158" t="s">
        <v>121</v>
      </c>
      <c r="BK104" s="167">
        <f>SUM(BK105:BK106)</f>
        <v>0</v>
      </c>
    </row>
    <row r="105" s="2" customFormat="1" ht="24.15" customHeight="1">
      <c r="A105" s="36"/>
      <c r="B105" s="170"/>
      <c r="C105" s="171" t="s">
        <v>9</v>
      </c>
      <c r="D105" s="171" t="s">
        <v>124</v>
      </c>
      <c r="E105" s="172" t="s">
        <v>228</v>
      </c>
      <c r="F105" s="173" t="s">
        <v>229</v>
      </c>
      <c r="G105" s="174" t="s">
        <v>184</v>
      </c>
      <c r="H105" s="175">
        <v>17.193999999999999</v>
      </c>
      <c r="I105" s="176"/>
      <c r="J105" s="177">
        <f>ROUND(I105*H105,2)</f>
        <v>0</v>
      </c>
      <c r="K105" s="173" t="s">
        <v>171</v>
      </c>
      <c r="L105" s="37"/>
      <c r="M105" s="178" t="s">
        <v>3</v>
      </c>
      <c r="N105" s="179" t="s">
        <v>42</v>
      </c>
      <c r="O105" s="70"/>
      <c r="P105" s="180">
        <f>O105*H105</f>
        <v>0</v>
      </c>
      <c r="Q105" s="180">
        <v>0</v>
      </c>
      <c r="R105" s="180">
        <f>Q105*H105</f>
        <v>0</v>
      </c>
      <c r="S105" s="180">
        <v>0</v>
      </c>
      <c r="T105" s="181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2" t="s">
        <v>129</v>
      </c>
      <c r="AT105" s="182" t="s">
        <v>124</v>
      </c>
      <c r="AU105" s="182" t="s">
        <v>79</v>
      </c>
      <c r="AY105" s="17" t="s">
        <v>121</v>
      </c>
      <c r="BE105" s="183">
        <f>IF(N105="základní",J105,0)</f>
        <v>0</v>
      </c>
      <c r="BF105" s="183">
        <f>IF(N105="snížená",J105,0)</f>
        <v>0</v>
      </c>
      <c r="BG105" s="183">
        <f>IF(N105="zákl. přenesená",J105,0)</f>
        <v>0</v>
      </c>
      <c r="BH105" s="183">
        <f>IF(N105="sníž. přenesená",J105,0)</f>
        <v>0</v>
      </c>
      <c r="BI105" s="183">
        <f>IF(N105="nulová",J105,0)</f>
        <v>0</v>
      </c>
      <c r="BJ105" s="17" t="s">
        <v>75</v>
      </c>
      <c r="BK105" s="183">
        <f>ROUND(I105*H105,2)</f>
        <v>0</v>
      </c>
      <c r="BL105" s="17" t="s">
        <v>129</v>
      </c>
      <c r="BM105" s="182" t="s">
        <v>230</v>
      </c>
    </row>
    <row r="106" s="2" customFormat="1">
      <c r="A106" s="36"/>
      <c r="B106" s="37"/>
      <c r="C106" s="36"/>
      <c r="D106" s="184" t="s">
        <v>131</v>
      </c>
      <c r="E106" s="36"/>
      <c r="F106" s="185" t="s">
        <v>231</v>
      </c>
      <c r="G106" s="36"/>
      <c r="H106" s="36"/>
      <c r="I106" s="186"/>
      <c r="J106" s="36"/>
      <c r="K106" s="36"/>
      <c r="L106" s="37"/>
      <c r="M106" s="187"/>
      <c r="N106" s="188"/>
      <c r="O106" s="70"/>
      <c r="P106" s="70"/>
      <c r="Q106" s="70"/>
      <c r="R106" s="70"/>
      <c r="S106" s="70"/>
      <c r="T106" s="71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7" t="s">
        <v>131</v>
      </c>
      <c r="AU106" s="17" t="s">
        <v>79</v>
      </c>
    </row>
    <row r="107" s="12" customFormat="1" ht="25.92" customHeight="1">
      <c r="A107" s="12"/>
      <c r="B107" s="157"/>
      <c r="C107" s="12"/>
      <c r="D107" s="158" t="s">
        <v>70</v>
      </c>
      <c r="E107" s="159" t="s">
        <v>232</v>
      </c>
      <c r="F107" s="159" t="s">
        <v>233</v>
      </c>
      <c r="G107" s="12"/>
      <c r="H107" s="12"/>
      <c r="I107" s="160"/>
      <c r="J107" s="161">
        <f>BK107</f>
        <v>0</v>
      </c>
      <c r="K107" s="12"/>
      <c r="L107" s="157"/>
      <c r="M107" s="162"/>
      <c r="N107" s="163"/>
      <c r="O107" s="163"/>
      <c r="P107" s="164">
        <f>P108</f>
        <v>0</v>
      </c>
      <c r="Q107" s="163"/>
      <c r="R107" s="164">
        <f>R108</f>
        <v>0</v>
      </c>
      <c r="S107" s="163"/>
      <c r="T107" s="165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58" t="s">
        <v>168</v>
      </c>
      <c r="AT107" s="166" t="s">
        <v>70</v>
      </c>
      <c r="AU107" s="166" t="s">
        <v>71</v>
      </c>
      <c r="AY107" s="158" t="s">
        <v>121</v>
      </c>
      <c r="BK107" s="167">
        <f>BK108</f>
        <v>0</v>
      </c>
    </row>
    <row r="108" s="12" customFormat="1" ht="22.8" customHeight="1">
      <c r="A108" s="12"/>
      <c r="B108" s="157"/>
      <c r="C108" s="12"/>
      <c r="D108" s="158" t="s">
        <v>70</v>
      </c>
      <c r="E108" s="168" t="s">
        <v>234</v>
      </c>
      <c r="F108" s="168" t="s">
        <v>235</v>
      </c>
      <c r="G108" s="12"/>
      <c r="H108" s="12"/>
      <c r="I108" s="160"/>
      <c r="J108" s="169">
        <f>BK108</f>
        <v>0</v>
      </c>
      <c r="K108" s="12"/>
      <c r="L108" s="157"/>
      <c r="M108" s="162"/>
      <c r="N108" s="163"/>
      <c r="O108" s="163"/>
      <c r="P108" s="164">
        <f>SUM(P109:P110)</f>
        <v>0</v>
      </c>
      <c r="Q108" s="163"/>
      <c r="R108" s="164">
        <f>SUM(R109:R110)</f>
        <v>0</v>
      </c>
      <c r="S108" s="163"/>
      <c r="T108" s="165">
        <f>SUM(T109:T110)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158" t="s">
        <v>168</v>
      </c>
      <c r="AT108" s="166" t="s">
        <v>70</v>
      </c>
      <c r="AU108" s="166" t="s">
        <v>75</v>
      </c>
      <c r="AY108" s="158" t="s">
        <v>121</v>
      </c>
      <c r="BK108" s="167">
        <f>SUM(BK109:BK110)</f>
        <v>0</v>
      </c>
    </row>
    <row r="109" s="2" customFormat="1" ht="16.5" customHeight="1">
      <c r="A109" s="36"/>
      <c r="B109" s="170"/>
      <c r="C109" s="171" t="s">
        <v>152</v>
      </c>
      <c r="D109" s="171" t="s">
        <v>124</v>
      </c>
      <c r="E109" s="172" t="s">
        <v>236</v>
      </c>
      <c r="F109" s="173" t="s">
        <v>237</v>
      </c>
      <c r="G109" s="174" t="s">
        <v>238</v>
      </c>
      <c r="H109" s="175">
        <v>1</v>
      </c>
      <c r="I109" s="176"/>
      <c r="J109" s="177">
        <f>ROUND(I109*H109,2)</f>
        <v>0</v>
      </c>
      <c r="K109" s="173" t="s">
        <v>128</v>
      </c>
      <c r="L109" s="37"/>
      <c r="M109" s="178" t="s">
        <v>3</v>
      </c>
      <c r="N109" s="179" t="s">
        <v>42</v>
      </c>
      <c r="O109" s="70"/>
      <c r="P109" s="180">
        <f>O109*H109</f>
        <v>0</v>
      </c>
      <c r="Q109" s="180">
        <v>0</v>
      </c>
      <c r="R109" s="180">
        <f>Q109*H109</f>
        <v>0</v>
      </c>
      <c r="S109" s="180">
        <v>0</v>
      </c>
      <c r="T109" s="181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2" t="s">
        <v>239</v>
      </c>
      <c r="AT109" s="182" t="s">
        <v>124</v>
      </c>
      <c r="AU109" s="182" t="s">
        <v>79</v>
      </c>
      <c r="AY109" s="17" t="s">
        <v>121</v>
      </c>
      <c r="BE109" s="183">
        <f>IF(N109="základní",J109,0)</f>
        <v>0</v>
      </c>
      <c r="BF109" s="183">
        <f>IF(N109="snížená",J109,0)</f>
        <v>0</v>
      </c>
      <c r="BG109" s="183">
        <f>IF(N109="zákl. přenesená",J109,0)</f>
        <v>0</v>
      </c>
      <c r="BH109" s="183">
        <f>IF(N109="sníž. přenesená",J109,0)</f>
        <v>0</v>
      </c>
      <c r="BI109" s="183">
        <f>IF(N109="nulová",J109,0)</f>
        <v>0</v>
      </c>
      <c r="BJ109" s="17" t="s">
        <v>75</v>
      </c>
      <c r="BK109" s="183">
        <f>ROUND(I109*H109,2)</f>
        <v>0</v>
      </c>
      <c r="BL109" s="17" t="s">
        <v>239</v>
      </c>
      <c r="BM109" s="182" t="s">
        <v>240</v>
      </c>
    </row>
    <row r="110" s="2" customFormat="1">
      <c r="A110" s="36"/>
      <c r="B110" s="37"/>
      <c r="C110" s="36"/>
      <c r="D110" s="184" t="s">
        <v>131</v>
      </c>
      <c r="E110" s="36"/>
      <c r="F110" s="185" t="s">
        <v>241</v>
      </c>
      <c r="G110" s="36"/>
      <c r="H110" s="36"/>
      <c r="I110" s="186"/>
      <c r="J110" s="36"/>
      <c r="K110" s="36"/>
      <c r="L110" s="37"/>
      <c r="M110" s="189"/>
      <c r="N110" s="190"/>
      <c r="O110" s="191"/>
      <c r="P110" s="191"/>
      <c r="Q110" s="191"/>
      <c r="R110" s="191"/>
      <c r="S110" s="191"/>
      <c r="T110" s="192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7" t="s">
        <v>131</v>
      </c>
      <c r="AU110" s="17" t="s">
        <v>79</v>
      </c>
    </row>
    <row r="111" s="2" customFormat="1" ht="6.96" customHeight="1">
      <c r="A111" s="36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37"/>
      <c r="M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</sheetData>
  <autoFilter ref="C90:K1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5" r:id="rId1" display="https://podminky.urs.cz/item/CS_URS_2024_01/573231106"/>
    <hyperlink ref="F97" r:id="rId2" display="https://podminky.urs.cz/item/CS_URS_2024_01/577144121"/>
    <hyperlink ref="F100" r:id="rId3" display="https://podminky.urs.cz/item/CS_URS_2024_01/916131113"/>
    <hyperlink ref="F103" r:id="rId4" display="https://podminky.urs.cz/item/CS_URS_2024_01/919732211"/>
    <hyperlink ref="F106" r:id="rId5" display="https://podminky.urs.cz/item/CS_URS_2024_01/998225111"/>
    <hyperlink ref="F110" r:id="rId6" display="https://podminky.urs.cz/item/CS_URS_2025_01/031002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79</v>
      </c>
    </row>
    <row r="4" s="1" customFormat="1" ht="24.96" customHeight="1">
      <c r="B4" s="20"/>
      <c r="D4" s="21" t="s">
        <v>91</v>
      </c>
      <c r="L4" s="20"/>
      <c r="M4" s="120" t="s">
        <v>11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17</v>
      </c>
      <c r="L6" s="20"/>
    </row>
    <row r="7" s="1" customFormat="1" ht="16.5" customHeight="1">
      <c r="B7" s="20"/>
      <c r="E7" s="121" t="str">
        <f>'Rekapitulace stavby'!K6</f>
        <v>Oprava komunikace parkoviště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92</v>
      </c>
      <c r="E8" s="36"/>
      <c r="F8" s="36"/>
      <c r="G8" s="36"/>
      <c r="H8" s="36"/>
      <c r="I8" s="36"/>
      <c r="J8" s="36"/>
      <c r="K8" s="36"/>
      <c r="L8" s="122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0" t="s">
        <v>242</v>
      </c>
      <c r="F9" s="36"/>
      <c r="G9" s="36"/>
      <c r="H9" s="36"/>
      <c r="I9" s="36"/>
      <c r="J9" s="36"/>
      <c r="K9" s="36"/>
      <c r="L9" s="122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122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3</v>
      </c>
      <c r="G11" s="36"/>
      <c r="H11" s="36"/>
      <c r="I11" s="30" t="s">
        <v>20</v>
      </c>
      <c r="J11" s="25" t="s">
        <v>3</v>
      </c>
      <c r="K11" s="36"/>
      <c r="L11" s="122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21</v>
      </c>
      <c r="E12" s="36"/>
      <c r="F12" s="25" t="s">
        <v>22</v>
      </c>
      <c r="G12" s="36"/>
      <c r="H12" s="36"/>
      <c r="I12" s="30" t="s">
        <v>23</v>
      </c>
      <c r="J12" s="62" t="str">
        <f>'Rekapitulace stavby'!AN8</f>
        <v>7. 3. 2025</v>
      </c>
      <c r="K12" s="36"/>
      <c r="L12" s="122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122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25</v>
      </c>
      <c r="E14" s="36"/>
      <c r="F14" s="36"/>
      <c r="G14" s="36"/>
      <c r="H14" s="36"/>
      <c r="I14" s="30" t="s">
        <v>26</v>
      </c>
      <c r="J14" s="25" t="str">
        <f>IF('Rekapitulace stavby'!AN10="","",'Rekapitulace stavby'!AN10)</f>
        <v/>
      </c>
      <c r="K14" s="36"/>
      <c r="L14" s="122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tr">
        <f>IF('Rekapitulace stavby'!E11="","",'Rekapitulace stavby'!E11)</f>
        <v xml:space="preserve"> </v>
      </c>
      <c r="F15" s="36"/>
      <c r="G15" s="36"/>
      <c r="H15" s="36"/>
      <c r="I15" s="30" t="s">
        <v>28</v>
      </c>
      <c r="J15" s="25" t="str">
        <f>IF('Rekapitulace stavby'!AN11="","",'Rekapitulace stavby'!AN11)</f>
        <v/>
      </c>
      <c r="K15" s="36"/>
      <c r="L15" s="122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122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29</v>
      </c>
      <c r="E17" s="36"/>
      <c r="F17" s="36"/>
      <c r="G17" s="36"/>
      <c r="H17" s="36"/>
      <c r="I17" s="30" t="s">
        <v>26</v>
      </c>
      <c r="J17" s="31" t="str">
        <f>'Rekapitulace stavby'!AN13</f>
        <v>Vyplň údaj</v>
      </c>
      <c r="K17" s="36"/>
      <c r="L17" s="122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28</v>
      </c>
      <c r="J18" s="31" t="str">
        <f>'Rekapitulace stavby'!AN14</f>
        <v>Vyplň údaj</v>
      </c>
      <c r="K18" s="36"/>
      <c r="L18" s="122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122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31</v>
      </c>
      <c r="E20" s="36"/>
      <c r="F20" s="36"/>
      <c r="G20" s="36"/>
      <c r="H20" s="36"/>
      <c r="I20" s="30" t="s">
        <v>26</v>
      </c>
      <c r="J20" s="25" t="s">
        <v>3</v>
      </c>
      <c r="K20" s="36"/>
      <c r="L20" s="122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">
        <v>27</v>
      </c>
      <c r="F21" s="36"/>
      <c r="G21" s="36"/>
      <c r="H21" s="36"/>
      <c r="I21" s="30" t="s">
        <v>28</v>
      </c>
      <c r="J21" s="25" t="s">
        <v>3</v>
      </c>
      <c r="K21" s="36"/>
      <c r="L21" s="122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122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33</v>
      </c>
      <c r="E23" s="36"/>
      <c r="F23" s="36"/>
      <c r="G23" s="36"/>
      <c r="H23" s="36"/>
      <c r="I23" s="30" t="s">
        <v>26</v>
      </c>
      <c r="J23" s="25" t="s">
        <v>3</v>
      </c>
      <c r="K23" s="36"/>
      <c r="L23" s="122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34</v>
      </c>
      <c r="F24" s="36"/>
      <c r="G24" s="36"/>
      <c r="H24" s="36"/>
      <c r="I24" s="30" t="s">
        <v>28</v>
      </c>
      <c r="J24" s="25" t="s">
        <v>3</v>
      </c>
      <c r="K24" s="36"/>
      <c r="L24" s="122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122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35</v>
      </c>
      <c r="E26" s="36"/>
      <c r="F26" s="36"/>
      <c r="G26" s="36"/>
      <c r="H26" s="36"/>
      <c r="I26" s="36"/>
      <c r="J26" s="36"/>
      <c r="K26" s="36"/>
      <c r="L26" s="122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23"/>
      <c r="B27" s="124"/>
      <c r="C27" s="123"/>
      <c r="D27" s="123"/>
      <c r="E27" s="34" t="s">
        <v>3</v>
      </c>
      <c r="F27" s="34"/>
      <c r="G27" s="34"/>
      <c r="H27" s="34"/>
      <c r="I27" s="123"/>
      <c r="J27" s="123"/>
      <c r="K27" s="123"/>
      <c r="L27" s="125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122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2"/>
      <c r="E29" s="82"/>
      <c r="F29" s="82"/>
      <c r="G29" s="82"/>
      <c r="H29" s="82"/>
      <c r="I29" s="82"/>
      <c r="J29" s="82"/>
      <c r="K29" s="82"/>
      <c r="L29" s="122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26" t="s">
        <v>37</v>
      </c>
      <c r="E30" s="36"/>
      <c r="F30" s="36"/>
      <c r="G30" s="36"/>
      <c r="H30" s="36"/>
      <c r="I30" s="36"/>
      <c r="J30" s="88">
        <f>ROUND(J81, 2)</f>
        <v>0</v>
      </c>
      <c r="K30" s="36"/>
      <c r="L30" s="122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2"/>
      <c r="E31" s="82"/>
      <c r="F31" s="82"/>
      <c r="G31" s="82"/>
      <c r="H31" s="82"/>
      <c r="I31" s="82"/>
      <c r="J31" s="82"/>
      <c r="K31" s="82"/>
      <c r="L31" s="122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39</v>
      </c>
      <c r="G32" s="36"/>
      <c r="H32" s="36"/>
      <c r="I32" s="41" t="s">
        <v>38</v>
      </c>
      <c r="J32" s="41" t="s">
        <v>40</v>
      </c>
      <c r="K32" s="36"/>
      <c r="L32" s="122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27" t="s">
        <v>41</v>
      </c>
      <c r="E33" s="30" t="s">
        <v>42</v>
      </c>
      <c r="F33" s="128">
        <f>ROUND((SUM(BE81:BE85)),  2)</f>
        <v>0</v>
      </c>
      <c r="G33" s="36"/>
      <c r="H33" s="36"/>
      <c r="I33" s="129">
        <v>0.20999999999999999</v>
      </c>
      <c r="J33" s="128">
        <f>ROUND(((SUM(BE81:BE85))*I33),  2)</f>
        <v>0</v>
      </c>
      <c r="K33" s="36"/>
      <c r="L33" s="122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43</v>
      </c>
      <c r="F34" s="128">
        <f>ROUND((SUM(BF81:BF85)),  2)</f>
        <v>0</v>
      </c>
      <c r="G34" s="36"/>
      <c r="H34" s="36"/>
      <c r="I34" s="129">
        <v>0.12</v>
      </c>
      <c r="J34" s="128">
        <f>ROUND(((SUM(BF81:BF85))*I34),  2)</f>
        <v>0</v>
      </c>
      <c r="K34" s="36"/>
      <c r="L34" s="122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44</v>
      </c>
      <c r="F35" s="128">
        <f>ROUND((SUM(BG81:BG85)),  2)</f>
        <v>0</v>
      </c>
      <c r="G35" s="36"/>
      <c r="H35" s="36"/>
      <c r="I35" s="129">
        <v>0.20999999999999999</v>
      </c>
      <c r="J35" s="128">
        <f>0</f>
        <v>0</v>
      </c>
      <c r="K35" s="36"/>
      <c r="L35" s="122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45</v>
      </c>
      <c r="F36" s="128">
        <f>ROUND((SUM(BH81:BH85)),  2)</f>
        <v>0</v>
      </c>
      <c r="G36" s="36"/>
      <c r="H36" s="36"/>
      <c r="I36" s="129">
        <v>0.12</v>
      </c>
      <c r="J36" s="128">
        <f>0</f>
        <v>0</v>
      </c>
      <c r="K36" s="36"/>
      <c r="L36" s="122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46</v>
      </c>
      <c r="F37" s="128">
        <f>ROUND((SUM(BI81:BI85)),  2)</f>
        <v>0</v>
      </c>
      <c r="G37" s="36"/>
      <c r="H37" s="36"/>
      <c r="I37" s="129">
        <v>0</v>
      </c>
      <c r="J37" s="128">
        <f>0</f>
        <v>0</v>
      </c>
      <c r="K37" s="36"/>
      <c r="L37" s="122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122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30"/>
      <c r="D39" s="131" t="s">
        <v>47</v>
      </c>
      <c r="E39" s="74"/>
      <c r="F39" s="74"/>
      <c r="G39" s="132" t="s">
        <v>48</v>
      </c>
      <c r="H39" s="133" t="s">
        <v>49</v>
      </c>
      <c r="I39" s="74"/>
      <c r="J39" s="134">
        <f>SUM(J30:J37)</f>
        <v>0</v>
      </c>
      <c r="K39" s="135"/>
      <c r="L39" s="122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122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122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96</v>
      </c>
      <c r="D45" s="36"/>
      <c r="E45" s="36"/>
      <c r="F45" s="36"/>
      <c r="G45" s="36"/>
      <c r="H45" s="36"/>
      <c r="I45" s="36"/>
      <c r="J45" s="36"/>
      <c r="K45" s="36"/>
      <c r="L45" s="122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122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17</v>
      </c>
      <c r="D47" s="36"/>
      <c r="E47" s="36"/>
      <c r="F47" s="36"/>
      <c r="G47" s="36"/>
      <c r="H47" s="36"/>
      <c r="I47" s="36"/>
      <c r="J47" s="36"/>
      <c r="K47" s="36"/>
      <c r="L47" s="122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6"/>
      <c r="D48" s="36"/>
      <c r="E48" s="121" t="str">
        <f>E7</f>
        <v>Oprava komunikace parkoviště</v>
      </c>
      <c r="F48" s="30"/>
      <c r="G48" s="30"/>
      <c r="H48" s="30"/>
      <c r="I48" s="36"/>
      <c r="J48" s="36"/>
      <c r="K48" s="36"/>
      <c r="L48" s="122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92</v>
      </c>
      <c r="D49" s="36"/>
      <c r="E49" s="36"/>
      <c r="F49" s="36"/>
      <c r="G49" s="36"/>
      <c r="H49" s="36"/>
      <c r="I49" s="36"/>
      <c r="J49" s="36"/>
      <c r="K49" s="36"/>
      <c r="L49" s="122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6"/>
      <c r="D50" s="36"/>
      <c r="E50" s="60" t="str">
        <f>E9</f>
        <v>99 - Vedlejší a ostatní náklady</v>
      </c>
      <c r="F50" s="36"/>
      <c r="G50" s="36"/>
      <c r="H50" s="36"/>
      <c r="I50" s="36"/>
      <c r="J50" s="36"/>
      <c r="K50" s="36"/>
      <c r="L50" s="122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122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6"/>
      <c r="E52" s="36"/>
      <c r="F52" s="25" t="str">
        <f>F12</f>
        <v>nemocnice Most</v>
      </c>
      <c r="G52" s="36"/>
      <c r="H52" s="36"/>
      <c r="I52" s="30" t="s">
        <v>23</v>
      </c>
      <c r="J52" s="62" t="str">
        <f>IF(J12="","",J12)</f>
        <v>7. 3. 2025</v>
      </c>
      <c r="K52" s="36"/>
      <c r="L52" s="122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122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6"/>
      <c r="E54" s="36"/>
      <c r="F54" s="25" t="str">
        <f>E15</f>
        <v xml:space="preserve"> </v>
      </c>
      <c r="G54" s="36"/>
      <c r="H54" s="36"/>
      <c r="I54" s="30" t="s">
        <v>31</v>
      </c>
      <c r="J54" s="34" t="str">
        <f>E21</f>
        <v xml:space="preserve"> </v>
      </c>
      <c r="K54" s="36"/>
      <c r="L54" s="122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29</v>
      </c>
      <c r="D55" s="36"/>
      <c r="E55" s="36"/>
      <c r="F55" s="25" t="str">
        <f>IF(E18="","",E18)</f>
        <v>Vyplň údaj</v>
      </c>
      <c r="G55" s="36"/>
      <c r="H55" s="36"/>
      <c r="I55" s="30" t="s">
        <v>33</v>
      </c>
      <c r="J55" s="34" t="str">
        <f>E24</f>
        <v>Lukáš Václavík</v>
      </c>
      <c r="K55" s="36"/>
      <c r="L55" s="122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6"/>
      <c r="D56" s="36"/>
      <c r="E56" s="36"/>
      <c r="F56" s="36"/>
      <c r="G56" s="36"/>
      <c r="H56" s="36"/>
      <c r="I56" s="36"/>
      <c r="J56" s="36"/>
      <c r="K56" s="36"/>
      <c r="L56" s="122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36" t="s">
        <v>97</v>
      </c>
      <c r="D57" s="130"/>
      <c r="E57" s="130"/>
      <c r="F57" s="130"/>
      <c r="G57" s="130"/>
      <c r="H57" s="130"/>
      <c r="I57" s="130"/>
      <c r="J57" s="137" t="s">
        <v>98</v>
      </c>
      <c r="K57" s="130"/>
      <c r="L57" s="122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6"/>
      <c r="D58" s="36"/>
      <c r="E58" s="36"/>
      <c r="F58" s="36"/>
      <c r="G58" s="36"/>
      <c r="H58" s="36"/>
      <c r="I58" s="36"/>
      <c r="J58" s="36"/>
      <c r="K58" s="36"/>
      <c r="L58" s="122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38" t="s">
        <v>69</v>
      </c>
      <c r="D59" s="36"/>
      <c r="E59" s="36"/>
      <c r="F59" s="36"/>
      <c r="G59" s="36"/>
      <c r="H59" s="36"/>
      <c r="I59" s="36"/>
      <c r="J59" s="88">
        <f>J81</f>
        <v>0</v>
      </c>
      <c r="K59" s="36"/>
      <c r="L59" s="122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7" t="s">
        <v>99</v>
      </c>
    </row>
    <row r="60" s="9" customFormat="1" ht="24.96" customHeight="1">
      <c r="A60" s="9"/>
      <c r="B60" s="139"/>
      <c r="C60" s="9"/>
      <c r="D60" s="140" t="s">
        <v>205</v>
      </c>
      <c r="E60" s="141"/>
      <c r="F60" s="141"/>
      <c r="G60" s="141"/>
      <c r="H60" s="141"/>
      <c r="I60" s="141"/>
      <c r="J60" s="142">
        <f>J82</f>
        <v>0</v>
      </c>
      <c r="K60" s="9"/>
      <c r="L60" s="13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43"/>
      <c r="C61" s="10"/>
      <c r="D61" s="144" t="s">
        <v>206</v>
      </c>
      <c r="E61" s="145"/>
      <c r="F61" s="145"/>
      <c r="G61" s="145"/>
      <c r="H61" s="145"/>
      <c r="I61" s="145"/>
      <c r="J61" s="146">
        <f>J83</f>
        <v>0</v>
      </c>
      <c r="K61" s="10"/>
      <c r="L61" s="14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6"/>
      <c r="B62" s="37"/>
      <c r="C62" s="36"/>
      <c r="D62" s="36"/>
      <c r="E62" s="36"/>
      <c r="F62" s="36"/>
      <c r="G62" s="36"/>
      <c r="H62" s="36"/>
      <c r="I62" s="36"/>
      <c r="J62" s="36"/>
      <c r="K62" s="36"/>
      <c r="L62" s="122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6.96" customHeight="1">
      <c r="A63" s="36"/>
      <c r="B63" s="53"/>
      <c r="C63" s="54"/>
      <c r="D63" s="54"/>
      <c r="E63" s="54"/>
      <c r="F63" s="54"/>
      <c r="G63" s="54"/>
      <c r="H63" s="54"/>
      <c r="I63" s="54"/>
      <c r="J63" s="54"/>
      <c r="K63" s="54"/>
      <c r="L63" s="122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="2" customFormat="1" ht="6.96" customHeight="1">
      <c r="A67" s="36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122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24.96" customHeight="1">
      <c r="A68" s="36"/>
      <c r="B68" s="37"/>
      <c r="C68" s="21" t="s">
        <v>106</v>
      </c>
      <c r="D68" s="36"/>
      <c r="E68" s="36"/>
      <c r="F68" s="36"/>
      <c r="G68" s="36"/>
      <c r="H68" s="36"/>
      <c r="I68" s="36"/>
      <c r="J68" s="36"/>
      <c r="K68" s="36"/>
      <c r="L68" s="122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37"/>
      <c r="C69" s="36"/>
      <c r="D69" s="36"/>
      <c r="E69" s="36"/>
      <c r="F69" s="36"/>
      <c r="G69" s="36"/>
      <c r="H69" s="36"/>
      <c r="I69" s="36"/>
      <c r="J69" s="36"/>
      <c r="K69" s="36"/>
      <c r="L69" s="122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2" customHeight="1">
      <c r="A70" s="36"/>
      <c r="B70" s="37"/>
      <c r="C70" s="30" t="s">
        <v>17</v>
      </c>
      <c r="D70" s="36"/>
      <c r="E70" s="36"/>
      <c r="F70" s="36"/>
      <c r="G70" s="36"/>
      <c r="H70" s="36"/>
      <c r="I70" s="36"/>
      <c r="J70" s="36"/>
      <c r="K70" s="36"/>
      <c r="L70" s="122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6.5" customHeight="1">
      <c r="A71" s="36"/>
      <c r="B71" s="37"/>
      <c r="C71" s="36"/>
      <c r="D71" s="36"/>
      <c r="E71" s="121" t="str">
        <f>E7</f>
        <v>Oprava komunikace parkoviště</v>
      </c>
      <c r="F71" s="30"/>
      <c r="G71" s="30"/>
      <c r="H71" s="30"/>
      <c r="I71" s="36"/>
      <c r="J71" s="36"/>
      <c r="K71" s="36"/>
      <c r="L71" s="122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30" t="s">
        <v>92</v>
      </c>
      <c r="D72" s="36"/>
      <c r="E72" s="36"/>
      <c r="F72" s="36"/>
      <c r="G72" s="36"/>
      <c r="H72" s="36"/>
      <c r="I72" s="36"/>
      <c r="J72" s="36"/>
      <c r="K72" s="36"/>
      <c r="L72" s="122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6"/>
      <c r="D73" s="36"/>
      <c r="E73" s="60" t="str">
        <f>E9</f>
        <v>99 - Vedlejší a ostatní náklady</v>
      </c>
      <c r="F73" s="36"/>
      <c r="G73" s="36"/>
      <c r="H73" s="36"/>
      <c r="I73" s="36"/>
      <c r="J73" s="36"/>
      <c r="K73" s="36"/>
      <c r="L73" s="122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37"/>
      <c r="C74" s="36"/>
      <c r="D74" s="36"/>
      <c r="E74" s="36"/>
      <c r="F74" s="36"/>
      <c r="G74" s="36"/>
      <c r="H74" s="36"/>
      <c r="I74" s="36"/>
      <c r="J74" s="36"/>
      <c r="K74" s="36"/>
      <c r="L74" s="122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21</v>
      </c>
      <c r="D75" s="36"/>
      <c r="E75" s="36"/>
      <c r="F75" s="25" t="str">
        <f>F12</f>
        <v>nemocnice Most</v>
      </c>
      <c r="G75" s="36"/>
      <c r="H75" s="36"/>
      <c r="I75" s="30" t="s">
        <v>23</v>
      </c>
      <c r="J75" s="62" t="str">
        <f>IF(J12="","",J12)</f>
        <v>7. 3. 2025</v>
      </c>
      <c r="K75" s="36"/>
      <c r="L75" s="122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122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0" t="s">
        <v>25</v>
      </c>
      <c r="D77" s="36"/>
      <c r="E77" s="36"/>
      <c r="F77" s="25" t="str">
        <f>E15</f>
        <v xml:space="preserve"> </v>
      </c>
      <c r="G77" s="36"/>
      <c r="H77" s="36"/>
      <c r="I77" s="30" t="s">
        <v>31</v>
      </c>
      <c r="J77" s="34" t="str">
        <f>E21</f>
        <v xml:space="preserve"> </v>
      </c>
      <c r="K77" s="36"/>
      <c r="L77" s="122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5.15" customHeight="1">
      <c r="A78" s="36"/>
      <c r="B78" s="37"/>
      <c r="C78" s="30" t="s">
        <v>29</v>
      </c>
      <c r="D78" s="36"/>
      <c r="E78" s="36"/>
      <c r="F78" s="25" t="str">
        <f>IF(E18="","",E18)</f>
        <v>Vyplň údaj</v>
      </c>
      <c r="G78" s="36"/>
      <c r="H78" s="36"/>
      <c r="I78" s="30" t="s">
        <v>33</v>
      </c>
      <c r="J78" s="34" t="str">
        <f>E24</f>
        <v>Lukáš Václavík</v>
      </c>
      <c r="K78" s="36"/>
      <c r="L78" s="122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0.32" customHeight="1">
      <c r="A79" s="36"/>
      <c r="B79" s="37"/>
      <c r="C79" s="36"/>
      <c r="D79" s="36"/>
      <c r="E79" s="36"/>
      <c r="F79" s="36"/>
      <c r="G79" s="36"/>
      <c r="H79" s="36"/>
      <c r="I79" s="36"/>
      <c r="J79" s="36"/>
      <c r="K79" s="36"/>
      <c r="L79" s="122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11" customFormat="1" ht="29.28" customHeight="1">
      <c r="A80" s="147"/>
      <c r="B80" s="148"/>
      <c r="C80" s="149" t="s">
        <v>107</v>
      </c>
      <c r="D80" s="150" t="s">
        <v>56</v>
      </c>
      <c r="E80" s="150" t="s">
        <v>52</v>
      </c>
      <c r="F80" s="150" t="s">
        <v>53</v>
      </c>
      <c r="G80" s="150" t="s">
        <v>108</v>
      </c>
      <c r="H80" s="150" t="s">
        <v>109</v>
      </c>
      <c r="I80" s="150" t="s">
        <v>110</v>
      </c>
      <c r="J80" s="150" t="s">
        <v>98</v>
      </c>
      <c r="K80" s="151" t="s">
        <v>111</v>
      </c>
      <c r="L80" s="152"/>
      <c r="M80" s="78" t="s">
        <v>3</v>
      </c>
      <c r="N80" s="79" t="s">
        <v>41</v>
      </c>
      <c r="O80" s="79" t="s">
        <v>112</v>
      </c>
      <c r="P80" s="79" t="s">
        <v>113</v>
      </c>
      <c r="Q80" s="79" t="s">
        <v>114</v>
      </c>
      <c r="R80" s="79" t="s">
        <v>115</v>
      </c>
      <c r="S80" s="79" t="s">
        <v>116</v>
      </c>
      <c r="T80" s="80" t="s">
        <v>117</v>
      </c>
      <c r="U80" s="147"/>
      <c r="V80" s="147"/>
      <c r="W80" s="147"/>
      <c r="X80" s="147"/>
      <c r="Y80" s="147"/>
      <c r="Z80" s="147"/>
      <c r="AA80" s="147"/>
      <c r="AB80" s="147"/>
      <c r="AC80" s="147"/>
      <c r="AD80" s="147"/>
      <c r="AE80" s="147"/>
    </row>
    <row r="81" s="2" customFormat="1" ht="22.8" customHeight="1">
      <c r="A81" s="36"/>
      <c r="B81" s="37"/>
      <c r="C81" s="85" t="s">
        <v>118</v>
      </c>
      <c r="D81" s="36"/>
      <c r="E81" s="36"/>
      <c r="F81" s="36"/>
      <c r="G81" s="36"/>
      <c r="H81" s="36"/>
      <c r="I81" s="36"/>
      <c r="J81" s="153">
        <f>BK81</f>
        <v>0</v>
      </c>
      <c r="K81" s="36"/>
      <c r="L81" s="37"/>
      <c r="M81" s="81"/>
      <c r="N81" s="66"/>
      <c r="O81" s="82"/>
      <c r="P81" s="154">
        <f>P82</f>
        <v>0</v>
      </c>
      <c r="Q81" s="82"/>
      <c r="R81" s="154">
        <f>R82</f>
        <v>0</v>
      </c>
      <c r="S81" s="82"/>
      <c r="T81" s="155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7" t="s">
        <v>70</v>
      </c>
      <c r="AU81" s="17" t="s">
        <v>99</v>
      </c>
      <c r="BK81" s="156">
        <f>BK82</f>
        <v>0</v>
      </c>
    </row>
    <row r="82" s="12" customFormat="1" ht="25.92" customHeight="1">
      <c r="A82" s="12"/>
      <c r="B82" s="157"/>
      <c r="C82" s="12"/>
      <c r="D82" s="158" t="s">
        <v>70</v>
      </c>
      <c r="E82" s="159" t="s">
        <v>232</v>
      </c>
      <c r="F82" s="159" t="s">
        <v>233</v>
      </c>
      <c r="G82" s="12"/>
      <c r="H82" s="12"/>
      <c r="I82" s="160"/>
      <c r="J82" s="161">
        <f>BK82</f>
        <v>0</v>
      </c>
      <c r="K82" s="12"/>
      <c r="L82" s="157"/>
      <c r="M82" s="162"/>
      <c r="N82" s="163"/>
      <c r="O82" s="163"/>
      <c r="P82" s="164">
        <f>P83</f>
        <v>0</v>
      </c>
      <c r="Q82" s="163"/>
      <c r="R82" s="164">
        <f>R83</f>
        <v>0</v>
      </c>
      <c r="S82" s="163"/>
      <c r="T82" s="165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58" t="s">
        <v>168</v>
      </c>
      <c r="AT82" s="166" t="s">
        <v>70</v>
      </c>
      <c r="AU82" s="166" t="s">
        <v>71</v>
      </c>
      <c r="AY82" s="158" t="s">
        <v>121</v>
      </c>
      <c r="BK82" s="167">
        <f>BK83</f>
        <v>0</v>
      </c>
    </row>
    <row r="83" s="12" customFormat="1" ht="22.8" customHeight="1">
      <c r="A83" s="12"/>
      <c r="B83" s="157"/>
      <c r="C83" s="12"/>
      <c r="D83" s="158" t="s">
        <v>70</v>
      </c>
      <c r="E83" s="168" t="s">
        <v>234</v>
      </c>
      <c r="F83" s="168" t="s">
        <v>235</v>
      </c>
      <c r="G83" s="12"/>
      <c r="H83" s="12"/>
      <c r="I83" s="160"/>
      <c r="J83" s="169">
        <f>BK83</f>
        <v>0</v>
      </c>
      <c r="K83" s="12"/>
      <c r="L83" s="157"/>
      <c r="M83" s="162"/>
      <c r="N83" s="163"/>
      <c r="O83" s="163"/>
      <c r="P83" s="164">
        <f>SUM(P84:P85)</f>
        <v>0</v>
      </c>
      <c r="Q83" s="163"/>
      <c r="R83" s="164">
        <f>SUM(R84:R85)</f>
        <v>0</v>
      </c>
      <c r="S83" s="163"/>
      <c r="T83" s="165">
        <f>SUM(T84:T85)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8" t="s">
        <v>168</v>
      </c>
      <c r="AT83" s="166" t="s">
        <v>70</v>
      </c>
      <c r="AU83" s="166" t="s">
        <v>75</v>
      </c>
      <c r="AY83" s="158" t="s">
        <v>121</v>
      </c>
      <c r="BK83" s="167">
        <f>SUM(BK84:BK85)</f>
        <v>0</v>
      </c>
    </row>
    <row r="84" s="2" customFormat="1" ht="16.5" customHeight="1">
      <c r="A84" s="36"/>
      <c r="B84" s="170"/>
      <c r="C84" s="171" t="s">
        <v>75</v>
      </c>
      <c r="D84" s="171" t="s">
        <v>124</v>
      </c>
      <c r="E84" s="172" t="s">
        <v>243</v>
      </c>
      <c r="F84" s="173" t="s">
        <v>235</v>
      </c>
      <c r="G84" s="174" t="s">
        <v>244</v>
      </c>
      <c r="H84" s="175">
        <v>1</v>
      </c>
      <c r="I84" s="176"/>
      <c r="J84" s="177">
        <f>ROUND(I84*H84,2)</f>
        <v>0</v>
      </c>
      <c r="K84" s="173" t="s">
        <v>171</v>
      </c>
      <c r="L84" s="37"/>
      <c r="M84" s="178" t="s">
        <v>3</v>
      </c>
      <c r="N84" s="179" t="s">
        <v>42</v>
      </c>
      <c r="O84" s="70"/>
      <c r="P84" s="180">
        <f>O84*H84</f>
        <v>0</v>
      </c>
      <c r="Q84" s="180">
        <v>0</v>
      </c>
      <c r="R84" s="180">
        <f>Q84*H84</f>
        <v>0</v>
      </c>
      <c r="S84" s="180">
        <v>0</v>
      </c>
      <c r="T84" s="181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2" t="s">
        <v>239</v>
      </c>
      <c r="AT84" s="182" t="s">
        <v>124</v>
      </c>
      <c r="AU84" s="182" t="s">
        <v>79</v>
      </c>
      <c r="AY84" s="17" t="s">
        <v>121</v>
      </c>
      <c r="BE84" s="183">
        <f>IF(N84="základní",J84,0)</f>
        <v>0</v>
      </c>
      <c r="BF84" s="183">
        <f>IF(N84="snížená",J84,0)</f>
        <v>0</v>
      </c>
      <c r="BG84" s="183">
        <f>IF(N84="zákl. přenesená",J84,0)</f>
        <v>0</v>
      </c>
      <c r="BH84" s="183">
        <f>IF(N84="sníž. přenesená",J84,0)</f>
        <v>0</v>
      </c>
      <c r="BI84" s="183">
        <f>IF(N84="nulová",J84,0)</f>
        <v>0</v>
      </c>
      <c r="BJ84" s="17" t="s">
        <v>75</v>
      </c>
      <c r="BK84" s="183">
        <f>ROUND(I84*H84,2)</f>
        <v>0</v>
      </c>
      <c r="BL84" s="17" t="s">
        <v>239</v>
      </c>
      <c r="BM84" s="182" t="s">
        <v>245</v>
      </c>
    </row>
    <row r="85" s="2" customFormat="1">
      <c r="A85" s="36"/>
      <c r="B85" s="37"/>
      <c r="C85" s="36"/>
      <c r="D85" s="184" t="s">
        <v>131</v>
      </c>
      <c r="E85" s="36"/>
      <c r="F85" s="185" t="s">
        <v>246</v>
      </c>
      <c r="G85" s="36"/>
      <c r="H85" s="36"/>
      <c r="I85" s="186"/>
      <c r="J85" s="36"/>
      <c r="K85" s="36"/>
      <c r="L85" s="37"/>
      <c r="M85" s="189"/>
      <c r="N85" s="190"/>
      <c r="O85" s="191"/>
      <c r="P85" s="191"/>
      <c r="Q85" s="191"/>
      <c r="R85" s="191"/>
      <c r="S85" s="191"/>
      <c r="T85" s="192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7" t="s">
        <v>131</v>
      </c>
      <c r="AU85" s="17" t="s">
        <v>79</v>
      </c>
    </row>
    <row r="86" s="2" customFormat="1" ht="6.96" customHeight="1">
      <c r="A86" s="36"/>
      <c r="B86" s="53"/>
      <c r="C86" s="54"/>
      <c r="D86" s="54"/>
      <c r="E86" s="54"/>
      <c r="F86" s="54"/>
      <c r="G86" s="54"/>
      <c r="H86" s="54"/>
      <c r="I86" s="54"/>
      <c r="J86" s="54"/>
      <c r="K86" s="54"/>
      <c r="L86" s="37"/>
      <c r="M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</sheetData>
  <autoFilter ref="C80:K8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4_01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03" customWidth="1"/>
    <col min="2" max="2" width="1.667969" style="203" customWidth="1"/>
    <col min="3" max="4" width="5" style="203" customWidth="1"/>
    <col min="5" max="5" width="11.66016" style="203" customWidth="1"/>
    <col min="6" max="6" width="9.160156" style="203" customWidth="1"/>
    <col min="7" max="7" width="5" style="203" customWidth="1"/>
    <col min="8" max="8" width="77.83203" style="203" customWidth="1"/>
    <col min="9" max="10" width="20" style="203" customWidth="1"/>
    <col min="11" max="11" width="1.667969" style="203" customWidth="1"/>
  </cols>
  <sheetData>
    <row r="1" s="1" customFormat="1" ht="37.5" customHeight="1"/>
    <row r="2" s="1" customFormat="1" ht="7.5" customHeight="1">
      <c r="B2" s="204"/>
      <c r="C2" s="205"/>
      <c r="D2" s="205"/>
      <c r="E2" s="205"/>
      <c r="F2" s="205"/>
      <c r="G2" s="205"/>
      <c r="H2" s="205"/>
      <c r="I2" s="205"/>
      <c r="J2" s="205"/>
      <c r="K2" s="206"/>
    </row>
    <row r="3" s="13" customFormat="1" ht="45" customHeight="1">
      <c r="B3" s="207"/>
      <c r="C3" s="208" t="s">
        <v>247</v>
      </c>
      <c r="D3" s="208"/>
      <c r="E3" s="208"/>
      <c r="F3" s="208"/>
      <c r="G3" s="208"/>
      <c r="H3" s="208"/>
      <c r="I3" s="208"/>
      <c r="J3" s="208"/>
      <c r="K3" s="209"/>
    </row>
    <row r="4" s="1" customFormat="1" ht="25.5" customHeight="1">
      <c r="B4" s="210"/>
      <c r="C4" s="211" t="s">
        <v>248</v>
      </c>
      <c r="D4" s="211"/>
      <c r="E4" s="211"/>
      <c r="F4" s="211"/>
      <c r="G4" s="211"/>
      <c r="H4" s="211"/>
      <c r="I4" s="211"/>
      <c r="J4" s="211"/>
      <c r="K4" s="212"/>
    </row>
    <row r="5" s="1" customFormat="1" ht="5.25" customHeight="1">
      <c r="B5" s="210"/>
      <c r="C5" s="213"/>
      <c r="D5" s="213"/>
      <c r="E5" s="213"/>
      <c r="F5" s="213"/>
      <c r="G5" s="213"/>
      <c r="H5" s="213"/>
      <c r="I5" s="213"/>
      <c r="J5" s="213"/>
      <c r="K5" s="212"/>
    </row>
    <row r="6" s="1" customFormat="1" ht="15" customHeight="1">
      <c r="B6" s="210"/>
      <c r="C6" s="214" t="s">
        <v>249</v>
      </c>
      <c r="D6" s="214"/>
      <c r="E6" s="214"/>
      <c r="F6" s="214"/>
      <c r="G6" s="214"/>
      <c r="H6" s="214"/>
      <c r="I6" s="214"/>
      <c r="J6" s="214"/>
      <c r="K6" s="212"/>
    </row>
    <row r="7" s="1" customFormat="1" ht="15" customHeight="1">
      <c r="B7" s="215"/>
      <c r="C7" s="214" t="s">
        <v>250</v>
      </c>
      <c r="D7" s="214"/>
      <c r="E7" s="214"/>
      <c r="F7" s="214"/>
      <c r="G7" s="214"/>
      <c r="H7" s="214"/>
      <c r="I7" s="214"/>
      <c r="J7" s="214"/>
      <c r="K7" s="212"/>
    </row>
    <row r="8" s="1" customFormat="1" ht="12.75" customHeight="1">
      <c r="B8" s="215"/>
      <c r="C8" s="214"/>
      <c r="D8" s="214"/>
      <c r="E8" s="214"/>
      <c r="F8" s="214"/>
      <c r="G8" s="214"/>
      <c r="H8" s="214"/>
      <c r="I8" s="214"/>
      <c r="J8" s="214"/>
      <c r="K8" s="212"/>
    </row>
    <row r="9" s="1" customFormat="1" ht="15" customHeight="1">
      <c r="B9" s="215"/>
      <c r="C9" s="214" t="s">
        <v>251</v>
      </c>
      <c r="D9" s="214"/>
      <c r="E9" s="214"/>
      <c r="F9" s="214"/>
      <c r="G9" s="214"/>
      <c r="H9" s="214"/>
      <c r="I9" s="214"/>
      <c r="J9" s="214"/>
      <c r="K9" s="212"/>
    </row>
    <row r="10" s="1" customFormat="1" ht="15" customHeight="1">
      <c r="B10" s="215"/>
      <c r="C10" s="214"/>
      <c r="D10" s="214" t="s">
        <v>252</v>
      </c>
      <c r="E10" s="214"/>
      <c r="F10" s="214"/>
      <c r="G10" s="214"/>
      <c r="H10" s="214"/>
      <c r="I10" s="214"/>
      <c r="J10" s="214"/>
      <c r="K10" s="212"/>
    </row>
    <row r="11" s="1" customFormat="1" ht="15" customHeight="1">
      <c r="B11" s="215"/>
      <c r="C11" s="216"/>
      <c r="D11" s="214" t="s">
        <v>253</v>
      </c>
      <c r="E11" s="214"/>
      <c r="F11" s="214"/>
      <c r="G11" s="214"/>
      <c r="H11" s="214"/>
      <c r="I11" s="214"/>
      <c r="J11" s="214"/>
      <c r="K11" s="212"/>
    </row>
    <row r="12" s="1" customFormat="1" ht="15" customHeight="1">
      <c r="B12" s="215"/>
      <c r="C12" s="216"/>
      <c r="D12" s="214"/>
      <c r="E12" s="214"/>
      <c r="F12" s="214"/>
      <c r="G12" s="214"/>
      <c r="H12" s="214"/>
      <c r="I12" s="214"/>
      <c r="J12" s="214"/>
      <c r="K12" s="212"/>
    </row>
    <row r="13" s="1" customFormat="1" ht="15" customHeight="1">
      <c r="B13" s="215"/>
      <c r="C13" s="216"/>
      <c r="D13" s="217" t="s">
        <v>254</v>
      </c>
      <c r="E13" s="214"/>
      <c r="F13" s="214"/>
      <c r="G13" s="214"/>
      <c r="H13" s="214"/>
      <c r="I13" s="214"/>
      <c r="J13" s="214"/>
      <c r="K13" s="212"/>
    </row>
    <row r="14" s="1" customFormat="1" ht="12.75" customHeight="1">
      <c r="B14" s="215"/>
      <c r="C14" s="216"/>
      <c r="D14" s="216"/>
      <c r="E14" s="216"/>
      <c r="F14" s="216"/>
      <c r="G14" s="216"/>
      <c r="H14" s="216"/>
      <c r="I14" s="216"/>
      <c r="J14" s="216"/>
      <c r="K14" s="212"/>
    </row>
    <row r="15" s="1" customFormat="1" ht="15" customHeight="1">
      <c r="B15" s="215"/>
      <c r="C15" s="216"/>
      <c r="D15" s="214" t="s">
        <v>255</v>
      </c>
      <c r="E15" s="214"/>
      <c r="F15" s="214"/>
      <c r="G15" s="214"/>
      <c r="H15" s="214"/>
      <c r="I15" s="214"/>
      <c r="J15" s="214"/>
      <c r="K15" s="212"/>
    </row>
    <row r="16" s="1" customFormat="1" ht="15" customHeight="1">
      <c r="B16" s="215"/>
      <c r="C16" s="216"/>
      <c r="D16" s="214" t="s">
        <v>256</v>
      </c>
      <c r="E16" s="214"/>
      <c r="F16" s="214"/>
      <c r="G16" s="214"/>
      <c r="H16" s="214"/>
      <c r="I16" s="214"/>
      <c r="J16" s="214"/>
      <c r="K16" s="212"/>
    </row>
    <row r="17" s="1" customFormat="1" ht="15" customHeight="1">
      <c r="B17" s="215"/>
      <c r="C17" s="216"/>
      <c r="D17" s="214" t="s">
        <v>257</v>
      </c>
      <c r="E17" s="214"/>
      <c r="F17" s="214"/>
      <c r="G17" s="214"/>
      <c r="H17" s="214"/>
      <c r="I17" s="214"/>
      <c r="J17" s="214"/>
      <c r="K17" s="212"/>
    </row>
    <row r="18" s="1" customFormat="1" ht="15" customHeight="1">
      <c r="B18" s="215"/>
      <c r="C18" s="216"/>
      <c r="D18" s="216"/>
      <c r="E18" s="218" t="s">
        <v>77</v>
      </c>
      <c r="F18" s="214" t="s">
        <v>258</v>
      </c>
      <c r="G18" s="214"/>
      <c r="H18" s="214"/>
      <c r="I18" s="214"/>
      <c r="J18" s="214"/>
      <c r="K18" s="212"/>
    </row>
    <row r="19" s="1" customFormat="1" ht="15" customHeight="1">
      <c r="B19" s="215"/>
      <c r="C19" s="216"/>
      <c r="D19" s="216"/>
      <c r="E19" s="218" t="s">
        <v>259</v>
      </c>
      <c r="F19" s="214" t="s">
        <v>260</v>
      </c>
      <c r="G19" s="214"/>
      <c r="H19" s="214"/>
      <c r="I19" s="214"/>
      <c r="J19" s="214"/>
      <c r="K19" s="212"/>
    </row>
    <row r="20" s="1" customFormat="1" ht="15" customHeight="1">
      <c r="B20" s="215"/>
      <c r="C20" s="216"/>
      <c r="D20" s="216"/>
      <c r="E20" s="218" t="s">
        <v>261</v>
      </c>
      <c r="F20" s="214" t="s">
        <v>262</v>
      </c>
      <c r="G20" s="214"/>
      <c r="H20" s="214"/>
      <c r="I20" s="214"/>
      <c r="J20" s="214"/>
      <c r="K20" s="212"/>
    </row>
    <row r="21" s="1" customFormat="1" ht="15" customHeight="1">
      <c r="B21" s="215"/>
      <c r="C21" s="216"/>
      <c r="D21" s="216"/>
      <c r="E21" s="218" t="s">
        <v>263</v>
      </c>
      <c r="F21" s="214" t="s">
        <v>89</v>
      </c>
      <c r="G21" s="214"/>
      <c r="H21" s="214"/>
      <c r="I21" s="214"/>
      <c r="J21" s="214"/>
      <c r="K21" s="212"/>
    </row>
    <row r="22" s="1" customFormat="1" ht="15" customHeight="1">
      <c r="B22" s="215"/>
      <c r="C22" s="216"/>
      <c r="D22" s="216"/>
      <c r="E22" s="218" t="s">
        <v>264</v>
      </c>
      <c r="F22" s="214" t="s">
        <v>265</v>
      </c>
      <c r="G22" s="214"/>
      <c r="H22" s="214"/>
      <c r="I22" s="214"/>
      <c r="J22" s="214"/>
      <c r="K22" s="212"/>
    </row>
    <row r="23" s="1" customFormat="1" ht="15" customHeight="1">
      <c r="B23" s="215"/>
      <c r="C23" s="216"/>
      <c r="D23" s="216"/>
      <c r="E23" s="218" t="s">
        <v>83</v>
      </c>
      <c r="F23" s="214" t="s">
        <v>266</v>
      </c>
      <c r="G23" s="214"/>
      <c r="H23" s="214"/>
      <c r="I23" s="214"/>
      <c r="J23" s="214"/>
      <c r="K23" s="212"/>
    </row>
    <row r="24" s="1" customFormat="1" ht="12.75" customHeight="1">
      <c r="B24" s="215"/>
      <c r="C24" s="216"/>
      <c r="D24" s="216"/>
      <c r="E24" s="216"/>
      <c r="F24" s="216"/>
      <c r="G24" s="216"/>
      <c r="H24" s="216"/>
      <c r="I24" s="216"/>
      <c r="J24" s="216"/>
      <c r="K24" s="212"/>
    </row>
    <row r="25" s="1" customFormat="1" ht="15" customHeight="1">
      <c r="B25" s="215"/>
      <c r="C25" s="214" t="s">
        <v>267</v>
      </c>
      <c r="D25" s="214"/>
      <c r="E25" s="214"/>
      <c r="F25" s="214"/>
      <c r="G25" s="214"/>
      <c r="H25" s="214"/>
      <c r="I25" s="214"/>
      <c r="J25" s="214"/>
      <c r="K25" s="212"/>
    </row>
    <row r="26" s="1" customFormat="1" ht="15" customHeight="1">
      <c r="B26" s="215"/>
      <c r="C26" s="214" t="s">
        <v>268</v>
      </c>
      <c r="D26" s="214"/>
      <c r="E26" s="214"/>
      <c r="F26" s="214"/>
      <c r="G26" s="214"/>
      <c r="H26" s="214"/>
      <c r="I26" s="214"/>
      <c r="J26" s="214"/>
      <c r="K26" s="212"/>
    </row>
    <row r="27" s="1" customFormat="1" ht="15" customHeight="1">
      <c r="B27" s="215"/>
      <c r="C27" s="214"/>
      <c r="D27" s="214" t="s">
        <v>269</v>
      </c>
      <c r="E27" s="214"/>
      <c r="F27" s="214"/>
      <c r="G27" s="214"/>
      <c r="H27" s="214"/>
      <c r="I27" s="214"/>
      <c r="J27" s="214"/>
      <c r="K27" s="212"/>
    </row>
    <row r="28" s="1" customFormat="1" ht="15" customHeight="1">
      <c r="B28" s="215"/>
      <c r="C28" s="216"/>
      <c r="D28" s="214" t="s">
        <v>270</v>
      </c>
      <c r="E28" s="214"/>
      <c r="F28" s="214"/>
      <c r="G28" s="214"/>
      <c r="H28" s="214"/>
      <c r="I28" s="214"/>
      <c r="J28" s="214"/>
      <c r="K28" s="212"/>
    </row>
    <row r="29" s="1" customFormat="1" ht="12.75" customHeight="1">
      <c r="B29" s="215"/>
      <c r="C29" s="216"/>
      <c r="D29" s="216"/>
      <c r="E29" s="216"/>
      <c r="F29" s="216"/>
      <c r="G29" s="216"/>
      <c r="H29" s="216"/>
      <c r="I29" s="216"/>
      <c r="J29" s="216"/>
      <c r="K29" s="212"/>
    </row>
    <row r="30" s="1" customFormat="1" ht="15" customHeight="1">
      <c r="B30" s="215"/>
      <c r="C30" s="216"/>
      <c r="D30" s="214" t="s">
        <v>271</v>
      </c>
      <c r="E30" s="214"/>
      <c r="F30" s="214"/>
      <c r="G30" s="214"/>
      <c r="H30" s="214"/>
      <c r="I30" s="214"/>
      <c r="J30" s="214"/>
      <c r="K30" s="212"/>
    </row>
    <row r="31" s="1" customFormat="1" ht="15" customHeight="1">
      <c r="B31" s="215"/>
      <c r="C31" s="216"/>
      <c r="D31" s="214" t="s">
        <v>272</v>
      </c>
      <c r="E31" s="214"/>
      <c r="F31" s="214"/>
      <c r="G31" s="214"/>
      <c r="H31" s="214"/>
      <c r="I31" s="214"/>
      <c r="J31" s="214"/>
      <c r="K31" s="212"/>
    </row>
    <row r="32" s="1" customFormat="1" ht="12.75" customHeight="1">
      <c r="B32" s="215"/>
      <c r="C32" s="216"/>
      <c r="D32" s="216"/>
      <c r="E32" s="216"/>
      <c r="F32" s="216"/>
      <c r="G32" s="216"/>
      <c r="H32" s="216"/>
      <c r="I32" s="216"/>
      <c r="J32" s="216"/>
      <c r="K32" s="212"/>
    </row>
    <row r="33" s="1" customFormat="1" ht="15" customHeight="1">
      <c r="B33" s="215"/>
      <c r="C33" s="216"/>
      <c r="D33" s="214" t="s">
        <v>273</v>
      </c>
      <c r="E33" s="214"/>
      <c r="F33" s="214"/>
      <c r="G33" s="214"/>
      <c r="H33" s="214"/>
      <c r="I33" s="214"/>
      <c r="J33" s="214"/>
      <c r="K33" s="212"/>
    </row>
    <row r="34" s="1" customFormat="1" ht="15" customHeight="1">
      <c r="B34" s="215"/>
      <c r="C34" s="216"/>
      <c r="D34" s="214" t="s">
        <v>274</v>
      </c>
      <c r="E34" s="214"/>
      <c r="F34" s="214"/>
      <c r="G34" s="214"/>
      <c r="H34" s="214"/>
      <c r="I34" s="214"/>
      <c r="J34" s="214"/>
      <c r="K34" s="212"/>
    </row>
    <row r="35" s="1" customFormat="1" ht="15" customHeight="1">
      <c r="B35" s="215"/>
      <c r="C35" s="216"/>
      <c r="D35" s="214" t="s">
        <v>275</v>
      </c>
      <c r="E35" s="214"/>
      <c r="F35" s="214"/>
      <c r="G35" s="214"/>
      <c r="H35" s="214"/>
      <c r="I35" s="214"/>
      <c r="J35" s="214"/>
      <c r="K35" s="212"/>
    </row>
    <row r="36" s="1" customFormat="1" ht="15" customHeight="1">
      <c r="B36" s="215"/>
      <c r="C36" s="216"/>
      <c r="D36" s="214"/>
      <c r="E36" s="217" t="s">
        <v>107</v>
      </c>
      <c r="F36" s="214"/>
      <c r="G36" s="214" t="s">
        <v>276</v>
      </c>
      <c r="H36" s="214"/>
      <c r="I36" s="214"/>
      <c r="J36" s="214"/>
      <c r="K36" s="212"/>
    </row>
    <row r="37" s="1" customFormat="1" ht="30.75" customHeight="1">
      <c r="B37" s="215"/>
      <c r="C37" s="216"/>
      <c r="D37" s="214"/>
      <c r="E37" s="217" t="s">
        <v>277</v>
      </c>
      <c r="F37" s="214"/>
      <c r="G37" s="214" t="s">
        <v>278</v>
      </c>
      <c r="H37" s="214"/>
      <c r="I37" s="214"/>
      <c r="J37" s="214"/>
      <c r="K37" s="212"/>
    </row>
    <row r="38" s="1" customFormat="1" ht="15" customHeight="1">
      <c r="B38" s="215"/>
      <c r="C38" s="216"/>
      <c r="D38" s="214"/>
      <c r="E38" s="217" t="s">
        <v>52</v>
      </c>
      <c r="F38" s="214"/>
      <c r="G38" s="214" t="s">
        <v>279</v>
      </c>
      <c r="H38" s="214"/>
      <c r="I38" s="214"/>
      <c r="J38" s="214"/>
      <c r="K38" s="212"/>
    </row>
    <row r="39" s="1" customFormat="1" ht="15" customHeight="1">
      <c r="B39" s="215"/>
      <c r="C39" s="216"/>
      <c r="D39" s="214"/>
      <c r="E39" s="217" t="s">
        <v>53</v>
      </c>
      <c r="F39" s="214"/>
      <c r="G39" s="214" t="s">
        <v>280</v>
      </c>
      <c r="H39" s="214"/>
      <c r="I39" s="214"/>
      <c r="J39" s="214"/>
      <c r="K39" s="212"/>
    </row>
    <row r="40" s="1" customFormat="1" ht="15" customHeight="1">
      <c r="B40" s="215"/>
      <c r="C40" s="216"/>
      <c r="D40" s="214"/>
      <c r="E40" s="217" t="s">
        <v>108</v>
      </c>
      <c r="F40" s="214"/>
      <c r="G40" s="214" t="s">
        <v>281</v>
      </c>
      <c r="H40" s="214"/>
      <c r="I40" s="214"/>
      <c r="J40" s="214"/>
      <c r="K40" s="212"/>
    </row>
    <row r="41" s="1" customFormat="1" ht="15" customHeight="1">
      <c r="B41" s="215"/>
      <c r="C41" s="216"/>
      <c r="D41" s="214"/>
      <c r="E41" s="217" t="s">
        <v>109</v>
      </c>
      <c r="F41" s="214"/>
      <c r="G41" s="214" t="s">
        <v>282</v>
      </c>
      <c r="H41" s="214"/>
      <c r="I41" s="214"/>
      <c r="J41" s="214"/>
      <c r="K41" s="212"/>
    </row>
    <row r="42" s="1" customFormat="1" ht="15" customHeight="1">
      <c r="B42" s="215"/>
      <c r="C42" s="216"/>
      <c r="D42" s="214"/>
      <c r="E42" s="217" t="s">
        <v>283</v>
      </c>
      <c r="F42" s="214"/>
      <c r="G42" s="214" t="s">
        <v>284</v>
      </c>
      <c r="H42" s="214"/>
      <c r="I42" s="214"/>
      <c r="J42" s="214"/>
      <c r="K42" s="212"/>
    </row>
    <row r="43" s="1" customFormat="1" ht="15" customHeight="1">
      <c r="B43" s="215"/>
      <c r="C43" s="216"/>
      <c r="D43" s="214"/>
      <c r="E43" s="217"/>
      <c r="F43" s="214"/>
      <c r="G43" s="214" t="s">
        <v>285</v>
      </c>
      <c r="H43" s="214"/>
      <c r="I43" s="214"/>
      <c r="J43" s="214"/>
      <c r="K43" s="212"/>
    </row>
    <row r="44" s="1" customFormat="1" ht="15" customHeight="1">
      <c r="B44" s="215"/>
      <c r="C44" s="216"/>
      <c r="D44" s="214"/>
      <c r="E44" s="217" t="s">
        <v>286</v>
      </c>
      <c r="F44" s="214"/>
      <c r="G44" s="214" t="s">
        <v>287</v>
      </c>
      <c r="H44" s="214"/>
      <c r="I44" s="214"/>
      <c r="J44" s="214"/>
      <c r="K44" s="212"/>
    </row>
    <row r="45" s="1" customFormat="1" ht="15" customHeight="1">
      <c r="B45" s="215"/>
      <c r="C45" s="216"/>
      <c r="D45" s="214"/>
      <c r="E45" s="217" t="s">
        <v>111</v>
      </c>
      <c r="F45" s="214"/>
      <c r="G45" s="214" t="s">
        <v>288</v>
      </c>
      <c r="H45" s="214"/>
      <c r="I45" s="214"/>
      <c r="J45" s="214"/>
      <c r="K45" s="212"/>
    </row>
    <row r="46" s="1" customFormat="1" ht="12.75" customHeight="1">
      <c r="B46" s="215"/>
      <c r="C46" s="216"/>
      <c r="D46" s="214"/>
      <c r="E46" s="214"/>
      <c r="F46" s="214"/>
      <c r="G46" s="214"/>
      <c r="H46" s="214"/>
      <c r="I46" s="214"/>
      <c r="J46" s="214"/>
      <c r="K46" s="212"/>
    </row>
    <row r="47" s="1" customFormat="1" ht="15" customHeight="1">
      <c r="B47" s="215"/>
      <c r="C47" s="216"/>
      <c r="D47" s="214" t="s">
        <v>289</v>
      </c>
      <c r="E47" s="214"/>
      <c r="F47" s="214"/>
      <c r="G47" s="214"/>
      <c r="H47" s="214"/>
      <c r="I47" s="214"/>
      <c r="J47" s="214"/>
      <c r="K47" s="212"/>
    </row>
    <row r="48" s="1" customFormat="1" ht="15" customHeight="1">
      <c r="B48" s="215"/>
      <c r="C48" s="216"/>
      <c r="D48" s="216"/>
      <c r="E48" s="214" t="s">
        <v>290</v>
      </c>
      <c r="F48" s="214"/>
      <c r="G48" s="214"/>
      <c r="H48" s="214"/>
      <c r="I48" s="214"/>
      <c r="J48" s="214"/>
      <c r="K48" s="212"/>
    </row>
    <row r="49" s="1" customFormat="1" ht="15" customHeight="1">
      <c r="B49" s="215"/>
      <c r="C49" s="216"/>
      <c r="D49" s="216"/>
      <c r="E49" s="214" t="s">
        <v>291</v>
      </c>
      <c r="F49" s="214"/>
      <c r="G49" s="214"/>
      <c r="H49" s="214"/>
      <c r="I49" s="214"/>
      <c r="J49" s="214"/>
      <c r="K49" s="212"/>
    </row>
    <row r="50" s="1" customFormat="1" ht="15" customHeight="1">
      <c r="B50" s="215"/>
      <c r="C50" s="216"/>
      <c r="D50" s="216"/>
      <c r="E50" s="214" t="s">
        <v>292</v>
      </c>
      <c r="F50" s="214"/>
      <c r="G50" s="214"/>
      <c r="H50" s="214"/>
      <c r="I50" s="214"/>
      <c r="J50" s="214"/>
      <c r="K50" s="212"/>
    </row>
    <row r="51" s="1" customFormat="1" ht="15" customHeight="1">
      <c r="B51" s="215"/>
      <c r="C51" s="216"/>
      <c r="D51" s="214" t="s">
        <v>293</v>
      </c>
      <c r="E51" s="214"/>
      <c r="F51" s="214"/>
      <c r="G51" s="214"/>
      <c r="H51" s="214"/>
      <c r="I51" s="214"/>
      <c r="J51" s="214"/>
      <c r="K51" s="212"/>
    </row>
    <row r="52" s="1" customFormat="1" ht="25.5" customHeight="1">
      <c r="B52" s="210"/>
      <c r="C52" s="211" t="s">
        <v>294</v>
      </c>
      <c r="D52" s="211"/>
      <c r="E52" s="211"/>
      <c r="F52" s="211"/>
      <c r="G52" s="211"/>
      <c r="H52" s="211"/>
      <c r="I52" s="211"/>
      <c r="J52" s="211"/>
      <c r="K52" s="212"/>
    </row>
    <row r="53" s="1" customFormat="1" ht="5.25" customHeight="1">
      <c r="B53" s="210"/>
      <c r="C53" s="213"/>
      <c r="D53" s="213"/>
      <c r="E53" s="213"/>
      <c r="F53" s="213"/>
      <c r="G53" s="213"/>
      <c r="H53" s="213"/>
      <c r="I53" s="213"/>
      <c r="J53" s="213"/>
      <c r="K53" s="212"/>
    </row>
    <row r="54" s="1" customFormat="1" ht="15" customHeight="1">
      <c r="B54" s="210"/>
      <c r="C54" s="214" t="s">
        <v>295</v>
      </c>
      <c r="D54" s="214"/>
      <c r="E54" s="214"/>
      <c r="F54" s="214"/>
      <c r="G54" s="214"/>
      <c r="H54" s="214"/>
      <c r="I54" s="214"/>
      <c r="J54" s="214"/>
      <c r="K54" s="212"/>
    </row>
    <row r="55" s="1" customFormat="1" ht="15" customHeight="1">
      <c r="B55" s="210"/>
      <c r="C55" s="214" t="s">
        <v>296</v>
      </c>
      <c r="D55" s="214"/>
      <c r="E55" s="214"/>
      <c r="F55" s="214"/>
      <c r="G55" s="214"/>
      <c r="H55" s="214"/>
      <c r="I55" s="214"/>
      <c r="J55" s="214"/>
      <c r="K55" s="212"/>
    </row>
    <row r="56" s="1" customFormat="1" ht="12.75" customHeight="1">
      <c r="B56" s="210"/>
      <c r="C56" s="214"/>
      <c r="D56" s="214"/>
      <c r="E56" s="214"/>
      <c r="F56" s="214"/>
      <c r="G56" s="214"/>
      <c r="H56" s="214"/>
      <c r="I56" s="214"/>
      <c r="J56" s="214"/>
      <c r="K56" s="212"/>
    </row>
    <row r="57" s="1" customFormat="1" ht="15" customHeight="1">
      <c r="B57" s="210"/>
      <c r="C57" s="214" t="s">
        <v>297</v>
      </c>
      <c r="D57" s="214"/>
      <c r="E57" s="214"/>
      <c r="F57" s="214"/>
      <c r="G57" s="214"/>
      <c r="H57" s="214"/>
      <c r="I57" s="214"/>
      <c r="J57" s="214"/>
      <c r="K57" s="212"/>
    </row>
    <row r="58" s="1" customFormat="1" ht="15" customHeight="1">
      <c r="B58" s="210"/>
      <c r="C58" s="216"/>
      <c r="D58" s="214" t="s">
        <v>298</v>
      </c>
      <c r="E58" s="214"/>
      <c r="F58" s="214"/>
      <c r="G58" s="214"/>
      <c r="H58" s="214"/>
      <c r="I58" s="214"/>
      <c r="J58" s="214"/>
      <c r="K58" s="212"/>
    </row>
    <row r="59" s="1" customFormat="1" ht="15" customHeight="1">
      <c r="B59" s="210"/>
      <c r="C59" s="216"/>
      <c r="D59" s="214" t="s">
        <v>299</v>
      </c>
      <c r="E59" s="214"/>
      <c r="F59" s="214"/>
      <c r="G59" s="214"/>
      <c r="H59" s="214"/>
      <c r="I59" s="214"/>
      <c r="J59" s="214"/>
      <c r="K59" s="212"/>
    </row>
    <row r="60" s="1" customFormat="1" ht="15" customHeight="1">
      <c r="B60" s="210"/>
      <c r="C60" s="216"/>
      <c r="D60" s="214" t="s">
        <v>300</v>
      </c>
      <c r="E60" s="214"/>
      <c r="F60" s="214"/>
      <c r="G60" s="214"/>
      <c r="H60" s="214"/>
      <c r="I60" s="214"/>
      <c r="J60" s="214"/>
      <c r="K60" s="212"/>
    </row>
    <row r="61" s="1" customFormat="1" ht="15" customHeight="1">
      <c r="B61" s="210"/>
      <c r="C61" s="216"/>
      <c r="D61" s="214" t="s">
        <v>301</v>
      </c>
      <c r="E61" s="214"/>
      <c r="F61" s="214"/>
      <c r="G61" s="214"/>
      <c r="H61" s="214"/>
      <c r="I61" s="214"/>
      <c r="J61" s="214"/>
      <c r="K61" s="212"/>
    </row>
    <row r="62" s="1" customFormat="1" ht="15" customHeight="1">
      <c r="B62" s="210"/>
      <c r="C62" s="216"/>
      <c r="D62" s="219" t="s">
        <v>302</v>
      </c>
      <c r="E62" s="219"/>
      <c r="F62" s="219"/>
      <c r="G62" s="219"/>
      <c r="H62" s="219"/>
      <c r="I62" s="219"/>
      <c r="J62" s="219"/>
      <c r="K62" s="212"/>
    </row>
    <row r="63" s="1" customFormat="1" ht="15" customHeight="1">
      <c r="B63" s="210"/>
      <c r="C63" s="216"/>
      <c r="D63" s="214" t="s">
        <v>303</v>
      </c>
      <c r="E63" s="214"/>
      <c r="F63" s="214"/>
      <c r="G63" s="214"/>
      <c r="H63" s="214"/>
      <c r="I63" s="214"/>
      <c r="J63" s="214"/>
      <c r="K63" s="212"/>
    </row>
    <row r="64" s="1" customFormat="1" ht="12.75" customHeight="1">
      <c r="B64" s="210"/>
      <c r="C64" s="216"/>
      <c r="D64" s="216"/>
      <c r="E64" s="220"/>
      <c r="F64" s="216"/>
      <c r="G64" s="216"/>
      <c r="H64" s="216"/>
      <c r="I64" s="216"/>
      <c r="J64" s="216"/>
      <c r="K64" s="212"/>
    </row>
    <row r="65" s="1" customFormat="1" ht="15" customHeight="1">
      <c r="B65" s="210"/>
      <c r="C65" s="216"/>
      <c r="D65" s="214" t="s">
        <v>304</v>
      </c>
      <c r="E65" s="214"/>
      <c r="F65" s="214"/>
      <c r="G65" s="214"/>
      <c r="H65" s="214"/>
      <c r="I65" s="214"/>
      <c r="J65" s="214"/>
      <c r="K65" s="212"/>
    </row>
    <row r="66" s="1" customFormat="1" ht="15" customHeight="1">
      <c r="B66" s="210"/>
      <c r="C66" s="216"/>
      <c r="D66" s="219" t="s">
        <v>305</v>
      </c>
      <c r="E66" s="219"/>
      <c r="F66" s="219"/>
      <c r="G66" s="219"/>
      <c r="H66" s="219"/>
      <c r="I66" s="219"/>
      <c r="J66" s="219"/>
      <c r="K66" s="212"/>
    </row>
    <row r="67" s="1" customFormat="1" ht="15" customHeight="1">
      <c r="B67" s="210"/>
      <c r="C67" s="216"/>
      <c r="D67" s="214" t="s">
        <v>306</v>
      </c>
      <c r="E67" s="214"/>
      <c r="F67" s="214"/>
      <c r="G67" s="214"/>
      <c r="H67" s="214"/>
      <c r="I67" s="214"/>
      <c r="J67" s="214"/>
      <c r="K67" s="212"/>
    </row>
    <row r="68" s="1" customFormat="1" ht="15" customHeight="1">
      <c r="B68" s="210"/>
      <c r="C68" s="216"/>
      <c r="D68" s="214" t="s">
        <v>307</v>
      </c>
      <c r="E68" s="214"/>
      <c r="F68" s="214"/>
      <c r="G68" s="214"/>
      <c r="H68" s="214"/>
      <c r="I68" s="214"/>
      <c r="J68" s="214"/>
      <c r="K68" s="212"/>
    </row>
    <row r="69" s="1" customFormat="1" ht="15" customHeight="1">
      <c r="B69" s="210"/>
      <c r="C69" s="216"/>
      <c r="D69" s="214" t="s">
        <v>308</v>
      </c>
      <c r="E69" s="214"/>
      <c r="F69" s="214"/>
      <c r="G69" s="214"/>
      <c r="H69" s="214"/>
      <c r="I69" s="214"/>
      <c r="J69" s="214"/>
      <c r="K69" s="212"/>
    </row>
    <row r="70" s="1" customFormat="1" ht="15" customHeight="1">
      <c r="B70" s="210"/>
      <c r="C70" s="216"/>
      <c r="D70" s="214" t="s">
        <v>309</v>
      </c>
      <c r="E70" s="214"/>
      <c r="F70" s="214"/>
      <c r="G70" s="214"/>
      <c r="H70" s="214"/>
      <c r="I70" s="214"/>
      <c r="J70" s="214"/>
      <c r="K70" s="212"/>
    </row>
    <row r="71" s="1" customFormat="1" ht="12.75" customHeight="1">
      <c r="B71" s="221"/>
      <c r="C71" s="222"/>
      <c r="D71" s="222"/>
      <c r="E71" s="222"/>
      <c r="F71" s="222"/>
      <c r="G71" s="222"/>
      <c r="H71" s="222"/>
      <c r="I71" s="222"/>
      <c r="J71" s="222"/>
      <c r="K71" s="223"/>
    </row>
    <row r="72" s="1" customFormat="1" ht="18.75" customHeight="1">
      <c r="B72" s="224"/>
      <c r="C72" s="224"/>
      <c r="D72" s="224"/>
      <c r="E72" s="224"/>
      <c r="F72" s="224"/>
      <c r="G72" s="224"/>
      <c r="H72" s="224"/>
      <c r="I72" s="224"/>
      <c r="J72" s="224"/>
      <c r="K72" s="225"/>
    </row>
    <row r="73" s="1" customFormat="1" ht="18.75" customHeight="1">
      <c r="B73" s="225"/>
      <c r="C73" s="225"/>
      <c r="D73" s="225"/>
      <c r="E73" s="225"/>
      <c r="F73" s="225"/>
      <c r="G73" s="225"/>
      <c r="H73" s="225"/>
      <c r="I73" s="225"/>
      <c r="J73" s="225"/>
      <c r="K73" s="225"/>
    </row>
    <row r="74" s="1" customFormat="1" ht="7.5" customHeight="1">
      <c r="B74" s="226"/>
      <c r="C74" s="227"/>
      <c r="D74" s="227"/>
      <c r="E74" s="227"/>
      <c r="F74" s="227"/>
      <c r="G74" s="227"/>
      <c r="H74" s="227"/>
      <c r="I74" s="227"/>
      <c r="J74" s="227"/>
      <c r="K74" s="228"/>
    </row>
    <row r="75" s="1" customFormat="1" ht="45" customHeight="1">
      <c r="B75" s="229"/>
      <c r="C75" s="230" t="s">
        <v>310</v>
      </c>
      <c r="D75" s="230"/>
      <c r="E75" s="230"/>
      <c r="F75" s="230"/>
      <c r="G75" s="230"/>
      <c r="H75" s="230"/>
      <c r="I75" s="230"/>
      <c r="J75" s="230"/>
      <c r="K75" s="231"/>
    </row>
    <row r="76" s="1" customFormat="1" ht="17.25" customHeight="1">
      <c r="B76" s="229"/>
      <c r="C76" s="232" t="s">
        <v>311</v>
      </c>
      <c r="D76" s="232"/>
      <c r="E76" s="232"/>
      <c r="F76" s="232" t="s">
        <v>312</v>
      </c>
      <c r="G76" s="233"/>
      <c r="H76" s="232" t="s">
        <v>53</v>
      </c>
      <c r="I76" s="232" t="s">
        <v>56</v>
      </c>
      <c r="J76" s="232" t="s">
        <v>313</v>
      </c>
      <c r="K76" s="231"/>
    </row>
    <row r="77" s="1" customFormat="1" ht="17.25" customHeight="1">
      <c r="B77" s="229"/>
      <c r="C77" s="234" t="s">
        <v>314</v>
      </c>
      <c r="D77" s="234"/>
      <c r="E77" s="234"/>
      <c r="F77" s="235" t="s">
        <v>315</v>
      </c>
      <c r="G77" s="236"/>
      <c r="H77" s="234"/>
      <c r="I77" s="234"/>
      <c r="J77" s="234" t="s">
        <v>316</v>
      </c>
      <c r="K77" s="231"/>
    </row>
    <row r="78" s="1" customFormat="1" ht="5.25" customHeight="1">
      <c r="B78" s="229"/>
      <c r="C78" s="237"/>
      <c r="D78" s="237"/>
      <c r="E78" s="237"/>
      <c r="F78" s="237"/>
      <c r="G78" s="238"/>
      <c r="H78" s="237"/>
      <c r="I78" s="237"/>
      <c r="J78" s="237"/>
      <c r="K78" s="231"/>
    </row>
    <row r="79" s="1" customFormat="1" ht="15" customHeight="1">
      <c r="B79" s="229"/>
      <c r="C79" s="217" t="s">
        <v>52</v>
      </c>
      <c r="D79" s="239"/>
      <c r="E79" s="239"/>
      <c r="F79" s="240" t="s">
        <v>317</v>
      </c>
      <c r="G79" s="241"/>
      <c r="H79" s="217" t="s">
        <v>318</v>
      </c>
      <c r="I79" s="217" t="s">
        <v>319</v>
      </c>
      <c r="J79" s="217">
        <v>20</v>
      </c>
      <c r="K79" s="231"/>
    </row>
    <row r="80" s="1" customFormat="1" ht="15" customHeight="1">
      <c r="B80" s="229"/>
      <c r="C80" s="217" t="s">
        <v>320</v>
      </c>
      <c r="D80" s="217"/>
      <c r="E80" s="217"/>
      <c r="F80" s="240" t="s">
        <v>317</v>
      </c>
      <c r="G80" s="241"/>
      <c r="H80" s="217" t="s">
        <v>321</v>
      </c>
      <c r="I80" s="217" t="s">
        <v>319</v>
      </c>
      <c r="J80" s="217">
        <v>120</v>
      </c>
      <c r="K80" s="231"/>
    </row>
    <row r="81" s="1" customFormat="1" ht="15" customHeight="1">
      <c r="B81" s="242"/>
      <c r="C81" s="217" t="s">
        <v>322</v>
      </c>
      <c r="D81" s="217"/>
      <c r="E81" s="217"/>
      <c r="F81" s="240" t="s">
        <v>323</v>
      </c>
      <c r="G81" s="241"/>
      <c r="H81" s="217" t="s">
        <v>324</v>
      </c>
      <c r="I81" s="217" t="s">
        <v>319</v>
      </c>
      <c r="J81" s="217">
        <v>50</v>
      </c>
      <c r="K81" s="231"/>
    </row>
    <row r="82" s="1" customFormat="1" ht="15" customHeight="1">
      <c r="B82" s="242"/>
      <c r="C82" s="217" t="s">
        <v>325</v>
      </c>
      <c r="D82" s="217"/>
      <c r="E82" s="217"/>
      <c r="F82" s="240" t="s">
        <v>317</v>
      </c>
      <c r="G82" s="241"/>
      <c r="H82" s="217" t="s">
        <v>326</v>
      </c>
      <c r="I82" s="217" t="s">
        <v>327</v>
      </c>
      <c r="J82" s="217"/>
      <c r="K82" s="231"/>
    </row>
    <row r="83" s="1" customFormat="1" ht="15" customHeight="1">
      <c r="B83" s="242"/>
      <c r="C83" s="243" t="s">
        <v>328</v>
      </c>
      <c r="D83" s="243"/>
      <c r="E83" s="243"/>
      <c r="F83" s="244" t="s">
        <v>323</v>
      </c>
      <c r="G83" s="243"/>
      <c r="H83" s="243" t="s">
        <v>329</v>
      </c>
      <c r="I83" s="243" t="s">
        <v>319</v>
      </c>
      <c r="J83" s="243">
        <v>15</v>
      </c>
      <c r="K83" s="231"/>
    </row>
    <row r="84" s="1" customFormat="1" ht="15" customHeight="1">
      <c r="B84" s="242"/>
      <c r="C84" s="243" t="s">
        <v>330</v>
      </c>
      <c r="D84" s="243"/>
      <c r="E84" s="243"/>
      <c r="F84" s="244" t="s">
        <v>323</v>
      </c>
      <c r="G84" s="243"/>
      <c r="H84" s="243" t="s">
        <v>331</v>
      </c>
      <c r="I84" s="243" t="s">
        <v>319</v>
      </c>
      <c r="J84" s="243">
        <v>15</v>
      </c>
      <c r="K84" s="231"/>
    </row>
    <row r="85" s="1" customFormat="1" ht="15" customHeight="1">
      <c r="B85" s="242"/>
      <c r="C85" s="243" t="s">
        <v>332</v>
      </c>
      <c r="D85" s="243"/>
      <c r="E85" s="243"/>
      <c r="F85" s="244" t="s">
        <v>323</v>
      </c>
      <c r="G85" s="243"/>
      <c r="H85" s="243" t="s">
        <v>333</v>
      </c>
      <c r="I85" s="243" t="s">
        <v>319</v>
      </c>
      <c r="J85" s="243">
        <v>20</v>
      </c>
      <c r="K85" s="231"/>
    </row>
    <row r="86" s="1" customFormat="1" ht="15" customHeight="1">
      <c r="B86" s="242"/>
      <c r="C86" s="243" t="s">
        <v>334</v>
      </c>
      <c r="D86" s="243"/>
      <c r="E86" s="243"/>
      <c r="F86" s="244" t="s">
        <v>323</v>
      </c>
      <c r="G86" s="243"/>
      <c r="H86" s="243" t="s">
        <v>335</v>
      </c>
      <c r="I86" s="243" t="s">
        <v>319</v>
      </c>
      <c r="J86" s="243">
        <v>20</v>
      </c>
      <c r="K86" s="231"/>
    </row>
    <row r="87" s="1" customFormat="1" ht="15" customHeight="1">
      <c r="B87" s="242"/>
      <c r="C87" s="217" t="s">
        <v>336</v>
      </c>
      <c r="D87" s="217"/>
      <c r="E87" s="217"/>
      <c r="F87" s="240" t="s">
        <v>323</v>
      </c>
      <c r="G87" s="241"/>
      <c r="H87" s="217" t="s">
        <v>337</v>
      </c>
      <c r="I87" s="217" t="s">
        <v>319</v>
      </c>
      <c r="J87" s="217">
        <v>50</v>
      </c>
      <c r="K87" s="231"/>
    </row>
    <row r="88" s="1" customFormat="1" ht="15" customHeight="1">
      <c r="B88" s="242"/>
      <c r="C88" s="217" t="s">
        <v>338</v>
      </c>
      <c r="D88" s="217"/>
      <c r="E88" s="217"/>
      <c r="F88" s="240" t="s">
        <v>323</v>
      </c>
      <c r="G88" s="241"/>
      <c r="H88" s="217" t="s">
        <v>339</v>
      </c>
      <c r="I88" s="217" t="s">
        <v>319</v>
      </c>
      <c r="J88" s="217">
        <v>20</v>
      </c>
      <c r="K88" s="231"/>
    </row>
    <row r="89" s="1" customFormat="1" ht="15" customHeight="1">
      <c r="B89" s="242"/>
      <c r="C89" s="217" t="s">
        <v>340</v>
      </c>
      <c r="D89" s="217"/>
      <c r="E89" s="217"/>
      <c r="F89" s="240" t="s">
        <v>323</v>
      </c>
      <c r="G89" s="241"/>
      <c r="H89" s="217" t="s">
        <v>341</v>
      </c>
      <c r="I89" s="217" t="s">
        <v>319</v>
      </c>
      <c r="J89" s="217">
        <v>20</v>
      </c>
      <c r="K89" s="231"/>
    </row>
    <row r="90" s="1" customFormat="1" ht="15" customHeight="1">
      <c r="B90" s="242"/>
      <c r="C90" s="217" t="s">
        <v>342</v>
      </c>
      <c r="D90" s="217"/>
      <c r="E90" s="217"/>
      <c r="F90" s="240" t="s">
        <v>323</v>
      </c>
      <c r="G90" s="241"/>
      <c r="H90" s="217" t="s">
        <v>343</v>
      </c>
      <c r="I90" s="217" t="s">
        <v>319</v>
      </c>
      <c r="J90" s="217">
        <v>50</v>
      </c>
      <c r="K90" s="231"/>
    </row>
    <row r="91" s="1" customFormat="1" ht="15" customHeight="1">
      <c r="B91" s="242"/>
      <c r="C91" s="217" t="s">
        <v>344</v>
      </c>
      <c r="D91" s="217"/>
      <c r="E91" s="217"/>
      <c r="F91" s="240" t="s">
        <v>323</v>
      </c>
      <c r="G91" s="241"/>
      <c r="H91" s="217" t="s">
        <v>344</v>
      </c>
      <c r="I91" s="217" t="s">
        <v>319</v>
      </c>
      <c r="J91" s="217">
        <v>50</v>
      </c>
      <c r="K91" s="231"/>
    </row>
    <row r="92" s="1" customFormat="1" ht="15" customHeight="1">
      <c r="B92" s="242"/>
      <c r="C92" s="217" t="s">
        <v>345</v>
      </c>
      <c r="D92" s="217"/>
      <c r="E92" s="217"/>
      <c r="F92" s="240" t="s">
        <v>323</v>
      </c>
      <c r="G92" s="241"/>
      <c r="H92" s="217" t="s">
        <v>346</v>
      </c>
      <c r="I92" s="217" t="s">
        <v>319</v>
      </c>
      <c r="J92" s="217">
        <v>255</v>
      </c>
      <c r="K92" s="231"/>
    </row>
    <row r="93" s="1" customFormat="1" ht="15" customHeight="1">
      <c r="B93" s="242"/>
      <c r="C93" s="217" t="s">
        <v>347</v>
      </c>
      <c r="D93" s="217"/>
      <c r="E93" s="217"/>
      <c r="F93" s="240" t="s">
        <v>317</v>
      </c>
      <c r="G93" s="241"/>
      <c r="H93" s="217" t="s">
        <v>348</v>
      </c>
      <c r="I93" s="217" t="s">
        <v>349</v>
      </c>
      <c r="J93" s="217"/>
      <c r="K93" s="231"/>
    </row>
    <row r="94" s="1" customFormat="1" ht="15" customHeight="1">
      <c r="B94" s="242"/>
      <c r="C94" s="217" t="s">
        <v>350</v>
      </c>
      <c r="D94" s="217"/>
      <c r="E94" s="217"/>
      <c r="F94" s="240" t="s">
        <v>317</v>
      </c>
      <c r="G94" s="241"/>
      <c r="H94" s="217" t="s">
        <v>351</v>
      </c>
      <c r="I94" s="217" t="s">
        <v>352</v>
      </c>
      <c r="J94" s="217"/>
      <c r="K94" s="231"/>
    </row>
    <row r="95" s="1" customFormat="1" ht="15" customHeight="1">
      <c r="B95" s="242"/>
      <c r="C95" s="217" t="s">
        <v>353</v>
      </c>
      <c r="D95" s="217"/>
      <c r="E95" s="217"/>
      <c r="F95" s="240" t="s">
        <v>317</v>
      </c>
      <c r="G95" s="241"/>
      <c r="H95" s="217" t="s">
        <v>353</v>
      </c>
      <c r="I95" s="217" t="s">
        <v>352</v>
      </c>
      <c r="J95" s="217"/>
      <c r="K95" s="231"/>
    </row>
    <row r="96" s="1" customFormat="1" ht="15" customHeight="1">
      <c r="B96" s="242"/>
      <c r="C96" s="217" t="s">
        <v>37</v>
      </c>
      <c r="D96" s="217"/>
      <c r="E96" s="217"/>
      <c r="F96" s="240" t="s">
        <v>317</v>
      </c>
      <c r="G96" s="241"/>
      <c r="H96" s="217" t="s">
        <v>354</v>
      </c>
      <c r="I96" s="217" t="s">
        <v>352</v>
      </c>
      <c r="J96" s="217"/>
      <c r="K96" s="231"/>
    </row>
    <row r="97" s="1" customFormat="1" ht="15" customHeight="1">
      <c r="B97" s="242"/>
      <c r="C97" s="217" t="s">
        <v>47</v>
      </c>
      <c r="D97" s="217"/>
      <c r="E97" s="217"/>
      <c r="F97" s="240" t="s">
        <v>317</v>
      </c>
      <c r="G97" s="241"/>
      <c r="H97" s="217" t="s">
        <v>355</v>
      </c>
      <c r="I97" s="217" t="s">
        <v>352</v>
      </c>
      <c r="J97" s="217"/>
      <c r="K97" s="231"/>
    </row>
    <row r="98" s="1" customFormat="1" ht="15" customHeight="1">
      <c r="B98" s="245"/>
      <c r="C98" s="246"/>
      <c r="D98" s="246"/>
      <c r="E98" s="246"/>
      <c r="F98" s="246"/>
      <c r="G98" s="246"/>
      <c r="H98" s="246"/>
      <c r="I98" s="246"/>
      <c r="J98" s="246"/>
      <c r="K98" s="247"/>
    </row>
    <row r="99" s="1" customFormat="1" ht="18.75" customHeight="1">
      <c r="B99" s="248"/>
      <c r="C99" s="249"/>
      <c r="D99" s="249"/>
      <c r="E99" s="249"/>
      <c r="F99" s="249"/>
      <c r="G99" s="249"/>
      <c r="H99" s="249"/>
      <c r="I99" s="249"/>
      <c r="J99" s="249"/>
      <c r="K99" s="248"/>
    </row>
    <row r="100" s="1" customFormat="1" ht="18.75" customHeight="1">
      <c r="B100" s="225"/>
      <c r="C100" s="225"/>
      <c r="D100" s="225"/>
      <c r="E100" s="225"/>
      <c r="F100" s="225"/>
      <c r="G100" s="225"/>
      <c r="H100" s="225"/>
      <c r="I100" s="225"/>
      <c r="J100" s="225"/>
      <c r="K100" s="225"/>
    </row>
    <row r="101" s="1" customFormat="1" ht="7.5" customHeight="1">
      <c r="B101" s="226"/>
      <c r="C101" s="227"/>
      <c r="D101" s="227"/>
      <c r="E101" s="227"/>
      <c r="F101" s="227"/>
      <c r="G101" s="227"/>
      <c r="H101" s="227"/>
      <c r="I101" s="227"/>
      <c r="J101" s="227"/>
      <c r="K101" s="228"/>
    </row>
    <row r="102" s="1" customFormat="1" ht="45" customHeight="1">
      <c r="B102" s="229"/>
      <c r="C102" s="230" t="s">
        <v>356</v>
      </c>
      <c r="D102" s="230"/>
      <c r="E102" s="230"/>
      <c r="F102" s="230"/>
      <c r="G102" s="230"/>
      <c r="H102" s="230"/>
      <c r="I102" s="230"/>
      <c r="J102" s="230"/>
      <c r="K102" s="231"/>
    </row>
    <row r="103" s="1" customFormat="1" ht="17.25" customHeight="1">
      <c r="B103" s="229"/>
      <c r="C103" s="232" t="s">
        <v>311</v>
      </c>
      <c r="D103" s="232"/>
      <c r="E103" s="232"/>
      <c r="F103" s="232" t="s">
        <v>312</v>
      </c>
      <c r="G103" s="233"/>
      <c r="H103" s="232" t="s">
        <v>53</v>
      </c>
      <c r="I103" s="232" t="s">
        <v>56</v>
      </c>
      <c r="J103" s="232" t="s">
        <v>313</v>
      </c>
      <c r="K103" s="231"/>
    </row>
    <row r="104" s="1" customFormat="1" ht="17.25" customHeight="1">
      <c r="B104" s="229"/>
      <c r="C104" s="234" t="s">
        <v>314</v>
      </c>
      <c r="D104" s="234"/>
      <c r="E104" s="234"/>
      <c r="F104" s="235" t="s">
        <v>315</v>
      </c>
      <c r="G104" s="236"/>
      <c r="H104" s="234"/>
      <c r="I104" s="234"/>
      <c r="J104" s="234" t="s">
        <v>316</v>
      </c>
      <c r="K104" s="231"/>
    </row>
    <row r="105" s="1" customFormat="1" ht="5.25" customHeight="1">
      <c r="B105" s="229"/>
      <c r="C105" s="232"/>
      <c r="D105" s="232"/>
      <c r="E105" s="232"/>
      <c r="F105" s="232"/>
      <c r="G105" s="250"/>
      <c r="H105" s="232"/>
      <c r="I105" s="232"/>
      <c r="J105" s="232"/>
      <c r="K105" s="231"/>
    </row>
    <row r="106" s="1" customFormat="1" ht="15" customHeight="1">
      <c r="B106" s="229"/>
      <c r="C106" s="217" t="s">
        <v>52</v>
      </c>
      <c r="D106" s="239"/>
      <c r="E106" s="239"/>
      <c r="F106" s="240" t="s">
        <v>317</v>
      </c>
      <c r="G106" s="217"/>
      <c r="H106" s="217" t="s">
        <v>357</v>
      </c>
      <c r="I106" s="217" t="s">
        <v>319</v>
      </c>
      <c r="J106" s="217">
        <v>20</v>
      </c>
      <c r="K106" s="231"/>
    </row>
    <row r="107" s="1" customFormat="1" ht="15" customHeight="1">
      <c r="B107" s="229"/>
      <c r="C107" s="217" t="s">
        <v>320</v>
      </c>
      <c r="D107" s="217"/>
      <c r="E107" s="217"/>
      <c r="F107" s="240" t="s">
        <v>317</v>
      </c>
      <c r="G107" s="217"/>
      <c r="H107" s="217" t="s">
        <v>357</v>
      </c>
      <c r="I107" s="217" t="s">
        <v>319</v>
      </c>
      <c r="J107" s="217">
        <v>120</v>
      </c>
      <c r="K107" s="231"/>
    </row>
    <row r="108" s="1" customFormat="1" ht="15" customHeight="1">
      <c r="B108" s="242"/>
      <c r="C108" s="217" t="s">
        <v>322</v>
      </c>
      <c r="D108" s="217"/>
      <c r="E108" s="217"/>
      <c r="F108" s="240" t="s">
        <v>323</v>
      </c>
      <c r="G108" s="217"/>
      <c r="H108" s="217" t="s">
        <v>357</v>
      </c>
      <c r="I108" s="217" t="s">
        <v>319</v>
      </c>
      <c r="J108" s="217">
        <v>50</v>
      </c>
      <c r="K108" s="231"/>
    </row>
    <row r="109" s="1" customFormat="1" ht="15" customHeight="1">
      <c r="B109" s="242"/>
      <c r="C109" s="217" t="s">
        <v>325</v>
      </c>
      <c r="D109" s="217"/>
      <c r="E109" s="217"/>
      <c r="F109" s="240" t="s">
        <v>317</v>
      </c>
      <c r="G109" s="217"/>
      <c r="H109" s="217" t="s">
        <v>357</v>
      </c>
      <c r="I109" s="217" t="s">
        <v>327</v>
      </c>
      <c r="J109" s="217"/>
      <c r="K109" s="231"/>
    </row>
    <row r="110" s="1" customFormat="1" ht="15" customHeight="1">
      <c r="B110" s="242"/>
      <c r="C110" s="217" t="s">
        <v>336</v>
      </c>
      <c r="D110" s="217"/>
      <c r="E110" s="217"/>
      <c r="F110" s="240" t="s">
        <v>323</v>
      </c>
      <c r="G110" s="217"/>
      <c r="H110" s="217" t="s">
        <v>357</v>
      </c>
      <c r="I110" s="217" t="s">
        <v>319</v>
      </c>
      <c r="J110" s="217">
        <v>50</v>
      </c>
      <c r="K110" s="231"/>
    </row>
    <row r="111" s="1" customFormat="1" ht="15" customHeight="1">
      <c r="B111" s="242"/>
      <c r="C111" s="217" t="s">
        <v>344</v>
      </c>
      <c r="D111" s="217"/>
      <c r="E111" s="217"/>
      <c r="F111" s="240" t="s">
        <v>323</v>
      </c>
      <c r="G111" s="217"/>
      <c r="H111" s="217" t="s">
        <v>357</v>
      </c>
      <c r="I111" s="217" t="s">
        <v>319</v>
      </c>
      <c r="J111" s="217">
        <v>50</v>
      </c>
      <c r="K111" s="231"/>
    </row>
    <row r="112" s="1" customFormat="1" ht="15" customHeight="1">
      <c r="B112" s="242"/>
      <c r="C112" s="217" t="s">
        <v>342</v>
      </c>
      <c r="D112" s="217"/>
      <c r="E112" s="217"/>
      <c r="F112" s="240" t="s">
        <v>323</v>
      </c>
      <c r="G112" s="217"/>
      <c r="H112" s="217" t="s">
        <v>357</v>
      </c>
      <c r="I112" s="217" t="s">
        <v>319</v>
      </c>
      <c r="J112" s="217">
        <v>50</v>
      </c>
      <c r="K112" s="231"/>
    </row>
    <row r="113" s="1" customFormat="1" ht="15" customHeight="1">
      <c r="B113" s="242"/>
      <c r="C113" s="217" t="s">
        <v>52</v>
      </c>
      <c r="D113" s="217"/>
      <c r="E113" s="217"/>
      <c r="F113" s="240" t="s">
        <v>317</v>
      </c>
      <c r="G113" s="217"/>
      <c r="H113" s="217" t="s">
        <v>358</v>
      </c>
      <c r="I113" s="217" t="s">
        <v>319</v>
      </c>
      <c r="J113" s="217">
        <v>20</v>
      </c>
      <c r="K113" s="231"/>
    </row>
    <row r="114" s="1" customFormat="1" ht="15" customHeight="1">
      <c r="B114" s="242"/>
      <c r="C114" s="217" t="s">
        <v>359</v>
      </c>
      <c r="D114" s="217"/>
      <c r="E114" s="217"/>
      <c r="F114" s="240" t="s">
        <v>317</v>
      </c>
      <c r="G114" s="217"/>
      <c r="H114" s="217" t="s">
        <v>360</v>
      </c>
      <c r="I114" s="217" t="s">
        <v>319</v>
      </c>
      <c r="J114" s="217">
        <v>120</v>
      </c>
      <c r="K114" s="231"/>
    </row>
    <row r="115" s="1" customFormat="1" ht="15" customHeight="1">
      <c r="B115" s="242"/>
      <c r="C115" s="217" t="s">
        <v>37</v>
      </c>
      <c r="D115" s="217"/>
      <c r="E115" s="217"/>
      <c r="F115" s="240" t="s">
        <v>317</v>
      </c>
      <c r="G115" s="217"/>
      <c r="H115" s="217" t="s">
        <v>361</v>
      </c>
      <c r="I115" s="217" t="s">
        <v>352</v>
      </c>
      <c r="J115" s="217"/>
      <c r="K115" s="231"/>
    </row>
    <row r="116" s="1" customFormat="1" ht="15" customHeight="1">
      <c r="B116" s="242"/>
      <c r="C116" s="217" t="s">
        <v>47</v>
      </c>
      <c r="D116" s="217"/>
      <c r="E116" s="217"/>
      <c r="F116" s="240" t="s">
        <v>317</v>
      </c>
      <c r="G116" s="217"/>
      <c r="H116" s="217" t="s">
        <v>362</v>
      </c>
      <c r="I116" s="217" t="s">
        <v>352</v>
      </c>
      <c r="J116" s="217"/>
      <c r="K116" s="231"/>
    </row>
    <row r="117" s="1" customFormat="1" ht="15" customHeight="1">
      <c r="B117" s="242"/>
      <c r="C117" s="217" t="s">
        <v>56</v>
      </c>
      <c r="D117" s="217"/>
      <c r="E117" s="217"/>
      <c r="F117" s="240" t="s">
        <v>317</v>
      </c>
      <c r="G117" s="217"/>
      <c r="H117" s="217" t="s">
        <v>363</v>
      </c>
      <c r="I117" s="217" t="s">
        <v>364</v>
      </c>
      <c r="J117" s="217"/>
      <c r="K117" s="231"/>
    </row>
    <row r="118" s="1" customFormat="1" ht="15" customHeight="1">
      <c r="B118" s="245"/>
      <c r="C118" s="251"/>
      <c r="D118" s="251"/>
      <c r="E118" s="251"/>
      <c r="F118" s="251"/>
      <c r="G118" s="251"/>
      <c r="H118" s="251"/>
      <c r="I118" s="251"/>
      <c r="J118" s="251"/>
      <c r="K118" s="247"/>
    </row>
    <row r="119" s="1" customFormat="1" ht="18.75" customHeight="1">
      <c r="B119" s="252"/>
      <c r="C119" s="253"/>
      <c r="D119" s="253"/>
      <c r="E119" s="253"/>
      <c r="F119" s="254"/>
      <c r="G119" s="253"/>
      <c r="H119" s="253"/>
      <c r="I119" s="253"/>
      <c r="J119" s="253"/>
      <c r="K119" s="252"/>
    </row>
    <row r="120" s="1" customFormat="1" ht="18.75" customHeight="1">
      <c r="B120" s="225"/>
      <c r="C120" s="225"/>
      <c r="D120" s="225"/>
      <c r="E120" s="225"/>
      <c r="F120" s="225"/>
      <c r="G120" s="225"/>
      <c r="H120" s="225"/>
      <c r="I120" s="225"/>
      <c r="J120" s="225"/>
      <c r="K120" s="225"/>
    </row>
    <row r="121" s="1" customFormat="1" ht="7.5" customHeight="1">
      <c r="B121" s="255"/>
      <c r="C121" s="256"/>
      <c r="D121" s="256"/>
      <c r="E121" s="256"/>
      <c r="F121" s="256"/>
      <c r="G121" s="256"/>
      <c r="H121" s="256"/>
      <c r="I121" s="256"/>
      <c r="J121" s="256"/>
      <c r="K121" s="257"/>
    </row>
    <row r="122" s="1" customFormat="1" ht="45" customHeight="1">
      <c r="B122" s="258"/>
      <c r="C122" s="208" t="s">
        <v>365</v>
      </c>
      <c r="D122" s="208"/>
      <c r="E122" s="208"/>
      <c r="F122" s="208"/>
      <c r="G122" s="208"/>
      <c r="H122" s="208"/>
      <c r="I122" s="208"/>
      <c r="J122" s="208"/>
      <c r="K122" s="259"/>
    </row>
    <row r="123" s="1" customFormat="1" ht="17.25" customHeight="1">
      <c r="B123" s="260"/>
      <c r="C123" s="232" t="s">
        <v>311</v>
      </c>
      <c r="D123" s="232"/>
      <c r="E123" s="232"/>
      <c r="F123" s="232" t="s">
        <v>312</v>
      </c>
      <c r="G123" s="233"/>
      <c r="H123" s="232" t="s">
        <v>53</v>
      </c>
      <c r="I123" s="232" t="s">
        <v>56</v>
      </c>
      <c r="J123" s="232" t="s">
        <v>313</v>
      </c>
      <c r="K123" s="261"/>
    </row>
    <row r="124" s="1" customFormat="1" ht="17.25" customHeight="1">
      <c r="B124" s="260"/>
      <c r="C124" s="234" t="s">
        <v>314</v>
      </c>
      <c r="D124" s="234"/>
      <c r="E124" s="234"/>
      <c r="F124" s="235" t="s">
        <v>315</v>
      </c>
      <c r="G124" s="236"/>
      <c r="H124" s="234"/>
      <c r="I124" s="234"/>
      <c r="J124" s="234" t="s">
        <v>316</v>
      </c>
      <c r="K124" s="261"/>
    </row>
    <row r="125" s="1" customFormat="1" ht="5.25" customHeight="1">
      <c r="B125" s="262"/>
      <c r="C125" s="237"/>
      <c r="D125" s="237"/>
      <c r="E125" s="237"/>
      <c r="F125" s="237"/>
      <c r="G125" s="263"/>
      <c r="H125" s="237"/>
      <c r="I125" s="237"/>
      <c r="J125" s="237"/>
      <c r="K125" s="264"/>
    </row>
    <row r="126" s="1" customFormat="1" ht="15" customHeight="1">
      <c r="B126" s="262"/>
      <c r="C126" s="217" t="s">
        <v>320</v>
      </c>
      <c r="D126" s="239"/>
      <c r="E126" s="239"/>
      <c r="F126" s="240" t="s">
        <v>317</v>
      </c>
      <c r="G126" s="217"/>
      <c r="H126" s="217" t="s">
        <v>357</v>
      </c>
      <c r="I126" s="217" t="s">
        <v>319</v>
      </c>
      <c r="J126" s="217">
        <v>120</v>
      </c>
      <c r="K126" s="265"/>
    </row>
    <row r="127" s="1" customFormat="1" ht="15" customHeight="1">
      <c r="B127" s="262"/>
      <c r="C127" s="217" t="s">
        <v>366</v>
      </c>
      <c r="D127" s="217"/>
      <c r="E127" s="217"/>
      <c r="F127" s="240" t="s">
        <v>317</v>
      </c>
      <c r="G127" s="217"/>
      <c r="H127" s="217" t="s">
        <v>367</v>
      </c>
      <c r="I127" s="217" t="s">
        <v>319</v>
      </c>
      <c r="J127" s="217" t="s">
        <v>368</v>
      </c>
      <c r="K127" s="265"/>
    </row>
    <row r="128" s="1" customFormat="1" ht="15" customHeight="1">
      <c r="B128" s="262"/>
      <c r="C128" s="217" t="s">
        <v>83</v>
      </c>
      <c r="D128" s="217"/>
      <c r="E128" s="217"/>
      <c r="F128" s="240" t="s">
        <v>317</v>
      </c>
      <c r="G128" s="217"/>
      <c r="H128" s="217" t="s">
        <v>369</v>
      </c>
      <c r="I128" s="217" t="s">
        <v>319</v>
      </c>
      <c r="J128" s="217" t="s">
        <v>368</v>
      </c>
      <c r="K128" s="265"/>
    </row>
    <row r="129" s="1" customFormat="1" ht="15" customHeight="1">
      <c r="B129" s="262"/>
      <c r="C129" s="217" t="s">
        <v>328</v>
      </c>
      <c r="D129" s="217"/>
      <c r="E129" s="217"/>
      <c r="F129" s="240" t="s">
        <v>323</v>
      </c>
      <c r="G129" s="217"/>
      <c r="H129" s="217" t="s">
        <v>329</v>
      </c>
      <c r="I129" s="217" t="s">
        <v>319</v>
      </c>
      <c r="J129" s="217">
        <v>15</v>
      </c>
      <c r="K129" s="265"/>
    </row>
    <row r="130" s="1" customFormat="1" ht="15" customHeight="1">
      <c r="B130" s="262"/>
      <c r="C130" s="243" t="s">
        <v>330</v>
      </c>
      <c r="D130" s="243"/>
      <c r="E130" s="243"/>
      <c r="F130" s="244" t="s">
        <v>323</v>
      </c>
      <c r="G130" s="243"/>
      <c r="H130" s="243" t="s">
        <v>331</v>
      </c>
      <c r="I130" s="243" t="s">
        <v>319</v>
      </c>
      <c r="J130" s="243">
        <v>15</v>
      </c>
      <c r="K130" s="265"/>
    </row>
    <row r="131" s="1" customFormat="1" ht="15" customHeight="1">
      <c r="B131" s="262"/>
      <c r="C131" s="243" t="s">
        <v>332</v>
      </c>
      <c r="D131" s="243"/>
      <c r="E131" s="243"/>
      <c r="F131" s="244" t="s">
        <v>323</v>
      </c>
      <c r="G131" s="243"/>
      <c r="H131" s="243" t="s">
        <v>333</v>
      </c>
      <c r="I131" s="243" t="s">
        <v>319</v>
      </c>
      <c r="J131" s="243">
        <v>20</v>
      </c>
      <c r="K131" s="265"/>
    </row>
    <row r="132" s="1" customFormat="1" ht="15" customHeight="1">
      <c r="B132" s="262"/>
      <c r="C132" s="243" t="s">
        <v>334</v>
      </c>
      <c r="D132" s="243"/>
      <c r="E132" s="243"/>
      <c r="F132" s="244" t="s">
        <v>323</v>
      </c>
      <c r="G132" s="243"/>
      <c r="H132" s="243" t="s">
        <v>335</v>
      </c>
      <c r="I132" s="243" t="s">
        <v>319</v>
      </c>
      <c r="J132" s="243">
        <v>20</v>
      </c>
      <c r="K132" s="265"/>
    </row>
    <row r="133" s="1" customFormat="1" ht="15" customHeight="1">
      <c r="B133" s="262"/>
      <c r="C133" s="217" t="s">
        <v>322</v>
      </c>
      <c r="D133" s="217"/>
      <c r="E133" s="217"/>
      <c r="F133" s="240" t="s">
        <v>323</v>
      </c>
      <c r="G133" s="217"/>
      <c r="H133" s="217" t="s">
        <v>357</v>
      </c>
      <c r="I133" s="217" t="s">
        <v>319</v>
      </c>
      <c r="J133" s="217">
        <v>50</v>
      </c>
      <c r="K133" s="265"/>
    </row>
    <row r="134" s="1" customFormat="1" ht="15" customHeight="1">
      <c r="B134" s="262"/>
      <c r="C134" s="217" t="s">
        <v>336</v>
      </c>
      <c r="D134" s="217"/>
      <c r="E134" s="217"/>
      <c r="F134" s="240" t="s">
        <v>323</v>
      </c>
      <c r="G134" s="217"/>
      <c r="H134" s="217" t="s">
        <v>357</v>
      </c>
      <c r="I134" s="217" t="s">
        <v>319</v>
      </c>
      <c r="J134" s="217">
        <v>50</v>
      </c>
      <c r="K134" s="265"/>
    </row>
    <row r="135" s="1" customFormat="1" ht="15" customHeight="1">
      <c r="B135" s="262"/>
      <c r="C135" s="217" t="s">
        <v>342</v>
      </c>
      <c r="D135" s="217"/>
      <c r="E135" s="217"/>
      <c r="F135" s="240" t="s">
        <v>323</v>
      </c>
      <c r="G135" s="217"/>
      <c r="H135" s="217" t="s">
        <v>357</v>
      </c>
      <c r="I135" s="217" t="s">
        <v>319</v>
      </c>
      <c r="J135" s="217">
        <v>50</v>
      </c>
      <c r="K135" s="265"/>
    </row>
    <row r="136" s="1" customFormat="1" ht="15" customHeight="1">
      <c r="B136" s="262"/>
      <c r="C136" s="217" t="s">
        <v>344</v>
      </c>
      <c r="D136" s="217"/>
      <c r="E136" s="217"/>
      <c r="F136" s="240" t="s">
        <v>323</v>
      </c>
      <c r="G136" s="217"/>
      <c r="H136" s="217" t="s">
        <v>357</v>
      </c>
      <c r="I136" s="217" t="s">
        <v>319</v>
      </c>
      <c r="J136" s="217">
        <v>50</v>
      </c>
      <c r="K136" s="265"/>
    </row>
    <row r="137" s="1" customFormat="1" ht="15" customHeight="1">
      <c r="B137" s="262"/>
      <c r="C137" s="217" t="s">
        <v>345</v>
      </c>
      <c r="D137" s="217"/>
      <c r="E137" s="217"/>
      <c r="F137" s="240" t="s">
        <v>323</v>
      </c>
      <c r="G137" s="217"/>
      <c r="H137" s="217" t="s">
        <v>370</v>
      </c>
      <c r="I137" s="217" t="s">
        <v>319</v>
      </c>
      <c r="J137" s="217">
        <v>255</v>
      </c>
      <c r="K137" s="265"/>
    </row>
    <row r="138" s="1" customFormat="1" ht="15" customHeight="1">
      <c r="B138" s="262"/>
      <c r="C138" s="217" t="s">
        <v>347</v>
      </c>
      <c r="D138" s="217"/>
      <c r="E138" s="217"/>
      <c r="F138" s="240" t="s">
        <v>317</v>
      </c>
      <c r="G138" s="217"/>
      <c r="H138" s="217" t="s">
        <v>371</v>
      </c>
      <c r="I138" s="217" t="s">
        <v>349</v>
      </c>
      <c r="J138" s="217"/>
      <c r="K138" s="265"/>
    </row>
    <row r="139" s="1" customFormat="1" ht="15" customHeight="1">
      <c r="B139" s="262"/>
      <c r="C139" s="217" t="s">
        <v>350</v>
      </c>
      <c r="D139" s="217"/>
      <c r="E139" s="217"/>
      <c r="F139" s="240" t="s">
        <v>317</v>
      </c>
      <c r="G139" s="217"/>
      <c r="H139" s="217" t="s">
        <v>372</v>
      </c>
      <c r="I139" s="217" t="s">
        <v>352</v>
      </c>
      <c r="J139" s="217"/>
      <c r="K139" s="265"/>
    </row>
    <row r="140" s="1" customFormat="1" ht="15" customHeight="1">
      <c r="B140" s="262"/>
      <c r="C140" s="217" t="s">
        <v>353</v>
      </c>
      <c r="D140" s="217"/>
      <c r="E140" s="217"/>
      <c r="F140" s="240" t="s">
        <v>317</v>
      </c>
      <c r="G140" s="217"/>
      <c r="H140" s="217" t="s">
        <v>353</v>
      </c>
      <c r="I140" s="217" t="s">
        <v>352</v>
      </c>
      <c r="J140" s="217"/>
      <c r="K140" s="265"/>
    </row>
    <row r="141" s="1" customFormat="1" ht="15" customHeight="1">
      <c r="B141" s="262"/>
      <c r="C141" s="217" t="s">
        <v>37</v>
      </c>
      <c r="D141" s="217"/>
      <c r="E141" s="217"/>
      <c r="F141" s="240" t="s">
        <v>317</v>
      </c>
      <c r="G141" s="217"/>
      <c r="H141" s="217" t="s">
        <v>373</v>
      </c>
      <c r="I141" s="217" t="s">
        <v>352</v>
      </c>
      <c r="J141" s="217"/>
      <c r="K141" s="265"/>
    </row>
    <row r="142" s="1" customFormat="1" ht="15" customHeight="1">
      <c r="B142" s="262"/>
      <c r="C142" s="217" t="s">
        <v>374</v>
      </c>
      <c r="D142" s="217"/>
      <c r="E142" s="217"/>
      <c r="F142" s="240" t="s">
        <v>317</v>
      </c>
      <c r="G142" s="217"/>
      <c r="H142" s="217" t="s">
        <v>375</v>
      </c>
      <c r="I142" s="217" t="s">
        <v>352</v>
      </c>
      <c r="J142" s="217"/>
      <c r="K142" s="265"/>
    </row>
    <row r="143" s="1" customFormat="1" ht="15" customHeight="1">
      <c r="B143" s="266"/>
      <c r="C143" s="267"/>
      <c r="D143" s="267"/>
      <c r="E143" s="267"/>
      <c r="F143" s="267"/>
      <c r="G143" s="267"/>
      <c r="H143" s="267"/>
      <c r="I143" s="267"/>
      <c r="J143" s="267"/>
      <c r="K143" s="268"/>
    </row>
    <row r="144" s="1" customFormat="1" ht="18.75" customHeight="1">
      <c r="B144" s="253"/>
      <c r="C144" s="253"/>
      <c r="D144" s="253"/>
      <c r="E144" s="253"/>
      <c r="F144" s="254"/>
      <c r="G144" s="253"/>
      <c r="H144" s="253"/>
      <c r="I144" s="253"/>
      <c r="J144" s="253"/>
      <c r="K144" s="253"/>
    </row>
    <row r="145" s="1" customFormat="1" ht="18.75" customHeight="1">
      <c r="B145" s="225"/>
      <c r="C145" s="225"/>
      <c r="D145" s="225"/>
      <c r="E145" s="225"/>
      <c r="F145" s="225"/>
      <c r="G145" s="225"/>
      <c r="H145" s="225"/>
      <c r="I145" s="225"/>
      <c r="J145" s="225"/>
      <c r="K145" s="225"/>
    </row>
    <row r="146" s="1" customFormat="1" ht="7.5" customHeight="1">
      <c r="B146" s="226"/>
      <c r="C146" s="227"/>
      <c r="D146" s="227"/>
      <c r="E146" s="227"/>
      <c r="F146" s="227"/>
      <c r="G146" s="227"/>
      <c r="H146" s="227"/>
      <c r="I146" s="227"/>
      <c r="J146" s="227"/>
      <c r="K146" s="228"/>
    </row>
    <row r="147" s="1" customFormat="1" ht="45" customHeight="1">
      <c r="B147" s="229"/>
      <c r="C147" s="230" t="s">
        <v>376</v>
      </c>
      <c r="D147" s="230"/>
      <c r="E147" s="230"/>
      <c r="F147" s="230"/>
      <c r="G147" s="230"/>
      <c r="H147" s="230"/>
      <c r="I147" s="230"/>
      <c r="J147" s="230"/>
      <c r="K147" s="231"/>
    </row>
    <row r="148" s="1" customFormat="1" ht="17.25" customHeight="1">
      <c r="B148" s="229"/>
      <c r="C148" s="232" t="s">
        <v>311</v>
      </c>
      <c r="D148" s="232"/>
      <c r="E148" s="232"/>
      <c r="F148" s="232" t="s">
        <v>312</v>
      </c>
      <c r="G148" s="233"/>
      <c r="H148" s="232" t="s">
        <v>53</v>
      </c>
      <c r="I148" s="232" t="s">
        <v>56</v>
      </c>
      <c r="J148" s="232" t="s">
        <v>313</v>
      </c>
      <c r="K148" s="231"/>
    </row>
    <row r="149" s="1" customFormat="1" ht="17.25" customHeight="1">
      <c r="B149" s="229"/>
      <c r="C149" s="234" t="s">
        <v>314</v>
      </c>
      <c r="D149" s="234"/>
      <c r="E149" s="234"/>
      <c r="F149" s="235" t="s">
        <v>315</v>
      </c>
      <c r="G149" s="236"/>
      <c r="H149" s="234"/>
      <c r="I149" s="234"/>
      <c r="J149" s="234" t="s">
        <v>316</v>
      </c>
      <c r="K149" s="231"/>
    </row>
    <row r="150" s="1" customFormat="1" ht="5.25" customHeight="1">
      <c r="B150" s="242"/>
      <c r="C150" s="237"/>
      <c r="D150" s="237"/>
      <c r="E150" s="237"/>
      <c r="F150" s="237"/>
      <c r="G150" s="238"/>
      <c r="H150" s="237"/>
      <c r="I150" s="237"/>
      <c r="J150" s="237"/>
      <c r="K150" s="265"/>
    </row>
    <row r="151" s="1" customFormat="1" ht="15" customHeight="1">
      <c r="B151" s="242"/>
      <c r="C151" s="269" t="s">
        <v>320</v>
      </c>
      <c r="D151" s="217"/>
      <c r="E151" s="217"/>
      <c r="F151" s="270" t="s">
        <v>317</v>
      </c>
      <c r="G151" s="217"/>
      <c r="H151" s="269" t="s">
        <v>357</v>
      </c>
      <c r="I151" s="269" t="s">
        <v>319</v>
      </c>
      <c r="J151" s="269">
        <v>120</v>
      </c>
      <c r="K151" s="265"/>
    </row>
    <row r="152" s="1" customFormat="1" ht="15" customHeight="1">
      <c r="B152" s="242"/>
      <c r="C152" s="269" t="s">
        <v>366</v>
      </c>
      <c r="D152" s="217"/>
      <c r="E152" s="217"/>
      <c r="F152" s="270" t="s">
        <v>317</v>
      </c>
      <c r="G152" s="217"/>
      <c r="H152" s="269" t="s">
        <v>377</v>
      </c>
      <c r="I152" s="269" t="s">
        <v>319</v>
      </c>
      <c r="J152" s="269" t="s">
        <v>368</v>
      </c>
      <c r="K152" s="265"/>
    </row>
    <row r="153" s="1" customFormat="1" ht="15" customHeight="1">
      <c r="B153" s="242"/>
      <c r="C153" s="269" t="s">
        <v>83</v>
      </c>
      <c r="D153" s="217"/>
      <c r="E153" s="217"/>
      <c r="F153" s="270" t="s">
        <v>317</v>
      </c>
      <c r="G153" s="217"/>
      <c r="H153" s="269" t="s">
        <v>378</v>
      </c>
      <c r="I153" s="269" t="s">
        <v>319</v>
      </c>
      <c r="J153" s="269" t="s">
        <v>368</v>
      </c>
      <c r="K153" s="265"/>
    </row>
    <row r="154" s="1" customFormat="1" ht="15" customHeight="1">
      <c r="B154" s="242"/>
      <c r="C154" s="269" t="s">
        <v>322</v>
      </c>
      <c r="D154" s="217"/>
      <c r="E154" s="217"/>
      <c r="F154" s="270" t="s">
        <v>323</v>
      </c>
      <c r="G154" s="217"/>
      <c r="H154" s="269" t="s">
        <v>357</v>
      </c>
      <c r="I154" s="269" t="s">
        <v>319</v>
      </c>
      <c r="J154" s="269">
        <v>50</v>
      </c>
      <c r="K154" s="265"/>
    </row>
    <row r="155" s="1" customFormat="1" ht="15" customHeight="1">
      <c r="B155" s="242"/>
      <c r="C155" s="269" t="s">
        <v>325</v>
      </c>
      <c r="D155" s="217"/>
      <c r="E155" s="217"/>
      <c r="F155" s="270" t="s">
        <v>317</v>
      </c>
      <c r="G155" s="217"/>
      <c r="H155" s="269" t="s">
        <v>357</v>
      </c>
      <c r="I155" s="269" t="s">
        <v>327</v>
      </c>
      <c r="J155" s="269"/>
      <c r="K155" s="265"/>
    </row>
    <row r="156" s="1" customFormat="1" ht="15" customHeight="1">
      <c r="B156" s="242"/>
      <c r="C156" s="269" t="s">
        <v>336</v>
      </c>
      <c r="D156" s="217"/>
      <c r="E156" s="217"/>
      <c r="F156" s="270" t="s">
        <v>323</v>
      </c>
      <c r="G156" s="217"/>
      <c r="H156" s="269" t="s">
        <v>357</v>
      </c>
      <c r="I156" s="269" t="s">
        <v>319</v>
      </c>
      <c r="J156" s="269">
        <v>50</v>
      </c>
      <c r="K156" s="265"/>
    </row>
    <row r="157" s="1" customFormat="1" ht="15" customHeight="1">
      <c r="B157" s="242"/>
      <c r="C157" s="269" t="s">
        <v>344</v>
      </c>
      <c r="D157" s="217"/>
      <c r="E157" s="217"/>
      <c r="F157" s="270" t="s">
        <v>323</v>
      </c>
      <c r="G157" s="217"/>
      <c r="H157" s="269" t="s">
        <v>357</v>
      </c>
      <c r="I157" s="269" t="s">
        <v>319</v>
      </c>
      <c r="J157" s="269">
        <v>50</v>
      </c>
      <c r="K157" s="265"/>
    </row>
    <row r="158" s="1" customFormat="1" ht="15" customHeight="1">
      <c r="B158" s="242"/>
      <c r="C158" s="269" t="s">
        <v>342</v>
      </c>
      <c r="D158" s="217"/>
      <c r="E158" s="217"/>
      <c r="F158" s="270" t="s">
        <v>323</v>
      </c>
      <c r="G158" s="217"/>
      <c r="H158" s="269" t="s">
        <v>357</v>
      </c>
      <c r="I158" s="269" t="s">
        <v>319</v>
      </c>
      <c r="J158" s="269">
        <v>50</v>
      </c>
      <c r="K158" s="265"/>
    </row>
    <row r="159" s="1" customFormat="1" ht="15" customHeight="1">
      <c r="B159" s="242"/>
      <c r="C159" s="269" t="s">
        <v>97</v>
      </c>
      <c r="D159" s="217"/>
      <c r="E159" s="217"/>
      <c r="F159" s="270" t="s">
        <v>317</v>
      </c>
      <c r="G159" s="217"/>
      <c r="H159" s="269" t="s">
        <v>379</v>
      </c>
      <c r="I159" s="269" t="s">
        <v>319</v>
      </c>
      <c r="J159" s="269" t="s">
        <v>380</v>
      </c>
      <c r="K159" s="265"/>
    </row>
    <row r="160" s="1" customFormat="1" ht="15" customHeight="1">
      <c r="B160" s="242"/>
      <c r="C160" s="269" t="s">
        <v>381</v>
      </c>
      <c r="D160" s="217"/>
      <c r="E160" s="217"/>
      <c r="F160" s="270" t="s">
        <v>317</v>
      </c>
      <c r="G160" s="217"/>
      <c r="H160" s="269" t="s">
        <v>382</v>
      </c>
      <c r="I160" s="269" t="s">
        <v>352</v>
      </c>
      <c r="J160" s="269"/>
      <c r="K160" s="265"/>
    </row>
    <row r="161" s="1" customFormat="1" ht="15" customHeight="1">
      <c r="B161" s="271"/>
      <c r="C161" s="251"/>
      <c r="D161" s="251"/>
      <c r="E161" s="251"/>
      <c r="F161" s="251"/>
      <c r="G161" s="251"/>
      <c r="H161" s="251"/>
      <c r="I161" s="251"/>
      <c r="J161" s="251"/>
      <c r="K161" s="272"/>
    </row>
    <row r="162" s="1" customFormat="1" ht="18.75" customHeight="1">
      <c r="B162" s="253"/>
      <c r="C162" s="263"/>
      <c r="D162" s="263"/>
      <c r="E162" s="263"/>
      <c r="F162" s="273"/>
      <c r="G162" s="263"/>
      <c r="H162" s="263"/>
      <c r="I162" s="263"/>
      <c r="J162" s="263"/>
      <c r="K162" s="253"/>
    </row>
    <row r="163" s="1" customFormat="1" ht="18.75" customHeight="1">
      <c r="B163" s="225"/>
      <c r="C163" s="225"/>
      <c r="D163" s="225"/>
      <c r="E163" s="225"/>
      <c r="F163" s="225"/>
      <c r="G163" s="225"/>
      <c r="H163" s="225"/>
      <c r="I163" s="225"/>
      <c r="J163" s="225"/>
      <c r="K163" s="225"/>
    </row>
    <row r="164" s="1" customFormat="1" ht="7.5" customHeight="1">
      <c r="B164" s="204"/>
      <c r="C164" s="205"/>
      <c r="D164" s="205"/>
      <c r="E164" s="205"/>
      <c r="F164" s="205"/>
      <c r="G164" s="205"/>
      <c r="H164" s="205"/>
      <c r="I164" s="205"/>
      <c r="J164" s="205"/>
      <c r="K164" s="206"/>
    </row>
    <row r="165" s="1" customFormat="1" ht="45" customHeight="1">
      <c r="B165" s="207"/>
      <c r="C165" s="208" t="s">
        <v>383</v>
      </c>
      <c r="D165" s="208"/>
      <c r="E165" s="208"/>
      <c r="F165" s="208"/>
      <c r="G165" s="208"/>
      <c r="H165" s="208"/>
      <c r="I165" s="208"/>
      <c r="J165" s="208"/>
      <c r="K165" s="209"/>
    </row>
    <row r="166" s="1" customFormat="1" ht="17.25" customHeight="1">
      <c r="B166" s="207"/>
      <c r="C166" s="232" t="s">
        <v>311</v>
      </c>
      <c r="D166" s="232"/>
      <c r="E166" s="232"/>
      <c r="F166" s="232" t="s">
        <v>312</v>
      </c>
      <c r="G166" s="274"/>
      <c r="H166" s="275" t="s">
        <v>53</v>
      </c>
      <c r="I166" s="275" t="s">
        <v>56</v>
      </c>
      <c r="J166" s="232" t="s">
        <v>313</v>
      </c>
      <c r="K166" s="209"/>
    </row>
    <row r="167" s="1" customFormat="1" ht="17.25" customHeight="1">
      <c r="B167" s="210"/>
      <c r="C167" s="234" t="s">
        <v>314</v>
      </c>
      <c r="D167" s="234"/>
      <c r="E167" s="234"/>
      <c r="F167" s="235" t="s">
        <v>315</v>
      </c>
      <c r="G167" s="276"/>
      <c r="H167" s="277"/>
      <c r="I167" s="277"/>
      <c r="J167" s="234" t="s">
        <v>316</v>
      </c>
      <c r="K167" s="212"/>
    </row>
    <row r="168" s="1" customFormat="1" ht="5.25" customHeight="1">
      <c r="B168" s="242"/>
      <c r="C168" s="237"/>
      <c r="D168" s="237"/>
      <c r="E168" s="237"/>
      <c r="F168" s="237"/>
      <c r="G168" s="238"/>
      <c r="H168" s="237"/>
      <c r="I168" s="237"/>
      <c r="J168" s="237"/>
      <c r="K168" s="265"/>
    </row>
    <row r="169" s="1" customFormat="1" ht="15" customHeight="1">
      <c r="B169" s="242"/>
      <c r="C169" s="217" t="s">
        <v>320</v>
      </c>
      <c r="D169" s="217"/>
      <c r="E169" s="217"/>
      <c r="F169" s="240" t="s">
        <v>317</v>
      </c>
      <c r="G169" s="217"/>
      <c r="H169" s="217" t="s">
        <v>357</v>
      </c>
      <c r="I169" s="217" t="s">
        <v>319</v>
      </c>
      <c r="J169" s="217">
        <v>120</v>
      </c>
      <c r="K169" s="265"/>
    </row>
    <row r="170" s="1" customFormat="1" ht="15" customHeight="1">
      <c r="B170" s="242"/>
      <c r="C170" s="217" t="s">
        <v>366</v>
      </c>
      <c r="D170" s="217"/>
      <c r="E170" s="217"/>
      <c r="F170" s="240" t="s">
        <v>317</v>
      </c>
      <c r="G170" s="217"/>
      <c r="H170" s="217" t="s">
        <v>367</v>
      </c>
      <c r="I170" s="217" t="s">
        <v>319</v>
      </c>
      <c r="J170" s="217" t="s">
        <v>368</v>
      </c>
      <c r="K170" s="265"/>
    </row>
    <row r="171" s="1" customFormat="1" ht="15" customHeight="1">
      <c r="B171" s="242"/>
      <c r="C171" s="217" t="s">
        <v>83</v>
      </c>
      <c r="D171" s="217"/>
      <c r="E171" s="217"/>
      <c r="F171" s="240" t="s">
        <v>317</v>
      </c>
      <c r="G171" s="217"/>
      <c r="H171" s="217" t="s">
        <v>384</v>
      </c>
      <c r="I171" s="217" t="s">
        <v>319</v>
      </c>
      <c r="J171" s="217" t="s">
        <v>368</v>
      </c>
      <c r="K171" s="265"/>
    </row>
    <row r="172" s="1" customFormat="1" ht="15" customHeight="1">
      <c r="B172" s="242"/>
      <c r="C172" s="217" t="s">
        <v>322</v>
      </c>
      <c r="D172" s="217"/>
      <c r="E172" s="217"/>
      <c r="F172" s="240" t="s">
        <v>323</v>
      </c>
      <c r="G172" s="217"/>
      <c r="H172" s="217" t="s">
        <v>384</v>
      </c>
      <c r="I172" s="217" t="s">
        <v>319</v>
      </c>
      <c r="J172" s="217">
        <v>50</v>
      </c>
      <c r="K172" s="265"/>
    </row>
    <row r="173" s="1" customFormat="1" ht="15" customHeight="1">
      <c r="B173" s="242"/>
      <c r="C173" s="217" t="s">
        <v>325</v>
      </c>
      <c r="D173" s="217"/>
      <c r="E173" s="217"/>
      <c r="F173" s="240" t="s">
        <v>317</v>
      </c>
      <c r="G173" s="217"/>
      <c r="H173" s="217" t="s">
        <v>384</v>
      </c>
      <c r="I173" s="217" t="s">
        <v>327</v>
      </c>
      <c r="J173" s="217"/>
      <c r="K173" s="265"/>
    </row>
    <row r="174" s="1" customFormat="1" ht="15" customHeight="1">
      <c r="B174" s="242"/>
      <c r="C174" s="217" t="s">
        <v>336</v>
      </c>
      <c r="D174" s="217"/>
      <c r="E174" s="217"/>
      <c r="F174" s="240" t="s">
        <v>323</v>
      </c>
      <c r="G174" s="217"/>
      <c r="H174" s="217" t="s">
        <v>384</v>
      </c>
      <c r="I174" s="217" t="s">
        <v>319</v>
      </c>
      <c r="J174" s="217">
        <v>50</v>
      </c>
      <c r="K174" s="265"/>
    </row>
    <row r="175" s="1" customFormat="1" ht="15" customHeight="1">
      <c r="B175" s="242"/>
      <c r="C175" s="217" t="s">
        <v>344</v>
      </c>
      <c r="D175" s="217"/>
      <c r="E175" s="217"/>
      <c r="F175" s="240" t="s">
        <v>323</v>
      </c>
      <c r="G175" s="217"/>
      <c r="H175" s="217" t="s">
        <v>384</v>
      </c>
      <c r="I175" s="217" t="s">
        <v>319</v>
      </c>
      <c r="J175" s="217">
        <v>50</v>
      </c>
      <c r="K175" s="265"/>
    </row>
    <row r="176" s="1" customFormat="1" ht="15" customHeight="1">
      <c r="B176" s="242"/>
      <c r="C176" s="217" t="s">
        <v>342</v>
      </c>
      <c r="D176" s="217"/>
      <c r="E176" s="217"/>
      <c r="F176" s="240" t="s">
        <v>323</v>
      </c>
      <c r="G176" s="217"/>
      <c r="H176" s="217" t="s">
        <v>384</v>
      </c>
      <c r="I176" s="217" t="s">
        <v>319</v>
      </c>
      <c r="J176" s="217">
        <v>50</v>
      </c>
      <c r="K176" s="265"/>
    </row>
    <row r="177" s="1" customFormat="1" ht="15" customHeight="1">
      <c r="B177" s="242"/>
      <c r="C177" s="217" t="s">
        <v>107</v>
      </c>
      <c r="D177" s="217"/>
      <c r="E177" s="217"/>
      <c r="F177" s="240" t="s">
        <v>317</v>
      </c>
      <c r="G177" s="217"/>
      <c r="H177" s="217" t="s">
        <v>385</v>
      </c>
      <c r="I177" s="217" t="s">
        <v>386</v>
      </c>
      <c r="J177" s="217"/>
      <c r="K177" s="265"/>
    </row>
    <row r="178" s="1" customFormat="1" ht="15" customHeight="1">
      <c r="B178" s="242"/>
      <c r="C178" s="217" t="s">
        <v>56</v>
      </c>
      <c r="D178" s="217"/>
      <c r="E178" s="217"/>
      <c r="F178" s="240" t="s">
        <v>317</v>
      </c>
      <c r="G178" s="217"/>
      <c r="H178" s="217" t="s">
        <v>387</v>
      </c>
      <c r="I178" s="217" t="s">
        <v>388</v>
      </c>
      <c r="J178" s="217">
        <v>1</v>
      </c>
      <c r="K178" s="265"/>
    </row>
    <row r="179" s="1" customFormat="1" ht="15" customHeight="1">
      <c r="B179" s="242"/>
      <c r="C179" s="217" t="s">
        <v>52</v>
      </c>
      <c r="D179" s="217"/>
      <c r="E179" s="217"/>
      <c r="F179" s="240" t="s">
        <v>317</v>
      </c>
      <c r="G179" s="217"/>
      <c r="H179" s="217" t="s">
        <v>389</v>
      </c>
      <c r="I179" s="217" t="s">
        <v>319</v>
      </c>
      <c r="J179" s="217">
        <v>20</v>
      </c>
      <c r="K179" s="265"/>
    </row>
    <row r="180" s="1" customFormat="1" ht="15" customHeight="1">
      <c r="B180" s="242"/>
      <c r="C180" s="217" t="s">
        <v>53</v>
      </c>
      <c r="D180" s="217"/>
      <c r="E180" s="217"/>
      <c r="F180" s="240" t="s">
        <v>317</v>
      </c>
      <c r="G180" s="217"/>
      <c r="H180" s="217" t="s">
        <v>390</v>
      </c>
      <c r="I180" s="217" t="s">
        <v>319</v>
      </c>
      <c r="J180" s="217">
        <v>255</v>
      </c>
      <c r="K180" s="265"/>
    </row>
    <row r="181" s="1" customFormat="1" ht="15" customHeight="1">
      <c r="B181" s="242"/>
      <c r="C181" s="217" t="s">
        <v>108</v>
      </c>
      <c r="D181" s="217"/>
      <c r="E181" s="217"/>
      <c r="F181" s="240" t="s">
        <v>317</v>
      </c>
      <c r="G181" s="217"/>
      <c r="H181" s="217" t="s">
        <v>281</v>
      </c>
      <c r="I181" s="217" t="s">
        <v>319</v>
      </c>
      <c r="J181" s="217">
        <v>10</v>
      </c>
      <c r="K181" s="265"/>
    </row>
    <row r="182" s="1" customFormat="1" ht="15" customHeight="1">
      <c r="B182" s="242"/>
      <c r="C182" s="217" t="s">
        <v>109</v>
      </c>
      <c r="D182" s="217"/>
      <c r="E182" s="217"/>
      <c r="F182" s="240" t="s">
        <v>317</v>
      </c>
      <c r="G182" s="217"/>
      <c r="H182" s="217" t="s">
        <v>391</v>
      </c>
      <c r="I182" s="217" t="s">
        <v>352</v>
      </c>
      <c r="J182" s="217"/>
      <c r="K182" s="265"/>
    </row>
    <row r="183" s="1" customFormat="1" ht="15" customHeight="1">
      <c r="B183" s="242"/>
      <c r="C183" s="217" t="s">
        <v>392</v>
      </c>
      <c r="D183" s="217"/>
      <c r="E183" s="217"/>
      <c r="F183" s="240" t="s">
        <v>317</v>
      </c>
      <c r="G183" s="217"/>
      <c r="H183" s="217" t="s">
        <v>393</v>
      </c>
      <c r="I183" s="217" t="s">
        <v>352</v>
      </c>
      <c r="J183" s="217"/>
      <c r="K183" s="265"/>
    </row>
    <row r="184" s="1" customFormat="1" ht="15" customHeight="1">
      <c r="B184" s="242"/>
      <c r="C184" s="217" t="s">
        <v>381</v>
      </c>
      <c r="D184" s="217"/>
      <c r="E184" s="217"/>
      <c r="F184" s="240" t="s">
        <v>317</v>
      </c>
      <c r="G184" s="217"/>
      <c r="H184" s="217" t="s">
        <v>394</v>
      </c>
      <c r="I184" s="217" t="s">
        <v>352</v>
      </c>
      <c r="J184" s="217"/>
      <c r="K184" s="265"/>
    </row>
    <row r="185" s="1" customFormat="1" ht="15" customHeight="1">
      <c r="B185" s="242"/>
      <c r="C185" s="217" t="s">
        <v>111</v>
      </c>
      <c r="D185" s="217"/>
      <c r="E185" s="217"/>
      <c r="F185" s="240" t="s">
        <v>323</v>
      </c>
      <c r="G185" s="217"/>
      <c r="H185" s="217" t="s">
        <v>395</v>
      </c>
      <c r="I185" s="217" t="s">
        <v>319</v>
      </c>
      <c r="J185" s="217">
        <v>50</v>
      </c>
      <c r="K185" s="265"/>
    </row>
    <row r="186" s="1" customFormat="1" ht="15" customHeight="1">
      <c r="B186" s="242"/>
      <c r="C186" s="217" t="s">
        <v>396</v>
      </c>
      <c r="D186" s="217"/>
      <c r="E186" s="217"/>
      <c r="F186" s="240" t="s">
        <v>323</v>
      </c>
      <c r="G186" s="217"/>
      <c r="H186" s="217" t="s">
        <v>397</v>
      </c>
      <c r="I186" s="217" t="s">
        <v>398</v>
      </c>
      <c r="J186" s="217"/>
      <c r="K186" s="265"/>
    </row>
    <row r="187" s="1" customFormat="1" ht="15" customHeight="1">
      <c r="B187" s="242"/>
      <c r="C187" s="217" t="s">
        <v>399</v>
      </c>
      <c r="D187" s="217"/>
      <c r="E187" s="217"/>
      <c r="F187" s="240" t="s">
        <v>323</v>
      </c>
      <c r="G187" s="217"/>
      <c r="H187" s="217" t="s">
        <v>400</v>
      </c>
      <c r="I187" s="217" t="s">
        <v>398</v>
      </c>
      <c r="J187" s="217"/>
      <c r="K187" s="265"/>
    </row>
    <row r="188" s="1" customFormat="1" ht="15" customHeight="1">
      <c r="B188" s="242"/>
      <c r="C188" s="217" t="s">
        <v>401</v>
      </c>
      <c r="D188" s="217"/>
      <c r="E188" s="217"/>
      <c r="F188" s="240" t="s">
        <v>323</v>
      </c>
      <c r="G188" s="217"/>
      <c r="H188" s="217" t="s">
        <v>402</v>
      </c>
      <c r="I188" s="217" t="s">
        <v>398</v>
      </c>
      <c r="J188" s="217"/>
      <c r="K188" s="265"/>
    </row>
    <row r="189" s="1" customFormat="1" ht="15" customHeight="1">
      <c r="B189" s="242"/>
      <c r="C189" s="278" t="s">
        <v>403</v>
      </c>
      <c r="D189" s="217"/>
      <c r="E189" s="217"/>
      <c r="F189" s="240" t="s">
        <v>323</v>
      </c>
      <c r="G189" s="217"/>
      <c r="H189" s="217" t="s">
        <v>404</v>
      </c>
      <c r="I189" s="217" t="s">
        <v>405</v>
      </c>
      <c r="J189" s="279" t="s">
        <v>406</v>
      </c>
      <c r="K189" s="265"/>
    </row>
    <row r="190" s="14" customFormat="1" ht="15" customHeight="1">
      <c r="B190" s="280"/>
      <c r="C190" s="281" t="s">
        <v>407</v>
      </c>
      <c r="D190" s="282"/>
      <c r="E190" s="282"/>
      <c r="F190" s="283" t="s">
        <v>323</v>
      </c>
      <c r="G190" s="282"/>
      <c r="H190" s="282" t="s">
        <v>408</v>
      </c>
      <c r="I190" s="282" t="s">
        <v>405</v>
      </c>
      <c r="J190" s="284" t="s">
        <v>406</v>
      </c>
      <c r="K190" s="285"/>
    </row>
    <row r="191" s="1" customFormat="1" ht="15" customHeight="1">
      <c r="B191" s="242"/>
      <c r="C191" s="278" t="s">
        <v>41</v>
      </c>
      <c r="D191" s="217"/>
      <c r="E191" s="217"/>
      <c r="F191" s="240" t="s">
        <v>317</v>
      </c>
      <c r="G191" s="217"/>
      <c r="H191" s="214" t="s">
        <v>409</v>
      </c>
      <c r="I191" s="217" t="s">
        <v>410</v>
      </c>
      <c r="J191" s="217"/>
      <c r="K191" s="265"/>
    </row>
    <row r="192" s="1" customFormat="1" ht="15" customHeight="1">
      <c r="B192" s="242"/>
      <c r="C192" s="278" t="s">
        <v>411</v>
      </c>
      <c r="D192" s="217"/>
      <c r="E192" s="217"/>
      <c r="F192" s="240" t="s">
        <v>317</v>
      </c>
      <c r="G192" s="217"/>
      <c r="H192" s="217" t="s">
        <v>412</v>
      </c>
      <c r="I192" s="217" t="s">
        <v>352</v>
      </c>
      <c r="J192" s="217"/>
      <c r="K192" s="265"/>
    </row>
    <row r="193" s="1" customFormat="1" ht="15" customHeight="1">
      <c r="B193" s="242"/>
      <c r="C193" s="278" t="s">
        <v>413</v>
      </c>
      <c r="D193" s="217"/>
      <c r="E193" s="217"/>
      <c r="F193" s="240" t="s">
        <v>317</v>
      </c>
      <c r="G193" s="217"/>
      <c r="H193" s="217" t="s">
        <v>414</v>
      </c>
      <c r="I193" s="217" t="s">
        <v>352</v>
      </c>
      <c r="J193" s="217"/>
      <c r="K193" s="265"/>
    </row>
    <row r="194" s="1" customFormat="1" ht="15" customHeight="1">
      <c r="B194" s="242"/>
      <c r="C194" s="278" t="s">
        <v>415</v>
      </c>
      <c r="D194" s="217"/>
      <c r="E194" s="217"/>
      <c r="F194" s="240" t="s">
        <v>323</v>
      </c>
      <c r="G194" s="217"/>
      <c r="H194" s="217" t="s">
        <v>416</v>
      </c>
      <c r="I194" s="217" t="s">
        <v>352</v>
      </c>
      <c r="J194" s="217"/>
      <c r="K194" s="265"/>
    </row>
    <row r="195" s="1" customFormat="1" ht="15" customHeight="1">
      <c r="B195" s="271"/>
      <c r="C195" s="286"/>
      <c r="D195" s="251"/>
      <c r="E195" s="251"/>
      <c r="F195" s="251"/>
      <c r="G195" s="251"/>
      <c r="H195" s="251"/>
      <c r="I195" s="251"/>
      <c r="J195" s="251"/>
      <c r="K195" s="272"/>
    </row>
    <row r="196" s="1" customFormat="1" ht="18.75" customHeight="1">
      <c r="B196" s="253"/>
      <c r="C196" s="263"/>
      <c r="D196" s="263"/>
      <c r="E196" s="263"/>
      <c r="F196" s="273"/>
      <c r="G196" s="263"/>
      <c r="H196" s="263"/>
      <c r="I196" s="263"/>
      <c r="J196" s="263"/>
      <c r="K196" s="253"/>
    </row>
    <row r="197" s="1" customFormat="1" ht="18.75" customHeight="1">
      <c r="B197" s="253"/>
      <c r="C197" s="263"/>
      <c r="D197" s="263"/>
      <c r="E197" s="263"/>
      <c r="F197" s="273"/>
      <c r="G197" s="263"/>
      <c r="H197" s="263"/>
      <c r="I197" s="263"/>
      <c r="J197" s="263"/>
      <c r="K197" s="253"/>
    </row>
    <row r="198" s="1" customFormat="1" ht="18.75" customHeight="1">
      <c r="B198" s="225"/>
      <c r="C198" s="225"/>
      <c r="D198" s="225"/>
      <c r="E198" s="225"/>
      <c r="F198" s="225"/>
      <c r="G198" s="225"/>
      <c r="H198" s="225"/>
      <c r="I198" s="225"/>
      <c r="J198" s="225"/>
      <c r="K198" s="225"/>
    </row>
    <row r="199" s="1" customFormat="1" ht="13.5">
      <c r="B199" s="204"/>
      <c r="C199" s="205"/>
      <c r="D199" s="205"/>
      <c r="E199" s="205"/>
      <c r="F199" s="205"/>
      <c r="G199" s="205"/>
      <c r="H199" s="205"/>
      <c r="I199" s="205"/>
      <c r="J199" s="205"/>
      <c r="K199" s="206"/>
    </row>
    <row r="200" s="1" customFormat="1" ht="21">
      <c r="B200" s="207"/>
      <c r="C200" s="208" t="s">
        <v>417</v>
      </c>
      <c r="D200" s="208"/>
      <c r="E200" s="208"/>
      <c r="F200" s="208"/>
      <c r="G200" s="208"/>
      <c r="H200" s="208"/>
      <c r="I200" s="208"/>
      <c r="J200" s="208"/>
      <c r="K200" s="209"/>
    </row>
    <row r="201" s="1" customFormat="1" ht="25.5" customHeight="1">
      <c r="B201" s="207"/>
      <c r="C201" s="287" t="s">
        <v>418</v>
      </c>
      <c r="D201" s="287"/>
      <c r="E201" s="287"/>
      <c r="F201" s="287" t="s">
        <v>419</v>
      </c>
      <c r="G201" s="288"/>
      <c r="H201" s="287" t="s">
        <v>420</v>
      </c>
      <c r="I201" s="287"/>
      <c r="J201" s="287"/>
      <c r="K201" s="209"/>
    </row>
    <row r="202" s="1" customFormat="1" ht="5.25" customHeight="1">
      <c r="B202" s="242"/>
      <c r="C202" s="237"/>
      <c r="D202" s="237"/>
      <c r="E202" s="237"/>
      <c r="F202" s="237"/>
      <c r="G202" s="263"/>
      <c r="H202" s="237"/>
      <c r="I202" s="237"/>
      <c r="J202" s="237"/>
      <c r="K202" s="265"/>
    </row>
    <row r="203" s="1" customFormat="1" ht="15" customHeight="1">
      <c r="B203" s="242"/>
      <c r="C203" s="217" t="s">
        <v>410</v>
      </c>
      <c r="D203" s="217"/>
      <c r="E203" s="217"/>
      <c r="F203" s="240" t="s">
        <v>42</v>
      </c>
      <c r="G203" s="217"/>
      <c r="H203" s="217" t="s">
        <v>421</v>
      </c>
      <c r="I203" s="217"/>
      <c r="J203" s="217"/>
      <c r="K203" s="265"/>
    </row>
    <row r="204" s="1" customFormat="1" ht="15" customHeight="1">
      <c r="B204" s="242"/>
      <c r="C204" s="217"/>
      <c r="D204" s="217"/>
      <c r="E204" s="217"/>
      <c r="F204" s="240" t="s">
        <v>43</v>
      </c>
      <c r="G204" s="217"/>
      <c r="H204" s="217" t="s">
        <v>422</v>
      </c>
      <c r="I204" s="217"/>
      <c r="J204" s="217"/>
      <c r="K204" s="265"/>
    </row>
    <row r="205" s="1" customFormat="1" ht="15" customHeight="1">
      <c r="B205" s="242"/>
      <c r="C205" s="217"/>
      <c r="D205" s="217"/>
      <c r="E205" s="217"/>
      <c r="F205" s="240" t="s">
        <v>46</v>
      </c>
      <c r="G205" s="217"/>
      <c r="H205" s="217" t="s">
        <v>423</v>
      </c>
      <c r="I205" s="217"/>
      <c r="J205" s="217"/>
      <c r="K205" s="265"/>
    </row>
    <row r="206" s="1" customFormat="1" ht="15" customHeight="1">
      <c r="B206" s="242"/>
      <c r="C206" s="217"/>
      <c r="D206" s="217"/>
      <c r="E206" s="217"/>
      <c r="F206" s="240" t="s">
        <v>44</v>
      </c>
      <c r="G206" s="217"/>
      <c r="H206" s="217" t="s">
        <v>424</v>
      </c>
      <c r="I206" s="217"/>
      <c r="J206" s="217"/>
      <c r="K206" s="265"/>
    </row>
    <row r="207" s="1" customFormat="1" ht="15" customHeight="1">
      <c r="B207" s="242"/>
      <c r="C207" s="217"/>
      <c r="D207" s="217"/>
      <c r="E207" s="217"/>
      <c r="F207" s="240" t="s">
        <v>45</v>
      </c>
      <c r="G207" s="217"/>
      <c r="H207" s="217" t="s">
        <v>425</v>
      </c>
      <c r="I207" s="217"/>
      <c r="J207" s="217"/>
      <c r="K207" s="265"/>
    </row>
    <row r="208" s="1" customFormat="1" ht="15" customHeight="1">
      <c r="B208" s="242"/>
      <c r="C208" s="217"/>
      <c r="D208" s="217"/>
      <c r="E208" s="217"/>
      <c r="F208" s="240"/>
      <c r="G208" s="217"/>
      <c r="H208" s="217"/>
      <c r="I208" s="217"/>
      <c r="J208" s="217"/>
      <c r="K208" s="265"/>
    </row>
    <row r="209" s="1" customFormat="1" ht="15" customHeight="1">
      <c r="B209" s="242"/>
      <c r="C209" s="217" t="s">
        <v>364</v>
      </c>
      <c r="D209" s="217"/>
      <c r="E209" s="217"/>
      <c r="F209" s="240" t="s">
        <v>77</v>
      </c>
      <c r="G209" s="217"/>
      <c r="H209" s="217" t="s">
        <v>426</v>
      </c>
      <c r="I209" s="217"/>
      <c r="J209" s="217"/>
      <c r="K209" s="265"/>
    </row>
    <row r="210" s="1" customFormat="1" ht="15" customHeight="1">
      <c r="B210" s="242"/>
      <c r="C210" s="217"/>
      <c r="D210" s="217"/>
      <c r="E210" s="217"/>
      <c r="F210" s="240" t="s">
        <v>261</v>
      </c>
      <c r="G210" s="217"/>
      <c r="H210" s="217" t="s">
        <v>262</v>
      </c>
      <c r="I210" s="217"/>
      <c r="J210" s="217"/>
      <c r="K210" s="265"/>
    </row>
    <row r="211" s="1" customFormat="1" ht="15" customHeight="1">
      <c r="B211" s="242"/>
      <c r="C211" s="217"/>
      <c r="D211" s="217"/>
      <c r="E211" s="217"/>
      <c r="F211" s="240" t="s">
        <v>259</v>
      </c>
      <c r="G211" s="217"/>
      <c r="H211" s="217" t="s">
        <v>427</v>
      </c>
      <c r="I211" s="217"/>
      <c r="J211" s="217"/>
      <c r="K211" s="265"/>
    </row>
    <row r="212" s="1" customFormat="1" ht="15" customHeight="1">
      <c r="B212" s="289"/>
      <c r="C212" s="217"/>
      <c r="D212" s="217"/>
      <c r="E212" s="217"/>
      <c r="F212" s="240" t="s">
        <v>263</v>
      </c>
      <c r="G212" s="278"/>
      <c r="H212" s="269" t="s">
        <v>89</v>
      </c>
      <c r="I212" s="269"/>
      <c r="J212" s="269"/>
      <c r="K212" s="290"/>
    </row>
    <row r="213" s="1" customFormat="1" ht="15" customHeight="1">
      <c r="B213" s="289"/>
      <c r="C213" s="217"/>
      <c r="D213" s="217"/>
      <c r="E213" s="217"/>
      <c r="F213" s="240" t="s">
        <v>264</v>
      </c>
      <c r="G213" s="278"/>
      <c r="H213" s="269" t="s">
        <v>428</v>
      </c>
      <c r="I213" s="269"/>
      <c r="J213" s="269"/>
      <c r="K213" s="290"/>
    </row>
    <row r="214" s="1" customFormat="1" ht="15" customHeight="1">
      <c r="B214" s="289"/>
      <c r="C214" s="217"/>
      <c r="D214" s="217"/>
      <c r="E214" s="217"/>
      <c r="F214" s="240"/>
      <c r="G214" s="278"/>
      <c r="H214" s="269"/>
      <c r="I214" s="269"/>
      <c r="J214" s="269"/>
      <c r="K214" s="290"/>
    </row>
    <row r="215" s="1" customFormat="1" ht="15" customHeight="1">
      <c r="B215" s="289"/>
      <c r="C215" s="217" t="s">
        <v>388</v>
      </c>
      <c r="D215" s="217"/>
      <c r="E215" s="217"/>
      <c r="F215" s="240">
        <v>1</v>
      </c>
      <c r="G215" s="278"/>
      <c r="H215" s="269" t="s">
        <v>429</v>
      </c>
      <c r="I215" s="269"/>
      <c r="J215" s="269"/>
      <c r="K215" s="290"/>
    </row>
    <row r="216" s="1" customFormat="1" ht="15" customHeight="1">
      <c r="B216" s="289"/>
      <c r="C216" s="217"/>
      <c r="D216" s="217"/>
      <c r="E216" s="217"/>
      <c r="F216" s="240">
        <v>2</v>
      </c>
      <c r="G216" s="278"/>
      <c r="H216" s="269" t="s">
        <v>430</v>
      </c>
      <c r="I216" s="269"/>
      <c r="J216" s="269"/>
      <c r="K216" s="290"/>
    </row>
    <row r="217" s="1" customFormat="1" ht="15" customHeight="1">
      <c r="B217" s="289"/>
      <c r="C217" s="217"/>
      <c r="D217" s="217"/>
      <c r="E217" s="217"/>
      <c r="F217" s="240">
        <v>3</v>
      </c>
      <c r="G217" s="278"/>
      <c r="H217" s="269" t="s">
        <v>431</v>
      </c>
      <c r="I217" s="269"/>
      <c r="J217" s="269"/>
      <c r="K217" s="290"/>
    </row>
    <row r="218" s="1" customFormat="1" ht="15" customHeight="1">
      <c r="B218" s="289"/>
      <c r="C218" s="217"/>
      <c r="D218" s="217"/>
      <c r="E218" s="217"/>
      <c r="F218" s="240">
        <v>4</v>
      </c>
      <c r="G218" s="278"/>
      <c r="H218" s="269" t="s">
        <v>432</v>
      </c>
      <c r="I218" s="269"/>
      <c r="J218" s="269"/>
      <c r="K218" s="290"/>
    </row>
    <row r="219" s="1" customFormat="1" ht="12.75" customHeight="1">
      <c r="B219" s="291"/>
      <c r="C219" s="292"/>
      <c r="D219" s="292"/>
      <c r="E219" s="292"/>
      <c r="F219" s="292"/>
      <c r="G219" s="292"/>
      <c r="H219" s="292"/>
      <c r="I219" s="292"/>
      <c r="J219" s="292"/>
      <c r="K219" s="29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Václavík Lukáš</dc:creator>
  <cp:lastModifiedBy>Václavík Lukáš</cp:lastModifiedBy>
  <dcterms:created xsi:type="dcterms:W3CDTF">2025-03-10T11:24:28Z</dcterms:created>
  <dcterms:modified xsi:type="dcterms:W3CDTF">2025-03-10T11:24:31Z</dcterms:modified>
</cp:coreProperties>
</file>