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roslav Šíma\Downloads\"/>
    </mc:Choice>
  </mc:AlternateContent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práce" sheetId="3" r:id="rId3"/>
    <sheet name="03 - Svítidla, silno a sl..." sheetId="4" r:id="rId4"/>
    <sheet name="04 - Zdravotně technické ..." sheetId="5" r:id="rId5"/>
    <sheet name="05 - Vedlejší rozpočtové 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'01 - Bourací práce'!$C$129:$K$381</definedName>
    <definedName name="_xlnm.Print_Area" localSheetId="1">'01 - Bourací práce'!$C$4:$J$76,'01 - Bourací práce'!$C$82:$J$111,'01 - Bourací práce'!$C$117:$K$381</definedName>
    <definedName name="_xlnm.Print_Titles" localSheetId="1">'01 - Bourací práce'!$129:$129</definedName>
    <definedName name="_xlnm._FilterDatabase" localSheetId="2" hidden="1">'02 - Stavební práce'!$C$133:$K$671</definedName>
    <definedName name="_xlnm.Print_Area" localSheetId="2">'02 - Stavební práce'!$C$4:$J$76,'02 - Stavební práce'!$C$82:$J$115,'02 - Stavební práce'!$C$121:$K$671</definedName>
    <definedName name="_xlnm.Print_Titles" localSheetId="2">'02 - Stavební práce'!$133:$133</definedName>
    <definedName name="_xlnm._FilterDatabase" localSheetId="3" hidden="1">'03 - Svítidla, silno a sl...'!$C$125:$K$310</definedName>
    <definedName name="_xlnm.Print_Area" localSheetId="3">'03 - Svítidla, silno a sl...'!$C$4:$J$76,'03 - Svítidla, silno a sl...'!$C$82:$J$107,'03 - Svítidla, silno a sl...'!$C$113:$K$310</definedName>
    <definedName name="_xlnm.Print_Titles" localSheetId="3">'03 - Svítidla, silno a sl...'!$125:$125</definedName>
    <definedName name="_xlnm._FilterDatabase" localSheetId="4" hidden="1">'04 - Zdravotně technické ...'!$C$127:$K$316</definedName>
    <definedName name="_xlnm.Print_Area" localSheetId="4">'04 - Zdravotně technické ...'!$C$4:$J$76,'04 - Zdravotně technické ...'!$C$82:$J$109,'04 - Zdravotně technické ...'!$C$115:$K$316</definedName>
    <definedName name="_xlnm.Print_Titles" localSheetId="4">'04 - Zdravotně technické ...'!$127:$127</definedName>
    <definedName name="_xlnm._FilterDatabase" localSheetId="5" hidden="1">'05 - Vedlejší rozpočtové ...'!$C$119:$K$130</definedName>
    <definedName name="_xlnm.Print_Area" localSheetId="5">'05 - Vedlejší rozpočtové ...'!$C$4:$J$76,'05 - Vedlejší rozpočtové ...'!$C$82:$J$101,'05 - Vedlejší rozpočtové ...'!$C$107:$K$130</definedName>
    <definedName name="_xlnm.Print_Titles" localSheetId="5">'05 - Vedlejší rozpočtové ...'!$119:$119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29"/>
  <c r="BH129"/>
  <c r="BG129"/>
  <c r="BF129"/>
  <c r="T129"/>
  <c r="T128"/>
  <c r="R129"/>
  <c r="R128"/>
  <c r="P129"/>
  <c r="P128"/>
  <c r="BI126"/>
  <c r="BH126"/>
  <c r="BG126"/>
  <c r="BF126"/>
  <c r="T126"/>
  <c r="T125"/>
  <c r="R126"/>
  <c r="R125"/>
  <c r="P126"/>
  <c r="P125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9"/>
  <c i="6" r="J117"/>
  <c r="J116"/>
  <c r="F116"/>
  <c r="F114"/>
  <c r="E112"/>
  <c r="J92"/>
  <c r="J91"/>
  <c r="F91"/>
  <c r="F89"/>
  <c r="E87"/>
  <c r="J18"/>
  <c r="E18"/>
  <c r="F92"/>
  <c r="J17"/>
  <c r="J12"/>
  <c r="J114"/>
  <c r="E7"/>
  <c r="E85"/>
  <c i="5" r="J37"/>
  <c r="J36"/>
  <c i="1" r="AY98"/>
  <c i="5" r="J35"/>
  <c i="1" r="AX98"/>
  <c i="5"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T249"/>
  <c r="R250"/>
  <c r="R249"/>
  <c r="P250"/>
  <c r="P249"/>
  <c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T130"/>
  <c r="T129"/>
  <c r="R131"/>
  <c r="R130"/>
  <c r="R129"/>
  <c r="P131"/>
  <c r="P130"/>
  <c r="P129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4" r="J37"/>
  <c r="J36"/>
  <c i="1" r="AY97"/>
  <c i="4" r="J35"/>
  <c i="1" r="AX97"/>
  <c i="4" r="BI309"/>
  <c r="BH309"/>
  <c r="BG309"/>
  <c r="BF309"/>
  <c r="T309"/>
  <c r="T308"/>
  <c r="T307"/>
  <c r="R309"/>
  <c r="R308"/>
  <c r="R307"/>
  <c r="P309"/>
  <c r="P308"/>
  <c r="P307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T128"/>
  <c r="T127"/>
  <c r="R129"/>
  <c r="R128"/>
  <c r="R127"/>
  <c r="P129"/>
  <c r="P128"/>
  <c r="P127"/>
  <c r="J123"/>
  <c r="J122"/>
  <c r="F122"/>
  <c r="F120"/>
  <c r="E118"/>
  <c r="J92"/>
  <c r="J91"/>
  <c r="F91"/>
  <c r="F89"/>
  <c r="E87"/>
  <c r="J18"/>
  <c r="E18"/>
  <c r="F92"/>
  <c r="J17"/>
  <c r="J12"/>
  <c r="J89"/>
  <c r="E7"/>
  <c r="E116"/>
  <c i="3" r="J37"/>
  <c r="J36"/>
  <c i="1" r="AY96"/>
  <c i="3" r="J35"/>
  <c i="1" r="AX96"/>
  <c i="3" r="BI663"/>
  <c r="BH663"/>
  <c r="BG663"/>
  <c r="BF663"/>
  <c r="T663"/>
  <c r="R663"/>
  <c r="P663"/>
  <c r="BI660"/>
  <c r="BH660"/>
  <c r="BG660"/>
  <c r="BF660"/>
  <c r="T660"/>
  <c r="R660"/>
  <c r="P660"/>
  <c r="BI649"/>
  <c r="BH649"/>
  <c r="BG649"/>
  <c r="BF649"/>
  <c r="T649"/>
  <c r="R649"/>
  <c r="P649"/>
  <c r="BI646"/>
  <c r="BH646"/>
  <c r="BG646"/>
  <c r="BF646"/>
  <c r="T646"/>
  <c r="R646"/>
  <c r="P646"/>
  <c r="BI641"/>
  <c r="BH641"/>
  <c r="BG641"/>
  <c r="BF641"/>
  <c r="T641"/>
  <c r="R641"/>
  <c r="P641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28"/>
  <c r="BH628"/>
  <c r="BG628"/>
  <c r="BF628"/>
  <c r="T628"/>
  <c r="R628"/>
  <c r="P628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8"/>
  <c r="BH608"/>
  <c r="BG608"/>
  <c r="BF608"/>
  <c r="T608"/>
  <c r="R608"/>
  <c r="P608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88"/>
  <c r="BH588"/>
  <c r="BG588"/>
  <c r="BF588"/>
  <c r="T588"/>
  <c r="R588"/>
  <c r="P588"/>
  <c r="BI586"/>
  <c r="BH586"/>
  <c r="BG586"/>
  <c r="BF586"/>
  <c r="T586"/>
  <c r="R586"/>
  <c r="P586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5"/>
  <c r="BH565"/>
  <c r="BG565"/>
  <c r="BF565"/>
  <c r="T565"/>
  <c r="R565"/>
  <c r="P565"/>
  <c r="BI561"/>
  <c r="BH561"/>
  <c r="BG561"/>
  <c r="BF561"/>
  <c r="T561"/>
  <c r="R561"/>
  <c r="P561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27"/>
  <c r="BH527"/>
  <c r="BG527"/>
  <c r="BF527"/>
  <c r="T527"/>
  <c r="R527"/>
  <c r="P527"/>
  <c r="BI518"/>
  <c r="BH518"/>
  <c r="BG518"/>
  <c r="BF518"/>
  <c r="T518"/>
  <c r="R518"/>
  <c r="P518"/>
  <c r="BI512"/>
  <c r="BH512"/>
  <c r="BG512"/>
  <c r="BF512"/>
  <c r="T512"/>
  <c r="R512"/>
  <c r="P512"/>
  <c r="BI510"/>
  <c r="BH510"/>
  <c r="BG510"/>
  <c r="BF510"/>
  <c r="T510"/>
  <c r="R510"/>
  <c r="P510"/>
  <c r="BI502"/>
  <c r="BH502"/>
  <c r="BG502"/>
  <c r="BF502"/>
  <c r="T502"/>
  <c r="R502"/>
  <c r="P502"/>
  <c r="BI500"/>
  <c r="BH500"/>
  <c r="BG500"/>
  <c r="BF500"/>
  <c r="T500"/>
  <c r="R500"/>
  <c r="P500"/>
  <c r="BI494"/>
  <c r="BH494"/>
  <c r="BG494"/>
  <c r="BF494"/>
  <c r="T494"/>
  <c r="R494"/>
  <c r="P494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3"/>
  <c r="BH333"/>
  <c r="BG333"/>
  <c r="BF333"/>
  <c r="T333"/>
  <c r="R333"/>
  <c r="P333"/>
  <c r="BI330"/>
  <c r="BH330"/>
  <c r="BG330"/>
  <c r="BF330"/>
  <c r="T330"/>
  <c r="R330"/>
  <c r="P330"/>
  <c r="BI323"/>
  <c r="BH323"/>
  <c r="BG323"/>
  <c r="BF323"/>
  <c r="T323"/>
  <c r="R323"/>
  <c r="P323"/>
  <c r="BI319"/>
  <c r="BH319"/>
  <c r="BG319"/>
  <c r="BF319"/>
  <c r="T319"/>
  <c r="T318"/>
  <c r="R319"/>
  <c r="R318"/>
  <c r="P319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69"/>
  <c r="BH269"/>
  <c r="BG269"/>
  <c r="BF269"/>
  <c r="T269"/>
  <c r="R269"/>
  <c r="P269"/>
  <c r="BI267"/>
  <c r="BH267"/>
  <c r="BG267"/>
  <c r="BF267"/>
  <c r="T267"/>
  <c r="R267"/>
  <c r="P267"/>
  <c r="BI262"/>
  <c r="BH262"/>
  <c r="BG262"/>
  <c r="BF262"/>
  <c r="T262"/>
  <c r="R262"/>
  <c r="P262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197"/>
  <c r="BH197"/>
  <c r="BG197"/>
  <c r="BF197"/>
  <c r="T197"/>
  <c r="R197"/>
  <c r="P197"/>
  <c r="BI188"/>
  <c r="BH188"/>
  <c r="BG188"/>
  <c r="BF188"/>
  <c r="T188"/>
  <c r="R188"/>
  <c r="P188"/>
  <c r="BI184"/>
  <c r="BH184"/>
  <c r="BG184"/>
  <c r="BF184"/>
  <c r="T184"/>
  <c r="R184"/>
  <c r="P184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41"/>
  <c r="BH141"/>
  <c r="BG141"/>
  <c r="BF141"/>
  <c r="T141"/>
  <c r="R141"/>
  <c r="P141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131"/>
  <c r="J17"/>
  <c r="J12"/>
  <c r="J89"/>
  <c r="E7"/>
  <c r="E124"/>
  <c i="2" r="J37"/>
  <c r="J36"/>
  <c i="1" r="AY95"/>
  <c i="2" r="J35"/>
  <c i="1" r="AX95"/>
  <c i="2"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66"/>
  <c r="BH366"/>
  <c r="BG366"/>
  <c r="BF366"/>
  <c r="T366"/>
  <c r="T365"/>
  <c r="R366"/>
  <c r="R365"/>
  <c r="P366"/>
  <c r="P365"/>
  <c r="BI318"/>
  <c r="BH318"/>
  <c r="BG318"/>
  <c r="BF318"/>
  <c r="T318"/>
  <c r="T317"/>
  <c r="R318"/>
  <c r="R317"/>
  <c r="P318"/>
  <c r="P317"/>
  <c r="BI315"/>
  <c r="BH315"/>
  <c r="BG315"/>
  <c r="BF315"/>
  <c r="T315"/>
  <c r="R315"/>
  <c r="P315"/>
  <c r="BI310"/>
  <c r="BH310"/>
  <c r="BG310"/>
  <c r="BF310"/>
  <c r="T310"/>
  <c r="R310"/>
  <c r="P310"/>
  <c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T262"/>
  <c r="R268"/>
  <c r="R262"/>
  <c r="P268"/>
  <c r="P262"/>
  <c r="BI263"/>
  <c r="BH263"/>
  <c r="BG263"/>
  <c r="BF263"/>
  <c r="T263"/>
  <c r="R263"/>
  <c r="P263"/>
  <c r="BI258"/>
  <c r="BH258"/>
  <c r="BG258"/>
  <c r="BF258"/>
  <c r="T258"/>
  <c r="T257"/>
  <c r="R258"/>
  <c r="R257"/>
  <c r="P258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192"/>
  <c r="BH192"/>
  <c r="BG192"/>
  <c r="BF192"/>
  <c r="T192"/>
  <c r="R192"/>
  <c r="P192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1"/>
  <c r="BH171"/>
  <c r="BG171"/>
  <c r="BF171"/>
  <c r="T171"/>
  <c r="R171"/>
  <c r="P171"/>
  <c r="BI140"/>
  <c r="BH140"/>
  <c r="BG140"/>
  <c r="BF140"/>
  <c r="T140"/>
  <c r="R140"/>
  <c r="P140"/>
  <c r="BI138"/>
  <c r="BH138"/>
  <c r="BG138"/>
  <c r="BF138"/>
  <c r="T138"/>
  <c r="R138"/>
  <c r="P138"/>
  <c r="BI133"/>
  <c r="BH133"/>
  <c r="BG133"/>
  <c r="BF133"/>
  <c r="T133"/>
  <c r="T132"/>
  <c r="R133"/>
  <c r="R132"/>
  <c r="P133"/>
  <c r="P132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1" r="L90"/>
  <c r="AM90"/>
  <c r="AM89"/>
  <c r="L89"/>
  <c r="AM87"/>
  <c r="L87"/>
  <c r="L85"/>
  <c r="L84"/>
  <c i="2" r="F35"/>
  <c r="BK245"/>
  <c r="BK239"/>
  <c r="J233"/>
  <c r="J226"/>
  <c r="BK192"/>
  <c r="J178"/>
  <c r="J133"/>
  <c i="3" r="J575"/>
  <c r="J512"/>
  <c r="J406"/>
  <c r="BK357"/>
  <c r="J262"/>
  <c r="J636"/>
  <c r="J568"/>
  <c r="BK489"/>
  <c r="BK466"/>
  <c r="BK426"/>
  <c r="BK378"/>
  <c r="BK309"/>
  <c r="J217"/>
  <c r="BK512"/>
  <c r="BK456"/>
  <c r="J403"/>
  <c r="J311"/>
  <c r="J278"/>
  <c r="J646"/>
  <c r="BK572"/>
  <c r="J434"/>
  <c r="BK333"/>
  <c r="J221"/>
  <c r="BK597"/>
  <c r="J532"/>
  <c r="BK450"/>
  <c r="BK412"/>
  <c r="J348"/>
  <c r="BK243"/>
  <c r="J611"/>
  <c r="BK510"/>
  <c r="BK464"/>
  <c r="BK434"/>
  <c r="J395"/>
  <c r="J355"/>
  <c r="BK267"/>
  <c r="BK638"/>
  <c r="J460"/>
  <c r="J380"/>
  <c r="BK340"/>
  <c r="J288"/>
  <c r="J224"/>
  <c r="BK649"/>
  <c r="J534"/>
  <c r="J456"/>
  <c r="J366"/>
  <c r="BK221"/>
  <c i="4" r="BK284"/>
  <c r="BK221"/>
  <c r="J154"/>
  <c r="BK294"/>
  <c r="BK234"/>
  <c r="BK173"/>
  <c r="BK274"/>
  <c r="BK251"/>
  <c r="J181"/>
  <c r="J294"/>
  <c r="BK183"/>
  <c r="BK280"/>
  <c r="J236"/>
  <c r="BK197"/>
  <c r="J146"/>
  <c r="J251"/>
  <c r="BK191"/>
  <c r="J221"/>
  <c r="BK296"/>
  <c r="BK254"/>
  <c r="J191"/>
  <c r="J129"/>
  <c i="5" r="BK192"/>
  <c r="BK295"/>
  <c r="J236"/>
  <c r="J154"/>
  <c r="BK303"/>
  <c r="J267"/>
  <c r="J188"/>
  <c r="J311"/>
  <c r="J242"/>
  <c r="BK148"/>
  <c r="BK190"/>
  <c r="BK299"/>
  <c r="BK267"/>
  <c r="BK219"/>
  <c r="BK171"/>
  <c r="BK184"/>
  <c r="BK138"/>
  <c r="BK236"/>
  <c r="J200"/>
  <c r="BK144"/>
  <c i="6" r="J126"/>
  <c i="2" r="J34"/>
  <c r="BK243"/>
  <c r="J241"/>
  <c r="BK231"/>
  <c r="BK224"/>
  <c r="BK182"/>
  <c r="J171"/>
  <c r="BK133"/>
  <c i="3" r="J595"/>
  <c r="J551"/>
  <c r="J489"/>
  <c r="J376"/>
  <c r="BK307"/>
  <c r="J175"/>
  <c r="J597"/>
  <c r="BK553"/>
  <c r="J483"/>
  <c r="J442"/>
  <c r="BK389"/>
  <c r="J323"/>
  <c r="J243"/>
  <c r="J536"/>
  <c r="BK479"/>
  <c r="J428"/>
  <c r="J361"/>
  <c r="J305"/>
  <c r="J228"/>
  <c r="J628"/>
  <c r="BK468"/>
  <c r="J422"/>
  <c r="J359"/>
  <c r="BK298"/>
  <c r="BK646"/>
  <c r="BK540"/>
  <c r="J477"/>
  <c r="J424"/>
  <c r="J357"/>
  <c r="BK294"/>
  <c r="BK641"/>
  <c r="BK555"/>
  <c r="BK494"/>
  <c r="BK460"/>
  <c r="BK428"/>
  <c r="BK371"/>
  <c r="BK305"/>
  <c r="J247"/>
  <c r="BK616"/>
  <c r="BK462"/>
  <c r="J392"/>
  <c r="J330"/>
  <c r="BK251"/>
  <c r="BK663"/>
  <c r="J570"/>
  <c r="J485"/>
  <c r="J432"/>
  <c r="BK346"/>
  <c i="4" r="BK288"/>
  <c r="BK268"/>
  <c r="J187"/>
  <c r="BK299"/>
  <c r="J247"/>
  <c r="J179"/>
  <c r="BK282"/>
  <c r="BK236"/>
  <c r="BK160"/>
  <c r="BK239"/>
  <c r="J185"/>
  <c r="J272"/>
  <c r="BK232"/>
  <c r="J167"/>
  <c r="J278"/>
  <c r="J169"/>
  <c r="J208"/>
  <c r="J286"/>
  <c r="J245"/>
  <c r="J197"/>
  <c r="J158"/>
  <c i="5" r="J269"/>
  <c r="BK152"/>
  <c r="BK283"/>
  <c r="J245"/>
  <c r="BK205"/>
  <c r="BK314"/>
  <c r="J273"/>
  <c r="J230"/>
  <c r="J173"/>
  <c r="J289"/>
  <c r="J194"/>
  <c r="BK135"/>
  <c r="BK198"/>
  <c r="J135"/>
  <c r="BK269"/>
  <c r="BK227"/>
  <c r="BK238"/>
  <c r="J148"/>
  <c r="BK253"/>
  <c r="J217"/>
  <c r="J184"/>
  <c i="2" r="F34"/>
  <c r="BK247"/>
  <c r="J239"/>
  <c r="J229"/>
  <c r="BK180"/>
  <c r="BK138"/>
  <c i="3" r="J660"/>
  <c r="BK565"/>
  <c r="J491"/>
  <c r="BK359"/>
  <c r="J238"/>
  <c r="BK570"/>
  <c r="J527"/>
  <c r="BK475"/>
  <c r="J444"/>
  <c r="J409"/>
  <c r="BK348"/>
  <c r="BK262"/>
  <c r="BK527"/>
  <c r="BK444"/>
  <c r="BK409"/>
  <c r="BK355"/>
  <c r="J298"/>
  <c r="BK177"/>
  <c r="BK636"/>
  <c r="J464"/>
  <c r="J389"/>
  <c r="BK343"/>
  <c r="BK278"/>
  <c r="J613"/>
  <c r="J494"/>
  <c r="J454"/>
  <c r="BK395"/>
  <c r="BK316"/>
  <c r="BK234"/>
  <c r="J608"/>
  <c r="BK532"/>
  <c r="J462"/>
  <c r="BK440"/>
  <c r="BK418"/>
  <c r="J346"/>
  <c r="BK288"/>
  <c r="BK619"/>
  <c r="BK446"/>
  <c r="J378"/>
  <c r="J307"/>
  <c r="J234"/>
  <c r="BK173"/>
  <c r="J588"/>
  <c r="BK518"/>
  <c r="J452"/>
  <c r="BK363"/>
  <c r="BK175"/>
  <c i="4" r="J282"/>
  <c r="BK219"/>
  <c r="BK129"/>
  <c r="J241"/>
  <c r="BK165"/>
  <c r="BK272"/>
  <c r="BK224"/>
  <c r="J173"/>
  <c r="J226"/>
  <c r="BK175"/>
  <c r="BK278"/>
  <c r="BK226"/>
  <c r="J175"/>
  <c r="J303"/>
  <c r="J239"/>
  <c r="J165"/>
  <c r="J163"/>
  <c r="J268"/>
  <c r="J224"/>
  <c r="BK181"/>
  <c i="5" r="J303"/>
  <c r="BK215"/>
  <c r="BK146"/>
  <c r="BK307"/>
  <c r="BK265"/>
  <c r="BK217"/>
  <c r="J281"/>
  <c r="J232"/>
  <c r="BK163"/>
  <c r="BK263"/>
  <c r="J192"/>
  <c r="BK275"/>
  <c r="BK196"/>
  <c r="BK167"/>
  <c r="BK286"/>
  <c r="BK257"/>
  <c r="J190"/>
  <c r="J208"/>
  <c r="J265"/>
  <c r="J227"/>
  <c r="BK213"/>
  <c i="6" r="J123"/>
  <c r="BK126"/>
  <c i="2" r="J380"/>
  <c r="BK378"/>
  <c r="BK376"/>
  <c r="BK374"/>
  <c r="BK366"/>
  <c r="BK318"/>
  <c r="BK315"/>
  <c r="BK310"/>
  <c r="BK296"/>
  <c r="BK293"/>
  <c r="BK282"/>
  <c r="BK278"/>
  <c r="BK276"/>
  <c r="BK274"/>
  <c r="BK268"/>
  <c r="BK263"/>
  <c r="BK258"/>
  <c r="J258"/>
  <c r="J255"/>
  <c r="J253"/>
  <c r="BK249"/>
  <c r="J247"/>
  <c r="BK241"/>
  <c r="BK233"/>
  <c r="BK226"/>
  <c r="J222"/>
  <c r="J180"/>
  <c r="BK140"/>
  <c i="1" r="AS94"/>
  <c i="3" r="J436"/>
  <c r="J340"/>
  <c r="BK197"/>
  <c r="J593"/>
  <c r="J502"/>
  <c r="J471"/>
  <c r="J416"/>
  <c r="J351"/>
  <c r="J284"/>
  <c r="J184"/>
  <c r="J518"/>
  <c r="J466"/>
  <c r="BK420"/>
  <c r="J319"/>
  <c r="BK296"/>
  <c r="J141"/>
  <c r="BK586"/>
  <c r="BK436"/>
  <c r="BK361"/>
  <c r="J280"/>
  <c r="J619"/>
  <c r="BK534"/>
  <c r="BK471"/>
  <c r="BK400"/>
  <c r="J309"/>
  <c r="BK188"/>
  <c r="BK595"/>
  <c r="J479"/>
  <c r="BK454"/>
  <c r="J412"/>
  <c r="BK351"/>
  <c r="BK238"/>
  <c r="BK491"/>
  <c r="BK403"/>
  <c r="J343"/>
  <c r="J269"/>
  <c r="BK137"/>
  <c r="BK561"/>
  <c r="J475"/>
  <c r="BK384"/>
  <c r="J173"/>
  <c i="4" r="BK286"/>
  <c r="J193"/>
  <c r="J135"/>
  <c r="BK260"/>
  <c r="J230"/>
  <c r="BK146"/>
  <c r="J262"/>
  <c r="BK205"/>
  <c r="BK148"/>
  <c r="J290"/>
  <c r="BK187"/>
  <c r="BK142"/>
  <c r="J266"/>
  <c r="J205"/>
  <c r="BK158"/>
  <c r="J274"/>
  <c r="BK193"/>
  <c r="BK152"/>
  <c r="J276"/>
  <c r="BK202"/>
  <c i="5" r="J307"/>
  <c r="BK250"/>
  <c r="BK141"/>
  <c r="J275"/>
  <c r="BK232"/>
  <c r="J141"/>
  <c r="BK291"/>
  <c r="J196"/>
  <c r="J286"/>
  <c r="BK203"/>
  <c r="BK289"/>
  <c r="BK194"/>
  <c r="J150"/>
  <c r="J250"/>
  <c r="J203"/>
  <c r="BK271"/>
  <c r="J171"/>
  <c r="J283"/>
  <c r="BK245"/>
  <c r="J198"/>
  <c i="6" r="F36"/>
  <c i="2" r="F37"/>
  <c r="J245"/>
  <c r="J235"/>
  <c r="BK229"/>
  <c r="BK222"/>
  <c r="J182"/>
  <c r="BK178"/>
  <c r="J140"/>
  <c i="3" r="BK634"/>
  <c r="J561"/>
  <c r="J510"/>
  <c r="BK382"/>
  <c r="J314"/>
  <c r="BK224"/>
  <c r="BK628"/>
  <c r="J565"/>
  <c r="BK487"/>
  <c r="BK448"/>
  <c r="BK414"/>
  <c r="BK330"/>
  <c r="BK247"/>
  <c r="J572"/>
  <c r="BK500"/>
  <c r="J450"/>
  <c r="J400"/>
  <c r="BK314"/>
  <c r="J292"/>
  <c r="J649"/>
  <c r="BK611"/>
  <c r="J446"/>
  <c r="BK376"/>
  <c r="BK319"/>
  <c r="J188"/>
  <c r="BK575"/>
  <c r="BK483"/>
  <c r="J438"/>
  <c r="BK380"/>
  <c r="BK311"/>
  <c r="J177"/>
  <c r="BK588"/>
  <c r="BK458"/>
  <c r="BK438"/>
  <c r="BK416"/>
  <c r="J363"/>
  <c r="J251"/>
  <c r="BK608"/>
  <c r="J430"/>
  <c r="J371"/>
  <c r="J303"/>
  <c r="J663"/>
  <c r="J540"/>
  <c r="J468"/>
  <c r="BK353"/>
  <c r="J137"/>
  <c i="4" r="J280"/>
  <c r="BK210"/>
  <c r="J142"/>
  <c r="J284"/>
  <c r="BK208"/>
  <c r="J148"/>
  <c r="J254"/>
  <c r="BK199"/>
  <c r="BK135"/>
  <c r="J202"/>
  <c r="J171"/>
  <c r="J270"/>
  <c r="J210"/>
  <c r="BK179"/>
  <c r="J138"/>
  <c r="BK247"/>
  <c r="J160"/>
  <c r="J309"/>
  <c r="BK264"/>
  <c r="BK212"/>
  <c r="J177"/>
  <c i="5" r="BK293"/>
  <c r="BK188"/>
  <c r="J138"/>
  <c r="J279"/>
  <c r="BK225"/>
  <c r="J144"/>
  <c r="J295"/>
  <c r="J260"/>
  <c r="BK200"/>
  <c r="J314"/>
  <c r="BK211"/>
  <c r="J175"/>
  <c r="J271"/>
  <c r="BK177"/>
  <c r="J291"/>
  <c r="J238"/>
  <c r="BK181"/>
  <c r="J234"/>
  <c r="J160"/>
  <c r="J257"/>
  <c r="J221"/>
  <c r="BK157"/>
  <c i="6" r="BK129"/>
  <c i="2" r="F36"/>
  <c i="3" r="J241"/>
  <c r="J616"/>
  <c r="J440"/>
  <c r="BK374"/>
  <c r="J316"/>
  <c r="J634"/>
  <c r="BK568"/>
  <c r="J458"/>
  <c r="J420"/>
  <c r="J353"/>
  <c r="BK269"/>
  <c r="J171"/>
  <c r="BK551"/>
  <c r="J487"/>
  <c r="BK442"/>
  <c r="BK424"/>
  <c r="J384"/>
  <c r="J294"/>
  <c r="BK241"/>
  <c r="BK502"/>
  <c r="BK386"/>
  <c r="J333"/>
  <c r="BK280"/>
  <c r="BK184"/>
  <c r="BK593"/>
  <c r="J500"/>
  <c r="J414"/>
  <c r="BK228"/>
  <c i="4" r="BK290"/>
  <c r="BK228"/>
  <c r="BK167"/>
  <c r="BK258"/>
  <c r="BK177"/>
  <c r="BK138"/>
  <c r="J232"/>
  <c r="J140"/>
  <c r="J199"/>
  <c r="J288"/>
  <c r="BK245"/>
  <c r="J189"/>
  <c r="BK154"/>
  <c r="BK276"/>
  <c r="J212"/>
  <c r="J195"/>
  <c r="BK266"/>
  <c r="J234"/>
  <c r="J183"/>
  <c i="5" r="BK311"/>
  <c r="J219"/>
  <c r="J167"/>
  <c r="J299"/>
  <c r="BK260"/>
  <c r="J146"/>
  <c r="BK277"/>
  <c r="J223"/>
  <c r="BK131"/>
  <c r="J205"/>
  <c r="J157"/>
  <c r="J213"/>
  <c r="J163"/>
  <c r="BK279"/>
  <c r="BK240"/>
  <c r="BK173"/>
  <c r="J215"/>
  <c r="J152"/>
  <c r="BK234"/>
  <c r="J181"/>
  <c i="6" r="J129"/>
  <c i="2" r="BK380"/>
  <c r="J378"/>
  <c r="J376"/>
  <c r="J374"/>
  <c r="J366"/>
  <c r="J318"/>
  <c r="J315"/>
  <c r="J310"/>
  <c r="J296"/>
  <c r="J293"/>
  <c r="J282"/>
  <c r="J278"/>
  <c r="J276"/>
  <c r="J274"/>
  <c r="J268"/>
  <c r="J263"/>
  <c r="BK255"/>
  <c r="BK253"/>
  <c r="BK251"/>
  <c r="J251"/>
  <c r="J249"/>
  <c r="J243"/>
  <c r="BK235"/>
  <c r="J231"/>
  <c r="J224"/>
  <c r="J192"/>
  <c r="BK171"/>
  <c r="J138"/>
  <c i="3" r="BK613"/>
  <c r="BK543"/>
  <c r="BK452"/>
  <c r="BK368"/>
  <c r="BK284"/>
  <c r="J638"/>
  <c r="J586"/>
  <c r="J543"/>
  <c r="BK473"/>
  <c r="BK432"/>
  <c r="J382"/>
  <c r="BK300"/>
  <c r="J538"/>
  <c r="BK481"/>
  <c r="BK422"/>
  <c r="J374"/>
  <c r="J300"/>
  <c r="BK217"/>
  <c r="J641"/>
  <c r="J473"/>
  <c r="J386"/>
  <c r="BK303"/>
  <c r="BK141"/>
  <c r="J555"/>
  <c r="J481"/>
  <c r="BK430"/>
  <c r="J368"/>
  <c r="BK292"/>
  <c r="BK660"/>
  <c r="BK538"/>
  <c r="BK485"/>
  <c r="J448"/>
  <c r="J426"/>
  <c r="BK392"/>
  <c r="BK323"/>
  <c r="BK171"/>
  <c r="BK536"/>
  <c r="BK406"/>
  <c r="BK366"/>
  <c r="J296"/>
  <c r="J197"/>
  <c r="J553"/>
  <c r="BK477"/>
  <c r="J418"/>
  <c r="J267"/>
  <c i="4" r="BK303"/>
  <c r="J260"/>
  <c r="BK169"/>
  <c r="BK270"/>
  <c r="BK195"/>
  <c r="J152"/>
  <c r="J264"/>
  <c r="BK241"/>
  <c r="BK171"/>
  <c r="J299"/>
  <c r="BK189"/>
  <c r="BK140"/>
  <c r="BK262"/>
  <c r="J228"/>
  <c r="BK185"/>
  <c r="J296"/>
  <c r="BK230"/>
  <c r="BK309"/>
  <c r="J258"/>
  <c r="J219"/>
  <c r="BK163"/>
  <c i="5" r="BK281"/>
  <c r="BK208"/>
  <c r="BK150"/>
  <c r="BK273"/>
  <c r="BK242"/>
  <c r="J211"/>
  <c r="J131"/>
  <c r="J240"/>
  <c r="J177"/>
  <c r="J293"/>
  <c r="J253"/>
  <c r="BK179"/>
  <c r="BK221"/>
  <c r="BK175"/>
  <c r="J277"/>
  <c r="BK230"/>
  <c r="J179"/>
  <c r="BK223"/>
  <c r="BK154"/>
  <c r="J263"/>
  <c r="J225"/>
  <c r="BK160"/>
  <c i="6" r="BK123"/>
  <c i="2" l="1" r="BK221"/>
  <c r="J221"/>
  <c r="J100"/>
  <c r="R238"/>
  <c r="R373"/>
  <c i="3" r="T250"/>
  <c r="BK350"/>
  <c r="J350"/>
  <c r="J106"/>
  <c r="T408"/>
  <c r="R470"/>
  <c r="BK574"/>
  <c r="J574"/>
  <c r="J112"/>
  <c r="P640"/>
  <c i="4" r="P134"/>
  <c r="BK298"/>
  <c r="J298"/>
  <c r="J104"/>
  <c i="5" r="P134"/>
  <c r="P183"/>
  <c r="P252"/>
  <c r="BK298"/>
  <c r="J298"/>
  <c r="J108"/>
  <c i="2" r="T221"/>
  <c r="P273"/>
  <c r="T373"/>
  <c i="3" r="R250"/>
  <c r="R322"/>
  <c r="P345"/>
  <c r="R345"/>
  <c r="R408"/>
  <c r="P493"/>
  <c r="P574"/>
  <c r="R640"/>
  <c i="4" r="BK134"/>
  <c r="J134"/>
  <c r="J100"/>
  <c r="BK238"/>
  <c r="J238"/>
  <c r="J101"/>
  <c r="BK293"/>
  <c r="J293"/>
  <c r="J103"/>
  <c r="R298"/>
  <c i="5" r="BK134"/>
  <c r="J134"/>
  <c r="J100"/>
  <c r="T183"/>
  <c r="BK262"/>
  <c r="J262"/>
  <c r="J107"/>
  <c r="P298"/>
  <c i="2" r="R137"/>
  <c r="R131"/>
  <c r="P238"/>
  <c r="P237"/>
  <c r="BK273"/>
  <c r="J273"/>
  <c r="J105"/>
  <c r="P309"/>
  <c r="R309"/>
  <c r="P221"/>
  <c r="P373"/>
  <c i="3" r="P136"/>
  <c r="BK233"/>
  <c r="J233"/>
  <c r="J99"/>
  <c r="R233"/>
  <c r="BK313"/>
  <c r="J313"/>
  <c r="J101"/>
  <c r="P322"/>
  <c r="R350"/>
  <c r="P388"/>
  <c r="BK470"/>
  <c r="J470"/>
  <c r="J109"/>
  <c r="T470"/>
  <c r="P542"/>
  <c r="BK618"/>
  <c r="J618"/>
  <c r="J113"/>
  <c r="R618"/>
  <c i="4" r="R134"/>
  <c r="T293"/>
  <c r="T292"/>
  <c i="5" r="BK183"/>
  <c r="J183"/>
  <c r="J102"/>
  <c r="T229"/>
  <c r="T262"/>
  <c i="2" r="BK137"/>
  <c r="J137"/>
  <c r="J99"/>
  <c r="R221"/>
  <c r="T273"/>
  <c r="BK373"/>
  <c r="J373"/>
  <c r="J110"/>
  <c i="3" r="BK136"/>
  <c r="BK250"/>
  <c r="J250"/>
  <c r="J100"/>
  <c r="R313"/>
  <c r="P350"/>
  <c r="BK388"/>
  <c r="J388"/>
  <c r="J107"/>
  <c r="R388"/>
  <c r="P470"/>
  <c r="BK542"/>
  <c r="J542"/>
  <c r="J111"/>
  <c r="T542"/>
  <c r="BK640"/>
  <c r="J640"/>
  <c r="J114"/>
  <c i="4" r="T238"/>
  <c r="R293"/>
  <c r="R292"/>
  <c i="5" r="R134"/>
  <c r="R156"/>
  <c r="R229"/>
  <c r="P262"/>
  <c i="3" r="R136"/>
  <c r="R135"/>
  <c r="P233"/>
  <c r="P313"/>
  <c r="BK345"/>
  <c r="J345"/>
  <c r="J105"/>
  <c r="BK408"/>
  <c r="J408"/>
  <c r="J108"/>
  <c r="T493"/>
  <c r="T574"/>
  <c r="T618"/>
  <c i="4" r="P238"/>
  <c r="P293"/>
  <c r="P292"/>
  <c r="T298"/>
  <c i="5" r="BK156"/>
  <c r="J156"/>
  <c r="J101"/>
  <c r="T156"/>
  <c r="P229"/>
  <c r="R262"/>
  <c i="2" r="P137"/>
  <c r="P131"/>
  <c r="P130"/>
  <c i="1" r="AU95"/>
  <c i="2" r="BK238"/>
  <c i="3" r="T136"/>
  <c r="T233"/>
  <c r="BK322"/>
  <c r="J322"/>
  <c r="J104"/>
  <c r="T350"/>
  <c r="T388"/>
  <c r="BK493"/>
  <c r="J493"/>
  <c r="J110"/>
  <c r="R542"/>
  <c r="P618"/>
  <c i="4" r="T134"/>
  <c r="T133"/>
  <c r="T126"/>
  <c r="P298"/>
  <c i="5" r="R183"/>
  <c r="T252"/>
  <c r="R298"/>
  <c i="2" r="T137"/>
  <c r="T131"/>
  <c r="T130"/>
  <c r="T238"/>
  <c r="T237"/>
  <c r="R273"/>
  <c r="BK309"/>
  <c r="J309"/>
  <c r="J107"/>
  <c r="T309"/>
  <c i="3" r="P250"/>
  <c r="T313"/>
  <c r="T322"/>
  <c r="T345"/>
  <c r="P408"/>
  <c r="R493"/>
  <c r="R574"/>
  <c r="T640"/>
  <c i="4" r="R238"/>
  <c i="5" r="T134"/>
  <c r="T133"/>
  <c r="T128"/>
  <c r="P156"/>
  <c r="BK229"/>
  <c r="J229"/>
  <c r="J103"/>
  <c r="BK252"/>
  <c r="J252"/>
  <c r="J106"/>
  <c r="R252"/>
  <c r="T298"/>
  <c i="2" r="BK132"/>
  <c r="J132"/>
  <c r="J98"/>
  <c i="3" r="BK318"/>
  <c r="J318"/>
  <c r="J102"/>
  <c i="5" r="BK244"/>
  <c r="J244"/>
  <c r="J104"/>
  <c i="2" r="BK317"/>
  <c r="J317"/>
  <c r="J108"/>
  <c r="BK365"/>
  <c r="J365"/>
  <c r="J109"/>
  <c i="6" r="BK125"/>
  <c r="J125"/>
  <c r="J99"/>
  <c i="2" r="BK257"/>
  <c r="J257"/>
  <c r="J103"/>
  <c r="BK295"/>
  <c r="J295"/>
  <c r="J106"/>
  <c i="4" r="BK308"/>
  <c r="J308"/>
  <c r="J106"/>
  <c i="6" r="BK122"/>
  <c r="J122"/>
  <c r="J98"/>
  <c r="BK128"/>
  <c r="J128"/>
  <c r="J100"/>
  <c i="2" r="BK262"/>
  <c r="J262"/>
  <c r="J104"/>
  <c i="5" r="BK130"/>
  <c r="J130"/>
  <c r="J98"/>
  <c r="BK249"/>
  <c r="J249"/>
  <c r="J105"/>
  <c i="4" r="BK128"/>
  <c r="J128"/>
  <c r="J98"/>
  <c i="5" r="BK129"/>
  <c r="J129"/>
  <c r="J97"/>
  <c i="6" r="J89"/>
  <c r="F117"/>
  <c r="E110"/>
  <c r="BE123"/>
  <c r="BE129"/>
  <c i="5" r="BK133"/>
  <c r="J133"/>
  <c r="J99"/>
  <c i="6" r="BE126"/>
  <c i="1" r="BC99"/>
  <c i="5" r="BE135"/>
  <c r="BE173"/>
  <c r="BE230"/>
  <c r="BE238"/>
  <c r="BE240"/>
  <c r="BE260"/>
  <c r="BE267"/>
  <c i="4" r="BK307"/>
  <c r="J307"/>
  <c r="J105"/>
  <c i="5" r="J122"/>
  <c r="BE141"/>
  <c r="BE146"/>
  <c r="BE163"/>
  <c r="BE188"/>
  <c r="BE190"/>
  <c r="BE196"/>
  <c r="BE200"/>
  <c r="BE203"/>
  <c r="BE227"/>
  <c r="BE250"/>
  <c r="BE275"/>
  <c i="4" r="BK133"/>
  <c i="5" r="BE150"/>
  <c r="BE154"/>
  <c r="BE184"/>
  <c r="BE192"/>
  <c r="BE198"/>
  <c r="BE205"/>
  <c r="BE208"/>
  <c r="BE232"/>
  <c r="BE253"/>
  <c r="BE265"/>
  <c r="BE273"/>
  <c r="BE281"/>
  <c r="BE295"/>
  <c r="BE131"/>
  <c r="BE138"/>
  <c r="BE217"/>
  <c r="BE236"/>
  <c r="BE277"/>
  <c r="BE283"/>
  <c r="BE167"/>
  <c r="BE171"/>
  <c r="BE269"/>
  <c r="BE271"/>
  <c r="E85"/>
  <c r="F92"/>
  <c r="BE148"/>
  <c r="BE152"/>
  <c r="BE157"/>
  <c r="BE160"/>
  <c r="BE181"/>
  <c r="BE211"/>
  <c r="BE213"/>
  <c r="BE215"/>
  <c r="BE219"/>
  <c r="BE221"/>
  <c r="BE225"/>
  <c r="BE242"/>
  <c r="BE245"/>
  <c r="BE263"/>
  <c r="BE286"/>
  <c r="BE289"/>
  <c r="BE299"/>
  <c r="BE307"/>
  <c r="BE175"/>
  <c r="BE177"/>
  <c r="BE179"/>
  <c r="BE194"/>
  <c r="BE223"/>
  <c r="BE234"/>
  <c r="BE257"/>
  <c r="BE293"/>
  <c r="BE303"/>
  <c r="BE311"/>
  <c r="BE144"/>
  <c r="BE279"/>
  <c r="BE291"/>
  <c r="BE314"/>
  <c i="4" r="BE138"/>
  <c r="BE140"/>
  <c r="BE187"/>
  <c r="BE193"/>
  <c r="BE208"/>
  <c r="BE230"/>
  <c r="BE232"/>
  <c r="BE278"/>
  <c r="BE280"/>
  <c r="BE284"/>
  <c r="BE303"/>
  <c r="BE309"/>
  <c r="BE165"/>
  <c r="BE167"/>
  <c r="BE175"/>
  <c r="BE177"/>
  <c r="BE179"/>
  <c r="BE210"/>
  <c i="3" r="J136"/>
  <c r="J98"/>
  <c i="4" r="F123"/>
  <c r="BE135"/>
  <c r="BE146"/>
  <c r="BE195"/>
  <c r="BE197"/>
  <c r="BE199"/>
  <c r="BE202"/>
  <c r="BE266"/>
  <c r="BE272"/>
  <c r="BE282"/>
  <c r="BE288"/>
  <c r="BE290"/>
  <c r="BE294"/>
  <c r="BE299"/>
  <c i="3" r="BK321"/>
  <c r="J321"/>
  <c r="J103"/>
  <c i="4" r="BE171"/>
  <c r="BE221"/>
  <c r="BE239"/>
  <c r="BE241"/>
  <c r="BE247"/>
  <c r="BE251"/>
  <c r="BE254"/>
  <c r="BE260"/>
  <c r="BE276"/>
  <c r="BE286"/>
  <c r="J120"/>
  <c r="BE148"/>
  <c r="BE152"/>
  <c r="BE158"/>
  <c r="BE160"/>
  <c r="BE163"/>
  <c r="BE181"/>
  <c r="BE212"/>
  <c r="BE236"/>
  <c r="BE296"/>
  <c r="E85"/>
  <c r="BE154"/>
  <c r="BE183"/>
  <c r="BE191"/>
  <c r="BE234"/>
  <c r="BE270"/>
  <c r="BE129"/>
  <c r="BE142"/>
  <c r="BE169"/>
  <c r="BE185"/>
  <c r="BE189"/>
  <c r="BE219"/>
  <c r="BE224"/>
  <c r="BE226"/>
  <c r="BE228"/>
  <c r="BE262"/>
  <c r="BE268"/>
  <c r="BE274"/>
  <c r="BE173"/>
  <c r="BE205"/>
  <c r="BE245"/>
  <c r="BE258"/>
  <c r="BE264"/>
  <c i="3" r="F92"/>
  <c r="BE188"/>
  <c r="BE197"/>
  <c r="BE238"/>
  <c r="BE251"/>
  <c r="BE269"/>
  <c r="BE284"/>
  <c r="BE371"/>
  <c r="BE400"/>
  <c r="BE420"/>
  <c r="BE424"/>
  <c r="BE444"/>
  <c r="BE481"/>
  <c r="BE491"/>
  <c r="BE494"/>
  <c r="BE543"/>
  <c r="BE555"/>
  <c r="BE586"/>
  <c r="BE611"/>
  <c r="BE619"/>
  <c r="BE646"/>
  <c r="BE663"/>
  <c r="BE175"/>
  <c r="BE228"/>
  <c r="BE247"/>
  <c r="BE311"/>
  <c r="BE314"/>
  <c r="BE316"/>
  <c r="BE319"/>
  <c r="BE363"/>
  <c r="BE422"/>
  <c r="BE456"/>
  <c r="BE464"/>
  <c r="BE468"/>
  <c r="BE553"/>
  <c r="BE634"/>
  <c i="2" r="J238"/>
  <c r="J102"/>
  <c i="3" r="E85"/>
  <c r="BE224"/>
  <c r="BE303"/>
  <c r="BE378"/>
  <c r="BE380"/>
  <c r="BE389"/>
  <c r="BE406"/>
  <c r="BE436"/>
  <c r="BE473"/>
  <c r="BE483"/>
  <c r="BE500"/>
  <c r="BE502"/>
  <c r="BE536"/>
  <c r="BE540"/>
  <c r="BE568"/>
  <c r="BE570"/>
  <c r="BE572"/>
  <c r="BE575"/>
  <c r="BE613"/>
  <c r="BE184"/>
  <c r="BE221"/>
  <c r="BE278"/>
  <c r="BE288"/>
  <c r="BE330"/>
  <c r="BE333"/>
  <c r="BE340"/>
  <c r="BE359"/>
  <c r="BE382"/>
  <c r="BE384"/>
  <c r="BE386"/>
  <c r="BE479"/>
  <c r="BE487"/>
  <c r="BE510"/>
  <c r="BE512"/>
  <c r="BE518"/>
  <c r="BE527"/>
  <c r="BE538"/>
  <c r="BE565"/>
  <c r="J128"/>
  <c r="BE173"/>
  <c r="BE177"/>
  <c r="BE243"/>
  <c r="BE262"/>
  <c r="BE267"/>
  <c r="BE292"/>
  <c r="BE300"/>
  <c r="BE307"/>
  <c r="BE309"/>
  <c r="BE368"/>
  <c r="BE403"/>
  <c r="BE414"/>
  <c r="BE416"/>
  <c r="BE448"/>
  <c r="BE452"/>
  <c r="BE454"/>
  <c r="BE595"/>
  <c r="BE348"/>
  <c r="BE351"/>
  <c r="BE353"/>
  <c r="BE357"/>
  <c r="BE376"/>
  <c r="BE392"/>
  <c r="BE418"/>
  <c r="BE434"/>
  <c r="BE438"/>
  <c r="BE440"/>
  <c r="BE458"/>
  <c r="BE460"/>
  <c r="BE471"/>
  <c r="BE475"/>
  <c r="BE477"/>
  <c r="BE489"/>
  <c r="BE534"/>
  <c r="BE593"/>
  <c r="BE597"/>
  <c r="BE628"/>
  <c r="BE638"/>
  <c r="BE641"/>
  <c r="BE141"/>
  <c r="BE171"/>
  <c r="BE234"/>
  <c r="BE294"/>
  <c r="BE296"/>
  <c r="BE298"/>
  <c r="BE343"/>
  <c r="BE346"/>
  <c r="BE355"/>
  <c r="BE361"/>
  <c r="BE374"/>
  <c r="BE412"/>
  <c r="BE428"/>
  <c r="BE485"/>
  <c r="BE532"/>
  <c r="BE551"/>
  <c r="BE561"/>
  <c r="BE616"/>
  <c r="BE660"/>
  <c r="BE137"/>
  <c r="BE217"/>
  <c r="BE241"/>
  <c r="BE280"/>
  <c r="BE305"/>
  <c r="BE323"/>
  <c r="BE366"/>
  <c r="BE395"/>
  <c r="BE409"/>
  <c r="BE426"/>
  <c r="BE430"/>
  <c r="BE432"/>
  <c r="BE442"/>
  <c r="BE446"/>
  <c r="BE450"/>
  <c r="BE462"/>
  <c r="BE466"/>
  <c r="BE588"/>
  <c r="BE608"/>
  <c r="BE636"/>
  <c r="BE649"/>
  <c i="1" r="BC95"/>
  <c i="2" r="E85"/>
  <c r="J89"/>
  <c r="F92"/>
  <c r="BE133"/>
  <c r="BE138"/>
  <c r="BE140"/>
  <c r="BE171"/>
  <c r="BE178"/>
  <c r="BE180"/>
  <c r="BE182"/>
  <c r="BE192"/>
  <c r="BE222"/>
  <c r="BE224"/>
  <c r="BE226"/>
  <c r="BE229"/>
  <c r="BE231"/>
  <c r="BE233"/>
  <c r="BE235"/>
  <c r="BE239"/>
  <c r="BE241"/>
  <c r="BE243"/>
  <c r="BE245"/>
  <c r="BE247"/>
  <c r="BE249"/>
  <c r="BE251"/>
  <c r="BE253"/>
  <c r="BE255"/>
  <c r="BE258"/>
  <c r="BE263"/>
  <c r="BE268"/>
  <c r="BE274"/>
  <c r="BE276"/>
  <c r="BE278"/>
  <c r="BE282"/>
  <c r="BE293"/>
  <c r="BE296"/>
  <c r="BE310"/>
  <c r="BE315"/>
  <c r="BE318"/>
  <c r="BE366"/>
  <c r="BE374"/>
  <c r="BE376"/>
  <c r="BE378"/>
  <c r="BE380"/>
  <c i="1" r="AW95"/>
  <c r="BD95"/>
  <c r="BA95"/>
  <c r="BB95"/>
  <c i="3" r="F34"/>
  <c i="1" r="BA96"/>
  <c i="3" r="F37"/>
  <c i="1" r="BD96"/>
  <c i="6" r="J34"/>
  <c i="1" r="AW99"/>
  <c i="3" r="F36"/>
  <c i="1" r="BC96"/>
  <c i="6" r="F34"/>
  <c i="1" r="BA99"/>
  <c i="6" r="F35"/>
  <c i="1" r="BB99"/>
  <c i="4" r="F35"/>
  <c i="1" r="BB97"/>
  <c i="4" r="F37"/>
  <c i="1" r="BD97"/>
  <c i="5" r="J34"/>
  <c i="1" r="AW98"/>
  <c i="5" r="F36"/>
  <c i="1" r="BC98"/>
  <c i="3" r="J34"/>
  <c i="1" r="AW96"/>
  <c i="4" r="F34"/>
  <c i="1" r="BA97"/>
  <c i="5" r="F34"/>
  <c i="1" r="BA98"/>
  <c i="5" r="F37"/>
  <c i="1" r="BD98"/>
  <c i="6" r="F37"/>
  <c i="1" r="BD99"/>
  <c i="3" r="F35"/>
  <c i="1" r="BB96"/>
  <c i="4" r="J34"/>
  <c i="1" r="AW97"/>
  <c i="4" r="F36"/>
  <c i="1" r="BC97"/>
  <c i="5" r="F35"/>
  <c i="1" r="BB98"/>
  <c i="2" l="1" r="BK237"/>
  <c r="J237"/>
  <c r="J101"/>
  <c i="3" r="BK135"/>
  <c r="J135"/>
  <c r="J97"/>
  <c r="P135"/>
  <c i="5" r="P133"/>
  <c r="P128"/>
  <c i="1" r="AU98"/>
  <c i="3" r="T321"/>
  <c r="P321"/>
  <c r="R321"/>
  <c r="R134"/>
  <c r="T135"/>
  <c r="T134"/>
  <c i="5" r="R133"/>
  <c r="R128"/>
  <c i="4" r="R133"/>
  <c r="R126"/>
  <c i="2" r="R237"/>
  <c r="R130"/>
  <c i="4" r="P133"/>
  <c r="P126"/>
  <c i="1" r="AU97"/>
  <c i="2" r="BK131"/>
  <c r="BK130"/>
  <c r="J130"/>
  <c r="J96"/>
  <c i="4" r="BK292"/>
  <c r="J292"/>
  <c r="J102"/>
  <c r="BK127"/>
  <c r="J127"/>
  <c r="J97"/>
  <c i="6" r="BK121"/>
  <c r="J121"/>
  <c r="J97"/>
  <c i="5" r="BK128"/>
  <c r="J128"/>
  <c i="4" r="J133"/>
  <c r="J99"/>
  <c i="3" r="BK134"/>
  <c r="J134"/>
  <c r="J33"/>
  <c i="1" r="AV96"/>
  <c r="AT96"/>
  <c i="2" r="F33"/>
  <c i="1" r="AZ95"/>
  <c r="BD94"/>
  <c r="W33"/>
  <c i="2" r="J30"/>
  <c i="1" r="AG95"/>
  <c i="3" r="J30"/>
  <c i="1" r="AG96"/>
  <c i="4" r="J33"/>
  <c i="1" r="AV97"/>
  <c r="AT97"/>
  <c i="5" r="J30"/>
  <c i="1" r="AG98"/>
  <c r="BB94"/>
  <c r="W31"/>
  <c r="BC94"/>
  <c r="W32"/>
  <c i="3" r="F33"/>
  <c i="1" r="AZ96"/>
  <c i="2" r="J33"/>
  <c i="1" r="AV95"/>
  <c r="AT95"/>
  <c i="6" r="F33"/>
  <c i="1" r="AZ99"/>
  <c i="4" r="F33"/>
  <c i="1" r="AZ97"/>
  <c i="6" r="J33"/>
  <c i="1" r="AV99"/>
  <c r="AT99"/>
  <c r="BA94"/>
  <c r="W30"/>
  <c i="5" r="F33"/>
  <c i="1" r="AZ98"/>
  <c i="5" r="J33"/>
  <c i="1" r="AV98"/>
  <c r="AT98"/>
  <c i="3" l="1" r="P134"/>
  <c i="1" r="AU96"/>
  <c i="2" r="J131"/>
  <c r="J97"/>
  <c i="6" r="BK120"/>
  <c r="J120"/>
  <c r="J96"/>
  <c i="4" r="BK126"/>
  <c r="J126"/>
  <c r="J96"/>
  <c i="1" r="AN98"/>
  <c i="5" r="J96"/>
  <c r="J39"/>
  <c i="1" r="AN96"/>
  <c i="3" r="J96"/>
  <c i="1" r="AN95"/>
  <c i="3" r="J39"/>
  <c i="2" r="J39"/>
  <c i="1" r="AU94"/>
  <c r="AY94"/>
  <c r="AZ94"/>
  <c r="W29"/>
  <c r="AW94"/>
  <c r="AK30"/>
  <c r="AX94"/>
  <c i="4" l="1" r="J30"/>
  <c i="1" r="AG97"/>
  <c r="AN97"/>
  <c i="6" r="J30"/>
  <c i="1" r="AG99"/>
  <c r="AV94"/>
  <c r="AK29"/>
  <c i="4" l="1" r="J39"/>
  <c i="6" r="J39"/>
  <c i="1" r="AN9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<sst xmlns="http://schemas.openxmlformats.org/spreadsheetml/2006/main">
  <si>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</si>
  <si>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</si>
  <si>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</si>
  <si>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</si>
  <si>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{47a72c3f-fba7-4b5e-a913-f0e1b5ee150e}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</si>
  <si>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</si>
  <si>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</si>
  <si>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</si>
  <si>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</si>
  <si>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</si>
  <si>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</si>
  <si>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</si>
  <si>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</si>
  <si>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</si>
  <si>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20250129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</si>
  <si>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</si>
  <si>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</si>
  <si>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Přestavba prostor pro neurorehabilitaci a revitalizace akutní rehabilitace</t>
  </si>
  <si>
    <t>KSO:</t>
  </si>
  <si>
    <t>CC-CZ:</t>
  </si>
  <si>
    <t>Místo:</t>
  </si>
  <si>
    <t>Ústí nad Labem</t>
  </si>
  <si>
    <t>Datum:</t>
  </si>
  <si>
    <t>29. 1. 2025</t>
  </si>
  <si>
    <t>Zadavatel:</t>
  </si>
  <si>
    <t>IČ:</t>
  </si>
  <si>
    <t>Krajská zdravotní, a.s. Masarykova nemocnice</t>
  </si>
  <si>
    <t>DIČ:</t>
  </si>
  <si>
    <t>Uchazeč:</t>
  </si>
  <si>
    <t>Vyplň údaj</t>
  </si>
  <si>
    <t>Projektant:</t>
  </si>
  <si>
    <t>Ing. Ondřej Hampejs</t>
  </si>
  <si>
    <t>True</t>
  </si>
  <si>
    <t>Zpracovatel:</t>
  </si>
  <si>
    <t>Hampejs projekty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</si>
  <si>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</si>
  <si>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</si>
  <si>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</si>
  <si>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</si>
  <si>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</si>
  <si>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</si>
  <si>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</si>
  <si>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</si>
  <si>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</si>
  <si>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</si>
  <si>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</si>
  <si>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</si>
  <si>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</si>
  <si>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</si>
  <si>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</si>
  <si>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</si>
  <si>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</si>
  <si>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</si>
  <si>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</si>
  <si>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</si>
  <si>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</si>
  <si>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</si>
  <si>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</si>
  <si>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</si>
  <si>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</si>
  <si>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</si>
  <si>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</si>
  <si>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</si>
  <si>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</si>
  <si>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</si>
  <si>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</si>
  <si>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</si>
  <si>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</si>
  <si>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</si>
  <si>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</si>
  <si>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</si>
  <si>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</si>
  <si>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</si>
  <si>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</si>
  <si>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</si>
  <si>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</si>
  <si>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</si>
  <si>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</si>
  <si>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</si>
  <si>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</si>
  <si>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</si>
  <si>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</si>
  <si>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</si>
  <si>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</si>
  <si>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</si>
  <si>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{35e174bd-1468-431e-9a1d-0734f3d5d50c}</t>
  </si>
  <si>
    <t>2</t>
  </si>
  <si>
    <t>02</t>
  </si>
  <si>
    <t>Stavební práce</t>
  </si>
  <si>
    <t>{9b700789-f053-4361-ab88-8b4e159d5475}</t>
  </si>
  <si>
    <t>03</t>
  </si>
  <si>
    <t>Svítidla, silno a slaboproudé rozvody, EZS,kamery, ACS,</t>
  </si>
  <si>
    <t>{a6dfeee2-b816-4e14-8c68-491c3cfd0a59}</t>
  </si>
  <si>
    <t>04</t>
  </si>
  <si>
    <t>Zdravotně technické instalace</t>
  </si>
  <si>
    <t>{b15abfcf-3f15-4bda-8145-57ea9646a78c}</t>
  </si>
  <si>
    <t>05</t>
  </si>
  <si>
    <t>Vedlejší rozpočtové náklady</t>
  </si>
  <si>
    <t>{def50520-0021-4dca-b43d-e35f7456ec33}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</si>
  <si>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</si>
  <si>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</si>
  <si>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</si>
  <si>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</si>
  <si>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</si>
  <si>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</si>
  <si>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</si>
  <si>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</si>
  <si>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</si>
  <si>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</si>
  <si>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</si>
  <si>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</si>
  <si>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</si>
  <si>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</si>
  <si>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735 - Ústřední vytápění - otopná tělesa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</si>
  <si>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</si>
  <si>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</si>
  <si>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</si>
  <si>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</si>
  <si>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</si>
  <si>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</si>
  <si>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</si>
  <si>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</si>
  <si>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</si>
  <si>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</si>
  <si>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</si>
  <si>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</si>
  <si>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</si>
  <si>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</si>
  <si>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</si>
  <si>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</si>
  <si>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</si>
  <si>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</si>
  <si>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</si>
  <si>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</si>
  <si>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</si>
  <si>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</si>
  <si>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</si>
  <si>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</si>
  <si>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</si>
  <si>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</si>
  <si>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619996117.R</t>
  </si>
  <si>
    <t>Ochrana podlahy obedněním z OSB desek, mirelonu a EPS100 tl.20mm</t>
  </si>
  <si>
    <t>m2</t>
  </si>
  <si>
    <t>4</t>
  </si>
  <si>
    <t>596797516</t>
  </si>
  <si>
    <t>PP</t>
  </si>
  <si>
    <t>Ochrana stavebních konstrukcí :skladba navržené ochrany podlahové konstrukce je navržena: mirelon tl. 3mm, podlahový polystyren EPS100 tl.. 20mm, 2x vrstva OSB desky tl. 15mm položené na kříž,vzájemně prolepené a prošroubované.</t>
  </si>
  <si>
    <t>VV</t>
  </si>
  <si>
    <t>"místnost 119,136"</t>
  </si>
  <si>
    <t>72,73+21,47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</si>
  <si>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</si>
  <si>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</si>
  <si>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</si>
  <si>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</si>
  <si>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CS ÚRS 2023 02</t>
  </si>
  <si>
    <t>1147668038</t>
  </si>
  <si>
    <t>Lešení pomocné pracovní pro objekty pozemních staveb pro zatížení do 150 kg/m2, o výšce lešeňové podlahy do 1,9 m</t>
  </si>
  <si>
    <t>3</t>
  </si>
  <si>
    <t>962031136</t>
  </si>
  <si>
    <t>Bourání příček z tvárnic nebo příčkovek tl do 150 mm</t>
  </si>
  <si>
    <t>-1768450925</t>
  </si>
  <si>
    <t>Bourání příček z cihel, tvárnic nebo příčkovek z tvárnic nebo příčkovek pálených nebo nepálených na maltu vápennou nebo vápenocementovou, tl. do 150 mm</t>
  </si>
  <si>
    <t>"místnost 136"</t>
  </si>
  <si>
    <t>0,9*2,02</t>
  </si>
  <si>
    <t>"místnost 137"</t>
  </si>
  <si>
    <t>1,1*3,84</t>
  </si>
  <si>
    <t>"místnost 139"</t>
  </si>
  <si>
    <t>6,085*3,84</t>
  </si>
  <si>
    <t>"místnost 140"</t>
  </si>
  <si>
    <t>5,27*3,84+1*2,0*2</t>
  </si>
  <si>
    <t>"místnost 132,132a,b,134,134a"</t>
  </si>
  <si>
    <t>((4,25*2+3,41+1,76+1,76+2,92)*3,84)-(0,7*2*3)</t>
  </si>
  <si>
    <t>"místnost 131"</t>
  </si>
  <si>
    <t>(1+2,045+2,17)*3,84</t>
  </si>
  <si>
    <t>"místnost 127"</t>
  </si>
  <si>
    <t>((1,32+1,25+0,475*2+2,35+4,9+4,05+3,025+0,9+0,975+0,125)*3,84)-(1*2)</t>
  </si>
  <si>
    <t>"místnost 126"</t>
  </si>
  <si>
    <t>((0,925+2,95+1,2)*3,84)-(1*2)</t>
  </si>
  <si>
    <t>"místnost 124,125,123,1,22"</t>
  </si>
  <si>
    <t>((2,225*2+0,9+0,975+0,125+1,25+3,15+2,95+0,87+0,6+1+1,970+0,125+1,2+1,2+0,9+4,52+3,2)*3,84)-(1*2*3)+1*2,02</t>
  </si>
  <si>
    <t>"místnost 114"</t>
  </si>
  <si>
    <t>((2,15+0,4+0,4)*3,84)-(0,9*2)</t>
  </si>
  <si>
    <t>"místnost 120, 118,117,116,115"</t>
  </si>
  <si>
    <t>((2,95+3,185*2+1,7+0,8+2,1+1,25*3+1,4+1,86+1,19+1,92+1,4+1,95+0,9)*3,84)-(2*1+0,8*2*3+0,7*2*3+0,9*2)</t>
  </si>
  <si>
    <t>"místnost 103"</t>
  </si>
  <si>
    <t>(4*3,84)</t>
  </si>
  <si>
    <t>"místnost 107"</t>
  </si>
  <si>
    <t>((6,085*2+1,02*2+0,89*2+1,93+1,94+0,925*2+1,27+0,9+1+1+1,27)*3,84)-(0,7*2*2+0,9*2*2)</t>
  </si>
  <si>
    <t>"místnost 108"</t>
  </si>
  <si>
    <t>(0,9*2,02)</t>
  </si>
  <si>
    <t>Součet</t>
  </si>
  <si>
    <t>962032431</t>
  </si>
  <si>
    <t>Bourání zdiva cihelných z dutých nebo plných cihel pálených i nepálených na MV nebo MVC do 1 m3</t>
  </si>
  <si>
    <t>m3</t>
  </si>
  <si>
    <t>1140369784</t>
  </si>
  <si>
    <t>Bourání zdiva nadzákladového z cihel nebo tvárnic z dutých cihel nebo tvárnic pálených nebo nepálených, na maltu vápennou nebo vápenocementovou, objemu do 1 m3</t>
  </si>
  <si>
    <t>(0,92+0,325)*3,84*0,2</t>
  </si>
  <si>
    <t>"místnost 137, ubourání parapetu pro nově nacržený přístup do stavby"</t>
  </si>
  <si>
    <t>1,5*0,9*0,4</t>
  </si>
  <si>
    <t>5</t>
  </si>
  <si>
    <t>962032431.R</t>
  </si>
  <si>
    <t>Odstarnění příslušenství bazénů</t>
  </si>
  <si>
    <t>kpl.</t>
  </si>
  <si>
    <t>357218955</t>
  </si>
  <si>
    <t>Odstranění, zábradlí, kánálků a ostatních konstrukcí spojených s bazéby v místnostech 138 a 127</t>
  </si>
  <si>
    <t>965081611</t>
  </si>
  <si>
    <t>Odsekání soklíků rovných</t>
  </si>
  <si>
    <t>m</t>
  </si>
  <si>
    <t>-100978221</t>
  </si>
  <si>
    <t>Odsekání soklíků včetně otlučení podkladní omítky až na zdivo rovných</t>
  </si>
  <si>
    <t>7</t>
  </si>
  <si>
    <t>968072455</t>
  </si>
  <si>
    <t>Vybourání kovových dveřních zárubní pl do 2 m2</t>
  </si>
  <si>
    <t>1716531137</t>
  </si>
  <si>
    <t>Vybourání kovových rámů oken s křídly, dveřních zárubní, vrat, stěn, ostění nebo obkladů dveřních zárubní, plochy do 2 m2</t>
  </si>
  <si>
    <t>0,6*2*9</t>
  </si>
  <si>
    <t>0,7*2*5</t>
  </si>
  <si>
    <t>0,8*2*13</t>
  </si>
  <si>
    <t>0,9*2*15</t>
  </si>
  <si>
    <t>1,1*2*3</t>
  </si>
  <si>
    <t>1,45*2*2</t>
  </si>
  <si>
    <t>1,55*2,12</t>
  </si>
  <si>
    <t>8</t>
  </si>
  <si>
    <t>978013191</t>
  </si>
  <si>
    <t>Otlučení (osekání) vnitřní vápenné nebo vápenocementové omítky stěn v rozsahu přes 50 do 100 %</t>
  </si>
  <si>
    <t>-1697479673</t>
  </si>
  <si>
    <t>Otlučení vápenných nebo vápenocementových omítek vnitřních ploch stěn s vyškrabáním spar, s očištěním zdiva, v rozsahu přes 50 do 100 %</t>
  </si>
  <si>
    <t>"místnost 103,104,105"</t>
  </si>
  <si>
    <t>((3,48*2+3,2*2+4*2+4,18*2+4,36*2+1,6*2+0,85*2+2,05*2+0,9*2+1,6*4)*3,84)-(0,9*2+1,6+1,6+1,6+1,4*2+1,2*2+2,7*2)</t>
  </si>
  <si>
    <t>"místnost 106,107,108"</t>
  </si>
  <si>
    <t>((5,84*2+6,81*2+4*2+6,55*2+0,8*12)*3,84)-(2,7*5+1,6*2+1,8)</t>
  </si>
  <si>
    <t>((27,35*2+9*2-6,75-4,52-3,2-2,15)*3,84)-(2+1,8+2,9+1,6*4+1,4+3,2+1,8)</t>
  </si>
  <si>
    <t>"místnost 115"</t>
  </si>
  <si>
    <t>((3,68+3,47+3,47+0,735+0,8)*3,84)-(2,7+2,2)</t>
  </si>
  <si>
    <t>"místnost 115 KD"</t>
  </si>
  <si>
    <t>(1,62*2+2,95)*3,84</t>
  </si>
  <si>
    <t>"místnost 116-118 KD"</t>
  </si>
  <si>
    <t>(0,8+0,8+1,4+1,95+0,9+1,25)*3,84</t>
  </si>
  <si>
    <t>"místnost 121"</t>
  </si>
  <si>
    <t>(2,72*2+3,18*2)*3,84-1,6</t>
  </si>
  <si>
    <t>"místnost 122,123,124,125,126"</t>
  </si>
  <si>
    <t>((4+7,07+6+4,2+2,72+2,72+4+2,43+0,8*3+0,5)*3,84)-(1,6+1,8*3)</t>
  </si>
  <si>
    <t>"místnost 127,131,132,134"</t>
  </si>
  <si>
    <t>((7,07+1+1,35+7,6+0,63+2,97+4,05+1,5*2+1,23*2+1,76+3,41+1,7+3,14+3,41+0,86+0,9+1,59+1+0,8)*3,84)-(1,6*3+1,2*2+1,8)</t>
  </si>
  <si>
    <t>"místnost 135"</t>
  </si>
  <si>
    <t>((53,41*2+2,15*2+1,35*3+1*4-2,15-4,59-2,22-1,3-1,25-2,35-2,045-2,43)*3,84)-(2,2*2+2,9+1,8*9+1,6*2+2,9*2+2*2)</t>
  </si>
  <si>
    <t>"místnost 143,142,141,140,139"</t>
  </si>
  <si>
    <t>((2,69*2+2,16*2+6,4*2+4,64*2+2,16*2+6,81+1,54+2,95*2+10,67*2+0,8*10+6,81+4*2+0,8*3)*3,84)-(1,8+2,9+1,8+1,8+1,8+2,7*3)</t>
  </si>
  <si>
    <t>"místnost 138"</t>
  </si>
  <si>
    <t>((6,835*2+13,75*2+0,85*3+0,72+0,8*6+0,4*3-4)*3,84)-(1,5*1,045*4)</t>
  </si>
  <si>
    <t>((6,81*2+3,47*2)*3,84)-(1,8+1,5*2,4+2,2)</t>
  </si>
  <si>
    <t>997</t>
  </si>
  <si>
    <t>Přesun sutě</t>
  </si>
  <si>
    <t>997013151</t>
  </si>
  <si>
    <t>Vnitrostaveništní doprava suti a vybouraných hmot pro budovy v do 6 m s omezením mechanizace</t>
  </si>
  <si>
    <t>t</t>
  </si>
  <si>
    <t>-1588828522</t>
  </si>
  <si>
    <t>Vnitrostaveništní doprava suti a vybouraných hmot vodorovně do 50 m svisle s omezením mechanizace pro budovy a haly výšky do 6 m</t>
  </si>
  <si>
    <t>10</t>
  </si>
  <si>
    <t>997013501</t>
  </si>
  <si>
    <t>Odvoz suti a vybouraných hmot na skládku nebo meziskládku do 1 km se složením</t>
  </si>
  <si>
    <t>1840944419</t>
  </si>
  <si>
    <t>Odvoz suti a vybouraných hmot na skládku nebo meziskládku se složením, na vzdálenost do 1 km</t>
  </si>
  <si>
    <t>11</t>
  </si>
  <si>
    <t>997013509</t>
  </si>
  <si>
    <t>Příplatek k odvozu suti a vybouraných hmot na skládku ZKD 1 km přes 1 km</t>
  </si>
  <si>
    <t>352865226</t>
  </si>
  <si>
    <t>Odvoz suti a vybouraných hmot na skládku nebo meziskládku se složením, na vzdálenost Příplatek k ceně za každý další i započatý 1 km přes 1 km</t>
  </si>
  <si>
    <t>217,922*15 'Přepočtené koeficientem množství</t>
  </si>
  <si>
    <t>997013603</t>
  </si>
  <si>
    <t>Poplatek za uložení na skládce (skládkovné) stavebního odpadu cihelného kód odpadu 17 01 02</t>
  </si>
  <si>
    <t>1694764513</t>
  </si>
  <si>
    <t>Poplatek za uložení stavebního odpadu na skládce (skládkovné) cihelného zatříděného do Katalogu odpadů pod kódem 17 01 02</t>
  </si>
  <si>
    <t>13</t>
  </si>
  <si>
    <t>997013631</t>
  </si>
  <si>
    <t>Poplatek za uložení na skládce (skládkovné) stavebního odpadu směsného kód odpadu 17 09 04</t>
  </si>
  <si>
    <t>-1029929534</t>
  </si>
  <si>
    <t>Poplatek za uložení stavebního odpadu na skládce (skládkovné) směsného stavebního a demoličního zatříděného do Katalogu odpadů pod kódem 17 09 04</t>
  </si>
  <si>
    <t>14</t>
  </si>
  <si>
    <t>997013811</t>
  </si>
  <si>
    <t>Poplatek za uložení na skládce (skládkovné) stavebního odpadu dřevěného kód odpadu 17 02 01</t>
  </si>
  <si>
    <t>1165091051</t>
  </si>
  <si>
    <t>Poplatek za uložení stavebního odpadu na skládce (skládkovné) dřevěného zatříděného do Katalogu odpadů pod kódem 17 02 01</t>
  </si>
  <si>
    <t>15</t>
  </si>
  <si>
    <t>997013812</t>
  </si>
  <si>
    <t>Poplatek za uložení na skládce (skládkovné) stavebního odpadu na bázi sádry kód odpadu 17 08 02</t>
  </si>
  <si>
    <t>657811743</t>
  </si>
  <si>
    <t>Poplatek za uložení stavebního odpadu na skládce (skládkovné) z materiálů na bázi sádry zatříděného do Katalogu odpadů pod kódem 17 08 02</t>
  </si>
  <si>
    <t>PSV</t>
  </si>
  <si>
    <t>Práce a dodávky PSV</t>
  </si>
  <si>
    <t>725</t>
  </si>
  <si>
    <t>Zdravotechnika - zařizovací předměty</t>
  </si>
  <si>
    <t>16</t>
  </si>
  <si>
    <t>725110814</t>
  </si>
  <si>
    <t>Demontáž klozetu Kombi</t>
  </si>
  <si>
    <t>soubor</t>
  </si>
  <si>
    <t>-310830197</t>
  </si>
  <si>
    <t>Demontáž klozetů kombi</t>
  </si>
  <si>
    <t>17</t>
  </si>
  <si>
    <t>725210821</t>
  </si>
  <si>
    <t>Demontáž umyvadel bez výtokových armatur</t>
  </si>
  <si>
    <t>2042689437</t>
  </si>
  <si>
    <t>Demontáž umyvadel bez výtokových armatur umyvadel</t>
  </si>
  <si>
    <t>18</t>
  </si>
  <si>
    <t>725240811</t>
  </si>
  <si>
    <t>Demontáž kabin sprchových bez výtokových armatur</t>
  </si>
  <si>
    <t>1340816809</t>
  </si>
  <si>
    <t>Demontáž sprchových kabin a vaniček bez výtokových armatur kabin</t>
  </si>
  <si>
    <t>19</t>
  </si>
  <si>
    <t>725240812</t>
  </si>
  <si>
    <t>Demontáž vaniček sprchových bez výtokových armatur</t>
  </si>
  <si>
    <t>-842767591</t>
  </si>
  <si>
    <t>Demontáž sprchových kabin a vaniček bez výtokových armatur vaniček</t>
  </si>
  <si>
    <t>20</t>
  </si>
  <si>
    <t>725310823</t>
  </si>
  <si>
    <t>Demontáž dřez jednoduchý vestavěný v kuchyňských sestavách bez výtokových armatur</t>
  </si>
  <si>
    <t>-1831760092</t>
  </si>
  <si>
    <t>Demontáž dřezů jednodílných bez výtokových armatur vestavěných v kuchyňských sestavách</t>
  </si>
  <si>
    <t>725330820</t>
  </si>
  <si>
    <t>Demontáž výlevka diturvitová</t>
  </si>
  <si>
    <t>-336287801</t>
  </si>
  <si>
    <t>Demontáž výlevek bez výtokových armatur a bez nádrže a splachovacího potrubí diturvitových</t>
  </si>
  <si>
    <t>22</t>
  </si>
  <si>
    <t>725820801</t>
  </si>
  <si>
    <t>Demontáž baterie nástěnné do G 3 / 4</t>
  </si>
  <si>
    <t>1346972258</t>
  </si>
  <si>
    <t>Demontáž baterií nástěnných do G 3/4</t>
  </si>
  <si>
    <t>23</t>
  </si>
  <si>
    <t>725820802</t>
  </si>
  <si>
    <t>Demontáž baterie stojánkové do jednoho otvoru</t>
  </si>
  <si>
    <t>1204313438</t>
  </si>
  <si>
    <t>Demontáž baterií stojánkových do 1 otvoru</t>
  </si>
  <si>
    <t>24</t>
  </si>
  <si>
    <t>725840850</t>
  </si>
  <si>
    <t>Demontáž baterie sprch diferenciální do G 3/4x1</t>
  </si>
  <si>
    <t>kus</t>
  </si>
  <si>
    <t>1523164841</t>
  </si>
  <si>
    <t>Demontáž baterií sprchových diferenciálních do G 3/4 x 1</t>
  </si>
  <si>
    <t>735</t>
  </si>
  <si>
    <t>Ústřední vytápění - otopná tělesa</t>
  </si>
  <si>
    <t>25</t>
  </si>
  <si>
    <t>735151822.R</t>
  </si>
  <si>
    <t>Demontáž otopného tělesa k opětovnému použití vč. uschování po dobu trvání stavby</t>
  </si>
  <si>
    <t>1894820204</t>
  </si>
  <si>
    <t>763</t>
  </si>
  <si>
    <t>Konstrukce suché výstavby</t>
  </si>
  <si>
    <t>26</t>
  </si>
  <si>
    <t>763131821</t>
  </si>
  <si>
    <t>Demontáž SDK podhledu s dvouvrstvou nosnou kcí z ocelových profilů opláštění jednoduché</t>
  </si>
  <si>
    <t>1089088830</t>
  </si>
  <si>
    <t>Demontáž podhledu nebo samostatného požárního předělu ze sádrokartonových desek s nosnou konstrukcí dvouvrstvou z ocelových profilů, opláštění jednoduché</t>
  </si>
  <si>
    <t>13,94+21,1+5,2+37,49+22,7+38,01+16,88+6,81+7,12+6,79+4,06+4,74+21,95+10,52+28,78</t>
  </si>
  <si>
    <t>3,34+10,17+9,02+4,16+3,85+11,55+5,81+20,09+36,11+4,54</t>
  </si>
  <si>
    <t>27</t>
  </si>
  <si>
    <t>763135812</t>
  </si>
  <si>
    <t>Demontáž podhledu sádrokartonového kazetového na roštu polozapuštěném</t>
  </si>
  <si>
    <t>724879583</t>
  </si>
  <si>
    <t>Demontáž podhledu sádrokartonového kazetového na zavěšeném na roštu polozapuštěném. Během demontáže nesmí dojít k poškození technických instalací, především rozvodů vzduchotechniky a zařízení EPS.</t>
  </si>
  <si>
    <t>12+73,53+21,47</t>
  </si>
  <si>
    <t>35,7+23,95+63,23+72,73+22,16+83,92+24,76+69,55</t>
  </si>
  <si>
    <t>766</t>
  </si>
  <si>
    <t>Konstrukce truhlářské</t>
  </si>
  <si>
    <t>28</t>
  </si>
  <si>
    <t>766441821</t>
  </si>
  <si>
    <t>Demontáž parapetních desek dřevěných nebo plastových šířky do 300 mm délky do 2000 mm</t>
  </si>
  <si>
    <t>-316938526</t>
  </si>
  <si>
    <t>Demontáž parapetních desek dřevěných nebo plastových šířky do 300 mm, délky přes 1000 do 2000 mm</t>
  </si>
  <si>
    <t>29</t>
  </si>
  <si>
    <t>766441821.R</t>
  </si>
  <si>
    <t>Demontáž kompletního vybavení sauny</t>
  </si>
  <si>
    <t>144828122</t>
  </si>
  <si>
    <t>Demontáž kompletního vybavení sauny místnost 128</t>
  </si>
  <si>
    <t>30</t>
  </si>
  <si>
    <t>766622833</t>
  </si>
  <si>
    <t>Demontáž rámu zdvojených oken dřevěných nebo plastových přes 2 do 4 m2 k opětovnému použití</t>
  </si>
  <si>
    <t>-865856122</t>
  </si>
  <si>
    <t>Demontáž okenních konstrukcí k opětovnému použití rámu zdvojených dřevěných nebo plastových, plochy otvoru přes 2 do 4 m2</t>
  </si>
  <si>
    <t>1,5*1,8</t>
  </si>
  <si>
    <t>31</t>
  </si>
  <si>
    <t>766622862</t>
  </si>
  <si>
    <t>Vyvěšení křídel dřevěných nebo plastových okenních přes 1,5 m2</t>
  </si>
  <si>
    <t>-944529813</t>
  </si>
  <si>
    <t>Demontáž okenních konstrukcí k opětovnému použití vyvěšení křídel dřevěných nebo plastových okenních, plochy otvoru přes 1,5 m2</t>
  </si>
  <si>
    <t>32</t>
  </si>
  <si>
    <t>766812840</t>
  </si>
  <si>
    <t>Demontáž kuchyňských linek dřevěných nebo kovových dl přes 1,8 do 2,1 m</t>
  </si>
  <si>
    <t>-458014222</t>
  </si>
  <si>
    <t>Demontáž kuchyňských linek dřevěných nebo kovových včetně skříněk uchycených na stěně, délky přes 1800 do 2100 mm</t>
  </si>
  <si>
    <t>771</t>
  </si>
  <si>
    <t>Podlahy z dlaždic</t>
  </si>
  <si>
    <t>33</t>
  </si>
  <si>
    <t>771573810</t>
  </si>
  <si>
    <t>Demontáž podlah z dlaždic keramických lepených</t>
  </si>
  <si>
    <t>-591536156</t>
  </si>
  <si>
    <t>2,95*1,62</t>
  </si>
  <si>
    <t>"místnost 116,117,118,120"</t>
  </si>
  <si>
    <t>6,81+7,12+6,79+4,06</t>
  </si>
  <si>
    <t>"místnost 123,125,126,127,128,131,132a,b,"</t>
  </si>
  <si>
    <t>10,52+3,34+10,17+35,7+17,9+23,95+4,16+3,85</t>
  </si>
  <si>
    <t>"místnost 107,105a"</t>
  </si>
  <si>
    <t>22,7+5,2</t>
  </si>
  <si>
    <t>"místnost 143,140,138,135"</t>
  </si>
  <si>
    <t>4,54+69,55+83,92+63,23</t>
  </si>
  <si>
    <t>776</t>
  </si>
  <si>
    <t>Podlahy povlakové</t>
  </si>
  <si>
    <t>34</t>
  </si>
  <si>
    <t>776201812</t>
  </si>
  <si>
    <t>Demontáž lepených povlakových podlah s podložkou ručně</t>
  </si>
  <si>
    <t>-131383828</t>
  </si>
  <si>
    <t>Demontáž povlakových podlahovin lepených ručně s podložkou</t>
  </si>
  <si>
    <t>"místnost 103,104,105,106,108,114,115,121,122,124,134,134a,142,141,139,137,135"</t>
  </si>
  <si>
    <t>12+13,94+21,1+37,49+38,01+73,53+16,88+4,74+21,95+28,78+11,5+5,81+36,11+20,09+24,76+22,16+(10*2,15+14,88*2,15)</t>
  </si>
  <si>
    <t>35</t>
  </si>
  <si>
    <t>776410811</t>
  </si>
  <si>
    <t>Odstranění soklíků a lišt pryžových nebo plastových</t>
  </si>
  <si>
    <t>794154773</t>
  </si>
  <si>
    <t>Demontáž soklíků nebo lišt pryžových nebo plastových</t>
  </si>
  <si>
    <t>781</t>
  </si>
  <si>
    <t>Dokončovací práce - obklady</t>
  </si>
  <si>
    <t>36</t>
  </si>
  <si>
    <t>781473810</t>
  </si>
  <si>
    <t>Demontáž obkladů z obkladaček keramických lepených</t>
  </si>
  <si>
    <t>-1123482050</t>
  </si>
  <si>
    <t>Demontáž obkladů z dlaždic keramických lepených</t>
  </si>
  <si>
    <t>(1,2+0,8+0,6)*1,5</t>
  </si>
  <si>
    <t>(1,3+1+2,2)*1,5</t>
  </si>
  <si>
    <t>((6,835*2+13,75*2+0,85*3+0,72+0,8*6+0,4*3-4)*3,16)-(1,5*1,045*4)</t>
  </si>
  <si>
    <t>"bazén 138"</t>
  </si>
  <si>
    <t>(7,52*2+3,24*2)*1,2</t>
  </si>
  <si>
    <t>52*2,84</t>
  </si>
  <si>
    <t>3,5*1,5</t>
  </si>
  <si>
    <t>"místnost 143"</t>
  </si>
  <si>
    <t>5,25*2</t>
  </si>
  <si>
    <t>"místnost 132 KD"</t>
  </si>
  <si>
    <t>(1,23*2+1,5*2)*2-1,2</t>
  </si>
  <si>
    <t>(7,6+0,63+3,25)*2,84</t>
  </si>
  <si>
    <t>"místnost 128"</t>
  </si>
  <si>
    <t>(3,47+5,15+3,47+3)*2,84</t>
  </si>
  <si>
    <t>(7,075+1,37+3+1,25)*2,84</t>
  </si>
  <si>
    <t>"bazén 127"</t>
  </si>
  <si>
    <t>(2,5*4)*1,2</t>
  </si>
  <si>
    <t>(2,72+4+1)*2-1,8</t>
  </si>
  <si>
    <t>"místnost 123"</t>
  </si>
  <si>
    <t>(4,2+1)*2-1,8</t>
  </si>
  <si>
    <t>"místnost 120"</t>
  </si>
  <si>
    <t>(3,18+1,4)*2</t>
  </si>
  <si>
    <t>"místnost 119"</t>
  </si>
  <si>
    <t>(1+0,8)*1,5</t>
  </si>
  <si>
    <t>(1,62*2+2,95)*2</t>
  </si>
  <si>
    <t>(0,8+0,8+1,4+1,95+0,9+1,25)*2</t>
  </si>
  <si>
    <t>1,25*1,5</t>
  </si>
  <si>
    <t>"místnost 105a,KD"</t>
  </si>
  <si>
    <t>(1,6*3+2,05*2+0,9*2)*2-2,6</t>
  </si>
  <si>
    <t>(4*2+1,25*2)*2-2,7</t>
  </si>
  <si>
    <t>1,85*2</t>
  </si>
  <si>
    <t>784</t>
  </si>
  <si>
    <t>Dokončovací práce - malby a tapety</t>
  </si>
  <si>
    <t>37</t>
  </si>
  <si>
    <t>784121001</t>
  </si>
  <si>
    <t>Oškrabání malby v místnostech v do 3,80 m</t>
  </si>
  <si>
    <t>-662299528</t>
  </si>
  <si>
    <t>Oškrabání malby v místnostech výšky do 3,80 m</t>
  </si>
  <si>
    <t>(6,81*2+11,41*2)*3,29</t>
  </si>
  <si>
    <t>(4,25*2+5,3*2)*3</t>
  </si>
  <si>
    <t>HZS</t>
  </si>
  <si>
    <t>Hodinové zúčtovací sazby</t>
  </si>
  <si>
    <t>38</t>
  </si>
  <si>
    <t>HZS2211.R</t>
  </si>
  <si>
    <t>Demontáž stávajících rozvodů a vývodů vody a kanalizace</t>
  </si>
  <si>
    <t>512</t>
  </si>
  <si>
    <t>-1356161931</t>
  </si>
  <si>
    <t>V rámci celého oddělení budou odstraněny stávající rozvody, které nemají návaznost na nové rozvody nebo další technické instalace, které musí zůstat provozuschopné.</t>
  </si>
  <si>
    <t>39</t>
  </si>
  <si>
    <t>HZS2221.R</t>
  </si>
  <si>
    <t>Zakrytí rozvodů topení a topných těles po dobu rekonstrukce</t>
  </si>
  <si>
    <t>-1566532298</t>
  </si>
  <si>
    <t>V rámci bouracích prací budou zakryty rozvody topení a topná tělesa, tak aby během provádění prací nedošlo k jejich porušení nebo poškození.</t>
  </si>
  <si>
    <t>40</t>
  </si>
  <si>
    <t>HZS2231.R</t>
  </si>
  <si>
    <t>Demontáž stávajících elektoroinstlačních zařízení</t>
  </si>
  <si>
    <t>268571534</t>
  </si>
  <si>
    <t>V rámci celého oddělení budou odstraněny stávající rozvody elektroinstalací, které nemají návaznost na zařízení vzduchotechniky nebo EPS, případně na další technické instalace, které musí zůstat provozuschopné.</t>
  </si>
  <si>
    <t>41</t>
  </si>
  <si>
    <t>HZS3211.R</t>
  </si>
  <si>
    <t>Zakrytí vyústění vzduchotechniky a chlazení po dobu rekonstrukce</t>
  </si>
  <si>
    <t>-556589565</t>
  </si>
  <si>
    <t>V rámci bouracích prací bude zakryto vyústění vzduchotechniky a chlazení , tak aby během provádění prací nedošlo k jejich porušení nebo poškození.</t>
  </si>
  <si>
    <t>02 - Stavební práce</t>
  </si>
  <si>
    <t xml:space="preserve">    3 - Svislé a kompletní konstrukce</t>
  </si>
  <si>
    <t xml:space="preserve">    4 - Vodorovné konstrukce</t>
  </si>
  <si>
    <t xml:space="preserve">    998 - Přesun hmot</t>
  </si>
  <si>
    <t xml:space="preserve">    711 - Izolace proti vodě, vlhkosti a plynům</t>
  </si>
  <si>
    <t xml:space="preserve">    721 - Zdravotechnika - vnitřní kanalizace</t>
  </si>
  <si>
    <t xml:space="preserve">    767 - Konstrukce zámečnické</t>
  </si>
  <si>
    <t xml:space="preserve">    783 - Dokončovací práce - nátěry</t>
  </si>
  <si>
    <t>Svislé a kompletní konstrukce</t>
  </si>
  <si>
    <t>311272321</t>
  </si>
  <si>
    <t>Zdivo z pórobetonových tvárnic na pero a drážku do P2 do 450 kg/m3 na tenkovrstvou maltu tl 375 mm</t>
  </si>
  <si>
    <t>-732912115</t>
  </si>
  <si>
    <t>Zdivo z pórobetonových tvárnic na tenké maltové lože, tl. zdiva 375 mm pevnost tvárnic do P2, objemová hmotnost do 450 kg/m3 na pero a drážku</t>
  </si>
  <si>
    <t>"dozdění parapetu S41"</t>
  </si>
  <si>
    <t>1,5*0,9</t>
  </si>
  <si>
    <t>311273951.R</t>
  </si>
  <si>
    <t>Založeni pórobetonového zdiva na zakládací maltu tloušťky do 200 mm</t>
  </si>
  <si>
    <t>85382978</t>
  </si>
  <si>
    <t>Založení pórobetonového zdiva na zakládací maltu, tlouštky zdiva 200 mm</t>
  </si>
  <si>
    <t>"místnost S22"</t>
  </si>
  <si>
    <t>1,9</t>
  </si>
  <si>
    <t>"místnost S27"</t>
  </si>
  <si>
    <t>2,05</t>
  </si>
  <si>
    <t>"místnost S36,S35,S34,S33,S32"</t>
  </si>
  <si>
    <t>(1,8+3,21+1,15+1,52+4,3*2+1,4+1,5)</t>
  </si>
  <si>
    <t>"místnost S44, S45"</t>
  </si>
  <si>
    <t>(6,81+0,3+0,2+6,08)+1,55+1</t>
  </si>
  <si>
    <t>"místnost S18, S17,S16"</t>
  </si>
  <si>
    <t>(4,25*2+0,9+2,19)</t>
  </si>
  <si>
    <t>"místnost S14"</t>
  </si>
  <si>
    <t>(1,58+0,8+0,35+2,59+0,25+2,045+3,4+1,17+2,35+4,47+2,4+0,3)</t>
  </si>
  <si>
    <t>"místnost S20,S22,S23,S24"</t>
  </si>
  <si>
    <t>(2,25+0,9+0,4+0,9+1,9+0,8+5,87)</t>
  </si>
  <si>
    <t>"místnost S21,S29,S30,S31,S28,S27,S26,S25"</t>
  </si>
  <si>
    <t>(1,77+2,12+1,82+2,05+1,72+1+1+3,75+3,2+5,87+0,6+0,8+0,8+1,5+1,3+0,62+3,125+1,45+0,8+2,25)</t>
  </si>
  <si>
    <t>(0,9+1)</t>
  </si>
  <si>
    <t>"místnost S38"</t>
  </si>
  <si>
    <t>3,075</t>
  </si>
  <si>
    <t>"místnost S32"</t>
  </si>
  <si>
    <t>(3,075+0,47+0,92)</t>
  </si>
  <si>
    <t>"místnost S02,S06,S07,S08A,S08B,S09,S10,S11,S12,"</t>
  </si>
  <si>
    <t>(2,32+2,32+0,45+6,08+5,27+0,4+3,6+3,6+1,125+1,3+6,08+0,68+0,425+0,9)</t>
  </si>
  <si>
    <t>"místnost S28"</t>
  </si>
  <si>
    <t>0,9</t>
  </si>
  <si>
    <t>"příčka 125mm"</t>
  </si>
  <si>
    <t>4,5</t>
  </si>
  <si>
    <t>151</t>
  </si>
  <si>
    <t>317168012</t>
  </si>
  <si>
    <t>Překlad keramický plochý š 115 mm dl 1250 mm</t>
  </si>
  <si>
    <t>1652810440</t>
  </si>
  <si>
    <t>Překlady keramické ploché osazené do maltového lože, výšky překladu 71 mm šířky 115 mm, délky 1250 mm</t>
  </si>
  <si>
    <t>317168013</t>
  </si>
  <si>
    <t>Překlad keramický plochý š 115 mm dl 1500 mm</t>
  </si>
  <si>
    <t>124776962</t>
  </si>
  <si>
    <t>Překlady keramické ploché osazené do maltového lože, výšky překladu 71 mm šířky 115 mm, délky 1500 mm</t>
  </si>
  <si>
    <t>317168015</t>
  </si>
  <si>
    <t>Překlad keramický plochý š 115 mm dl 2000 mm</t>
  </si>
  <si>
    <t>359597233</t>
  </si>
  <si>
    <t>Překlady keramické ploché osazené do maltového lože, výšky překladu 71 mm šířky 115 mm, délky 2000 mm</t>
  </si>
  <si>
    <t>317941121</t>
  </si>
  <si>
    <t>Osazování ocelových válcovaných nosníků na zdivu I, IE, U, UE nebo L do č. 12 nebo výšky do 120 mm</t>
  </si>
  <si>
    <t>-625921910</t>
  </si>
  <si>
    <t>Osazování ocelových válcovaných nosníků na zdivu I nebo IE nebo U nebo UE nebo L do č. 12 nebo výšky do 120 mm</t>
  </si>
  <si>
    <t>"Překlad P3"</t>
  </si>
  <si>
    <t>"2xIPN120 2,5m"0,055</t>
  </si>
  <si>
    <t>"překlad P4"</t>
  </si>
  <si>
    <t>"2xIPN120 3,17m"0,070</t>
  </si>
  <si>
    <t>M</t>
  </si>
  <si>
    <t>13010714</t>
  </si>
  <si>
    <t>ocel profilová jakost S235JR (11 375) průřez I (IPN) 120</t>
  </si>
  <si>
    <t>1198219466</t>
  </si>
  <si>
    <t>P</t>
  </si>
  <si>
    <t>Poznámka k položce:_x000d_
Hmotnost: 11,10 kg/m</t>
  </si>
  <si>
    <t>0,125*1,1 'Přepočtené koeficientem množství</t>
  </si>
  <si>
    <t>342272225</t>
  </si>
  <si>
    <t>Příčka z pórobetonových hladkých tvárnic na tenkovrstvou maltu tl 100 mm</t>
  </si>
  <si>
    <t>1427748313</t>
  </si>
  <si>
    <t>Příčky z pórobetonových tvárnic hladkých na tenké maltové lože objemová hmotnost do 500 kg/m3, tloušťka příčky 100 mm</t>
  </si>
  <si>
    <t>(1,9*2,2)-1,6</t>
  </si>
  <si>
    <t>(2,05*2,2)-1,6</t>
  </si>
  <si>
    <t>((1,8+3,21+1,15+1,52+4,3*2+1,4+1,5)*3,84)-(2*2+1,8*2+1,6)</t>
  </si>
  <si>
    <t>342272235</t>
  </si>
  <si>
    <t>Příčka z pórobetonových hladkých tvárnic na tenkovrstvou maltu tl 125 mm</t>
  </si>
  <si>
    <t>1734032866</t>
  </si>
  <si>
    <t>Příčky z pórobetonových tvárnic hladkých na tenké maltové lože objemová hmotnost do 500 kg/m3, tloušťka příčky 125 mm</t>
  </si>
  <si>
    <t>(6,81+0,3+0,2+6,08)*3,84+1,55*2,02+1*2,02</t>
  </si>
  <si>
    <t>(4,25*2+0,9+2,19)*3,84-(1,8+1,6)</t>
  </si>
  <si>
    <t>(1,58+0,8+0,35+2,59+0,25+2,045+3,4+1,17+2,35+4,47+2,4+0,3)*3,84</t>
  </si>
  <si>
    <t>((2,25+0,9+0,4+0,9+1,9+0,8+5,87)*3,84)-(2+1,86+1,8)</t>
  </si>
  <si>
    <t>((1,77+2,12+1,82+2,05+1,72+1+1+3,75+3,2+5,87+0,6+0,8+0,8+1,5+1,3+0,62+3,125+1,45+0,8+2,25)*3,84)-(2*5+1,8+1,4)</t>
  </si>
  <si>
    <t>(0,9*2,02+1*2,02)</t>
  </si>
  <si>
    <t>3,075*3,84-1,8</t>
  </si>
  <si>
    <t>(3,075+0,47+0,92)*3,84</t>
  </si>
  <si>
    <t>((2,32+2,32+0,45+6,08+5,27+0,4+3,6+3,6+1,125+1,3+6,08+0,68+0,425)*3,84)+1,8-(1,6*4+5+1,8)</t>
  </si>
  <si>
    <t>346272236</t>
  </si>
  <si>
    <t>Přizdívka z pórobetonových tvárnic tl 100 mm</t>
  </si>
  <si>
    <t>-491359918</t>
  </si>
  <si>
    <t>Přizdívky z pórobetonových tvárnic objemová hmotnost do 500 kg/m3, na tenké maltové lože, tloušťka přizdívky 100 mm</t>
  </si>
  <si>
    <t>"obezdění zavěsných konstrukcí pro wc"</t>
  </si>
  <si>
    <t>1,3*1,5*2+0,9*1,5+1*1,5*7</t>
  </si>
  <si>
    <t>150</t>
  </si>
  <si>
    <t>346272246</t>
  </si>
  <si>
    <t>Přizdívka z pórobetonových tvárnic tl 125 mm</t>
  </si>
  <si>
    <t>-703371866</t>
  </si>
  <si>
    <t>Přizdívky z pórobetonových tvárnic objemová hmotnost do 500 kg/m3, na tenké maltové lože, tloušťka přizdívky 125 mm</t>
  </si>
  <si>
    <t>4,5*3,84</t>
  </si>
  <si>
    <t>346272256</t>
  </si>
  <si>
    <t>Přizdívka z pórobetonových tvárnic tl 150 mm</t>
  </si>
  <si>
    <t>-1242311443</t>
  </si>
  <si>
    <t>Přizdívky z pórobetonových tvárnic objemová hmotnost do 500 kg/m3, na tenké maltové lože, tloušťka přizdívky 150 mm</t>
  </si>
  <si>
    <t>346272266</t>
  </si>
  <si>
    <t>Přizdívka z pórobetonových tvárnic tl 200 mm</t>
  </si>
  <si>
    <t>2139938152</t>
  </si>
  <si>
    <t>Přizdívky z pórobetonových tvárnic objemová hmotnost do 500 kg/m3, na tenké maltové lože, tloušťka přizdívky 200 mm</t>
  </si>
  <si>
    <t>0,9*3,84</t>
  </si>
  <si>
    <t>Vodorovné konstrukce</t>
  </si>
  <si>
    <t>411321515</t>
  </si>
  <si>
    <t>Stropy deskové ze ŽB tř. C 20/25</t>
  </si>
  <si>
    <t>-521462537</t>
  </si>
  <si>
    <t>"betonová deska tl.200mm v místě bazénu místnost 127"</t>
  </si>
  <si>
    <t>2,8*2,8*0,2</t>
  </si>
  <si>
    <t>411351011.R</t>
  </si>
  <si>
    <t>Zřízení bednění stropů deskových (bednění zůstane pod žb. deskou</t>
  </si>
  <si>
    <t>1439877903</t>
  </si>
  <si>
    <t>Zřízení bednění stropů deskových tl přes 5 do 25 cm bez podpěrné kce</t>
  </si>
  <si>
    <t>2,8*2,8</t>
  </si>
  <si>
    <t>411354313.R</t>
  </si>
  <si>
    <t>Zřízení podpěrné konstrukce stropů dřevěné (podpěry zůstanou pod žb. deskou)</t>
  </si>
  <si>
    <t>-1794694842</t>
  </si>
  <si>
    <t>Zřízení podpěrné konstrukce stropů výšky do 4 m tl přes 15 do 25 cm</t>
  </si>
  <si>
    <t>411361821</t>
  </si>
  <si>
    <t>Výztuž stropů betonářskou ocelí 10 505</t>
  </si>
  <si>
    <t>129090242</t>
  </si>
  <si>
    <t>"výztuž 2xkari 100x100x8"</t>
  </si>
  <si>
    <t>7,84*16*1,24/1000</t>
  </si>
  <si>
    <t>977131110.R</t>
  </si>
  <si>
    <t>Vrty příklepovými vrtáky D do 16 mm do betonové desky, pro ukotvení výztuže</t>
  </si>
  <si>
    <t>-1113050019</t>
  </si>
  <si>
    <t>Vrty příklepovými vrtáky do cihelného zdiva nebo prostého betonu průměru do 16 mm</t>
  </si>
  <si>
    <t>7*4*0,15</t>
  </si>
  <si>
    <t>612131121</t>
  </si>
  <si>
    <t>Penetrační disperzní nátěr vnitřních stěn nanášený ručně</t>
  </si>
  <si>
    <t>-2135617719</t>
  </si>
  <si>
    <t>Podkladní a spojovací vrstva vnitřních omítaných ploch penetrace disperzní nanášená ručně stěn</t>
  </si>
  <si>
    <t>"plocha otlučené omítky"</t>
  </si>
  <si>
    <t>1982,78</t>
  </si>
  <si>
    <t>"nové příčky"</t>
  </si>
  <si>
    <t>1191,63</t>
  </si>
  <si>
    <t>"dozdění obovodové stěny v místnosti S41</t>
  </si>
  <si>
    <t>"štuková omítka v místnostech S40 a S39</t>
  </si>
  <si>
    <t>177,188</t>
  </si>
  <si>
    <t>612142001</t>
  </si>
  <si>
    <t>Potažení vnitřních stěn sklovláknitým pletivem vtlačeným do tenkovrstvé hmoty</t>
  </si>
  <si>
    <t>-1112186778</t>
  </si>
  <si>
    <t>Potažení vnitřních ploch pletivem v ploše nebo pruzích, na plném podkladu sklovláknitým vtlačením do tmelu stěn</t>
  </si>
  <si>
    <t>612311131</t>
  </si>
  <si>
    <t>Potažení vnitřních stěn vápenným štukem tloušťky do 3 mm</t>
  </si>
  <si>
    <t>-1108205506</t>
  </si>
  <si>
    <t>Potažení vnitřních ploch vápenným štukem tloušťky do 3 mm svislých konstrukcí stěn</t>
  </si>
  <si>
    <t>612341321.R</t>
  </si>
  <si>
    <t>Sádrová nebo vápenosádrová omítka hladká jednovrstvá vnitřních stěn nanášená strojně s vtlačením sklovláknitého pletiva</t>
  </si>
  <si>
    <t>1957350743</t>
  </si>
  <si>
    <t>Omítka sádrová nebo vápenosádrová vnitřních ploch nanášená strojně jednovrstvá, tloušťky do 10 mm hladká svislých konstrukcí stěn</t>
  </si>
  <si>
    <t>612341391</t>
  </si>
  <si>
    <t>Příplatek k sádrové omítce vnitřních stěn za každých dalších 5 mm tloušťky strojně</t>
  </si>
  <si>
    <t>1645826200</t>
  </si>
  <si>
    <t>Omítka sádrová nebo vápenosádrová vnitřních ploch nanášená strojně Příplatek k cenám za každých dalších i započatých 5 mm tloušťky omítky přes 10 mm stěn</t>
  </si>
  <si>
    <t>622142001</t>
  </si>
  <si>
    <t>Potažení vnějších stěn sklovláknitým pletivem vtlačeným do tenkovrstvé hmoty</t>
  </si>
  <si>
    <t>704250987</t>
  </si>
  <si>
    <t>Potažení vnějších ploch pletivem v ploše nebo pruzích, na plném podkladu sklovláknitým vtlačením do tmelu stěn</t>
  </si>
  <si>
    <t>622151031</t>
  </si>
  <si>
    <t>Penetrační silikonový nátěr vnějších pastovitých tenkovrstvých omítek stěn</t>
  </si>
  <si>
    <t>1073385540</t>
  </si>
  <si>
    <t>Penetrační nátěr vnějších pastovitých tenkovrstvých omítek silikonový stěn</t>
  </si>
  <si>
    <t>622531012</t>
  </si>
  <si>
    <t>Tenkovrstvá silikonová zrnitá omítka zrnitost 1,5 mm vnějších stěn</t>
  </si>
  <si>
    <t>1973301474</t>
  </si>
  <si>
    <t>Omítka tenkovrstvá silikonová vnějších ploch probarvená bez penetrace zatíraná (škrábaná), zrnitost 1,5 mm stěn</t>
  </si>
  <si>
    <t>642942111</t>
  </si>
  <si>
    <t>Osazování zárubní nebo rámů dveřních kovových do 2,5 m2 na MC</t>
  </si>
  <si>
    <t>869302548</t>
  </si>
  <si>
    <t>Osazování zárubní nebo rámů kovových dveřních lisovaných nebo z úhelníků bez dveřních křídel na cementovou maltu, plochy otvoru do 2,5 m2</t>
  </si>
  <si>
    <t>55331487</t>
  </si>
  <si>
    <t>zárubeň jednokřídlá ocelová pro zdění tl stěny 110-150mm rozměru 800/1970, 2100mm</t>
  </si>
  <si>
    <t>-1621509745</t>
  </si>
  <si>
    <t>55331486</t>
  </si>
  <si>
    <t>zárubeň jednokřídlá ocelová pro zdění tl stěny 110-150mm rozměru 700/1970, 2100mm</t>
  </si>
  <si>
    <t>-1357051553</t>
  </si>
  <si>
    <t>55331482</t>
  </si>
  <si>
    <t>zárubeň jednokřídlá ocelová pro zdění tl stěny 75-100mm rozměru 800/1970, 2100mm</t>
  </si>
  <si>
    <t>1477862908</t>
  </si>
  <si>
    <t>55331481</t>
  </si>
  <si>
    <t>zárubeň jednokřídlá ocelová pro zdění tl stěny 75-100mm rozměru 700/1970, 2100mm</t>
  </si>
  <si>
    <t>-204258806</t>
  </si>
  <si>
    <t>Poznámka k položce:_x000d_
YH, YH s drážkou, YZP</t>
  </si>
  <si>
    <t>55331483</t>
  </si>
  <si>
    <t>zárubeň jednokřídlá ocelová pro zdění tl stěny 75-100mm rozměru 900/1970, 2100mm</t>
  </si>
  <si>
    <t>177833588</t>
  </si>
  <si>
    <t>55331488</t>
  </si>
  <si>
    <t>zárubeň jednokřídlá ocelová pro zdění tl stěny 110-150mm rozměru 900/1970, 2100mm</t>
  </si>
  <si>
    <t>-548424937</t>
  </si>
  <si>
    <t>55331489</t>
  </si>
  <si>
    <t>zárubeň jednokřídlá ocelová pro zdění tl stěny 110-150mm rozměru 1100/1970, 2100mm</t>
  </si>
  <si>
    <t>-1899550783</t>
  </si>
  <si>
    <t>642946211</t>
  </si>
  <si>
    <t>Osazování pouzdra posuvných dveří se dvěma kapsami pro dvě křídla š přes 1200 do 1650 mm do zděné příčky</t>
  </si>
  <si>
    <t>-764750765</t>
  </si>
  <si>
    <t>Osazení stavebního pouzdra dle specifikace zámečnických výrobků Z11</t>
  </si>
  <si>
    <t>55331646.R</t>
  </si>
  <si>
    <t>pouzdro stavební posuvných dveří dvoupouzdrové 2630mm x 2060mm atypický rozměr</t>
  </si>
  <si>
    <t>1309270593</t>
  </si>
  <si>
    <t>Z11</t>
  </si>
  <si>
    <t>-2033510094</t>
  </si>
  <si>
    <t>952901111</t>
  </si>
  <si>
    <t>Vyčištění budov nebo objektů před předáním do užívání budov bytové nebo občanské výstavby, světlé výšky podlaží do 4 m</t>
  </si>
  <si>
    <t>355525395</t>
  </si>
  <si>
    <t>998</t>
  </si>
  <si>
    <t>Přesun hmot</t>
  </si>
  <si>
    <t>998011001</t>
  </si>
  <si>
    <t>Přesun hmot pro budovy zděné v do 6 m</t>
  </si>
  <si>
    <t>-2081854399</t>
  </si>
  <si>
    <t>Přesun hmot pro budovy občanské výstavby, bydlení, výrobu a služby s nosnou svislou konstrukcí zděnou z cihel, tvárnic nebo kamene vodorovná dopravní vzdálenost do 100 m pro budovy výšky do 6 m</t>
  </si>
  <si>
    <t>711</t>
  </si>
  <si>
    <t>Izolace proti vodě, vlhkosti a plynům</t>
  </si>
  <si>
    <t>711111001</t>
  </si>
  <si>
    <t>Provedení izolace proti zemní vlhkosti vodorovné za studena nátěrem penetračním</t>
  </si>
  <si>
    <t>-1281694900</t>
  </si>
  <si>
    <t>"nová žb deska"</t>
  </si>
  <si>
    <t>"pod příčky"</t>
  </si>
  <si>
    <t>167,82*0,5</t>
  </si>
  <si>
    <t>11163150</t>
  </si>
  <si>
    <t>lak penetrační asfaltový</t>
  </si>
  <si>
    <t>-1130736319</t>
  </si>
  <si>
    <t>91,75*0,00033 'Přepočtené koeficientem množství</t>
  </si>
  <si>
    <t>711141559</t>
  </si>
  <si>
    <t>Provedení izolace proti zemní vlhkosti pásy přitavením vodorovné NAIP</t>
  </si>
  <si>
    <t>926686550</t>
  </si>
  <si>
    <t>62855001</t>
  </si>
  <si>
    <t>pás asfaltový natavitelný modifikovaný SBS tl 4,0mm s vložkou z polyesterové rohože a spalitelnou PE fólií nebo jemnozrnným minerálním posypem na horním povrchu</t>
  </si>
  <si>
    <t>1899056275</t>
  </si>
  <si>
    <t>91,75*1,15 'Přepočtené koeficientem množství</t>
  </si>
  <si>
    <t>42</t>
  </si>
  <si>
    <t>998711101</t>
  </si>
  <si>
    <t>Přesun hmot tonážní pro izolace proti vodě, vlhkosti a plynům v objektech v do 6 m</t>
  </si>
  <si>
    <t>1060166536</t>
  </si>
  <si>
    <t>Přesun hmot pro izolace proti vodě, vlhkosti a plynům stanovený z hmotnosti přesunovaného materiálu vodorovná dopravní vzdálenost do 50 m v objektech výšky do 6 m</t>
  </si>
  <si>
    <t>721</t>
  </si>
  <si>
    <t>Zdravotechnika - vnitřní kanalizace</t>
  </si>
  <si>
    <t>43</t>
  </si>
  <si>
    <t>721212125R</t>
  </si>
  <si>
    <t>Montáž - odtokový sprchový žlab délky 1200 mm s krycím roštem a zápachovou uzávěrkou</t>
  </si>
  <si>
    <t>-208252794</t>
  </si>
  <si>
    <t>Odtokové sprchové žlaby se zápachovou uzávěrkou a krycím roštem délky 900 mm</t>
  </si>
  <si>
    <t>44</t>
  </si>
  <si>
    <t>55233202</t>
  </si>
  <si>
    <t>žlab sprchového koutu se zápachovou uzávěrkou š 900mm</t>
  </si>
  <si>
    <t>CS ÚRS 2021 01</t>
  </si>
  <si>
    <t>1489824384</t>
  </si>
  <si>
    <t>žlab sprchového koutu se zápachovou uzávěrkou š koutu 900mm</t>
  </si>
  <si>
    <t>45</t>
  </si>
  <si>
    <t>158974589.R</t>
  </si>
  <si>
    <t>Nová nerezová vana bazénu</t>
  </si>
  <si>
    <t>-1303362041</t>
  </si>
  <si>
    <t>46</t>
  </si>
  <si>
    <t>725112171</t>
  </si>
  <si>
    <t>Kombi klozet s hlubokým splachováním odpad vodorovný</t>
  </si>
  <si>
    <t>-635502461</t>
  </si>
  <si>
    <t>Zařízení záchodů kombi klozety s hlubokým splachováním odpad vodorovný</t>
  </si>
  <si>
    <t>47</t>
  </si>
  <si>
    <t>725121502</t>
  </si>
  <si>
    <t>Pisoárový záchodek keramický bez splachovací nádrže bez odsávání a s otvorem pro ventil</t>
  </si>
  <si>
    <t>768773233</t>
  </si>
  <si>
    <t>Pisoárové záchodky keramické bez splachovací nádrže urinál bez odsávání s otvorem pro ventil</t>
  </si>
  <si>
    <t>48</t>
  </si>
  <si>
    <t>725211624</t>
  </si>
  <si>
    <t>Umyvadlo keramické bílé šířky 650 mm se sloupem na sifon připevněné na stěnu šrouby</t>
  </si>
  <si>
    <t>383969754</t>
  </si>
  <si>
    <t>Umyvadla keramická bílá bez výtokových armatur připevněná na stěnu šrouby se sloupem, šířka umyvadla 650 mm</t>
  </si>
  <si>
    <t>49</t>
  </si>
  <si>
    <t>725244627</t>
  </si>
  <si>
    <t>Zástěna sprchová rohová polorámová skleněná tl. 6 mm dveře otvíravé jednokřídlové vstup z čela na vaničku 1000x1000 mm</t>
  </si>
  <si>
    <t>1592686327</t>
  </si>
  <si>
    <t>Sprchové dveře a zástěny zástěny sprchové rohové čtvercové/obdélníkové polorámové skleněné tl. 6 mm dveře otvíravé jednokřídlové, vstup z čela, na vaničku 1000x1000 mm</t>
  </si>
  <si>
    <t>50</t>
  </si>
  <si>
    <t>725291211R</t>
  </si>
  <si>
    <t>Doplňky zařízení koupelen a záchodů keramické mýdelník jednoduchý - montáž</t>
  </si>
  <si>
    <t>-1625159949</t>
  </si>
  <si>
    <t xml:space="preserve">Doplňky zařízení koupelen a záchodů  keramické mýdelník jednoduchý</t>
  </si>
  <si>
    <t>51</t>
  </si>
  <si>
    <t>6000035813</t>
  </si>
  <si>
    <t>Dávkovač mýdla Jika CUBITO PURE 203 ml</t>
  </si>
  <si>
    <t>-1929739978</t>
  </si>
  <si>
    <t>Poznámka k položce:_x000d_
držák se skleněným dávkovačem tekutého mýdla, matné sklo, chrom_x000d_
druh výrobků: dávkovač mýdla_x000d_
kód výrobce: H3833B20041001_x000d_
materiál: sklo/chrom_x000d_
měrná jednotka: ks_x000d_
rozměry: 107×107×164 mm_x000d_
v balení: 1</t>
  </si>
  <si>
    <t>52</t>
  </si>
  <si>
    <t>725291621</t>
  </si>
  <si>
    <t>Doplňky zařízení koupelen a záchodů nerezové - montáž</t>
  </si>
  <si>
    <t>CS ÚRS 2020 02</t>
  </si>
  <si>
    <t>801951681</t>
  </si>
  <si>
    <t xml:space="preserve">Doplňky zařízení koupelen a záchodů  nerezové zásobník toaletních papírů d=300 mm</t>
  </si>
  <si>
    <t>53</t>
  </si>
  <si>
    <t>6000074801</t>
  </si>
  <si>
    <t>JIKA Cubito Pure držák toaletního papíru</t>
  </si>
  <si>
    <t>-1314742870</t>
  </si>
  <si>
    <t>Štětka na WC Orfeus chrom</t>
  </si>
  <si>
    <t>Poznámka k položce:_x000d_
Výška 360 mm. Provdení chrom. K připevnění na stěnu._x000d_
Výška 360 mm. Provdení chrom. K připevnění na stěnu._x000d_
délka: 360 mm_x000d_
hmotnost: 0,09 kg_x000d_
kód výrobce: 6933_x000d_
měrná jednotka: ks_x000d_
série: Titania Orfeus_x000d_
v balení: 1</t>
  </si>
  <si>
    <t>54</t>
  </si>
  <si>
    <t>6000074800</t>
  </si>
  <si>
    <t>-2118100048</t>
  </si>
  <si>
    <t>Poznámka k položce:_x000d_
hmotnost: 0,09 kg , délka: 360 mm , kód výrobce: 6933 , série: Titania Orfeus_x000d_
Výška 360 mm. Provdení chrom. K připevnění na stěnu.</t>
  </si>
  <si>
    <t>55</t>
  </si>
  <si>
    <t>725339111</t>
  </si>
  <si>
    <t>Montáž výlevky</t>
  </si>
  <si>
    <t>CS ÚRS 2023 01</t>
  </si>
  <si>
    <t>-119543598</t>
  </si>
  <si>
    <t>Výlevky montáž výlevky</t>
  </si>
  <si>
    <t>56</t>
  </si>
  <si>
    <t>64271101</t>
  </si>
  <si>
    <t>výlevka keramická bílá</t>
  </si>
  <si>
    <t>459007625</t>
  </si>
  <si>
    <t>57</t>
  </si>
  <si>
    <t>725822611</t>
  </si>
  <si>
    <t>Baterie umyvadlová stojánková páková bez výpusti</t>
  </si>
  <si>
    <t>-1141693275</t>
  </si>
  <si>
    <t>Baterie umyvadlové stojánkové pákové bez výpusti</t>
  </si>
  <si>
    <t>58</t>
  </si>
  <si>
    <t>725829101</t>
  </si>
  <si>
    <t>Montáž baterie nástěnné dřezové pákové a klasické</t>
  </si>
  <si>
    <t>-266317437</t>
  </si>
  <si>
    <t>Baterie dřezové montáž ostatních typů nástěnných pákových nebo klasických</t>
  </si>
  <si>
    <t>59</t>
  </si>
  <si>
    <t>55143977</t>
  </si>
  <si>
    <t>baterie dřezová páková nástěnná s kulatým ústím 200mm</t>
  </si>
  <si>
    <t>1483020229</t>
  </si>
  <si>
    <t>60</t>
  </si>
  <si>
    <t>725841341</t>
  </si>
  <si>
    <t>Baterie sprchová závěsná s omezenou dobou výtoku</t>
  </si>
  <si>
    <t>2000316967</t>
  </si>
  <si>
    <t>Baterie sprchové závěsné s omezenou dobou výtoku</t>
  </si>
  <si>
    <t>61</t>
  </si>
  <si>
    <t>998725101</t>
  </si>
  <si>
    <t>Přesun hmot tonážní pro zařizovací předměty v objektech v do 6 m</t>
  </si>
  <si>
    <t>800110790</t>
  </si>
  <si>
    <t xml:space="preserve">Přesun hmot pro zařizovací předměty  stanovený z hmotnosti přesunovaného materiálu vodorovná dopravní vzdálenost do 50 m v objektech výšky do 6 m</t>
  </si>
  <si>
    <t>62</t>
  </si>
  <si>
    <t>763131411</t>
  </si>
  <si>
    <t>SDK podhled desky 1xA 12,5 bez izolace dvouvrstvá spodní kce profil CD+UD</t>
  </si>
  <si>
    <t>1890619152</t>
  </si>
  <si>
    <t>Podhled ze sádrokartonových desek dvouvrstvá zavěšená spodní konstrukce z ocelových profilů CD, UD jednoduše opláštěná deskou standardní A, tl. 12,5 mm, bez izolace</t>
  </si>
  <si>
    <t>"podhled 03"33,49+17,75+18,19</t>
  </si>
  <si>
    <t>63</t>
  </si>
  <si>
    <t>763131451</t>
  </si>
  <si>
    <t>SDK podhled deska 1xH2 12,5 bez izolace dvouvrstvá spodní kce profil CD+UD</t>
  </si>
  <si>
    <t>-1116353811</t>
  </si>
  <si>
    <t>Podhled ze sádrokartonových desek dvouvrstvá zavěšená spodní konstrukce z ocelových profilů CD, UD jednoduše opláštěná deskou impregnovanou H2, tl. 12,5 mm, bez izolace</t>
  </si>
  <si>
    <t>"Podhled 04"38,33+67,50</t>
  </si>
  <si>
    <t>64</t>
  </si>
  <si>
    <t>763135102</t>
  </si>
  <si>
    <t>Montáž SDK kazetového podhledu z kazet 600x600 mm na zavěšenou polozapuštěnou nosnou konstrukci</t>
  </si>
  <si>
    <t>-971820139</t>
  </si>
  <si>
    <t>Montáž sádrokartonového podhledu kazetového demontovatelného, velikosti kazet 600x600 mm včetně zavěšené nosné konstrukce polozapuštěné</t>
  </si>
  <si>
    <t>"podhled 01"48,25+12,40+195,80+217,05+20,91+72,82</t>
  </si>
  <si>
    <t>"podhled 02"70+45,83+88,30</t>
  </si>
  <si>
    <t>65</t>
  </si>
  <si>
    <t>59030575.R</t>
  </si>
  <si>
    <t>kazeta minerální akustická s perforací tl 13mm 600x600mm</t>
  </si>
  <si>
    <t>-737201329</t>
  </si>
  <si>
    <t>podhled kazetový děrovaný kruh 6,5mm, polozapuštěný rastr tl 10mm 600x600mm</t>
  </si>
  <si>
    <t>567,23*1,03 'Přepočtené koeficientem množství</t>
  </si>
  <si>
    <t>66</t>
  </si>
  <si>
    <t>59030575.R1</t>
  </si>
  <si>
    <t>kazeta minerální voděodolná s perforací tl 15mm 600x600mm</t>
  </si>
  <si>
    <t>395675531</t>
  </si>
  <si>
    <t>204,13*1,03 'Přepočtené koeficientem množství</t>
  </si>
  <si>
    <t>67</t>
  </si>
  <si>
    <t>998763301</t>
  </si>
  <si>
    <t>Přesun hmot tonážní pro sádrokartonové konstrukce v objektech v do 6 m</t>
  </si>
  <si>
    <t>-1016539994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</si>
  <si>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</si>
  <si>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68</t>
  </si>
  <si>
    <t>766694116</t>
  </si>
  <si>
    <t>Montáž parapetních desek dřevěných nebo plastových š do 30 cm</t>
  </si>
  <si>
    <t>-1742972188</t>
  </si>
  <si>
    <t>15*1,5</t>
  </si>
  <si>
    <t>69</t>
  </si>
  <si>
    <t>60794102</t>
  </si>
  <si>
    <t>parapet dřevotřískový vnitřní povrch laminátový š 260mm</t>
  </si>
  <si>
    <t>-2007983470</t>
  </si>
  <si>
    <t>70</t>
  </si>
  <si>
    <t>766811111.R</t>
  </si>
  <si>
    <t>D+M kuchyňské linky v místnosti S08a</t>
  </si>
  <si>
    <t>kpl</t>
  </si>
  <si>
    <t>1582938526</t>
  </si>
  <si>
    <t>D+M kuchyňské linky v místnosti S08a dle specifikace v popisu souborového řešení interiéru</t>
  </si>
  <si>
    <t>71</t>
  </si>
  <si>
    <t>766811111.R1</t>
  </si>
  <si>
    <t>D+M kuchyňské linky v místnosti S41</t>
  </si>
  <si>
    <t>669657946</t>
  </si>
  <si>
    <t>D+M kuchyňské linky v místnosti S08b dle specifikace v popisu souborového řešení interiéru</t>
  </si>
  <si>
    <t>72</t>
  </si>
  <si>
    <t>766811111.R2</t>
  </si>
  <si>
    <t>D+M kuchyňské linky v místnosti S33</t>
  </si>
  <si>
    <t>979001779</t>
  </si>
  <si>
    <t>73</t>
  </si>
  <si>
    <t>T1</t>
  </si>
  <si>
    <t xml:space="preserve">D+M  dveří D1 dle výkazu výplní otvorů, vč. dveřního vybavení dle specifikace vybavení dveří</t>
  </si>
  <si>
    <t>440268735</t>
  </si>
  <si>
    <t>Dodávka a montáž dveří D1 dle výkazu výplní otvorů, vč. dveřního vybavení dle specifikace vybavení dveří</t>
  </si>
  <si>
    <t>74</t>
  </si>
  <si>
    <t>T10</t>
  </si>
  <si>
    <t xml:space="preserve">D+M  dveří D10 dle výkazu výplní otvorů, vč. dveřního vybavení dle specifikace vybavení dveří</t>
  </si>
  <si>
    <t>-483708816</t>
  </si>
  <si>
    <t>Dodávka a montáž dveří D10 dle výkazu výplní otvorů, vč. dveřního vybavení dle specifikace vybavení dveří</t>
  </si>
  <si>
    <t>75</t>
  </si>
  <si>
    <t>T11</t>
  </si>
  <si>
    <t xml:space="preserve">D+M  dveří D11 dle výkazu výplní otvorů, vč. dveřního vybavení dle specifikace vybavení dveří</t>
  </si>
  <si>
    <t>-926617376</t>
  </si>
  <si>
    <t>Dodávka a montáž dveří D11 dle výkazu výplní otvorů, vč. dveřního vybavení dle specifikace vybavení dveří</t>
  </si>
  <si>
    <t>76</t>
  </si>
  <si>
    <t>T12</t>
  </si>
  <si>
    <t xml:space="preserve">D+M  dveří D12 dle výkazu výplní otvorů, vč. dveřního vybavení dle specifikace vybavení dveří</t>
  </si>
  <si>
    <t>1768733624</t>
  </si>
  <si>
    <t>Dodávka a montáž dveří D12 dle výkazu výplní otvorů, vč. dveřního vybavení dle specifikace vybavení dveří</t>
  </si>
  <si>
    <t>77</t>
  </si>
  <si>
    <t>T13</t>
  </si>
  <si>
    <t xml:space="preserve">D+M  dveří D13 dle výkazu výplní otvorů, vč. dveřního vybavení dle specifikace vybavení dveří</t>
  </si>
  <si>
    <t>1198346682</t>
  </si>
  <si>
    <t>Dodávka a montáž dveří D13 dle výkazu výplní otvorů, vč. dveřního vybavení dle specifikace vybavení dveří</t>
  </si>
  <si>
    <t>78</t>
  </si>
  <si>
    <t>T14</t>
  </si>
  <si>
    <t xml:space="preserve">D+M  dveří D14 dle výkazu výplní otvorů, vč. dveřního vybavení dle specifikace vybavení dveří</t>
  </si>
  <si>
    <t>-1722839223</t>
  </si>
  <si>
    <t>Dodávka a montáž dveří D14 dle výkazu výplní otvorů, vč. dveřního vybavení dle specifikace vybavení dveří</t>
  </si>
  <si>
    <t>79</t>
  </si>
  <si>
    <t>T15</t>
  </si>
  <si>
    <t xml:space="preserve">D+M  dveří D15 dle výkazu výplní otvorů, vč. dveřního vybavení dle specifikace vybavení dveří</t>
  </si>
  <si>
    <t>1024513674</t>
  </si>
  <si>
    <t>Dodávka a montáž dveří D15 dle výkazu výplní otvorů, vč. dveřního vybavení dle specifikace vybavení dveří</t>
  </si>
  <si>
    <t>80</t>
  </si>
  <si>
    <t>T16</t>
  </si>
  <si>
    <t xml:space="preserve">D+M  dveří D16 dle výkazu výplní otvorů, vč. dveřního vybavení dle specifikace vybavení dveří</t>
  </si>
  <si>
    <t>946540292</t>
  </si>
  <si>
    <t>Dodávka a montáž dveří D16 dle výkazu výplní otvorů, vč. dveřního vybavení dle specifikace vybavení dveří</t>
  </si>
  <si>
    <t>81</t>
  </si>
  <si>
    <t>T17</t>
  </si>
  <si>
    <t xml:space="preserve">D+M  dveří D17 dle výkazu výplní otvorů, vč. dveřního vybavení dle specifikace vybavení dveří</t>
  </si>
  <si>
    <t>-1539067157</t>
  </si>
  <si>
    <t>Dodávka a montáž dveří D17 dle výkazu výplní otvorů, vč. dveřního vybavení dle specifikace vybavení dveří</t>
  </si>
  <si>
    <t>82</t>
  </si>
  <si>
    <t>T18</t>
  </si>
  <si>
    <t xml:space="preserve">D+M  dveří D18 dle výkazu výplní otvorů, vč. dveřního vybavení dle specifikace vybavení dveří</t>
  </si>
  <si>
    <t>-1938221796</t>
  </si>
  <si>
    <t>Dodávka a montáž dveří D18 dle výkazu výplní otvorů, vč. dveřního vybavení dle specifikace vybavení dveří</t>
  </si>
  <si>
    <t>83</t>
  </si>
  <si>
    <t>T19</t>
  </si>
  <si>
    <t xml:space="preserve">D+M  dveří D19 dle výkazu výplní otvorů, vč. dveřního vybavení dle specifikace vybavení dveří</t>
  </si>
  <si>
    <t>-400077470</t>
  </si>
  <si>
    <t>Dodávka a montáž dveří D19 dle výkazu výplní otvorů, vč. dveřního vybavení dle specifikace vybavení dveří</t>
  </si>
  <si>
    <t>84</t>
  </si>
  <si>
    <t>T2</t>
  </si>
  <si>
    <t xml:space="preserve">D+M  dveří D2 dle výkazu výplní otvorů, vč. dveřního vybavení dle specifikace vybavení dveří</t>
  </si>
  <si>
    <t>-185143301</t>
  </si>
  <si>
    <t>Dodávka a montáž dveří D2 dle výkazu výplní otvorů, vč. dveřního vybavení dle specifikace vybavení dveří</t>
  </si>
  <si>
    <t>85</t>
  </si>
  <si>
    <t>T20</t>
  </si>
  <si>
    <t xml:space="preserve">D+M  dveří D20 dle výkazu výplní otvorů, vč. dveřního vybavení dle specifikace vybavení dveří</t>
  </si>
  <si>
    <t>-1102068817</t>
  </si>
  <si>
    <t>Dodávka a montáž dveří D20 dle výkazu výplní otvorů, vč. dveřního vybavení dle specifikace vybavení dveří</t>
  </si>
  <si>
    <t>86</t>
  </si>
  <si>
    <t>T21</t>
  </si>
  <si>
    <t xml:space="preserve">D+M  dveří D21 dle výkazu výplní otvorů, vč. dveřního vybavení dle specifikace vybavení dveří</t>
  </si>
  <si>
    <t>-1249614724</t>
  </si>
  <si>
    <t>Dodávka a montáž dveří D21 dle výkazu výplní otvorů, vč. dveřního vybavení dle specifikace vybavení dveří</t>
  </si>
  <si>
    <t>87</t>
  </si>
  <si>
    <t>T22</t>
  </si>
  <si>
    <t xml:space="preserve">D+M  dveří D22 dle výkazu výplní otvorů, vč. dveřního vybavení dle specifikace vybavení dveří</t>
  </si>
  <si>
    <t>1510820860</t>
  </si>
  <si>
    <t>Dodávka a montáž dveří D22 dle výkazu výplní otvorů, vč. dveřního vybavení dle specifikace vybavení dveří</t>
  </si>
  <si>
    <t>88</t>
  </si>
  <si>
    <t>T23</t>
  </si>
  <si>
    <t xml:space="preserve">D+M  dveří D23 dle výkazu výplní otvorů, vč. dveřního vybavení dle specifikace vybavení dveří</t>
  </si>
  <si>
    <t>-1147142000</t>
  </si>
  <si>
    <t>Dodávka a montáž dveří D23 dle výkazu výplní otvorů, vč. dveřního vybavení dle specifikace vybavení dveří</t>
  </si>
  <si>
    <t>89</t>
  </si>
  <si>
    <t>T24</t>
  </si>
  <si>
    <t xml:space="preserve">D+M  dveří D24 dle výkazu výplní otvorů, vč. dveřního vybavení dle specifikace vybavení dveří</t>
  </si>
  <si>
    <t>800449618</t>
  </si>
  <si>
    <t>Dodávka a montáž dveří D24 dle výkazu výplní otvorů, vč. dveřního vybavení dle specifikace vybavení dveří</t>
  </si>
  <si>
    <t>90</t>
  </si>
  <si>
    <t>T3</t>
  </si>
  <si>
    <t xml:space="preserve">D+M  dveří D3 dle výkazu výplní otvorů, vč. dveřního vybavení dle specifikace vybavení dveří</t>
  </si>
  <si>
    <t>-442657138</t>
  </si>
  <si>
    <t>Dodávka a montáž dveří D3 dle výkazu výplní otvorů, vč. dveřního vybavení dle specifikace vybavení dveří</t>
  </si>
  <si>
    <t>91</t>
  </si>
  <si>
    <t>T4</t>
  </si>
  <si>
    <t xml:space="preserve">D+M  dveří D4 dle výkazu výplní otvorů, vč. dveřního vybavení dle specifikace vybavení dveří</t>
  </si>
  <si>
    <t>124698854</t>
  </si>
  <si>
    <t>Dodávka a montáž dveří D4 dle výkazu výplní otvorů, vč. dveřního vybavení dle specifikace vybavení dveří</t>
  </si>
  <si>
    <t>92</t>
  </si>
  <si>
    <t>T5</t>
  </si>
  <si>
    <t xml:space="preserve">D+M  dveří D5 dle výkazu výplní otvorů, vč. dveřního vybavení dle specifikace vybavení dveří</t>
  </si>
  <si>
    <t>1530084047</t>
  </si>
  <si>
    <t>Dodávka a montáž dveří D5 dle výkazu výplní otvorů, vč. dveřního vybavení dle specifikace vybavení dveří</t>
  </si>
  <si>
    <t>93</t>
  </si>
  <si>
    <t>T6</t>
  </si>
  <si>
    <t xml:space="preserve">D+M  dveří D6 dle výkazu výplní otvorů, vč. dveřního vybavení dle specifikace vybavení dveří</t>
  </si>
  <si>
    <t>18184780</t>
  </si>
  <si>
    <t>Dodávka a montáž dveří D6 dle výkazu výplní otvorů, vč. dveřního vybavení dle specifikace vybavení dveří</t>
  </si>
  <si>
    <t>94</t>
  </si>
  <si>
    <t>T7</t>
  </si>
  <si>
    <t xml:space="preserve">D+M  dveří D7 dle výkazu výplní otvorů, vč. dveřního vybavení dle specifikace vybavení dveří</t>
  </si>
  <si>
    <t>98348165</t>
  </si>
  <si>
    <t>Dodávka a montáž dveří D7 dle výkazu výplní otvorů, vč. dveřního vybavení dle specifikace vybavení dveří</t>
  </si>
  <si>
    <t>95</t>
  </si>
  <si>
    <t>T8</t>
  </si>
  <si>
    <t xml:space="preserve">D+M  dveří D8 dle výkazu výplní otvorů, vč. dveřního vybavení dle specifikace vybavení dveří</t>
  </si>
  <si>
    <t>916627652</t>
  </si>
  <si>
    <t>Dodávka a montáž dveří D8 dle výkazu výplní otvorů, vč. dveřního vybavení dle specifikace vybavení dveří</t>
  </si>
  <si>
    <t>96</t>
  </si>
  <si>
    <t>T9</t>
  </si>
  <si>
    <t xml:space="preserve">D+M  dveří D9 dle výkazu výplní otvorů, vč. dveřního vybavení dle specifikace vybavení dveří</t>
  </si>
  <si>
    <t>-129042190</t>
  </si>
  <si>
    <t>Dodávka a montáž dveří D9 dle výkazu výplní otvorů, vč. dveřního vybavení dle specifikace vybavení dveří</t>
  </si>
  <si>
    <t>97</t>
  </si>
  <si>
    <t>998766101</t>
  </si>
  <si>
    <t>Přesun hmot tonážní pro kce truhlářské v objektech v do 6 m</t>
  </si>
  <si>
    <t>-1293426005</t>
  </si>
  <si>
    <t>Přesun hmot pro konstrukce truhlářské stanovený z hmotnosti přesunovaného materiálu vodorovná dopravní vzdálenost do 50 m v objektech výšky do 6 m</t>
  </si>
  <si>
    <t>767</t>
  </si>
  <si>
    <t>Konstrukce zámečnické</t>
  </si>
  <si>
    <t>98</t>
  </si>
  <si>
    <t>Z1</t>
  </si>
  <si>
    <t>D+M zámečknického výrobku Z1 dle specifikace zámečnických konstrukcí</t>
  </si>
  <si>
    <t>-127794019</t>
  </si>
  <si>
    <t>99</t>
  </si>
  <si>
    <t>Z10</t>
  </si>
  <si>
    <t>D+M zámečknického výrobku Z10 dle specifikace zámečnických konstrukcí</t>
  </si>
  <si>
    <t>-462327468</t>
  </si>
  <si>
    <t>100</t>
  </si>
  <si>
    <t>Z12</t>
  </si>
  <si>
    <t>D+M zámečknického výrobku Z12 dle specifikace zámečnických konstrukcí</t>
  </si>
  <si>
    <t>72045679</t>
  </si>
  <si>
    <t>101</t>
  </si>
  <si>
    <t>Z2</t>
  </si>
  <si>
    <t>D+M zámečknického výrobku Z2 dle specifikace zámečnických konstrukcí</t>
  </si>
  <si>
    <t>-1708919973</t>
  </si>
  <si>
    <t>102</t>
  </si>
  <si>
    <t>Z3</t>
  </si>
  <si>
    <t>D+M zámečknického výrobku Z3 dle specifikace zámečnických konstrukcí</t>
  </si>
  <si>
    <t>-1115277414</t>
  </si>
  <si>
    <t>103</t>
  </si>
  <si>
    <t>Z4</t>
  </si>
  <si>
    <t>D+M zámečknického výrobku Z4 dle specifikace zámečnických konstrukcí</t>
  </si>
  <si>
    <t>2010947431</t>
  </si>
  <si>
    <t>104</t>
  </si>
  <si>
    <t>Z5</t>
  </si>
  <si>
    <t>D+M zámečknického výrobku Z5 dle specifikace zámečnických konstrukcí</t>
  </si>
  <si>
    <t>-1952015826</t>
  </si>
  <si>
    <t>105</t>
  </si>
  <si>
    <t>Z6</t>
  </si>
  <si>
    <t>D+M zámečknického výrobku Z6 dle specifikace zámečnických konstrukcí</t>
  </si>
  <si>
    <t>-1727532752</t>
  </si>
  <si>
    <t>106</t>
  </si>
  <si>
    <t>Z7</t>
  </si>
  <si>
    <t>D+M zámečknického výrobku Z7 dle specifikace zámečnických konstrukcí</t>
  </si>
  <si>
    <t>-942901897</t>
  </si>
  <si>
    <t>107</t>
  </si>
  <si>
    <t>Z8</t>
  </si>
  <si>
    <t>D+M zámečknického výrobku Z8 dle specifikace zámečnických konstrukcí</t>
  </si>
  <si>
    <t>1993037818</t>
  </si>
  <si>
    <t>108</t>
  </si>
  <si>
    <t>Z9</t>
  </si>
  <si>
    <t>D+M zámečknického výrobku Z9 dle specifikace zámečnických konstrukcí</t>
  </si>
  <si>
    <t>-2002644658</t>
  </si>
  <si>
    <t>109</t>
  </si>
  <si>
    <t>771111011</t>
  </si>
  <si>
    <t>Vysátí podkladu před pokládkou dlažby</t>
  </si>
  <si>
    <t>567603168</t>
  </si>
  <si>
    <t>Příprava podkladu před provedením dlažby vysátí podlah</t>
  </si>
  <si>
    <t>"S04,05,09,10,11,12,14,15,16,17,19b,20,21,22,23,24,2526,27,28,32,33,34,35,36,38b,42,45,46"</t>
  </si>
  <si>
    <t>1,44+3,28+1,74+2,26+1,74+2,26+1,74+2,26+62,68+1,85+3,87+4,1+70+4,45+17,75+1,71+4,09+3,55+18,19+3,61+1,85+4,19+5,99+5,78+1,51+3,69+4,07+4,79+88,3+67,44</t>
  </si>
  <si>
    <t>4,37</t>
  </si>
  <si>
    <t>110</t>
  </si>
  <si>
    <t>771121011</t>
  </si>
  <si>
    <t>Nátěr penetrační na podlahu</t>
  </si>
  <si>
    <t>1068177793</t>
  </si>
  <si>
    <t>Příprava podkladu před provedením dlažby nátěr penetrační na podlahu</t>
  </si>
  <si>
    <t>111</t>
  </si>
  <si>
    <t>771151012</t>
  </si>
  <si>
    <t>Samonivelační stěrka podlah pevnosti 20 MPa tl přes 3 do 5 mm</t>
  </si>
  <si>
    <t>-131303378</t>
  </si>
  <si>
    <t>Příprava podkladu před provedením dlažby samonivelační stěrka min.pevnosti 20 MPa, tloušťky přes 3 do 5 mm</t>
  </si>
  <si>
    <t>"vyspravení betonového podkladu, předpoklad 50% plochy"</t>
  </si>
  <si>
    <t>404,55*0,5 'Přepočtené koeficientem množství</t>
  </si>
  <si>
    <t>112</t>
  </si>
  <si>
    <t>771474113</t>
  </si>
  <si>
    <t xml:space="preserve">Montáž soklů z dlaždic keramických lepených flexibilním lepidlem rovných, výšky přes 90 do 120 mm </t>
  </si>
  <si>
    <t>-277420092</t>
  </si>
  <si>
    <t>113</t>
  </si>
  <si>
    <t>771574414</t>
  </si>
  <si>
    <t>Montáž podlah keramických hladkých lepených cementovým flexibilním lepidlem přes 4 do 6 ks/m2</t>
  </si>
  <si>
    <t>1815637941</t>
  </si>
  <si>
    <t>Montáž podlah z dlaždic keramických lepených cementovým flexibilním lepidlem hladkých, tloušťky do 10 mm přes 4 do 6 ks/m2</t>
  </si>
  <si>
    <t>114</t>
  </si>
  <si>
    <t>59761131.R</t>
  </si>
  <si>
    <t>Dlaždice slinutá, glazovaná světle béžová 30 x 60 cm, protiskluzná</t>
  </si>
  <si>
    <t>822718307</t>
  </si>
  <si>
    <t>Keramické slinuté glazované mrazuvzdorné obklady s velmi nízkou nasákavostí pod 0,5 %, vyráběné podle EN 14411:annex G, BIa. Odolnost proti tvorbě skvrn podle ČSN EN ISO 10545-14 min. tř. 3. Odolnost proti kyselinám a zásadám podle ČSN EN ISO 10545-13 – GLA, GHB. Formát 598 x 298 x 10 mm rektifikovaná. Protiskluznost - koeficient smykového tření za sucha ≥ 0,6 / za mokra ≥ 0,5, R11/B. Barva a textura – betonový design v barvě světle béžová</t>
  </si>
  <si>
    <t>"sokl"</t>
  </si>
  <si>
    <t>88,76*0,12</t>
  </si>
  <si>
    <t>415,201*1,15 'Přepočtené koeficientem množství</t>
  </si>
  <si>
    <t>115</t>
  </si>
  <si>
    <t>771591112</t>
  </si>
  <si>
    <t>Izolace pod dlažbu nátěrem nebo stěrkou ve dvou vrstvách</t>
  </si>
  <si>
    <t>-703379089</t>
  </si>
  <si>
    <t>Izolace podlahy pod dlažbu nátěrem nebo stěrkou ve dvou vrstvách</t>
  </si>
  <si>
    <t>"S05,09,11,16,17,23,24,26,28,35,38b,42,45"</t>
  </si>
  <si>
    <t>3,28+1,74+1,74+1,74+3,87+4,1+4,09+3,55+3,61+4,19+3,69+4,79+88,3+67,44</t>
  </si>
  <si>
    <t>116</t>
  </si>
  <si>
    <t>771591241</t>
  </si>
  <si>
    <t>Izolace těsnícími pásy vnitřní kout</t>
  </si>
  <si>
    <t>470508759</t>
  </si>
  <si>
    <t>Izolace podlahy pod dlažbu těsnícími izolačními pásy vnitřní kout</t>
  </si>
  <si>
    <t>117</t>
  </si>
  <si>
    <t>771591242</t>
  </si>
  <si>
    <t>Izolace těsnícími pásy vnější roh</t>
  </si>
  <si>
    <t>-913401094</t>
  </si>
  <si>
    <t>Izolace podlahy pod dlažbu těsnícími izolačními pásy vnější roh</t>
  </si>
  <si>
    <t>118</t>
  </si>
  <si>
    <t>771591264</t>
  </si>
  <si>
    <t>Izolace těsnícími pásy mezi podlahou a stěnou</t>
  </si>
  <si>
    <t>-1941575482</t>
  </si>
  <si>
    <t>Izolace podlahy pod dlažbu těsnícími izolačními pásy mezi podlahou a stěnu</t>
  </si>
  <si>
    <t>119</t>
  </si>
  <si>
    <t>771592011</t>
  </si>
  <si>
    <t>Čištění vnitřních ploch podlah nebo schodišť po položení dlažby chemickými prostředky</t>
  </si>
  <si>
    <t>-1255488874</t>
  </si>
  <si>
    <t>120</t>
  </si>
  <si>
    <t>998771101</t>
  </si>
  <si>
    <t>Přesun hmot tonážní pro podlahy z dlaždic v objektech v do 6 m</t>
  </si>
  <si>
    <t>2125150526</t>
  </si>
  <si>
    <t>Přesun hmot pro podlahy z dlaždic stanovený z hmotnosti přesunovaného materiálu vodorovná dopravní vzdálenost do 50 m v objektech výšky do 6 m</t>
  </si>
  <si>
    <t>121</t>
  </si>
  <si>
    <t>776111117</t>
  </si>
  <si>
    <t>Broušení stávajícího podkladu povlakových podlah diamantovým kotoučem</t>
  </si>
  <si>
    <t>1622723288</t>
  </si>
  <si>
    <t>Příprava podkladu broušení podlah stávajícího podkladu pro odstranění nerovností (diamantovým kotoučem)</t>
  </si>
  <si>
    <t>"S01,02,03,06,07,08a,08b,13,18,19a,29,30,31,37,38a,39,40,41,43,44,47"</t>
  </si>
  <si>
    <t>20,26+5,17+20,56+19,17+20,01+12,40+42,74+22,09+15,77+98,85+45,89+4,67+7,51+12,11+21,23+72,82+21,91+26,34+20,91+35,66</t>
  </si>
  <si>
    <t>122</t>
  </si>
  <si>
    <t>776111311</t>
  </si>
  <si>
    <t>Vysátí podkladu povlakových podlah</t>
  </si>
  <si>
    <t>-575337880</t>
  </si>
  <si>
    <t>Příprava podkladu vysátí podlah</t>
  </si>
  <si>
    <t>123</t>
  </si>
  <si>
    <t>776121321.R</t>
  </si>
  <si>
    <t xml:space="preserve">Vhodná penetrace savého podkladu schválená výrobcem finální podlahy </t>
  </si>
  <si>
    <t>2037406687</t>
  </si>
  <si>
    <t>124</t>
  </si>
  <si>
    <t>776141112</t>
  </si>
  <si>
    <t>Stěrka podlahová nivelační pro vyrovnání podkladu povlakových podlah pevnosti 20 MPa tl přes 3 do 5 mm</t>
  </si>
  <si>
    <t>-1625672350</t>
  </si>
  <si>
    <t>Příprava podkladu vyrovnání samonivelační stěrkou podlah min.pevnosti 20 MPa, tloušťky přes 3 do 5 mm</t>
  </si>
  <si>
    <t>546,07*0,5 'Přepočtené koeficientem množství</t>
  </si>
  <si>
    <t>125</t>
  </si>
  <si>
    <t>776251121</t>
  </si>
  <si>
    <t>Lepení elektrostaticky vodivých pásů z přírodního linolea (marmolea) standardním lepidlem</t>
  </si>
  <si>
    <t>1875303850</t>
  </si>
  <si>
    <t>Montáž podlahovin z přírodního linolea (marmolea) lepením standardním lepidlem z pásů elektrostaticky vodivých</t>
  </si>
  <si>
    <t>126</t>
  </si>
  <si>
    <t>60756142.R</t>
  </si>
  <si>
    <t>homogení PVC vhodné do zdravotnických prostor</t>
  </si>
  <si>
    <t>-2003501028</t>
  </si>
  <si>
    <t>Homogenní PVC podlahové krytiny. Obsah pojiva TYPE1. Klasifikace použití: komerční zátěž 34 (velmi vysoká zátěž), průmyslové použití: 43 (vysoká zátěž). Barva šedá.</t>
  </si>
  <si>
    <t>586,57*1,1 'Přepočtené koeficientem množství</t>
  </si>
  <si>
    <t>127</t>
  </si>
  <si>
    <t>776411222.R</t>
  </si>
  <si>
    <t>Montáž tahaných obvodových soklíků z homogení PVC vhodného do zdravotnických prostor výšky min 100 mm</t>
  </si>
  <si>
    <t>-1362290147</t>
  </si>
  <si>
    <t>Montáž soklíků tahaných (fabiony) z linolea (marmolea) obvodových, výšky přes 80 do 100 mm</t>
  </si>
  <si>
    <t>128</t>
  </si>
  <si>
    <t>776411223R</t>
  </si>
  <si>
    <t>Montáž tahaných soklíků z linolea (marmolea) vnitřních rohů</t>
  </si>
  <si>
    <t>1115762695</t>
  </si>
  <si>
    <t>Montáž soklíků tahaných (fabiony) z linolea (marmolea) vnitřních rohů</t>
  </si>
  <si>
    <t>129</t>
  </si>
  <si>
    <t>998776101</t>
  </si>
  <si>
    <t>Přesun hmot tonážní pro podlahy povlakové v objektech v do 6 m</t>
  </si>
  <si>
    <t>-1931584756</t>
  </si>
  <si>
    <t>Přesun hmot pro podlahy povlakové stanovený z hmotnosti přesunovaného materiálu vodorovná dopravní vzdálenost do 50 m v objektech výšky do 6 m</t>
  </si>
  <si>
    <t>130</t>
  </si>
  <si>
    <t>781111011</t>
  </si>
  <si>
    <t>Ometení (oprášení) stěny při přípravě podkladu</t>
  </si>
  <si>
    <t>-191978198</t>
  </si>
  <si>
    <t>Příprava podkladu před provedením obkladu oprášení (ometení) stěny</t>
  </si>
  <si>
    <t>"S04,05,09,10,11,12,15,16,17,19b,20,22,23,24,26,27,28,32,34,35,36,38b,42,45,46"</t>
  </si>
  <si>
    <t>(1,6+1+0,9*2+2,05*2+1+0,9+1+1+1*2+1,3*2+1,74+1+1*4+1,3*2+1,73+1+1,5*2+1,23+0,53+2,2+1,4+1+1+2,19+0,9+0,9+0,9+0,9+1,5+1,9)*2</t>
  </si>
  <si>
    <t>((42*2+2,15*2-2,95)*2,9)-(1,45*2+0,9*2*9+1,6*2+1,1*2*2)</t>
  </si>
  <si>
    <t>(2,22+1,32+2*2+1,9+1,2+0,9*2+1,2+2,1+1,3+1,2+1,9+1,2+1,8+1,8+1,8+1,2+2,05+1,72+0,9+1,2+1,2+1,92+1,92+1,72+0,9+1,82+1,8+1,82)*2</t>
  </si>
  <si>
    <t>(3,07*2+1,8+0,9+0,99*2+1,52+0,82+3,21*2+0,31+0,41+1,8+0,8+2,26*2+1,62*2+2,95+2,15)*2</t>
  </si>
  <si>
    <t>((13,75*2+6,84*2+0,8*10-1,57-2,95)*2,9)-(1,5*1,9*4+1,1*2)</t>
  </si>
  <si>
    <t>((10,27*2+6,81*2+0,8*8)*2,9)-(1,1*2+1,5*1,9)</t>
  </si>
  <si>
    <t>(2,56+1,66+2,04*2)*2</t>
  </si>
  <si>
    <t>131</t>
  </si>
  <si>
    <t>781121011</t>
  </si>
  <si>
    <t>Nátěr penetrační na stěnu</t>
  </si>
  <si>
    <t>-292710349</t>
  </si>
  <si>
    <t>132</t>
  </si>
  <si>
    <t>781131112</t>
  </si>
  <si>
    <t>Izolace pod obklad nátěrem nebo stěrkou ve dvou vrstvách</t>
  </si>
  <si>
    <t>-625591115</t>
  </si>
  <si>
    <t>"S05,17,24,28,38b"</t>
  </si>
  <si>
    <t>(2,05*2+1+0,9+(2,19+1,9+1,9+1,49+0,9*2)*2+2,84+2,14+1,82*2+1,8+2,95+2,15+1,62*2)*2</t>
  </si>
  <si>
    <t>133</t>
  </si>
  <si>
    <t>781131251</t>
  </si>
  <si>
    <t>Izolace pod obklad těsnící manžetou pro prostupy potrubí</t>
  </si>
  <si>
    <t>895306469</t>
  </si>
  <si>
    <t>Izolace stěny pod obklad izolace těsnícími izolačními pásy z manžety pro prostupy potrubí</t>
  </si>
  <si>
    <t>134</t>
  </si>
  <si>
    <t>781151031</t>
  </si>
  <si>
    <t>Celoplošné vyrovnání podkladu stěrkou tl 3 mm</t>
  </si>
  <si>
    <t>-179995105</t>
  </si>
  <si>
    <t>Příprava podkladu před provedením obkladu celoplošné vyrovnání podkladu stěrkou, tloušťky 3 mm</t>
  </si>
  <si>
    <t>135</t>
  </si>
  <si>
    <t>781474154</t>
  </si>
  <si>
    <t>Montáž obkladů vnitřních keramických velkoformátových hladkých lepených flexibilním lepidlem</t>
  </si>
  <si>
    <t>CS ÚRS 2022 02</t>
  </si>
  <si>
    <t>-1241749228</t>
  </si>
  <si>
    <t>Montáž obkladů vnitřních stěn z dlaždic keramických lepených flexibilním lepidlem velkoformátových hladkých přes 4 do 6 ks/m2</t>
  </si>
  <si>
    <t>136</t>
  </si>
  <si>
    <t>59761001</t>
  </si>
  <si>
    <t>obklad formát 598x298x8 mm, béžová, bílošedá a s dětskými motivy</t>
  </si>
  <si>
    <t>1957651280</t>
  </si>
  <si>
    <t>Keramické obkladačky s nasákavostí nad 10 %, vyráběné podle EN 14411:annex L, BIII. Odolnost proti tvorbě skvrn podle ČSN EN ISO 10545-14 min. tř. 3. Odolnost proti kyselinám a zásadám podle ČSN EN ISO 10545-13 – GLB, GHB. Formát 598 x 298 x 8 mm rektifikovaná.
VÍCE V PD POPIS SOUBOROVÉHO ŘEŠENÍ INTERIÉRU</t>
  </si>
  <si>
    <t>728,483*1,15 'Přepočtené koeficientem množství</t>
  </si>
  <si>
    <t>137</t>
  </si>
  <si>
    <t>781495211</t>
  </si>
  <si>
    <t>Čištění vnitřních ploch stěn po provedení obkladu chemickými prostředky</t>
  </si>
  <si>
    <t>2043910490</t>
  </si>
  <si>
    <t>Čištění vnitřních ploch po provedení obkladu stěn chemickými prostředky</t>
  </si>
  <si>
    <t>138</t>
  </si>
  <si>
    <t>781571141</t>
  </si>
  <si>
    <t>Montáž obkladů ostění šířky přes 200 do 400 mm lepenými flexibilním lepidlem</t>
  </si>
  <si>
    <t>1525214916</t>
  </si>
  <si>
    <t>Montáž obkladů ostění z obkladaček keramických lepených flexibilním lepidlem šířky ostění přes 200 do 400 mm</t>
  </si>
  <si>
    <t>(1,5+1,91)*5</t>
  </si>
  <si>
    <t>139</t>
  </si>
  <si>
    <t>998781101</t>
  </si>
  <si>
    <t>Přesun hmot tonážní pro obklady keramické v objektech v do 6 m</t>
  </si>
  <si>
    <t>-1063609256</t>
  </si>
  <si>
    <t>Přesun hmot pro obklady keramické stanovený z hmotnosti přesunovaného materiálu vodorovná dopravní vzdálenost do 50 m v objektech výšky do 6 m</t>
  </si>
  <si>
    <t>783</t>
  </si>
  <si>
    <t>Dokončovací práce - nátěry</t>
  </si>
  <si>
    <t>140</t>
  </si>
  <si>
    <t>783301303</t>
  </si>
  <si>
    <t>Bezoplachové odrezivění zámečnických konstrukcí</t>
  </si>
  <si>
    <t>1082378289</t>
  </si>
  <si>
    <t>Příprava podkladu zámečnických konstrukcí před provedením nátěru odrezivění odrezovačem bezoplachovým</t>
  </si>
  <si>
    <t>"ocelové překlady"</t>
  </si>
  <si>
    <t>0,472*2,5*2</t>
  </si>
  <si>
    <t>0,472*3,17*2</t>
  </si>
  <si>
    <t>"stávající zárubně"</t>
  </si>
  <si>
    <t>0,2*4,9*5</t>
  </si>
  <si>
    <t>0,2*5,45</t>
  </si>
  <si>
    <t>141</t>
  </si>
  <si>
    <t>985131311.R</t>
  </si>
  <si>
    <t>Ruční dočištění ploch ocelovým kartáčem</t>
  </si>
  <si>
    <t>-1211529600</t>
  </si>
  <si>
    <t>Očištění ploch stěn, rubu kleneb a podlah ruční dočištění ocelovými kartáči</t>
  </si>
  <si>
    <t>142</t>
  </si>
  <si>
    <t>783301313</t>
  </si>
  <si>
    <t>Odmaštění zámečnických konstrukcí ředidlovým odmašťovačem</t>
  </si>
  <si>
    <t>1938325176</t>
  </si>
  <si>
    <t>Příprava podkladu zámečnických konstrukcí před provedením nátěru odmaštění odmašťovačem ředidlovým</t>
  </si>
  <si>
    <t>143</t>
  </si>
  <si>
    <t>783314101</t>
  </si>
  <si>
    <t>Základní jednonásobný syntetický nátěr zámečnických konstrukcí</t>
  </si>
  <si>
    <t>1738017373</t>
  </si>
  <si>
    <t>Základní nátěr zámečnických konstrukcí jednonásobný syntetický</t>
  </si>
  <si>
    <t>144</t>
  </si>
  <si>
    <t>783317101</t>
  </si>
  <si>
    <t>Krycí jednonásobný syntetický standardní nátěr zámečnických konstrukcí</t>
  </si>
  <si>
    <t>-1198111185</t>
  </si>
  <si>
    <t>Krycí nátěr (email) zámečnických konstrukcí jednonásobný syntetický standardní</t>
  </si>
  <si>
    <t>145</t>
  </si>
  <si>
    <t>784171101</t>
  </si>
  <si>
    <t>Zakrytí nemalovaných ploch (materiál ve specifikaci) včetně pozdějšího odkrytí podlah</t>
  </si>
  <si>
    <t>1654983633</t>
  </si>
  <si>
    <t>"obklad"728,483</t>
  </si>
  <si>
    <t>"podlahy"946,62</t>
  </si>
  <si>
    <t>146</t>
  </si>
  <si>
    <t>58124844</t>
  </si>
  <si>
    <t>fólie pro malířské potřeby zakrývací tl 25µ 4x5m</t>
  </si>
  <si>
    <t>559664946</t>
  </si>
  <si>
    <t>1175,75*1,1 'Přepočtené koeficientem množství</t>
  </si>
  <si>
    <t>147</t>
  </si>
  <si>
    <t>784181121</t>
  </si>
  <si>
    <t>Penetrace podkladu jednonásobná hloubková v místnostech výšky do 3,80 m</t>
  </si>
  <si>
    <t>961486982</t>
  </si>
  <si>
    <t>"plocha sádrových omítek"</t>
  </si>
  <si>
    <t>3175,76</t>
  </si>
  <si>
    <t>"SDK podhled"</t>
  </si>
  <si>
    <t>175,26</t>
  </si>
  <si>
    <t>"ker. obklad"</t>
  </si>
  <si>
    <t>-728,483</t>
  </si>
  <si>
    <t>148</t>
  </si>
  <si>
    <t>784211101</t>
  </si>
  <si>
    <t>Dvojnásobné bílé malby ze směsí za mokra výborně oděruvzdorných v místnostech v do 3,80 m</t>
  </si>
  <si>
    <t>1891621958</t>
  </si>
  <si>
    <t>Malby z malířských směsí oděruvzdorných za mokra dvojnásobné, bílé za mokra oděruvzdorné výborně v místnostech výšky do 3,80 m</t>
  </si>
  <si>
    <t>2799,725-838,962</t>
  </si>
  <si>
    <t>149</t>
  </si>
  <si>
    <t>784211101.R</t>
  </si>
  <si>
    <t>Dvojnásobné bílé malby omyvatelné v místnostech v do 3,80 m</t>
  </si>
  <si>
    <t>210686649</t>
  </si>
  <si>
    <t>"místnost S02,06,07,08b,13,14,18,19a,21,25,29,30,31,33,38a,39,40,41,43,44"</t>
  </si>
  <si>
    <t>(2,32*3+1,52+6,81*4+3,06*2+2,16*2+6,55+6,81+5,56+5,75+0,8*4)*1,8</t>
  </si>
  <si>
    <t>(27,35*2-0,9*9-1,5-0,7+15,14*2+5,67*2+2,4*4+1,58*2+4,97*2+3,41*2)*1,8</t>
  </si>
  <si>
    <t>(9,34*2-0,9*3-0,8*2-2,15+19,08*2+2,15-1,1-0,8-1,57-1,1-1,5)*1,8</t>
  </si>
  <si>
    <t>(4,0*2+5,87*2+3,77*2+6,6*2+9,05*2+6,72*2+0,85*3+1,45*2+3+4,3*2+1,4+0,6+3,47*2+3,68*2+5,3*2+4,25*2)*1,8</t>
  </si>
  <si>
    <t>(6,81*2+11,41*2+0,8*8+6,81*2+3,47*2+4,3*2+6,81*4+3,17*2)*1,8</t>
  </si>
  <si>
    <t>03 - Svítidla, silno a slaboproudé rozvody, EZS,kamery, ACS,</t>
  </si>
  <si>
    <t xml:space="preserve">    741 - Elektroinstalace - silnoproud</t>
  </si>
  <si>
    <t xml:space="preserve">    742 - Elektroinstalace - slaboproud</t>
  </si>
  <si>
    <t>M - Práce a dodávky M</t>
  </si>
  <si>
    <t xml:space="preserve">    22-M - Montáže technologických zařízení pro dopravní stavby</t>
  </si>
  <si>
    <t>VRN - Vedlejší rozpočtové náklady</t>
  </si>
  <si>
    <t xml:space="preserve">    VRN1 - Průzkumné, geodetické a projektové práce</t>
  </si>
  <si>
    <t>974031121</t>
  </si>
  <si>
    <t>Vysekání rýh ve zdivu cihelném hl do 30 mm š do 30 mm</t>
  </si>
  <si>
    <t>CS ÚRS 2024 02</t>
  </si>
  <si>
    <t>-1222270497</t>
  </si>
  <si>
    <t>Vysekání rýh ve zdivu cihelném na maltu vápennou nebo vápenocementovou do hl. 30 mm a šířky do 30 mm</t>
  </si>
  <si>
    <t>"trasy pro rozvod elektro instalace"</t>
  </si>
  <si>
    <t>928+1000+165+760</t>
  </si>
  <si>
    <t>741</t>
  </si>
  <si>
    <t>Elektroinstalace - silnoproud</t>
  </si>
  <si>
    <t>741112001</t>
  </si>
  <si>
    <t>Montáž krabice zapuštěná plastová kruhová</t>
  </si>
  <si>
    <t>-1220981190</t>
  </si>
  <si>
    <t>Montáž krabic elektroinstalačních bez napojení na trubky a lišty, demontáže a montáže víčka a přístroje protahovacích nebo odbočných zapuštěných plastových kruhových do zdiva</t>
  </si>
  <si>
    <t>27+14+10+2+10+27+222+47</t>
  </si>
  <si>
    <t>34571457</t>
  </si>
  <si>
    <t>krabice pod omítku PVC odbočná kruhová D 70mm s víčkem</t>
  </si>
  <si>
    <t>-1083880945</t>
  </si>
  <si>
    <t>741122015</t>
  </si>
  <si>
    <t>Montáž kabel Cu bez ukončení uložený pod omítku plný kulatý 3x1,5 mm2 (např. CYKY)</t>
  </si>
  <si>
    <t>1147579967</t>
  </si>
  <si>
    <t>34111030</t>
  </si>
  <si>
    <t>kabel instalační jádro Cu plné izolace PVC plášť PVC 450/750V (CYKY) 3x1,5mm2</t>
  </si>
  <si>
    <t>-1502104498</t>
  </si>
  <si>
    <t>Poznámka k položce:_x000d_
CYKY, průměr kabelu 8,6mm</t>
  </si>
  <si>
    <t>1000*1,15 'Přepočtené koeficientem množství</t>
  </si>
  <si>
    <t>741122016</t>
  </si>
  <si>
    <t>Montáž kabel Cu bez ukončení uložený pod omítku plný kulatý 3x2,5 až 6 mm2 (např. CYKY)</t>
  </si>
  <si>
    <t>-1685067514</t>
  </si>
  <si>
    <t>Montáž kabelů měděných bez ukončení uložených pod omítku plných kulatých (např. CYKY), počtu a průřezu žil 3x2,5 až 6 mm2</t>
  </si>
  <si>
    <t>34111036</t>
  </si>
  <si>
    <t>kabel instalační jádro Cu plné izolace PVC plášť PVC 450/750V (CYKY) 3x2,5mm2</t>
  </si>
  <si>
    <t>160664209</t>
  </si>
  <si>
    <t>Poznámka k položce:_x000d_
CYKY, průměr kabelu 9,5mm</t>
  </si>
  <si>
    <t>928*1,15 'Přepočtené koeficientem množství</t>
  </si>
  <si>
    <t>741122031</t>
  </si>
  <si>
    <t>Montáž kabel Cu bez ukončení uložený pod omítku plný kulatý 5x1,5 až 2,5 mm2 (např. CYKY)</t>
  </si>
  <si>
    <t>-956625237</t>
  </si>
  <si>
    <t>Montáž kabelů měděných bez ukončení uložených pod omítku plných kulatých (např. CYKY), počtu a průřezu žil 5x1,5 až 2,5 mm2</t>
  </si>
  <si>
    <t>34111090</t>
  </si>
  <si>
    <t>kabel instalační jádro Cu plné izolace PVC plášť PVC 450/750V (CYKY) 5x1,5mm2</t>
  </si>
  <si>
    <t>-412478699</t>
  </si>
  <si>
    <t>Poznámka k položce:_x000d_
CYKY, průměr kabelu 10,1mm</t>
  </si>
  <si>
    <t>165*1,15 'Přepočtené koeficientem množství</t>
  </si>
  <si>
    <t>741210001</t>
  </si>
  <si>
    <t>Montáž rozvodnice oceloplechová nebo plastová běžná do 20 kg</t>
  </si>
  <si>
    <t>-156524085</t>
  </si>
  <si>
    <t>Montáž rozvodnic oceloplechových nebo plastových bez zapojení vodičů běžných, hmotnosti do 20 kg</t>
  </si>
  <si>
    <t>8500230905</t>
  </si>
  <si>
    <t>Rozvodnice velkoobsahová Eaton Xboard BF-U-4/96-C IP 30</t>
  </si>
  <si>
    <t>278066336</t>
  </si>
  <si>
    <t>Poznámka k položce:_x000d_
značka: Eaton , moduly: 96 , řady: 4 , modulů v řadě: 24 , krytí: IP 30 , šířka: 588 mm , hloubka: 136 mm , výška: 770 mm , materiál: kov , třída ochrany: I , mechanická odolnost: IK 07 , barva: bílá , montáž: zapuštěná , průhledná dvířka: NE_x000d_
montáž zapuštěná, krytí IP 30, materiál kov, třída ochrany I, 24 modulů v řadě, řady 4, moduly 96, šířka 588 mm, výška 770 mm, hloubka 136 mm</t>
  </si>
  <si>
    <t>741310001</t>
  </si>
  <si>
    <t>Montáž spínač nástěnný 1-jednopólový prostředí normální se zapojením vodičů</t>
  </si>
  <si>
    <t>1964544778</t>
  </si>
  <si>
    <t>Montáž spínačů jedno nebo dvoupólových nástěnných se zapojením vodičů, pro prostředí normální spínačů, řazení 1-jednopólových</t>
  </si>
  <si>
    <t>34535015</t>
  </si>
  <si>
    <t>spínač nástěnný jednopólový, řazení 1, IP44, šroubové svorky</t>
  </si>
  <si>
    <t>1504764862</t>
  </si>
  <si>
    <t>741310021</t>
  </si>
  <si>
    <t>Montáž přepínač nástěnný 5-sériový prostředí normální se zapojením vodičů</t>
  </si>
  <si>
    <t>-1294579965</t>
  </si>
  <si>
    <t>Montáž spínačů jedno nebo dvoupólových nástěnných se zapojením vodičů, pro prostředí normální přepínačů, řazení 5-sériových</t>
  </si>
  <si>
    <t>34535017</t>
  </si>
  <si>
    <t>přepínač nástěnný sériový, řazení 5, IP44, šroubové svorky</t>
  </si>
  <si>
    <t>1670971467</t>
  </si>
  <si>
    <t>741310022</t>
  </si>
  <si>
    <t>Montáž přepínač nástěnný 6-střídavý prostředí normální se zapojením vodičů</t>
  </si>
  <si>
    <t>100479956</t>
  </si>
  <si>
    <t>Montáž spínačů jedno nebo dvoupólových nástěnných se zapojením vodičů, pro prostředí normální přepínačů, řazení 6-střídavých</t>
  </si>
  <si>
    <t>34535018</t>
  </si>
  <si>
    <t>přepínač nástěnný střídavý, řazení 6, IP44, šroubové svorky</t>
  </si>
  <si>
    <t>756718266</t>
  </si>
  <si>
    <t>741310024</t>
  </si>
  <si>
    <t>Montáž přepínač nástěnný 6+6 dvojitý střídavý prostředí normální se zapojením vodičů</t>
  </si>
  <si>
    <t>256402982</t>
  </si>
  <si>
    <t>Montáž spínačů jedno nebo dvoupólových nástěnných se zapojením vodičů, pro prostředí normální přepínačů, řazení 6+6 dvojitých střídavých</t>
  </si>
  <si>
    <t>34535022</t>
  </si>
  <si>
    <t>přepínač nástěnný střídavý dvojitý, řazení 6+6(6+1), IP44, šroubové svorky</t>
  </si>
  <si>
    <t>-1963913440</t>
  </si>
  <si>
    <t>741310025</t>
  </si>
  <si>
    <t>Montáž přepínač nástěnný 7-křížový prostředí normální se zapojením vodičů</t>
  </si>
  <si>
    <t>280598106</t>
  </si>
  <si>
    <t>Montáž spínačů jedno nebo dvoupólových nástěnných se zapojením vodičů, pro prostředí normální přepínačů, řazení 7-křížových</t>
  </si>
  <si>
    <t>34535019</t>
  </si>
  <si>
    <t>přepínač nástěnný křížový, s čirým průzorem, řazení 7, IP44, šroubové svorky</t>
  </si>
  <si>
    <t>1082289714</t>
  </si>
  <si>
    <t>741311004</t>
  </si>
  <si>
    <t>Montáž čidlo pohybu nástěnné se zapojením vodičů</t>
  </si>
  <si>
    <t>721145702</t>
  </si>
  <si>
    <t>Montáž spínačů speciálních se zapojením vodičů čidla pohybu nástěnného</t>
  </si>
  <si>
    <t>40461058</t>
  </si>
  <si>
    <t>čidlo pohybové a prezenční stropní 360°</t>
  </si>
  <si>
    <t>312625123</t>
  </si>
  <si>
    <t>741313001</t>
  </si>
  <si>
    <t>Montáž zásuvka (polo)zapuštěná bezšroubové připojení 2P+PE se zapojením vodičů</t>
  </si>
  <si>
    <t>682056353</t>
  </si>
  <si>
    <t>Montáž zásuvek domovních se zapojením vodičů bezšroubové připojení polozapuštěných nebo zapuštěných 10/16 A, provedení 2P + PE</t>
  </si>
  <si>
    <t>34555241</t>
  </si>
  <si>
    <t>přístroj zásuvky zápustné jednonásobné, krytka s clonkami, bezšroubové svorky</t>
  </si>
  <si>
    <t>-982860545</t>
  </si>
  <si>
    <t>741313003</t>
  </si>
  <si>
    <t>Montáž zásuvka (polo)zapuštěná bezšroubové připojení 2x(2P+PE) dvojnásobná se zapojením vodičů</t>
  </si>
  <si>
    <t>624938911</t>
  </si>
  <si>
    <t>Montáž zásuvek domovních se zapojením vodičů bezšroubové připojení polozapuštěných nebo zapuštěných 10/16 A, provedení 2x (2P + PE) dvojnásobná</t>
  </si>
  <si>
    <t>34555200</t>
  </si>
  <si>
    <t>zásuvka polozápustná dvojnásobná chráněná, šroubové svorky</t>
  </si>
  <si>
    <t>1227413305</t>
  </si>
  <si>
    <t>741320171</t>
  </si>
  <si>
    <t>Montáž jističů třípólových nn do 63 A bez krytu se zapojením vodičů</t>
  </si>
  <si>
    <t>-1670289911</t>
  </si>
  <si>
    <t>Montáž jističů se zapojením vodičů třípólových nn do 63 A bez krytu</t>
  </si>
  <si>
    <t>35822404</t>
  </si>
  <si>
    <t>jistič 3-pólový 32 A vypínací charakteristika B vypínací schopnost 10 kA</t>
  </si>
  <si>
    <t>-977303327</t>
  </si>
  <si>
    <t>741321001</t>
  </si>
  <si>
    <t>Montáž proudových chráničů dvoupólových nn do 25 A bez krytu se zapojením vodičů</t>
  </si>
  <si>
    <t>-1173299019</t>
  </si>
  <si>
    <t>Montáž proudových chráničů se zapojením vodičů dvoupólových nn do 25 A bez krytu</t>
  </si>
  <si>
    <t>24+24</t>
  </si>
  <si>
    <t>8500124848</t>
  </si>
  <si>
    <t>Chránič proudový s jištěním Eaton PFL6-10/1N/B/003</t>
  </si>
  <si>
    <t>831607297</t>
  </si>
  <si>
    <t>Poznámka k položce:_x000d_
značka: Eaton , jmenovitý proud: 10 A , Jmenovitý reziduální proud: 30 mA , zkratová vypínací schopnost: 6 kA , vypínací charakteristika: B , Počet pólů: 1+Npól , svorky: šroubové , typ: PFL6-10/1N/B/003 , jmenovité napětí: 230 V , typ napětí: AC , charakteristika kombinovaného chrániče: B , konstrukce chrániče: kombinovaný , citlivost na reziduální proud: AC_x000d_
jmenovitý proud 10 A, zkratová vypínací schopnost 6 kA, jmenovitý reziduální proud 30 mA, citlivost na reziduální proud AC, 1pól, svorky šroubové, charakteristika kombinovaného chrániče B</t>
  </si>
  <si>
    <t>8500124920</t>
  </si>
  <si>
    <t>Chránič proudový s jištěním Eaton PFL6-16/1N/B/003</t>
  </si>
  <si>
    <t>-541281227</t>
  </si>
  <si>
    <t>Poznámka k položce:_x000d_
značka: Eaton , jmenovitý proud: 16 A , Jmenovitý reziduální proud: 30 mA , zkratová vypínací schopnost: 6 kA , vypínací charakteristika: B , Počet pólů: 1+Npól , svorky: šroubové , typ: PFL6-16/1N/B/003 , jmenovité napětí: 230 V , typ napětí: AC , charakteristika kombinovaného chrániče: B , konstrukce chrániče: kombinovaný , citlivost na reziduální proud: AC_x000d_
jmenovitý proud 16 A, zkratová vypínací schopnost 6 kA, jmenovitý reziduální proud 30 mA, citlivost na reziduální proud AC, 1pól, svorky šroubové, charakteristika kombinovaného chrániče B</t>
  </si>
  <si>
    <t>741372072</t>
  </si>
  <si>
    <t>Montáž svítidlo LED interiérové závěsné hranaté nebo kruhové do 0,09 m2 se zapojením vodičů</t>
  </si>
  <si>
    <t>-1398480621</t>
  </si>
  <si>
    <t>Montáž svítidel s integrovaným zdrojem LED se zapojením vodičů interiérových závěsných hranatých nebo kruhových, plochy do 0,09 m2</t>
  </si>
  <si>
    <t>34825100.R</t>
  </si>
  <si>
    <t>Colmark Clean LED 4x 12,9W</t>
  </si>
  <si>
    <t>-728189440</t>
  </si>
  <si>
    <t>svítidlo interiérové závěsné IP20 60W 5100lm</t>
  </si>
  <si>
    <t>741372077</t>
  </si>
  <si>
    <t>Montáž svítidlo LED interiérové přisazené stropní hranaté nebo kruhové přes 0,09 do 0,36 m2 s pohybovým čidlem se zapojením vodičů</t>
  </si>
  <si>
    <t>781938507</t>
  </si>
  <si>
    <t>Montáž svítidel s integrovaným zdrojem LED se zapojením vodičů interiérových přisazených stropních hranatých nebo kruhových s pohybovým čidlem přes 0,09 do 0,36 m2</t>
  </si>
  <si>
    <t>"toalety"24</t>
  </si>
  <si>
    <t>"sklad"10</t>
  </si>
  <si>
    <t>"chodby"28</t>
  </si>
  <si>
    <t>"šatny"26</t>
  </si>
  <si>
    <t>34825003</t>
  </si>
  <si>
    <t>svítidlo interiérové stropní přisazené kruhové D 300-450mm 1900-2500lm</t>
  </si>
  <si>
    <t>-1115363790</t>
  </si>
  <si>
    <t>svítidlo interiérové stropní přisazené kruhové D 300-450mm 1900-2500lm.</t>
  </si>
  <si>
    <t>741372112</t>
  </si>
  <si>
    <t>Montáž svítidlo LED interiérové vestavné panelové hranaté nebo kruhové přes 0,09 do 0,36 m2 se zapojením vodičů</t>
  </si>
  <si>
    <t>919797605</t>
  </si>
  <si>
    <t>Montáž svítidel s integrovaným zdrojem LED se zapojením vodičů interiérových vestavných stropních panelových hranatých nebo kruhových, plochy přes 0,09 do 0,36 m2</t>
  </si>
  <si>
    <t>49+74+23</t>
  </si>
  <si>
    <t>1966117.R</t>
  </si>
  <si>
    <t>SITECO Apollon 21, DALI, Ra90, UGR&lt;19, 24.7W</t>
  </si>
  <si>
    <t>658281514</t>
  </si>
  <si>
    <t>LED PANEL MODUS FITP5000C</t>
  </si>
  <si>
    <t>1002023990.R</t>
  </si>
  <si>
    <t>SITECO Apollon 21, ON/OFF, Ra90, UGR&lt;19, 23.3W</t>
  </si>
  <si>
    <t>26426569</t>
  </si>
  <si>
    <t>LED panel MODUS FIT4000C3KN600/DALI</t>
  </si>
  <si>
    <t>1305489.R</t>
  </si>
  <si>
    <t>JK TROP 600 P, 36W</t>
  </si>
  <si>
    <t>92363967</t>
  </si>
  <si>
    <t>SVIT.FUTURA 2.5FT PC AL 11000/840</t>
  </si>
  <si>
    <t>741810003</t>
  </si>
  <si>
    <t>Celková prohlídka elektrického rozvodu a zařízení přes 0,5 do 1 milionu Kč</t>
  </si>
  <si>
    <t>-1180371708</t>
  </si>
  <si>
    <t>Zkoušky a prohlídky elektrických rozvodů a zařízení celková prohlídka a vyhotovení revizní zprávy pro objem montážních prací přes 500 do 1000 tis. Kč</t>
  </si>
  <si>
    <t>741810011</t>
  </si>
  <si>
    <t>Příplatek k celkové prohlídce za každých dalších 500 000,- Kč</t>
  </si>
  <si>
    <t>391546121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</si>
  <si>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</si>
  <si>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741820102</t>
  </si>
  <si>
    <t>Měření intenzity osvětlení</t>
  </si>
  <si>
    <t>-986535000</t>
  </si>
  <si>
    <t>Měření osvětlovacího zařízení intenzity osvětlení na pracovišti do 50 svítidel</t>
  </si>
  <si>
    <t>998741311</t>
  </si>
  <si>
    <t>Přesun hmot procentní pro silnoproud ruční v objektech v do 6 m</t>
  </si>
  <si>
    <t>%</t>
  </si>
  <si>
    <t>-1376964977</t>
  </si>
  <si>
    <t>Přesun hmot pro silnoproud stanovený procentní sazbou (%) z ceny vodorovná dopravní vzdálenost do 50 m ruční (bez užití mechanizace) v objektech výšky do 6 m</t>
  </si>
  <si>
    <t>742</t>
  </si>
  <si>
    <t>Elektroinstalace - slaboproud</t>
  </si>
  <si>
    <t>742110002</t>
  </si>
  <si>
    <t>Montáž trubek pro slaboproud plastových ohebných uložených pod omítku</t>
  </si>
  <si>
    <t>2069400243</t>
  </si>
  <si>
    <t>Montáž trubek elektroinstalačních plastových ohebných uložených pod omítku</t>
  </si>
  <si>
    <t>1690006002</t>
  </si>
  <si>
    <t>Trubka ohebná Kopos Monoflex 1420_K10 20 mm 10 m</t>
  </si>
  <si>
    <t>-1181391223</t>
  </si>
  <si>
    <t>Poznámka k položce:_x000d_
mechanická odolnost: 320 N , UV odolnost: NE , značka: Kopos , délka: 10 m , průměr: 20 mm , vnější průměr: 20 mm , vnitřní průměr: 14,1 mm , materiál: PVC , barva: šedá , rozměry: 10 m , balení: 10 m , tuhost: ohebná , brání šíření plamene: ANO , bezhalogenový materiál: NE_x000d_
pro vnitřní instalace, korugovaná, jednovrstvá, brání šíření plamene, mechanická odolnost 320 N, materiál PVC</t>
  </si>
  <si>
    <t>760*1,15 'Přepočtené koeficientem množství</t>
  </si>
  <si>
    <t>742124003</t>
  </si>
  <si>
    <t>Montáž kabelů datových FTP, UTP, STP pro vnitřní rozvody pevně</t>
  </si>
  <si>
    <t>-1768915038</t>
  </si>
  <si>
    <t>34121262</t>
  </si>
  <si>
    <t>kabel datový jádro Cu plné plášť PVC (U/UTP) kategorie 5e</t>
  </si>
  <si>
    <t>581778246</t>
  </si>
  <si>
    <t>Poznámka k položce:_x000d_
U/UTP, průměr kabelu 5mm</t>
  </si>
  <si>
    <t>200*1,2 'Přepočtené koeficientem množství</t>
  </si>
  <si>
    <t>-1150109450</t>
  </si>
  <si>
    <t>100+430+230</t>
  </si>
  <si>
    <t>34121263</t>
  </si>
  <si>
    <t>kabel datový jádro Cu plné plášť PVC (U/UTP) kategorie 6</t>
  </si>
  <si>
    <t>260032382</t>
  </si>
  <si>
    <t>Poznámka k položce:_x000d_
U/UTP, průměr kabelu 6,3mm</t>
  </si>
  <si>
    <t>760*1,2 'Přepočtené koeficientem množství</t>
  </si>
  <si>
    <t>742210001.R</t>
  </si>
  <si>
    <t>Montáž ústředny EPS</t>
  </si>
  <si>
    <t>-1472172424</t>
  </si>
  <si>
    <t>Montáž ústředny EPS bez čelního panelu jednokruhové</t>
  </si>
  <si>
    <t>40462005</t>
  </si>
  <si>
    <t>ústředna PZTS se zabudovaným LAN a GSM komunikátorem</t>
  </si>
  <si>
    <t>-168988666</t>
  </si>
  <si>
    <t>742220081</t>
  </si>
  <si>
    <t>Montáž čtečky bezkontaktních karet</t>
  </si>
  <si>
    <t>1818393682</t>
  </si>
  <si>
    <t>40467005.R</t>
  </si>
  <si>
    <t>Čtečka RFID duální. HID Prox 125kHz a Mifare 13,56MHz</t>
  </si>
  <si>
    <t>-954619883</t>
  </si>
  <si>
    <t>40467005.R1</t>
  </si>
  <si>
    <t>Čtečka RFID duální. HID Prox 125kHz a Mifare 13,56MHz, s číselnou klávesnicí</t>
  </si>
  <si>
    <t>-702422261</t>
  </si>
  <si>
    <t>742220141</t>
  </si>
  <si>
    <t>Montáž ovládací klávesnice pro dodanou ústřednu</t>
  </si>
  <si>
    <t>-1206091387</t>
  </si>
  <si>
    <t>Montáž klávesnice pro dodanou ústřednu</t>
  </si>
  <si>
    <t>40467025</t>
  </si>
  <si>
    <t>klávesnice ústředny PZTS, LED</t>
  </si>
  <si>
    <t>-1906052788</t>
  </si>
  <si>
    <t>742230004</t>
  </si>
  <si>
    <t>Montáž vnitřní kamery</t>
  </si>
  <si>
    <t>135495781</t>
  </si>
  <si>
    <t>Montáž kamerového systému vnitřní kamery</t>
  </si>
  <si>
    <t>38475191.R</t>
  </si>
  <si>
    <t>IP kamera Kodek H265 a novější, PoE 802.3af nebo 802.3at, IR přísvit, ISO/IEC 27001:2013 a novější, + POE napájení</t>
  </si>
  <si>
    <t>559210906</t>
  </si>
  <si>
    <t>742310002.R</t>
  </si>
  <si>
    <t>Montáž zvonku s kamerou</t>
  </si>
  <si>
    <t>1927525572</t>
  </si>
  <si>
    <t>Montáž domovního telefonu komunikačního tabla</t>
  </si>
  <si>
    <t>37414130.R</t>
  </si>
  <si>
    <t>Zvonek s kamerou</t>
  </si>
  <si>
    <t>780619896</t>
  </si>
  <si>
    <t>742310006</t>
  </si>
  <si>
    <t>Montáž domácího nástěnného audio/video telefonu</t>
  </si>
  <si>
    <t>1495264278</t>
  </si>
  <si>
    <t>Montáž domovního telefonu nástěnného audio/video telefonu</t>
  </si>
  <si>
    <t>38226066</t>
  </si>
  <si>
    <t>telefon domácí nástěnný pro povrchovou instalaci</t>
  </si>
  <si>
    <t>-205801698</t>
  </si>
  <si>
    <t>742330012</t>
  </si>
  <si>
    <t>Montáž zařízení do rozvaděče (switch, UPS, DVR, server) bez nastavení</t>
  </si>
  <si>
    <t>-656220201</t>
  </si>
  <si>
    <t>Montáž strukturované kabeláže zařízení do rozvaděče switche, UPS, DVR, server bez nastavení</t>
  </si>
  <si>
    <t>35712104.R</t>
  </si>
  <si>
    <t>Switch 10/100/1000 do RACK, 28x pozice RJ-45</t>
  </si>
  <si>
    <t>-1259115041</t>
  </si>
  <si>
    <t>switch 28 portů Gigabit (24x PoE, 4x bez PoE) kapacita 56Gbps 370W</t>
  </si>
  <si>
    <t>742330012.R</t>
  </si>
  <si>
    <t>Přístupový bod WIFI</t>
  </si>
  <si>
    <t>737998945</t>
  </si>
  <si>
    <t>40467019.R</t>
  </si>
  <si>
    <t>Přístupový bod WIFI 2,4GHz/5GHz, dosah 20m</t>
  </si>
  <si>
    <t>1099547849</t>
  </si>
  <si>
    <t>Práce a dodávky M</t>
  </si>
  <si>
    <t>22-M</t>
  </si>
  <si>
    <t>Montáže technologických zařízení pro dopravní stavby</t>
  </si>
  <si>
    <t>220490847</t>
  </si>
  <si>
    <t>Montáž zásuvky pro 1 datový port</t>
  </si>
  <si>
    <t>1877165188</t>
  </si>
  <si>
    <t>Montáž příslušenství pro telefonní přístroje zásuvky pro 1 datový port</t>
  </si>
  <si>
    <t>34555000</t>
  </si>
  <si>
    <t>zásuvka datová jednonásobná kompletní s rámečkem, RJ45, Kat. 5e UTP, svorky IDC</t>
  </si>
  <si>
    <t>256</t>
  </si>
  <si>
    <t>-593288119</t>
  </si>
  <si>
    <t>HZS1301</t>
  </si>
  <si>
    <t>Hodinová zúčtovací sazba zedník</t>
  </si>
  <si>
    <t>hod</t>
  </si>
  <si>
    <t>834532073</t>
  </si>
  <si>
    <t>Hodinové zúčtovací sazby profesí HSV provádění konstrukcí zedník</t>
  </si>
  <si>
    <t>"ostatní blíže nespecifikované práce, čerpání dle stavebního deníku"</t>
  </si>
  <si>
    <t>20*8</t>
  </si>
  <si>
    <t>HZS2232</t>
  </si>
  <si>
    <t>Hodinová zúčtovací sazba elektrikář odborný</t>
  </si>
  <si>
    <t>1733274473</t>
  </si>
  <si>
    <t>Hodinové zúčtovací sazby profesí PSV provádění stavebních instalací elektrikář odborný</t>
  </si>
  <si>
    <t>"ostatní eletrikářské práce"</t>
  </si>
  <si>
    <t>10*8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</si>
  <si>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</si>
  <si>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</si>
  <si>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</si>
  <si>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</si>
  <si>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</si>
  <si>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</si>
  <si>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960289783</t>
  </si>
  <si>
    <t>04 - Zdravotně technické instalace</t>
  </si>
  <si>
    <t xml:space="preserve">    722 - Zdravotechnika - vnitřní vodovod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</si>
  <si>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</si>
  <si>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</si>
  <si>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</si>
  <si>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</si>
  <si>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311101212.R</t>
  </si>
  <si>
    <t>Vytvoření prostupů pro vedení zdravotně technických instalací</t>
  </si>
  <si>
    <t>-255826881</t>
  </si>
  <si>
    <t>721175001</t>
  </si>
  <si>
    <t>Potrubí kanalizační plastové připojovací odhlučněné dvouvrstvé DN 50</t>
  </si>
  <si>
    <t>-1419628325</t>
  </si>
  <si>
    <t>Plastové potrubí odhlučněné dvouvrstvé připojovací DN 50</t>
  </si>
  <si>
    <t>2+2+2+4+2+4+2+3+4+5</t>
  </si>
  <si>
    <t>721175001.R</t>
  </si>
  <si>
    <t>Potrubí kanalizační plastové připojovací odhlučněné dvouvrstvé DN 40</t>
  </si>
  <si>
    <t>837955622</t>
  </si>
  <si>
    <t>2+23+2+4+4+2+2+5+5+7+4+5+7+2+3+4+3+8+6+3+2,2+2+3+5+2+4+4+15</t>
  </si>
  <si>
    <t>721175003</t>
  </si>
  <si>
    <t>Potrubí kanalizační plastové připojovací odhlučněné dvouvrstvé DN 100</t>
  </si>
  <si>
    <t>-465791263</t>
  </si>
  <si>
    <t>Plastové potrubí odhlučněné dvouvrstvé připojovací DN 100</t>
  </si>
  <si>
    <t>1+3+1+2+3+3+2+2+3</t>
  </si>
  <si>
    <t>721194103.R</t>
  </si>
  <si>
    <t>Tvarovky a ostatní materiál pro kompletní provedení rozvodů kanalizace</t>
  </si>
  <si>
    <t>403079444</t>
  </si>
  <si>
    <t>721194103.R1</t>
  </si>
  <si>
    <t xml:space="preserve">Připojovací příslušenství pro napojení van v místnosti vodoléčby </t>
  </si>
  <si>
    <t>-381210987</t>
  </si>
  <si>
    <t>Připojovací příslušenství pro napojení van v místnosti vodoléčby</t>
  </si>
  <si>
    <t>Montáž - odtokový sprchový žlab délky 1200 mm s krycím roštem a zápachovou uzávěrkou vč. vybetonování spádové vrstvy</t>
  </si>
  <si>
    <t>1358906018</t>
  </si>
  <si>
    <t>1669482646</t>
  </si>
  <si>
    <t>721290111</t>
  </si>
  <si>
    <t>Zkouška těsnosti potrubí kanalizace vodou do DN 125</t>
  </si>
  <si>
    <t>855135445</t>
  </si>
  <si>
    <t xml:space="preserve">Zkouška těsnosti kanalizace  v objektech vodou do DN 125</t>
  </si>
  <si>
    <t>998721201</t>
  </si>
  <si>
    <t>Přesun hmot procentní pro vnitřní kanalizaci v objektech v do 6 m</t>
  </si>
  <si>
    <t>-1922264897</t>
  </si>
  <si>
    <t>Přesun hmot pro vnitřní kanalizaci stanovený procentní sazbou (%) z ceny vodorovná dopravní vzdálenost do 50 m základní v objektech výšky do 6 m</t>
  </si>
  <si>
    <t>722</t>
  </si>
  <si>
    <t>Zdravotechnika - vnitřní vodovod</t>
  </si>
  <si>
    <t>722174002</t>
  </si>
  <si>
    <t>Potrubí vodovodní plastové PPR svar polyfúze PN 16 D 20x2,8 mm</t>
  </si>
  <si>
    <t>2128558748</t>
  </si>
  <si>
    <t>Potrubí z plastových trubek z polypropylenu PPR svařovaných polyfúzně PN 16 (SDR 7,4) D 20 x 2,8</t>
  </si>
  <si>
    <t>186</t>
  </si>
  <si>
    <t>722174003</t>
  </si>
  <si>
    <t>Potrubí vodovodní plastové PPR svar polyfúze PN 16 D 25x3,5 mm</t>
  </si>
  <si>
    <t>-1657613138</t>
  </si>
  <si>
    <t>Potrubí z plastových trubek z polypropylenu PPR svařovaných polyfúzně PN 16 (SDR 7,4) D 25 x 3,5</t>
  </si>
  <si>
    <t>169</t>
  </si>
  <si>
    <t>722175002</t>
  </si>
  <si>
    <t>Potrubí vodovodní plastové PP-RCT svar polyfúze D 20x2,8 mm</t>
  </si>
  <si>
    <t>-1188835241</t>
  </si>
  <si>
    <t>Potrubí z plastových trubek z polypropylenu PP-RCT svařovaných polyfúzně D 20 x 2,8</t>
  </si>
  <si>
    <t>"rozvod teplé vody"</t>
  </si>
  <si>
    <t>173+159</t>
  </si>
  <si>
    <t>722175003</t>
  </si>
  <si>
    <t>Potrubí vodovodní plastové PP-RCT svar polyfúze D 25x3,5 mm</t>
  </si>
  <si>
    <t>-1343058753</t>
  </si>
  <si>
    <t>Potrubí z plastových trubek z polypropylenu PP-RCT svařovaných polyfúzně D 25 x 3,5</t>
  </si>
  <si>
    <t>3+5+3+4+7+3+54+54+20*2</t>
  </si>
  <si>
    <t>722175003.R</t>
  </si>
  <si>
    <t>Tvarovky a ostatní materiál pro kompletní provedení rozvodů vody</t>
  </si>
  <si>
    <t>838481263</t>
  </si>
  <si>
    <t>722181231</t>
  </si>
  <si>
    <t>Ochrana vodovodního potrubí přilepenými termoizolačními trubicemi z PE tl přes 9 do 13 mm DN do 22 mm</t>
  </si>
  <si>
    <t>-1412435254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</si>
  <si>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</si>
  <si>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</si>
  <si>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vodovodního potrubí přilepenými termoizolačními trubicemi z PE tl přes 9 do 13 mm DN přes 22 do 45 mm</t>
  </si>
  <si>
    <t>1826368112</t>
  </si>
  <si>
    <t>Ochrana potrubí termoizolačními trubicemi z pěnového polyetylenu PE přilepenými v příčných a podélných spojích, tloušťky izolace přes 9 do 13 mm, vnitřního průměru izolace DN přes 22 do 45 mm</t>
  </si>
  <si>
    <t>722290234</t>
  </si>
  <si>
    <t>Proplach, dezinfekce a tlaková zkouška vodovodního potrubí do DN 80</t>
  </si>
  <si>
    <t>-397069297</t>
  </si>
  <si>
    <t xml:space="preserve">Zkoušky, proplach a desinfekce vodovodního potrubí  proplach a desinfekce vodovodního potrubí do DN 80</t>
  </si>
  <si>
    <t>722290246</t>
  </si>
  <si>
    <t>Zkouška těsnosti vodovodního potrubí plastového DN do 40</t>
  </si>
  <si>
    <t>157895004</t>
  </si>
  <si>
    <t>Zkoušky, proplach a desinfekce vodovodního potrubí zkoušky těsnosti vodovodního potrubí plastového do DN 40</t>
  </si>
  <si>
    <t>998722201</t>
  </si>
  <si>
    <t>Přesun hmot procentní pro vnitřní vodovod v objektech v do 6 m</t>
  </si>
  <si>
    <t>490669371</t>
  </si>
  <si>
    <t>Přesun hmot pro vnitřní vodovod stanovený procentní sazbou (%) z ceny vodorovná dopravní vzdálenost do 50 m základní v objektech výšky do 6 m</t>
  </si>
  <si>
    <t>Kompletní dodávka nového bazénu vč. veškeré přílušenství a technologií dle PD</t>
  </si>
  <si>
    <t>-649801393</t>
  </si>
  <si>
    <t>"bazén místnost s42"</t>
  </si>
  <si>
    <t>725112022</t>
  </si>
  <si>
    <t>Klozet keramický závěsný na nosné stěny s hlubokým splachováním odpad vodorovný</t>
  </si>
  <si>
    <t>33343223</t>
  </si>
  <si>
    <t>Zařízení záchodů klozety keramické závěsné na nosné stěny s hlubokým splachováním odpad vodorovný</t>
  </si>
  <si>
    <t>725112022.R</t>
  </si>
  <si>
    <t xml:space="preserve">Klozet keramický závěsný (pro tělesně postižené) na nosné stěny s hlubokým splachováním odpad vodorovný </t>
  </si>
  <si>
    <t>1284922482</t>
  </si>
  <si>
    <t>-2126556687</t>
  </si>
  <si>
    <t>-1156676314</t>
  </si>
  <si>
    <t>-189578026</t>
  </si>
  <si>
    <t>-53166439</t>
  </si>
  <si>
    <t>561939199</t>
  </si>
  <si>
    <t>2000771141</t>
  </si>
  <si>
    <t>1641524873</t>
  </si>
  <si>
    <t>-1955650149</t>
  </si>
  <si>
    <t>-1736707378</t>
  </si>
  <si>
    <t>1117884296</t>
  </si>
  <si>
    <t>725822613</t>
  </si>
  <si>
    <t>Baterie umyvadlová stojánková páková s výpustí</t>
  </si>
  <si>
    <t>-1822931775</t>
  </si>
  <si>
    <t>Baterie umyvadlové stojánkové pákové s výpustí</t>
  </si>
  <si>
    <t>1632811256</t>
  </si>
  <si>
    <t>1155682896</t>
  </si>
  <si>
    <t>-73135901</t>
  </si>
  <si>
    <t>725849411</t>
  </si>
  <si>
    <t>Montáž baterie sprchové nástěnná s nastavitelnou výškou sprchy</t>
  </si>
  <si>
    <t>1232153211</t>
  </si>
  <si>
    <t>Baterie sprchové montáž nástěnných baterií s nastavitelnou výškou sprchy</t>
  </si>
  <si>
    <t>55145590</t>
  </si>
  <si>
    <t>baterie sprchová páková včetně sprchové soupravy 150mm chrom</t>
  </si>
  <si>
    <t>2128184569</t>
  </si>
  <si>
    <t>998725201</t>
  </si>
  <si>
    <t>Přesun hmot procentní pro zařizovací předměty v objektech v do 6 m</t>
  </si>
  <si>
    <t>1233997903</t>
  </si>
  <si>
    <t>Přesun hmot pro zařizovací předměty stanovený procentní sazbou (%) z ceny vodorovná dopravní vzdálenost do 50 m v objektech výšky do 6 m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</si>
  <si>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</si>
  <si>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</si>
  <si>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</si>
  <si>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</si>
  <si>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1821956404</t>
  </si>
  <si>
    <t>Předstěnové instalační systémy pro zazdění do masivních zděných konstrukcí pro závěsné klozety ovládání zepředu, stavební výška 1080 mm</t>
  </si>
  <si>
    <t>726111031.R</t>
  </si>
  <si>
    <t>Instalační předstěna pro klozet (pro tělesně postižené) s ovládáním zepředu v 1080 mm závěsný do masivní zděné kce</t>
  </si>
  <si>
    <t>-542676737</t>
  </si>
  <si>
    <t>726191001</t>
  </si>
  <si>
    <t>Zvukoizolační souprava pro klozet a bidet</t>
  </si>
  <si>
    <t>-106845932</t>
  </si>
  <si>
    <t>Ostatní příslušenství instalačních systémů zvukoizolační souprava pro WC a bidet</t>
  </si>
  <si>
    <t>726191002</t>
  </si>
  <si>
    <t>Souprava pro předstěnovou montáž</t>
  </si>
  <si>
    <t>194635504</t>
  </si>
  <si>
    <t>Ostatní příslušenství instalačních systémů souprava pro předstěnovou montáž</t>
  </si>
  <si>
    <t>726191011</t>
  </si>
  <si>
    <t>Ovládací tlačítko WC pro montáž do předstěnových konstrukcí</t>
  </si>
  <si>
    <t>1901950238</t>
  </si>
  <si>
    <t>Ostatní příslušenství instalačních systémů montáž ovládacích tlačítek k WC</t>
  </si>
  <si>
    <t>55281792</t>
  </si>
  <si>
    <t>tlačítko pro ovládání WC zepředu, chrom, Stop splachování, 246x164mm</t>
  </si>
  <si>
    <t>501363469</t>
  </si>
  <si>
    <t>998726211</t>
  </si>
  <si>
    <t>Přesun hmot procentní pro instalační prefabrikáty v objektech v do 6 m</t>
  </si>
  <si>
    <t>-84087502</t>
  </si>
  <si>
    <t>Přesun hmot pro instalační prefabrikáty stanovený procentní sazbou (%) z ceny vodorovná dopravní vzdálenost do 50 m v objektech výšky do 6 m</t>
  </si>
  <si>
    <t>733</t>
  </si>
  <si>
    <t>Ústřední vytápění - rozvodné potrubí</t>
  </si>
  <si>
    <t>733221203.R</t>
  </si>
  <si>
    <t>Potrubí měděné měkké spojované tvrdým pájením D 16x1 mm</t>
  </si>
  <si>
    <t>-162178385</t>
  </si>
  <si>
    <t>Potrubí z trubek měděných měkkých spojovaných tvrdým pájením Ø 18/1</t>
  </si>
  <si>
    <t>"propojení nového radiátoru na stávající soustavu"</t>
  </si>
  <si>
    <t>734</t>
  </si>
  <si>
    <t>Ústřední vytápění - armatury</t>
  </si>
  <si>
    <t>734261406</t>
  </si>
  <si>
    <t>Armatura připojovací přímá G 1/2x18 PN 10 do 110°C radiátorů typu VK</t>
  </si>
  <si>
    <t>15864392</t>
  </si>
  <si>
    <t>Šroubení připojovací armatury radiátorů VK PN 10 do 110°C, regulační uzavíratelné přímé G 1/2 x 18</t>
  </si>
  <si>
    <t>735152381</t>
  </si>
  <si>
    <t>Otopné těleso panel VK dvoudeskové bez přídavné přestupní plochy výška/délka 600/1600 mm výkon 1565 W</t>
  </si>
  <si>
    <t>682223665</t>
  </si>
  <si>
    <t>Otopná tělesa panelová VK dvoudesková PN 1,0 MPa, T do 110°C bez přídavné přestupní plochy výšky tělesa 600 mm stavební délky / výkonu 1600 mm / 1565 W</t>
  </si>
  <si>
    <t>"doplnění tělesa v místnosti S45"</t>
  </si>
  <si>
    <t>735159230</t>
  </si>
  <si>
    <t>Montáž otopných těles panelových dvouřadých dl přes 1500 do 1980 mm</t>
  </si>
  <si>
    <t>-1923828684</t>
  </si>
  <si>
    <t>Montáž otopných těles panelových dvouřadých, stavební délky přes 1500 do 1980 mm</t>
  </si>
  <si>
    <t>"montáž uschovaného topného tělesa z místnosti s41"1</t>
  </si>
  <si>
    <t>735511143</t>
  </si>
  <si>
    <t>Podlahové vytápění - elektrotermická hlavice (termopohon)</t>
  </si>
  <si>
    <t>-69567456</t>
  </si>
  <si>
    <t>Trubkové teplovodní podlahové vytápění regulační zařízení elektrotermická hlavice</t>
  </si>
  <si>
    <t>751</t>
  </si>
  <si>
    <t>Vzduchotechnika</t>
  </si>
  <si>
    <t>751711111</t>
  </si>
  <si>
    <t>Montáž klimatizační jednotky vnitřní nástěnné o výkonu do 3,5 kW</t>
  </si>
  <si>
    <t>2145241905</t>
  </si>
  <si>
    <t>Montáž klimatizační jednotky vnitřní nástěnné o výkonu (pro objem místnosti) do 3,5 kW (do 35 m3)</t>
  </si>
  <si>
    <t>42952001</t>
  </si>
  <si>
    <t>jednotka klimatizační nástěnná o výkonu do 3,5kW</t>
  </si>
  <si>
    <t>-752404485</t>
  </si>
  <si>
    <t>751711112</t>
  </si>
  <si>
    <t>Montáž klimatizační jednotky vnitřní nástěnné o výkonu přes 3,5 do 5 kW</t>
  </si>
  <si>
    <t>-878190499</t>
  </si>
  <si>
    <t>Montáž klimatizační jednotky vnitřní nástěnné o výkonu (pro objem místnosti) přes 3,5 do 5 kW (přes 35 do 50 m3)</t>
  </si>
  <si>
    <t>42952002</t>
  </si>
  <si>
    <t>jednotka klimatizační nástěnná o výkonu do 5,0kW</t>
  </si>
  <si>
    <t>1276535138</t>
  </si>
  <si>
    <t>751721111</t>
  </si>
  <si>
    <t>Montáž klimatizační jednotky venkovní s jednofázovým napájením do 2 vnitřních jednotek</t>
  </si>
  <si>
    <t>1889989994</t>
  </si>
  <si>
    <t>Montáž klimatizační jednotky venkovní jednofázové napájení do 2 vnitřních jednotek</t>
  </si>
  <si>
    <t>42952015</t>
  </si>
  <si>
    <t>jednotka klimatizační venkovní jednofázové napájení do 2 vnitřních jednotek o výkonu do 5,5kW</t>
  </si>
  <si>
    <t>855770451</t>
  </si>
  <si>
    <t>751721112</t>
  </si>
  <si>
    <t>Montáž klimatizační jednotky venkovní s jednofázovým napájením do 3 vnitřních jednotek</t>
  </si>
  <si>
    <t>1617506936</t>
  </si>
  <si>
    <t>Montáž klimatizační jednotky venkovní jednofázové napájení do 3 vnitřních jednotek</t>
  </si>
  <si>
    <t>42952016</t>
  </si>
  <si>
    <t>jednotka klimatizační venkovní jednofázové napájení do 3 vnitřních jednotek o výkonu do 6,5kW</t>
  </si>
  <si>
    <t>1934670177</t>
  </si>
  <si>
    <t>751721113</t>
  </si>
  <si>
    <t>Montáž klimatizační jednotky venkovní s jednofázovým napájením do 4 vnitřních jednotek</t>
  </si>
  <si>
    <t>910349244</t>
  </si>
  <si>
    <t>Montáž klimatizační jednotky venkovní jednofázové napájení do 4 vnitřních jednotek</t>
  </si>
  <si>
    <t>42952017</t>
  </si>
  <si>
    <t>jednotka klimatizační venkovní jednofázové napájení do 4 vnitřních jednotek o výkonu do 8,0kW</t>
  </si>
  <si>
    <t>900744715</t>
  </si>
  <si>
    <t>751791112</t>
  </si>
  <si>
    <t>Montáž napojovacího měděného potrubí předizolovaného 10 (3/8" x 0,8)</t>
  </si>
  <si>
    <t>1698253161</t>
  </si>
  <si>
    <t>Montáž napojovacího potrubí měděného předizolovaného, D mm (" x tl. stěny) 10 (3/8" x 0,8)</t>
  </si>
  <si>
    <t>(20+20+20+10+20+10+8+12+6)*2</t>
  </si>
  <si>
    <t>42981908</t>
  </si>
  <si>
    <t>trubka předizolovaná Cu 3/8" (10 mm), stěna tl 0,8 mm, izolace 9mm</t>
  </si>
  <si>
    <t>1908013519</t>
  </si>
  <si>
    <t>252*1,03 'Přepočtené koeficientem množství</t>
  </si>
  <si>
    <t>751792007</t>
  </si>
  <si>
    <t>Montáž sifonu pro odvod kondenzátu klimatizace</t>
  </si>
  <si>
    <t>972459726</t>
  </si>
  <si>
    <t>Montáž ostatních zařízení pro odvod kondenzátu klimatizace sifonu</t>
  </si>
  <si>
    <t>48481003</t>
  </si>
  <si>
    <t>sifon pro odvod kondenzátu</t>
  </si>
  <si>
    <t>-300415063</t>
  </si>
  <si>
    <t>751792008</t>
  </si>
  <si>
    <t>Montáž hadice pro odvod kondenzátu klimatizace</t>
  </si>
  <si>
    <t>117761674</t>
  </si>
  <si>
    <t>Montáž ostatních zařízení pro odvod kondenzátu klimatizace hadice</t>
  </si>
  <si>
    <t>48481004</t>
  </si>
  <si>
    <t>hadice pro odvod kondenzátu</t>
  </si>
  <si>
    <t>-1612569157</t>
  </si>
  <si>
    <t>3+6+8+3+3+4+6+3+5+5+5</t>
  </si>
  <si>
    <t>HZS1302</t>
  </si>
  <si>
    <t>Hodinová zúčtovací sazba zedník specialista</t>
  </si>
  <si>
    <t>CS ÚRS 2022 01</t>
  </si>
  <si>
    <t>-462778008</t>
  </si>
  <si>
    <t xml:space="preserve">Hodinové zúčtovací sazby profesí HSV  provádění konstrukcí zedník specialista</t>
  </si>
  <si>
    <t>"zednické přípomoce pro profese"</t>
  </si>
  <si>
    <t>40*4</t>
  </si>
  <si>
    <t>HZS2211</t>
  </si>
  <si>
    <t>Hodinová zúčtovací sazba instalatér</t>
  </si>
  <si>
    <t>CS ÚRS 2024 01</t>
  </si>
  <si>
    <t>-49134695</t>
  </si>
  <si>
    <t>Hodinové zúčtovací sazby profesí PSV provádění stavebních instalací instalatér</t>
  </si>
  <si>
    <t>"ostatní blíže nespecifokované práce, nutné ke zprovoznění rozvodů vody a kanalizace"</t>
  </si>
  <si>
    <t>40*3</t>
  </si>
  <si>
    <t>HZS2212</t>
  </si>
  <si>
    <t>Hodinová zúčtovací sazba instalatér odborný</t>
  </si>
  <si>
    <t>1698340588</t>
  </si>
  <si>
    <t>Hodinové zúčtovací sazby profesí PSV provádění stavebních instalací instalatér odborný</t>
  </si>
  <si>
    <t>HZS3211</t>
  </si>
  <si>
    <t>Hodinová zúčtovací sazba montér vzduchotechniky a chlazení</t>
  </si>
  <si>
    <t>-458028531</t>
  </si>
  <si>
    <t>Hodinové zúčtovací sazby montáží technologických zařízení na stavebních objektech montér vzduchotechniky a chlazení</t>
  </si>
  <si>
    <t>"ostatní blíže nespecifokované práce, nutné ke zprovoznění VZT"8*5</t>
  </si>
  <si>
    <t>HZS3212</t>
  </si>
  <si>
    <t>Hodinová zúčtovací sazba montér vzduchotechniky a chlazení odborný</t>
  </si>
  <si>
    <t>-1776146351</t>
  </si>
  <si>
    <t>Hodinové zúčtovací sazby montáží technologických zařízení na stavebních objektech montér vzduchotechniky odborný</t>
  </si>
  <si>
    <t>05 - Vedlejší rozpočtové náklady</t>
  </si>
  <si>
    <t xml:space="preserve">    VRN2 - Příprava staveniště</t>
  </si>
  <si>
    <t xml:space="preserve">    VRN3 - Zařízení staveniště</t>
  </si>
  <si>
    <t>-1306926407</t>
  </si>
  <si>
    <t>VRN2</t>
  </si>
  <si>
    <t>Příprava staveniště</t>
  </si>
  <si>
    <t>020001000</t>
  </si>
  <si>
    <t>25815989</t>
  </si>
  <si>
    <t>VRN3</t>
  </si>
  <si>
    <t>Zařízení staveniště</t>
  </si>
  <si>
    <t>030001000</t>
  </si>
  <si>
    <t>1890540159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</si>
</sst>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34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20250129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Přestavba prostor pro neurorehabilitaci a revitalizace akutní rehabilitace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Ústí nad Labem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29. 1. 2025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Krajská zdravotní, a.s. Masarykova nemocnice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Ing. Ondřej Hampejs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>Hampejs projekty s.r.o.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ROUND(SUM(AG95:AG99),2)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ROUND(SUM(AS95:AS99),2)</f>
        <v>0</v>
      </c>
      <c r="AT94" s="98">
        <f>ROUND(SUM(AV94:AW94),2)</f>
        <v>0</v>
      </c>
      <c r="AU94" s="99">
        <f>ROUND(SUM(AU95:AU99),5)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ROUND(SUM(AZ95:AZ99),2)</f>
        <v>0</v>
      </c>
      <c r="BA94" s="98">
        <f>ROUND(SUM(BA95:BA99),2)</f>
        <v>0</v>
      </c>
      <c r="BB94" s="98">
        <f>ROUND(SUM(BB95:BB99),2)</f>
        <v>0</v>
      </c>
      <c r="BC94" s="98">
        <f>ROUND(SUM(BC95:BC99),2)</f>
        <v>0</v>
      </c>
      <c r="BD94" s="100">
        <f>ROUND(SUM(BD95:BD99),2)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16.5" customHeight="1">
      <c r="A95" s="103" t="s">
        <v>80</v>
      </c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Bourací práce'!J30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ROUND(SUM(AV95:AW95),2)</f>
        <v>0</v>
      </c>
      <c r="AU95" s="112">
        <f>'01 - Bourací práce'!P130</f>
        <v>0</v>
      </c>
      <c r="AV95" s="111">
        <f>'01 - Bourací práce'!J33</f>
        <v>0</v>
      </c>
      <c r="AW95" s="111">
        <f>'01 - Bourací práce'!J34</f>
        <v>0</v>
      </c>
      <c r="AX95" s="111">
        <f>'01 - Bourací práce'!J35</f>
        <v>0</v>
      </c>
      <c r="AY95" s="111">
        <f>'01 - Bourací práce'!J36</f>
        <v>0</v>
      </c>
      <c r="AZ95" s="111">
        <f>'01 - Bourací práce'!F33</f>
        <v>0</v>
      </c>
      <c r="BA95" s="111">
        <f>'01 - Bourací práce'!F34</f>
        <v>0</v>
      </c>
      <c r="BB95" s="111">
        <f>'01 - Bourací práce'!F35</f>
        <v>0</v>
      </c>
      <c r="BC95" s="111">
        <f>'01 - Bourací práce'!F36</f>
        <v>0</v>
      </c>
      <c r="BD95" s="113">
        <f>'01 - Bourací práce'!F37</f>
        <v>0</v>
      </c>
      <c r="BE95" s="7"/>
      <c r="BT95" s="114" t="s">
        <v>84</v>
      </c>
      <c r="BV95" s="114" t="s">
        <v>78</v>
      </c>
      <c r="BW95" s="114" t="s">
        <v>85</v>
      </c>
      <c r="BX95" s="114" t="s">
        <v>4</v>
      </c>
      <c r="CL95" s="114" t="s">
        <v>1</v>
      </c>
      <c r="CM95" s="114" t="s">
        <v>86</v>
      </c>
    </row>
    <row r="96" s="7" customFormat="1" ht="16.5" customHeight="1">
      <c r="A96" s="103" t="s">
        <v>80</v>
      </c>
      <c r="B96" s="104"/>
      <c r="C96" s="105"/>
      <c r="D96" s="106" t="s">
        <v>87</v>
      </c>
      <c r="E96" s="106"/>
      <c r="F96" s="106"/>
      <c r="G96" s="106"/>
      <c r="H96" s="106"/>
      <c r="I96" s="107"/>
      <c r="J96" s="106" t="s">
        <v>88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'02 - Stavební práce'!J30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83</v>
      </c>
      <c r="AR96" s="104"/>
      <c r="AS96" s="110">
        <v>0</v>
      </c>
      <c r="AT96" s="111">
        <f>ROUND(SUM(AV96:AW96),2)</f>
        <v>0</v>
      </c>
      <c r="AU96" s="112">
        <f>'02 - Stavební práce'!P134</f>
        <v>0</v>
      </c>
      <c r="AV96" s="111">
        <f>'02 - Stavební práce'!J33</f>
        <v>0</v>
      </c>
      <c r="AW96" s="111">
        <f>'02 - Stavební práce'!J34</f>
        <v>0</v>
      </c>
      <c r="AX96" s="111">
        <f>'02 - Stavební práce'!J35</f>
        <v>0</v>
      </c>
      <c r="AY96" s="111">
        <f>'02 - Stavební práce'!J36</f>
        <v>0</v>
      </c>
      <c r="AZ96" s="111">
        <f>'02 - Stavební práce'!F33</f>
        <v>0</v>
      </c>
      <c r="BA96" s="111">
        <f>'02 - Stavební práce'!F34</f>
        <v>0</v>
      </c>
      <c r="BB96" s="111">
        <f>'02 - Stavební práce'!F35</f>
        <v>0</v>
      </c>
      <c r="BC96" s="111">
        <f>'02 - Stavební práce'!F36</f>
        <v>0</v>
      </c>
      <c r="BD96" s="113">
        <f>'02 - Stavební práce'!F37</f>
        <v>0</v>
      </c>
      <c r="BE96" s="7"/>
      <c r="BT96" s="114" t="s">
        <v>84</v>
      </c>
      <c r="BV96" s="114" t="s">
        <v>78</v>
      </c>
      <c r="BW96" s="114" t="s">
        <v>89</v>
      </c>
      <c r="BX96" s="114" t="s">
        <v>4</v>
      </c>
      <c r="CL96" s="114" t="s">
        <v>1</v>
      </c>
      <c r="CM96" s="114" t="s">
        <v>86</v>
      </c>
    </row>
    <row r="97" s="7" customFormat="1" ht="24.75" customHeight="1">
      <c r="A97" s="103" t="s">
        <v>80</v>
      </c>
      <c r="B97" s="104"/>
      <c r="C97" s="105"/>
      <c r="D97" s="106" t="s">
        <v>90</v>
      </c>
      <c r="E97" s="106"/>
      <c r="F97" s="106"/>
      <c r="G97" s="106"/>
      <c r="H97" s="106"/>
      <c r="I97" s="107"/>
      <c r="J97" s="106" t="s">
        <v>91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'03 - Svítidla, silno a sl...'!J30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83</v>
      </c>
      <c r="AR97" s="104"/>
      <c r="AS97" s="110">
        <v>0</v>
      </c>
      <c r="AT97" s="111">
        <f>ROUND(SUM(AV97:AW97),2)</f>
        <v>0</v>
      </c>
      <c r="AU97" s="112">
        <f>'03 - Svítidla, silno a sl...'!P126</f>
        <v>0</v>
      </c>
      <c r="AV97" s="111">
        <f>'03 - Svítidla, silno a sl...'!J33</f>
        <v>0</v>
      </c>
      <c r="AW97" s="111">
        <f>'03 - Svítidla, silno a sl...'!J34</f>
        <v>0</v>
      </c>
      <c r="AX97" s="111">
        <f>'03 - Svítidla, silno a sl...'!J35</f>
        <v>0</v>
      </c>
      <c r="AY97" s="111">
        <f>'03 - Svítidla, silno a sl...'!J36</f>
        <v>0</v>
      </c>
      <c r="AZ97" s="111">
        <f>'03 - Svítidla, silno a sl...'!F33</f>
        <v>0</v>
      </c>
      <c r="BA97" s="111">
        <f>'03 - Svítidla, silno a sl...'!F34</f>
        <v>0</v>
      </c>
      <c r="BB97" s="111">
        <f>'03 - Svítidla, silno a sl...'!F35</f>
        <v>0</v>
      </c>
      <c r="BC97" s="111">
        <f>'03 - Svítidla, silno a sl...'!F36</f>
        <v>0</v>
      </c>
      <c r="BD97" s="113">
        <f>'03 - Svítidla, silno a sl...'!F37</f>
        <v>0</v>
      </c>
      <c r="BE97" s="7"/>
      <c r="BT97" s="114" t="s">
        <v>84</v>
      </c>
      <c r="BV97" s="114" t="s">
        <v>78</v>
      </c>
      <c r="BW97" s="114" t="s">
        <v>92</v>
      </c>
      <c r="BX97" s="114" t="s">
        <v>4</v>
      </c>
      <c r="CL97" s="114" t="s">
        <v>1</v>
      </c>
      <c r="CM97" s="114" t="s">
        <v>86</v>
      </c>
    </row>
    <row r="98" s="7" customFormat="1" ht="16.5" customHeight="1">
      <c r="A98" s="103" t="s">
        <v>80</v>
      </c>
      <c r="B98" s="104"/>
      <c r="C98" s="105"/>
      <c r="D98" s="106" t="s">
        <v>93</v>
      </c>
      <c r="E98" s="106"/>
      <c r="F98" s="106"/>
      <c r="G98" s="106"/>
      <c r="H98" s="106"/>
      <c r="I98" s="107"/>
      <c r="J98" s="106" t="s">
        <v>94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'04 - Zdravotně technické ...'!J30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83</v>
      </c>
      <c r="AR98" s="104"/>
      <c r="AS98" s="110">
        <v>0</v>
      </c>
      <c r="AT98" s="111">
        <f>ROUND(SUM(AV98:AW98),2)</f>
        <v>0</v>
      </c>
      <c r="AU98" s="112">
        <f>'04 - Zdravotně technické ...'!P128</f>
        <v>0</v>
      </c>
      <c r="AV98" s="111">
        <f>'04 - Zdravotně technické ...'!J33</f>
        <v>0</v>
      </c>
      <c r="AW98" s="111">
        <f>'04 - Zdravotně technické ...'!J34</f>
        <v>0</v>
      </c>
      <c r="AX98" s="111">
        <f>'04 - Zdravotně technické ...'!J35</f>
        <v>0</v>
      </c>
      <c r="AY98" s="111">
        <f>'04 - Zdravotně technické ...'!J36</f>
        <v>0</v>
      </c>
      <c r="AZ98" s="111">
        <f>'04 - Zdravotně technické ...'!F33</f>
        <v>0</v>
      </c>
      <c r="BA98" s="111">
        <f>'04 - Zdravotně technické ...'!F34</f>
        <v>0</v>
      </c>
      <c r="BB98" s="111">
        <f>'04 - Zdravotně technické ...'!F35</f>
        <v>0</v>
      </c>
      <c r="BC98" s="111">
        <f>'04 - Zdravotně technické ...'!F36</f>
        <v>0</v>
      </c>
      <c r="BD98" s="113">
        <f>'04 - Zdravotně technické ...'!F37</f>
        <v>0</v>
      </c>
      <c r="BE98" s="7"/>
      <c r="BT98" s="114" t="s">
        <v>84</v>
      </c>
      <c r="BV98" s="114" t="s">
        <v>78</v>
      </c>
      <c r="BW98" s="114" t="s">
        <v>95</v>
      </c>
      <c r="BX98" s="114" t="s">
        <v>4</v>
      </c>
      <c r="CL98" s="114" t="s">
        <v>1</v>
      </c>
      <c r="CM98" s="114" t="s">
        <v>86</v>
      </c>
    </row>
    <row r="99" s="7" customFormat="1" ht="16.5" customHeight="1">
      <c r="A99" s="103" t="s">
        <v>80</v>
      </c>
      <c r="B99" s="104"/>
      <c r="C99" s="105"/>
      <c r="D99" s="106" t="s">
        <v>96</v>
      </c>
      <c r="E99" s="106"/>
      <c r="F99" s="106"/>
      <c r="G99" s="106"/>
      <c r="H99" s="106"/>
      <c r="I99" s="107"/>
      <c r="J99" s="106" t="s">
        <v>97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'05 - Vedlejší rozpočtové ...'!J30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83</v>
      </c>
      <c r="AR99" s="104"/>
      <c r="AS99" s="115">
        <v>0</v>
      </c>
      <c r="AT99" s="116">
        <f>ROUND(SUM(AV99:AW99),2)</f>
        <v>0</v>
      </c>
      <c r="AU99" s="117">
        <f>'05 - Vedlejší rozpočtové ...'!P120</f>
        <v>0</v>
      </c>
      <c r="AV99" s="116">
        <f>'05 - Vedlejší rozpočtové ...'!J33</f>
        <v>0</v>
      </c>
      <c r="AW99" s="116">
        <f>'05 - Vedlejší rozpočtové ...'!J34</f>
        <v>0</v>
      </c>
      <c r="AX99" s="116">
        <f>'05 - Vedlejší rozpočtové ...'!J35</f>
        <v>0</v>
      </c>
      <c r="AY99" s="116">
        <f>'05 - Vedlejší rozpočtové ...'!J36</f>
        <v>0</v>
      </c>
      <c r="AZ99" s="116">
        <f>'05 - Vedlejší rozpočtové ...'!F33</f>
        <v>0</v>
      </c>
      <c r="BA99" s="116">
        <f>'05 - Vedlejší rozpočtové ...'!F34</f>
        <v>0</v>
      </c>
      <c r="BB99" s="116">
        <f>'05 - Vedlejší rozpočtové ...'!F35</f>
        <v>0</v>
      </c>
      <c r="BC99" s="116">
        <f>'05 - Vedlejší rozpočtové ...'!F36</f>
        <v>0</v>
      </c>
      <c r="BD99" s="118">
        <f>'05 - Vedlejší rozpočtové ...'!F37</f>
        <v>0</v>
      </c>
      <c r="BE99" s="7"/>
      <c r="BT99" s="114" t="s">
        <v>84</v>
      </c>
      <c r="BV99" s="114" t="s">
        <v>78</v>
      </c>
      <c r="BW99" s="114" t="s">
        <v>98</v>
      </c>
      <c r="BX99" s="114" t="s">
        <v>4</v>
      </c>
      <c r="CL99" s="114" t="s">
        <v>1</v>
      </c>
      <c r="CM99" s="114" t="s">
        <v>86</v>
      </c>
    </row>
    <row r="100" s="2" customFormat="1" ht="30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38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</row>
  </sheetData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Bourací práce'!C2" display="/"/>
    <hyperlink ref="A96" location="'02 - Stavební práce'!C2" display="/"/>
    <hyperlink ref="A97" location="'03 - Svítidla, silno a sl...'!C2" display="/"/>
    <hyperlink ref="A98" location="'04 - Zdravotně technické ...'!C2" display="/"/>
    <hyperlink ref="A99" location="'05 - Vedlejší rozpočt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Přestavba prostor pro neurorehabilitaci a revitalizace akutní rehabilitace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ROUND(J130,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ROUND((SUM(BE130:BE381)),  2)</f>
        <v>0</v>
      </c>
      <c r="G33" s="37"/>
      <c r="H33" s="37"/>
      <c r="I33" s="127">
        <v>0.20999999999999999</v>
      </c>
      <c r="J33" s="126">
        <f>ROUND(((SUM(BE130:BE381))*I33),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ROUND((SUM(BF130:BF381)),  2)</f>
        <v>0</v>
      </c>
      <c r="G34" s="37"/>
      <c r="H34" s="37"/>
      <c r="I34" s="127">
        <v>0.12</v>
      </c>
      <c r="J34" s="126">
        <f>ROUND(((SUM(BF130:BF381))*I34),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ROUND((SUM(BG130:BG381)),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ROUND((SUM(BH130:BH381)),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ROUND((SUM(BI130:BI381)),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Přestavba prostor pro neurorehabilitaci a revitalizace akutní rehabilitace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Bourací práce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Ústí nad Labem</v>
      </c>
      <c r="G89" s="37"/>
      <c r="H89" s="37"/>
      <c r="I89" s="31" t="s">
        <v>22</v>
      </c>
      <c r="J89" s="68" t="str">
        <f>IF(J12="","",J12)</f>
        <v>29. 1. 2025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Krajská zdravotní, a.s. Masarykova nemocnice</v>
      </c>
      <c r="G91" s="37"/>
      <c r="H91" s="37"/>
      <c r="I91" s="31" t="s">
        <v>30</v>
      </c>
      <c r="J91" s="35" t="str">
        <f>E21</f>
        <v>Ing. Ondřej Hampejs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Hampejs projekty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J130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107</v>
      </c>
      <c r="E97" s="141"/>
      <c r="F97" s="141"/>
      <c r="G97" s="141"/>
      <c r="H97" s="141"/>
      <c r="I97" s="141"/>
      <c r="J97" s="142">
        <f>J131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108</v>
      </c>
      <c r="E98" s="145"/>
      <c r="F98" s="145"/>
      <c r="G98" s="145"/>
      <c r="H98" s="145"/>
      <c r="I98" s="145"/>
      <c r="J98" s="146">
        <f>J132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109</v>
      </c>
      <c r="E99" s="145"/>
      <c r="F99" s="145"/>
      <c r="G99" s="145"/>
      <c r="H99" s="145"/>
      <c r="I99" s="145"/>
      <c r="J99" s="146">
        <f>J137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110</v>
      </c>
      <c r="E100" s="145"/>
      <c r="F100" s="145"/>
      <c r="G100" s="145"/>
      <c r="H100" s="145"/>
      <c r="I100" s="145"/>
      <c r="J100" s="146">
        <f>J221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9"/>
      <c r="C101" s="9"/>
      <c r="D101" s="140" t="s">
        <v>111</v>
      </c>
      <c r="E101" s="141"/>
      <c r="F101" s="141"/>
      <c r="G101" s="141"/>
      <c r="H101" s="141"/>
      <c r="I101" s="141"/>
      <c r="J101" s="142">
        <f>J237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3"/>
      <c r="C102" s="10"/>
      <c r="D102" s="144" t="s">
        <v>112</v>
      </c>
      <c r="E102" s="145"/>
      <c r="F102" s="145"/>
      <c r="G102" s="145"/>
      <c r="H102" s="145"/>
      <c r="I102" s="145"/>
      <c r="J102" s="146">
        <f>J238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113</v>
      </c>
      <c r="E103" s="145"/>
      <c r="F103" s="145"/>
      <c r="G103" s="145"/>
      <c r="H103" s="145"/>
      <c r="I103" s="145"/>
      <c r="J103" s="146">
        <f>J257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114</v>
      </c>
      <c r="E104" s="145"/>
      <c r="F104" s="145"/>
      <c r="G104" s="145"/>
      <c r="H104" s="145"/>
      <c r="I104" s="145"/>
      <c r="J104" s="146">
        <f>J262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115</v>
      </c>
      <c r="E105" s="145"/>
      <c r="F105" s="145"/>
      <c r="G105" s="145"/>
      <c r="H105" s="145"/>
      <c r="I105" s="145"/>
      <c r="J105" s="146">
        <f>J273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116</v>
      </c>
      <c r="E106" s="145"/>
      <c r="F106" s="145"/>
      <c r="G106" s="145"/>
      <c r="H106" s="145"/>
      <c r="I106" s="145"/>
      <c r="J106" s="146">
        <f>J295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117</v>
      </c>
      <c r="E107" s="145"/>
      <c r="F107" s="145"/>
      <c r="G107" s="145"/>
      <c r="H107" s="145"/>
      <c r="I107" s="145"/>
      <c r="J107" s="146">
        <f>J309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118</v>
      </c>
      <c r="E108" s="145"/>
      <c r="F108" s="145"/>
      <c r="G108" s="145"/>
      <c r="H108" s="145"/>
      <c r="I108" s="145"/>
      <c r="J108" s="146">
        <f>J317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119</v>
      </c>
      <c r="E109" s="145"/>
      <c r="F109" s="145"/>
      <c r="G109" s="145"/>
      <c r="H109" s="145"/>
      <c r="I109" s="145"/>
      <c r="J109" s="146">
        <f>J365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39"/>
      <c r="C110" s="9"/>
      <c r="D110" s="140" t="s">
        <v>120</v>
      </c>
      <c r="E110" s="141"/>
      <c r="F110" s="141"/>
      <c r="G110" s="141"/>
      <c r="H110" s="141"/>
      <c r="I110" s="141"/>
      <c r="J110" s="142">
        <f>J373</f>
        <v>0</v>
      </c>
      <c r="K110" s="9"/>
      <c r="L110" s="13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121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6.25" customHeight="1">
      <c r="A120" s="37"/>
      <c r="B120" s="38"/>
      <c r="C120" s="37"/>
      <c r="D120" s="37"/>
      <c r="E120" s="120" t="str">
        <f>E7</f>
        <v>Přestavba prostor pro neurorehabilitaci a revitalizace akutní rehabilitace</v>
      </c>
      <c r="F120" s="31"/>
      <c r="G120" s="31"/>
      <c r="H120" s="31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100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7"/>
      <c r="D122" s="37"/>
      <c r="E122" s="66" t="str">
        <f>E9</f>
        <v>01 - Bourací práce</v>
      </c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7"/>
      <c r="E124" s="37"/>
      <c r="F124" s="26" t="str">
        <f>F12</f>
        <v>Ústí nad Labem</v>
      </c>
      <c r="G124" s="37"/>
      <c r="H124" s="37"/>
      <c r="I124" s="31" t="s">
        <v>22</v>
      </c>
      <c r="J124" s="68" t="str">
        <f>IF(J12="","",J12)</f>
        <v>29. 1. 2025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7"/>
      <c r="E126" s="37"/>
      <c r="F126" s="26" t="str">
        <f>E15</f>
        <v>Krajská zdravotní, a.s. Masarykova nemocnice</v>
      </c>
      <c r="G126" s="37"/>
      <c r="H126" s="37"/>
      <c r="I126" s="31" t="s">
        <v>30</v>
      </c>
      <c r="J126" s="35" t="str">
        <f>E21</f>
        <v>Ing. Ondřej Hampejs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5.65" customHeight="1">
      <c r="A127" s="37"/>
      <c r="B127" s="38"/>
      <c r="C127" s="31" t="s">
        <v>28</v>
      </c>
      <c r="D127" s="37"/>
      <c r="E127" s="37"/>
      <c r="F127" s="26" t="str">
        <f>IF(E18="","",E18)</f>
        <v>Vyplň údaj</v>
      </c>
      <c r="G127" s="37"/>
      <c r="H127" s="37"/>
      <c r="I127" s="31" t="s">
        <v>33</v>
      </c>
      <c r="J127" s="35" t="str">
        <f>E24</f>
        <v>Hampejs projekty s.r.o.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47"/>
      <c r="B129" s="148"/>
      <c r="C129" s="149" t="s">
        <v>122</v>
      </c>
      <c r="D129" s="150" t="s">
        <v>61</v>
      </c>
      <c r="E129" s="150" t="s">
        <v>57</v>
      </c>
      <c r="F129" s="150" t="s">
        <v>58</v>
      </c>
      <c r="G129" s="150" t="s">
        <v>123</v>
      </c>
      <c r="H129" s="150" t="s">
        <v>124</v>
      </c>
      <c r="I129" s="150" t="s">
        <v>125</v>
      </c>
      <c r="J129" s="150" t="s">
        <v>104</v>
      </c>
      <c r="K129" s="151" t="s">
        <v>126</v>
      </c>
      <c r="L129" s="152"/>
      <c r="M129" s="85" t="s">
        <v>1</v>
      </c>
      <c r="N129" s="86" t="s">
        <v>40</v>
      </c>
      <c r="O129" s="86" t="s">
        <v>127</v>
      </c>
      <c r="P129" s="86" t="s">
        <v>128</v>
      </c>
      <c r="Q129" s="86" t="s">
        <v>129</v>
      </c>
      <c r="R129" s="86" t="s">
        <v>130</v>
      </c>
      <c r="S129" s="86" t="s">
        <v>131</v>
      </c>
      <c r="T129" s="87" t="s">
        <v>132</v>
      </c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</row>
    <row r="130" s="2" customFormat="1" ht="22.8" customHeight="1">
      <c r="A130" s="37"/>
      <c r="B130" s="38"/>
      <c r="C130" s="92" t="s">
        <v>133</v>
      </c>
      <c r="D130" s="37"/>
      <c r="E130" s="37"/>
      <c r="F130" s="37"/>
      <c r="G130" s="37"/>
      <c r="H130" s="37"/>
      <c r="I130" s="37"/>
      <c r="J130" s="153">
        <f>BK130</f>
        <v>0</v>
      </c>
      <c r="K130" s="37"/>
      <c r="L130" s="38"/>
      <c r="M130" s="88"/>
      <c r="N130" s="72"/>
      <c r="O130" s="89"/>
      <c r="P130" s="154">
        <f>P131+P237+P373</f>
        <v>0</v>
      </c>
      <c r="Q130" s="89"/>
      <c r="R130" s="154">
        <f>R131+R237+R373</f>
        <v>1.9620166000000001</v>
      </c>
      <c r="S130" s="89"/>
      <c r="T130" s="155">
        <f>T131+T237+T373</f>
        <v>217.92204767999996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75</v>
      </c>
      <c r="AU130" s="18" t="s">
        <v>106</v>
      </c>
      <c r="BK130" s="156">
        <f>BK131+BK237+BK373</f>
        <v>0</v>
      </c>
    </row>
    <row r="131" s="12" customFormat="1" ht="25.92" customHeight="1">
      <c r="A131" s="12"/>
      <c r="B131" s="157"/>
      <c r="C131" s="12"/>
      <c r="D131" s="158" t="s">
        <v>75</v>
      </c>
      <c r="E131" s="159" t="s">
        <v>134</v>
      </c>
      <c r="F131" s="159" t="s">
        <v>135</v>
      </c>
      <c r="G131" s="12"/>
      <c r="H131" s="12"/>
      <c r="I131" s="160"/>
      <c r="J131" s="161">
        <f>BK131</f>
        <v>0</v>
      </c>
      <c r="K131" s="12"/>
      <c r="L131" s="157"/>
      <c r="M131" s="162"/>
      <c r="N131" s="163"/>
      <c r="O131" s="163"/>
      <c r="P131" s="164">
        <f>P132+P137+P221</f>
        <v>0</v>
      </c>
      <c r="Q131" s="163"/>
      <c r="R131" s="164">
        <f>R132+R137+R221</f>
        <v>1.7847486000000001</v>
      </c>
      <c r="S131" s="163"/>
      <c r="T131" s="165">
        <f>T132+T137+T221</f>
        <v>172.87760999999998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8" t="s">
        <v>84</v>
      </c>
      <c r="AT131" s="166" t="s">
        <v>75</v>
      </c>
      <c r="AU131" s="166" t="s">
        <v>76</v>
      </c>
      <c r="AY131" s="158" t="s">
        <v>136</v>
      </c>
      <c r="BK131" s="167">
        <f>BK132+BK137+BK221</f>
        <v>0</v>
      </c>
    </row>
    <row r="132" s="12" customFormat="1" ht="22.8" customHeight="1">
      <c r="A132" s="12"/>
      <c r="B132" s="157"/>
      <c r="C132" s="12"/>
      <c r="D132" s="158" t="s">
        <v>75</v>
      </c>
      <c r="E132" s="168" t="s">
        <v>137</v>
      </c>
      <c r="F132" s="168" t="s">
        <v>138</v>
      </c>
      <c r="G132" s="12"/>
      <c r="H132" s="12"/>
      <c r="I132" s="160"/>
      <c r="J132" s="169">
        <f>BK132</f>
        <v>0</v>
      </c>
      <c r="K132" s="12"/>
      <c r="L132" s="157"/>
      <c r="M132" s="162"/>
      <c r="N132" s="163"/>
      <c r="O132" s="163"/>
      <c r="P132" s="164">
        <f>SUM(P133:P136)</f>
        <v>0</v>
      </c>
      <c r="Q132" s="163"/>
      <c r="R132" s="164">
        <f>SUM(R133:R136)</f>
        <v>1.6616880000000001</v>
      </c>
      <c r="S132" s="163"/>
      <c r="T132" s="165">
        <f>SUM(T133:T136)</f>
        <v>1.8840000000000001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84</v>
      </c>
      <c r="AT132" s="166" t="s">
        <v>75</v>
      </c>
      <c r="AU132" s="166" t="s">
        <v>84</v>
      </c>
      <c r="AY132" s="158" t="s">
        <v>136</v>
      </c>
      <c r="BK132" s="167">
        <f>SUM(BK133:BK136)</f>
        <v>0</v>
      </c>
    </row>
    <row r="133" s="2" customFormat="1" ht="24.15" customHeight="1">
      <c r="A133" s="37"/>
      <c r="B133" s="170"/>
      <c r="C133" s="171" t="s">
        <v>84</v>
      </c>
      <c r="D133" s="171" t="s">
        <v>139</v>
      </c>
      <c r="E133" s="172" t="s">
        <v>140</v>
      </c>
      <c r="F133" s="173" t="s">
        <v>141</v>
      </c>
      <c r="G133" s="174" t="s">
        <v>142</v>
      </c>
      <c r="H133" s="175">
        <v>94.200000000000003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41</v>
      </c>
      <c r="O133" s="76"/>
      <c r="P133" s="180">
        <f>O133*H133</f>
        <v>0</v>
      </c>
      <c r="Q133" s="180">
        <v>0.017639999999999999</v>
      </c>
      <c r="R133" s="180">
        <f>Q133*H133</f>
        <v>1.6616880000000001</v>
      </c>
      <c r="S133" s="180">
        <v>0.02</v>
      </c>
      <c r="T133" s="181">
        <f>S133*H133</f>
        <v>1.8840000000000001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143</v>
      </c>
      <c r="AT133" s="182" t="s">
        <v>139</v>
      </c>
      <c r="AU133" s="182" t="s">
        <v>86</v>
      </c>
      <c r="AY133" s="18" t="s">
        <v>136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84</v>
      </c>
      <c r="BK133" s="183">
        <f>ROUND(I133*H133,2)</f>
        <v>0</v>
      </c>
      <c r="BL133" s="18" t="s">
        <v>143</v>
      </c>
      <c r="BM133" s="182" t="s">
        <v>144</v>
      </c>
    </row>
    <row r="134" s="2" customFormat="1">
      <c r="A134" s="37"/>
      <c r="B134" s="38"/>
      <c r="C134" s="37"/>
      <c r="D134" s="184" t="s">
        <v>145</v>
      </c>
      <c r="E134" s="37"/>
      <c r="F134" s="185" t="s">
        <v>146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145</v>
      </c>
      <c r="AU134" s="18" t="s">
        <v>86</v>
      </c>
    </row>
    <row r="135" s="13" customFormat="1">
      <c r="A135" s="13"/>
      <c r="B135" s="189"/>
      <c r="C135" s="13"/>
      <c r="D135" s="184" t="s">
        <v>147</v>
      </c>
      <c r="E135" s="190" t="s">
        <v>1</v>
      </c>
      <c r="F135" s="191" t="s">
        <v>148</v>
      </c>
      <c r="G135" s="13"/>
      <c r="H135" s="190" t="s">
        <v>1</v>
      </c>
      <c r="I135" s="192"/>
      <c r="J135" s="13"/>
      <c r="K135" s="13"/>
      <c r="L135" s="189"/>
      <c r="M135" s="193"/>
      <c r="N135" s="194"/>
      <c r="O135" s="194"/>
      <c r="P135" s="194"/>
      <c r="Q135" s="194"/>
      <c r="R135" s="194"/>
      <c r="S135" s="194"/>
      <c r="T135" s="19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147</v>
      </c>
      <c r="AU135" s="190" t="s">
        <v>86</v>
      </c>
      <c r="AV135" s="13" t="s">
        <v>84</v>
      </c>
      <c r="AW135" s="13" t="s">
        <v>32</v>
      </c>
      <c r="AX135" s="13" t="s">
        <v>76</v>
      </c>
      <c r="AY135" s="190" t="s">
        <v>136</v>
      </c>
    </row>
    <row r="136" s="14" customFormat="1">
      <c r="A136" s="14"/>
      <c r="B136" s="196"/>
      <c r="C136" s="14"/>
      <c r="D136" s="184" t="s">
        <v>147</v>
      </c>
      <c r="E136" s="197" t="s">
        <v>1</v>
      </c>
      <c r="F136" s="198" t="s">
        <v>149</v>
      </c>
      <c r="G136" s="14"/>
      <c r="H136" s="199">
        <v>94.200000000000003</v>
      </c>
      <c r="I136" s="200"/>
      <c r="J136" s="14"/>
      <c r="K136" s="14"/>
      <c r="L136" s="196"/>
      <c r="M136" s="201"/>
      <c r="N136" s="202"/>
      <c r="O136" s="202"/>
      <c r="P136" s="202"/>
      <c r="Q136" s="202"/>
      <c r="R136" s="202"/>
      <c r="S136" s="202"/>
      <c r="T136" s="20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7" t="s">
        <v>147</v>
      </c>
      <c r="AU136" s="197" t="s">
        <v>86</v>
      </c>
      <c r="AV136" s="14" t="s">
        <v>86</v>
      </c>
      <c r="AW136" s="14" t="s">
        <v>32</v>
      </c>
      <c r="AX136" s="14" t="s">
        <v>84</v>
      </c>
      <c r="AY136" s="197" t="s">
        <v>136</v>
      </c>
    </row>
    <row r="137" s="12" customFormat="1" ht="22.8" customHeight="1">
      <c r="A137" s="12"/>
      <c r="B137" s="157"/>
      <c r="C137" s="12"/>
      <c r="D137" s="158" t="s">
        <v>75</v>
      </c>
      <c r="E137" s="168" t="s">
        <v>150</v>
      </c>
      <c r="F137" s="168" t="s">
        <v>151</v>
      </c>
      <c r="G137" s="12"/>
      <c r="H137" s="12"/>
      <c r="I137" s="160"/>
      <c r="J137" s="169">
        <f>BK137</f>
        <v>0</v>
      </c>
      <c r="K137" s="12"/>
      <c r="L137" s="157"/>
      <c r="M137" s="162"/>
      <c r="N137" s="163"/>
      <c r="O137" s="163"/>
      <c r="P137" s="164">
        <f>SUM(P138:P220)</f>
        <v>0</v>
      </c>
      <c r="Q137" s="163"/>
      <c r="R137" s="164">
        <f>SUM(R138:R220)</f>
        <v>0.12306059999999999</v>
      </c>
      <c r="S137" s="163"/>
      <c r="T137" s="165">
        <f>SUM(T138:T220)</f>
        <v>170.99360999999999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8" t="s">
        <v>84</v>
      </c>
      <c r="AT137" s="166" t="s">
        <v>75</v>
      </c>
      <c r="AU137" s="166" t="s">
        <v>84</v>
      </c>
      <c r="AY137" s="158" t="s">
        <v>136</v>
      </c>
      <c r="BK137" s="167">
        <f>SUM(BK138:BK220)</f>
        <v>0</v>
      </c>
    </row>
    <row r="138" s="2" customFormat="1" ht="33" customHeight="1">
      <c r="A138" s="37"/>
      <c r="B138" s="170"/>
      <c r="C138" s="171" t="s">
        <v>86</v>
      </c>
      <c r="D138" s="171" t="s">
        <v>139</v>
      </c>
      <c r="E138" s="172" t="s">
        <v>152</v>
      </c>
      <c r="F138" s="173" t="s">
        <v>153</v>
      </c>
      <c r="G138" s="174" t="s">
        <v>142</v>
      </c>
      <c r="H138" s="175">
        <v>946.62</v>
      </c>
      <c r="I138" s="176"/>
      <c r="J138" s="177">
        <f>ROUND(I138*H138,2)</f>
        <v>0</v>
      </c>
      <c r="K138" s="173" t="s">
        <v>154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0.00012999999999999999</v>
      </c>
      <c r="R138" s="180">
        <f>Q138*H138</f>
        <v>0.12306059999999999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143</v>
      </c>
      <c r="AT138" s="182" t="s">
        <v>139</v>
      </c>
      <c r="AU138" s="182" t="s">
        <v>86</v>
      </c>
      <c r="AY138" s="18" t="s">
        <v>136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143</v>
      </c>
      <c r="BM138" s="182" t="s">
        <v>155</v>
      </c>
    </row>
    <row r="139" s="2" customFormat="1">
      <c r="A139" s="37"/>
      <c r="B139" s="38"/>
      <c r="C139" s="37"/>
      <c r="D139" s="184" t="s">
        <v>145</v>
      </c>
      <c r="E139" s="37"/>
      <c r="F139" s="185" t="s">
        <v>156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145</v>
      </c>
      <c r="AU139" s="18" t="s">
        <v>86</v>
      </c>
    </row>
    <row r="140" s="2" customFormat="1" ht="21.75" customHeight="1">
      <c r="A140" s="37"/>
      <c r="B140" s="170"/>
      <c r="C140" s="171" t="s">
        <v>157</v>
      </c>
      <c r="D140" s="171" t="s">
        <v>139</v>
      </c>
      <c r="E140" s="172" t="s">
        <v>158</v>
      </c>
      <c r="F140" s="173" t="s">
        <v>159</v>
      </c>
      <c r="G140" s="174" t="s">
        <v>142</v>
      </c>
      <c r="H140" s="175">
        <v>560.88199999999995</v>
      </c>
      <c r="I140" s="176"/>
      <c r="J140" s="177">
        <f>ROUND(I140*H140,2)</f>
        <v>0</v>
      </c>
      <c r="K140" s="173" t="s">
        <v>154</v>
      </c>
      <c r="L140" s="38"/>
      <c r="M140" s="178" t="s">
        <v>1</v>
      </c>
      <c r="N140" s="179" t="s">
        <v>41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0.11700000000000001</v>
      </c>
      <c r="T140" s="181">
        <f>S140*H140</f>
        <v>65.623193999999998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143</v>
      </c>
      <c r="AT140" s="182" t="s">
        <v>139</v>
      </c>
      <c r="AU140" s="182" t="s">
        <v>86</v>
      </c>
      <c r="AY140" s="18" t="s">
        <v>136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84</v>
      </c>
      <c r="BK140" s="183">
        <f>ROUND(I140*H140,2)</f>
        <v>0</v>
      </c>
      <c r="BL140" s="18" t="s">
        <v>143</v>
      </c>
      <c r="BM140" s="182" t="s">
        <v>160</v>
      </c>
    </row>
    <row r="141" s="2" customFormat="1">
      <c r="A141" s="37"/>
      <c r="B141" s="38"/>
      <c r="C141" s="37"/>
      <c r="D141" s="184" t="s">
        <v>145</v>
      </c>
      <c r="E141" s="37"/>
      <c r="F141" s="185" t="s">
        <v>161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145</v>
      </c>
      <c r="AU141" s="18" t="s">
        <v>86</v>
      </c>
    </row>
    <row r="142" s="13" customFormat="1">
      <c r="A142" s="13"/>
      <c r="B142" s="189"/>
      <c r="C142" s="13"/>
      <c r="D142" s="184" t="s">
        <v>147</v>
      </c>
      <c r="E142" s="190" t="s">
        <v>1</v>
      </c>
      <c r="F142" s="191" t="s">
        <v>162</v>
      </c>
      <c r="G142" s="13"/>
      <c r="H142" s="190" t="s">
        <v>1</v>
      </c>
      <c r="I142" s="192"/>
      <c r="J142" s="13"/>
      <c r="K142" s="13"/>
      <c r="L142" s="189"/>
      <c r="M142" s="193"/>
      <c r="N142" s="194"/>
      <c r="O142" s="194"/>
      <c r="P142" s="194"/>
      <c r="Q142" s="194"/>
      <c r="R142" s="194"/>
      <c r="S142" s="194"/>
      <c r="T142" s="19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147</v>
      </c>
      <c r="AU142" s="190" t="s">
        <v>86</v>
      </c>
      <c r="AV142" s="13" t="s">
        <v>84</v>
      </c>
      <c r="AW142" s="13" t="s">
        <v>32</v>
      </c>
      <c r="AX142" s="13" t="s">
        <v>76</v>
      </c>
      <c r="AY142" s="190" t="s">
        <v>136</v>
      </c>
    </row>
    <row r="143" s="14" customFormat="1">
      <c r="A143" s="14"/>
      <c r="B143" s="196"/>
      <c r="C143" s="14"/>
      <c r="D143" s="184" t="s">
        <v>147</v>
      </c>
      <c r="E143" s="197" t="s">
        <v>1</v>
      </c>
      <c r="F143" s="198" t="s">
        <v>163</v>
      </c>
      <c r="G143" s="14"/>
      <c r="H143" s="199">
        <v>1.8180000000000001</v>
      </c>
      <c r="I143" s="200"/>
      <c r="J143" s="14"/>
      <c r="K143" s="14"/>
      <c r="L143" s="196"/>
      <c r="M143" s="201"/>
      <c r="N143" s="202"/>
      <c r="O143" s="202"/>
      <c r="P143" s="202"/>
      <c r="Q143" s="202"/>
      <c r="R143" s="202"/>
      <c r="S143" s="202"/>
      <c r="T143" s="20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7" t="s">
        <v>147</v>
      </c>
      <c r="AU143" s="197" t="s">
        <v>86</v>
      </c>
      <c r="AV143" s="14" t="s">
        <v>86</v>
      </c>
      <c r="AW143" s="14" t="s">
        <v>32</v>
      </c>
      <c r="AX143" s="14" t="s">
        <v>76</v>
      </c>
      <c r="AY143" s="197" t="s">
        <v>136</v>
      </c>
    </row>
    <row r="144" s="13" customFormat="1">
      <c r="A144" s="13"/>
      <c r="B144" s="189"/>
      <c r="C144" s="13"/>
      <c r="D144" s="184" t="s">
        <v>147</v>
      </c>
      <c r="E144" s="190" t="s">
        <v>1</v>
      </c>
      <c r="F144" s="191" t="s">
        <v>164</v>
      </c>
      <c r="G144" s="13"/>
      <c r="H144" s="190" t="s">
        <v>1</v>
      </c>
      <c r="I144" s="192"/>
      <c r="J144" s="13"/>
      <c r="K144" s="13"/>
      <c r="L144" s="189"/>
      <c r="M144" s="193"/>
      <c r="N144" s="194"/>
      <c r="O144" s="194"/>
      <c r="P144" s="194"/>
      <c r="Q144" s="194"/>
      <c r="R144" s="194"/>
      <c r="S144" s="194"/>
      <c r="T144" s="19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0" t="s">
        <v>147</v>
      </c>
      <c r="AU144" s="190" t="s">
        <v>86</v>
      </c>
      <c r="AV144" s="13" t="s">
        <v>84</v>
      </c>
      <c r="AW144" s="13" t="s">
        <v>32</v>
      </c>
      <c r="AX144" s="13" t="s">
        <v>76</v>
      </c>
      <c r="AY144" s="190" t="s">
        <v>136</v>
      </c>
    </row>
    <row r="145" s="14" customFormat="1">
      <c r="A145" s="14"/>
      <c r="B145" s="196"/>
      <c r="C145" s="14"/>
      <c r="D145" s="184" t="s">
        <v>147</v>
      </c>
      <c r="E145" s="197" t="s">
        <v>1</v>
      </c>
      <c r="F145" s="198" t="s">
        <v>165</v>
      </c>
      <c r="G145" s="14"/>
      <c r="H145" s="199">
        <v>4.2240000000000002</v>
      </c>
      <c r="I145" s="200"/>
      <c r="J145" s="14"/>
      <c r="K145" s="14"/>
      <c r="L145" s="196"/>
      <c r="M145" s="201"/>
      <c r="N145" s="202"/>
      <c r="O145" s="202"/>
      <c r="P145" s="202"/>
      <c r="Q145" s="202"/>
      <c r="R145" s="202"/>
      <c r="S145" s="202"/>
      <c r="T145" s="20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7" t="s">
        <v>147</v>
      </c>
      <c r="AU145" s="197" t="s">
        <v>86</v>
      </c>
      <c r="AV145" s="14" t="s">
        <v>86</v>
      </c>
      <c r="AW145" s="14" t="s">
        <v>32</v>
      </c>
      <c r="AX145" s="14" t="s">
        <v>76</v>
      </c>
      <c r="AY145" s="197" t="s">
        <v>136</v>
      </c>
    </row>
    <row r="146" s="13" customFormat="1">
      <c r="A146" s="13"/>
      <c r="B146" s="189"/>
      <c r="C146" s="13"/>
      <c r="D146" s="184" t="s">
        <v>147</v>
      </c>
      <c r="E146" s="190" t="s">
        <v>1</v>
      </c>
      <c r="F146" s="191" t="s">
        <v>166</v>
      </c>
      <c r="G146" s="13"/>
      <c r="H146" s="190" t="s">
        <v>1</v>
      </c>
      <c r="I146" s="192"/>
      <c r="J146" s="13"/>
      <c r="K146" s="13"/>
      <c r="L146" s="189"/>
      <c r="M146" s="193"/>
      <c r="N146" s="194"/>
      <c r="O146" s="194"/>
      <c r="P146" s="194"/>
      <c r="Q146" s="194"/>
      <c r="R146" s="194"/>
      <c r="S146" s="194"/>
      <c r="T146" s="19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0" t="s">
        <v>147</v>
      </c>
      <c r="AU146" s="190" t="s">
        <v>86</v>
      </c>
      <c r="AV146" s="13" t="s">
        <v>84</v>
      </c>
      <c r="AW146" s="13" t="s">
        <v>32</v>
      </c>
      <c r="AX146" s="13" t="s">
        <v>76</v>
      </c>
      <c r="AY146" s="190" t="s">
        <v>136</v>
      </c>
    </row>
    <row r="147" s="14" customFormat="1">
      <c r="A147" s="14"/>
      <c r="B147" s="196"/>
      <c r="C147" s="14"/>
      <c r="D147" s="184" t="s">
        <v>147</v>
      </c>
      <c r="E147" s="197" t="s">
        <v>1</v>
      </c>
      <c r="F147" s="198" t="s">
        <v>167</v>
      </c>
      <c r="G147" s="14"/>
      <c r="H147" s="199">
        <v>23.366</v>
      </c>
      <c r="I147" s="200"/>
      <c r="J147" s="14"/>
      <c r="K147" s="14"/>
      <c r="L147" s="196"/>
      <c r="M147" s="201"/>
      <c r="N147" s="202"/>
      <c r="O147" s="202"/>
      <c r="P147" s="202"/>
      <c r="Q147" s="202"/>
      <c r="R147" s="202"/>
      <c r="S147" s="202"/>
      <c r="T147" s="20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7" t="s">
        <v>147</v>
      </c>
      <c r="AU147" s="197" t="s">
        <v>86</v>
      </c>
      <c r="AV147" s="14" t="s">
        <v>86</v>
      </c>
      <c r="AW147" s="14" t="s">
        <v>32</v>
      </c>
      <c r="AX147" s="14" t="s">
        <v>76</v>
      </c>
      <c r="AY147" s="197" t="s">
        <v>136</v>
      </c>
    </row>
    <row r="148" s="13" customFormat="1">
      <c r="A148" s="13"/>
      <c r="B148" s="189"/>
      <c r="C148" s="13"/>
      <c r="D148" s="184" t="s">
        <v>147</v>
      </c>
      <c r="E148" s="190" t="s">
        <v>1</v>
      </c>
      <c r="F148" s="191" t="s">
        <v>168</v>
      </c>
      <c r="G148" s="13"/>
      <c r="H148" s="190" t="s">
        <v>1</v>
      </c>
      <c r="I148" s="192"/>
      <c r="J148" s="13"/>
      <c r="K148" s="13"/>
      <c r="L148" s="189"/>
      <c r="M148" s="193"/>
      <c r="N148" s="194"/>
      <c r="O148" s="194"/>
      <c r="P148" s="194"/>
      <c r="Q148" s="194"/>
      <c r="R148" s="194"/>
      <c r="S148" s="194"/>
      <c r="T148" s="19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0" t="s">
        <v>147</v>
      </c>
      <c r="AU148" s="190" t="s">
        <v>86</v>
      </c>
      <c r="AV148" s="13" t="s">
        <v>84</v>
      </c>
      <c r="AW148" s="13" t="s">
        <v>32</v>
      </c>
      <c r="AX148" s="13" t="s">
        <v>76</v>
      </c>
      <c r="AY148" s="190" t="s">
        <v>136</v>
      </c>
    </row>
    <row r="149" s="14" customFormat="1">
      <c r="A149" s="14"/>
      <c r="B149" s="196"/>
      <c r="C149" s="14"/>
      <c r="D149" s="184" t="s">
        <v>147</v>
      </c>
      <c r="E149" s="197" t="s">
        <v>1</v>
      </c>
      <c r="F149" s="198" t="s">
        <v>169</v>
      </c>
      <c r="G149" s="14"/>
      <c r="H149" s="199">
        <v>24.236999999999998</v>
      </c>
      <c r="I149" s="200"/>
      <c r="J149" s="14"/>
      <c r="K149" s="14"/>
      <c r="L149" s="196"/>
      <c r="M149" s="201"/>
      <c r="N149" s="202"/>
      <c r="O149" s="202"/>
      <c r="P149" s="202"/>
      <c r="Q149" s="202"/>
      <c r="R149" s="202"/>
      <c r="S149" s="202"/>
      <c r="T149" s="20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7" t="s">
        <v>147</v>
      </c>
      <c r="AU149" s="197" t="s">
        <v>86</v>
      </c>
      <c r="AV149" s="14" t="s">
        <v>86</v>
      </c>
      <c r="AW149" s="14" t="s">
        <v>32</v>
      </c>
      <c r="AX149" s="14" t="s">
        <v>76</v>
      </c>
      <c r="AY149" s="197" t="s">
        <v>136</v>
      </c>
    </row>
    <row r="150" s="13" customFormat="1">
      <c r="A150" s="13"/>
      <c r="B150" s="189"/>
      <c r="C150" s="13"/>
      <c r="D150" s="184" t="s">
        <v>147</v>
      </c>
      <c r="E150" s="190" t="s">
        <v>1</v>
      </c>
      <c r="F150" s="191" t="s">
        <v>170</v>
      </c>
      <c r="G150" s="13"/>
      <c r="H150" s="190" t="s">
        <v>1</v>
      </c>
      <c r="I150" s="192"/>
      <c r="J150" s="13"/>
      <c r="K150" s="13"/>
      <c r="L150" s="189"/>
      <c r="M150" s="193"/>
      <c r="N150" s="194"/>
      <c r="O150" s="194"/>
      <c r="P150" s="194"/>
      <c r="Q150" s="194"/>
      <c r="R150" s="194"/>
      <c r="S150" s="194"/>
      <c r="T150" s="19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0" t="s">
        <v>147</v>
      </c>
      <c r="AU150" s="190" t="s">
        <v>86</v>
      </c>
      <c r="AV150" s="13" t="s">
        <v>84</v>
      </c>
      <c r="AW150" s="13" t="s">
        <v>32</v>
      </c>
      <c r="AX150" s="13" t="s">
        <v>76</v>
      </c>
      <c r="AY150" s="190" t="s">
        <v>136</v>
      </c>
    </row>
    <row r="151" s="14" customFormat="1">
      <c r="A151" s="14"/>
      <c r="B151" s="196"/>
      <c r="C151" s="14"/>
      <c r="D151" s="184" t="s">
        <v>147</v>
      </c>
      <c r="E151" s="197" t="s">
        <v>1</v>
      </c>
      <c r="F151" s="198" t="s">
        <v>171</v>
      </c>
      <c r="G151" s="14"/>
      <c r="H151" s="199">
        <v>66.263999999999996</v>
      </c>
      <c r="I151" s="200"/>
      <c r="J151" s="14"/>
      <c r="K151" s="14"/>
      <c r="L151" s="196"/>
      <c r="M151" s="201"/>
      <c r="N151" s="202"/>
      <c r="O151" s="202"/>
      <c r="P151" s="202"/>
      <c r="Q151" s="202"/>
      <c r="R151" s="202"/>
      <c r="S151" s="202"/>
      <c r="T151" s="20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7" t="s">
        <v>147</v>
      </c>
      <c r="AU151" s="197" t="s">
        <v>86</v>
      </c>
      <c r="AV151" s="14" t="s">
        <v>86</v>
      </c>
      <c r="AW151" s="14" t="s">
        <v>32</v>
      </c>
      <c r="AX151" s="14" t="s">
        <v>76</v>
      </c>
      <c r="AY151" s="197" t="s">
        <v>136</v>
      </c>
    </row>
    <row r="152" s="13" customFormat="1">
      <c r="A152" s="13"/>
      <c r="B152" s="189"/>
      <c r="C152" s="13"/>
      <c r="D152" s="184" t="s">
        <v>147</v>
      </c>
      <c r="E152" s="190" t="s">
        <v>1</v>
      </c>
      <c r="F152" s="191" t="s">
        <v>172</v>
      </c>
      <c r="G152" s="13"/>
      <c r="H152" s="190" t="s">
        <v>1</v>
      </c>
      <c r="I152" s="192"/>
      <c r="J152" s="13"/>
      <c r="K152" s="13"/>
      <c r="L152" s="189"/>
      <c r="M152" s="193"/>
      <c r="N152" s="194"/>
      <c r="O152" s="194"/>
      <c r="P152" s="194"/>
      <c r="Q152" s="194"/>
      <c r="R152" s="194"/>
      <c r="S152" s="194"/>
      <c r="T152" s="19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0" t="s">
        <v>147</v>
      </c>
      <c r="AU152" s="190" t="s">
        <v>86</v>
      </c>
      <c r="AV152" s="13" t="s">
        <v>84</v>
      </c>
      <c r="AW152" s="13" t="s">
        <v>32</v>
      </c>
      <c r="AX152" s="13" t="s">
        <v>76</v>
      </c>
      <c r="AY152" s="190" t="s">
        <v>136</v>
      </c>
    </row>
    <row r="153" s="14" customFormat="1">
      <c r="A153" s="14"/>
      <c r="B153" s="196"/>
      <c r="C153" s="14"/>
      <c r="D153" s="184" t="s">
        <v>147</v>
      </c>
      <c r="E153" s="197" t="s">
        <v>1</v>
      </c>
      <c r="F153" s="198" t="s">
        <v>173</v>
      </c>
      <c r="G153" s="14"/>
      <c r="H153" s="199">
        <v>20.026</v>
      </c>
      <c r="I153" s="200"/>
      <c r="J153" s="14"/>
      <c r="K153" s="14"/>
      <c r="L153" s="196"/>
      <c r="M153" s="201"/>
      <c r="N153" s="202"/>
      <c r="O153" s="202"/>
      <c r="P153" s="202"/>
      <c r="Q153" s="202"/>
      <c r="R153" s="202"/>
      <c r="S153" s="202"/>
      <c r="T153" s="20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7" t="s">
        <v>147</v>
      </c>
      <c r="AU153" s="197" t="s">
        <v>86</v>
      </c>
      <c r="AV153" s="14" t="s">
        <v>86</v>
      </c>
      <c r="AW153" s="14" t="s">
        <v>32</v>
      </c>
      <c r="AX153" s="14" t="s">
        <v>76</v>
      </c>
      <c r="AY153" s="197" t="s">
        <v>136</v>
      </c>
    </row>
    <row r="154" s="13" customFormat="1">
      <c r="A154" s="13"/>
      <c r="B154" s="189"/>
      <c r="C154" s="13"/>
      <c r="D154" s="184" t="s">
        <v>147</v>
      </c>
      <c r="E154" s="190" t="s">
        <v>1</v>
      </c>
      <c r="F154" s="191" t="s">
        <v>174</v>
      </c>
      <c r="G154" s="13"/>
      <c r="H154" s="190" t="s">
        <v>1</v>
      </c>
      <c r="I154" s="192"/>
      <c r="J154" s="13"/>
      <c r="K154" s="13"/>
      <c r="L154" s="189"/>
      <c r="M154" s="193"/>
      <c r="N154" s="194"/>
      <c r="O154" s="194"/>
      <c r="P154" s="194"/>
      <c r="Q154" s="194"/>
      <c r="R154" s="194"/>
      <c r="S154" s="194"/>
      <c r="T154" s="19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0" t="s">
        <v>147</v>
      </c>
      <c r="AU154" s="190" t="s">
        <v>86</v>
      </c>
      <c r="AV154" s="13" t="s">
        <v>84</v>
      </c>
      <c r="AW154" s="13" t="s">
        <v>32</v>
      </c>
      <c r="AX154" s="13" t="s">
        <v>76</v>
      </c>
      <c r="AY154" s="190" t="s">
        <v>136</v>
      </c>
    </row>
    <row r="155" s="14" customFormat="1">
      <c r="A155" s="14"/>
      <c r="B155" s="196"/>
      <c r="C155" s="14"/>
      <c r="D155" s="184" t="s">
        <v>147</v>
      </c>
      <c r="E155" s="197" t="s">
        <v>1</v>
      </c>
      <c r="F155" s="198" t="s">
        <v>175</v>
      </c>
      <c r="G155" s="14"/>
      <c r="H155" s="199">
        <v>74.204999999999998</v>
      </c>
      <c r="I155" s="200"/>
      <c r="J155" s="14"/>
      <c r="K155" s="14"/>
      <c r="L155" s="196"/>
      <c r="M155" s="201"/>
      <c r="N155" s="202"/>
      <c r="O155" s="202"/>
      <c r="P155" s="202"/>
      <c r="Q155" s="202"/>
      <c r="R155" s="202"/>
      <c r="S155" s="202"/>
      <c r="T155" s="20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7" t="s">
        <v>147</v>
      </c>
      <c r="AU155" s="197" t="s">
        <v>86</v>
      </c>
      <c r="AV155" s="14" t="s">
        <v>86</v>
      </c>
      <c r="AW155" s="14" t="s">
        <v>32</v>
      </c>
      <c r="AX155" s="14" t="s">
        <v>76</v>
      </c>
      <c r="AY155" s="197" t="s">
        <v>136</v>
      </c>
    </row>
    <row r="156" s="13" customFormat="1">
      <c r="A156" s="13"/>
      <c r="B156" s="189"/>
      <c r="C156" s="13"/>
      <c r="D156" s="184" t="s">
        <v>147</v>
      </c>
      <c r="E156" s="190" t="s">
        <v>1</v>
      </c>
      <c r="F156" s="191" t="s">
        <v>176</v>
      </c>
      <c r="G156" s="13"/>
      <c r="H156" s="190" t="s">
        <v>1</v>
      </c>
      <c r="I156" s="192"/>
      <c r="J156" s="13"/>
      <c r="K156" s="13"/>
      <c r="L156" s="189"/>
      <c r="M156" s="193"/>
      <c r="N156" s="194"/>
      <c r="O156" s="194"/>
      <c r="P156" s="194"/>
      <c r="Q156" s="194"/>
      <c r="R156" s="194"/>
      <c r="S156" s="194"/>
      <c r="T156" s="19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147</v>
      </c>
      <c r="AU156" s="190" t="s">
        <v>86</v>
      </c>
      <c r="AV156" s="13" t="s">
        <v>84</v>
      </c>
      <c r="AW156" s="13" t="s">
        <v>32</v>
      </c>
      <c r="AX156" s="13" t="s">
        <v>76</v>
      </c>
      <c r="AY156" s="190" t="s">
        <v>136</v>
      </c>
    </row>
    <row r="157" s="14" customFormat="1">
      <c r="A157" s="14"/>
      <c r="B157" s="196"/>
      <c r="C157" s="14"/>
      <c r="D157" s="184" t="s">
        <v>147</v>
      </c>
      <c r="E157" s="197" t="s">
        <v>1</v>
      </c>
      <c r="F157" s="198" t="s">
        <v>177</v>
      </c>
      <c r="G157" s="14"/>
      <c r="H157" s="199">
        <v>17.488</v>
      </c>
      <c r="I157" s="200"/>
      <c r="J157" s="14"/>
      <c r="K157" s="14"/>
      <c r="L157" s="196"/>
      <c r="M157" s="201"/>
      <c r="N157" s="202"/>
      <c r="O157" s="202"/>
      <c r="P157" s="202"/>
      <c r="Q157" s="202"/>
      <c r="R157" s="202"/>
      <c r="S157" s="202"/>
      <c r="T157" s="20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7" t="s">
        <v>147</v>
      </c>
      <c r="AU157" s="197" t="s">
        <v>86</v>
      </c>
      <c r="AV157" s="14" t="s">
        <v>86</v>
      </c>
      <c r="AW157" s="14" t="s">
        <v>32</v>
      </c>
      <c r="AX157" s="14" t="s">
        <v>76</v>
      </c>
      <c r="AY157" s="197" t="s">
        <v>136</v>
      </c>
    </row>
    <row r="158" s="13" customFormat="1">
      <c r="A158" s="13"/>
      <c r="B158" s="189"/>
      <c r="C158" s="13"/>
      <c r="D158" s="184" t="s">
        <v>147</v>
      </c>
      <c r="E158" s="190" t="s">
        <v>1</v>
      </c>
      <c r="F158" s="191" t="s">
        <v>178</v>
      </c>
      <c r="G158" s="13"/>
      <c r="H158" s="190" t="s">
        <v>1</v>
      </c>
      <c r="I158" s="192"/>
      <c r="J158" s="13"/>
      <c r="K158" s="13"/>
      <c r="L158" s="189"/>
      <c r="M158" s="193"/>
      <c r="N158" s="194"/>
      <c r="O158" s="194"/>
      <c r="P158" s="194"/>
      <c r="Q158" s="194"/>
      <c r="R158" s="194"/>
      <c r="S158" s="194"/>
      <c r="T158" s="19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0" t="s">
        <v>147</v>
      </c>
      <c r="AU158" s="190" t="s">
        <v>86</v>
      </c>
      <c r="AV158" s="13" t="s">
        <v>84</v>
      </c>
      <c r="AW158" s="13" t="s">
        <v>32</v>
      </c>
      <c r="AX158" s="13" t="s">
        <v>76</v>
      </c>
      <c r="AY158" s="190" t="s">
        <v>136</v>
      </c>
    </row>
    <row r="159" s="14" customFormat="1">
      <c r="A159" s="14"/>
      <c r="B159" s="196"/>
      <c r="C159" s="14"/>
      <c r="D159" s="184" t="s">
        <v>147</v>
      </c>
      <c r="E159" s="197" t="s">
        <v>1</v>
      </c>
      <c r="F159" s="198" t="s">
        <v>179</v>
      </c>
      <c r="G159" s="14"/>
      <c r="H159" s="199">
        <v>108.858</v>
      </c>
      <c r="I159" s="200"/>
      <c r="J159" s="14"/>
      <c r="K159" s="14"/>
      <c r="L159" s="196"/>
      <c r="M159" s="201"/>
      <c r="N159" s="202"/>
      <c r="O159" s="202"/>
      <c r="P159" s="202"/>
      <c r="Q159" s="202"/>
      <c r="R159" s="202"/>
      <c r="S159" s="202"/>
      <c r="T159" s="20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7" t="s">
        <v>147</v>
      </c>
      <c r="AU159" s="197" t="s">
        <v>86</v>
      </c>
      <c r="AV159" s="14" t="s">
        <v>86</v>
      </c>
      <c r="AW159" s="14" t="s">
        <v>32</v>
      </c>
      <c r="AX159" s="14" t="s">
        <v>76</v>
      </c>
      <c r="AY159" s="197" t="s">
        <v>136</v>
      </c>
    </row>
    <row r="160" s="13" customFormat="1">
      <c r="A160" s="13"/>
      <c r="B160" s="189"/>
      <c r="C160" s="13"/>
      <c r="D160" s="184" t="s">
        <v>147</v>
      </c>
      <c r="E160" s="190" t="s">
        <v>1</v>
      </c>
      <c r="F160" s="191" t="s">
        <v>180</v>
      </c>
      <c r="G160" s="13"/>
      <c r="H160" s="190" t="s">
        <v>1</v>
      </c>
      <c r="I160" s="192"/>
      <c r="J160" s="13"/>
      <c r="K160" s="13"/>
      <c r="L160" s="189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147</v>
      </c>
      <c r="AU160" s="190" t="s">
        <v>86</v>
      </c>
      <c r="AV160" s="13" t="s">
        <v>84</v>
      </c>
      <c r="AW160" s="13" t="s">
        <v>32</v>
      </c>
      <c r="AX160" s="13" t="s">
        <v>76</v>
      </c>
      <c r="AY160" s="190" t="s">
        <v>136</v>
      </c>
    </row>
    <row r="161" s="14" customFormat="1">
      <c r="A161" s="14"/>
      <c r="B161" s="196"/>
      <c r="C161" s="14"/>
      <c r="D161" s="184" t="s">
        <v>147</v>
      </c>
      <c r="E161" s="197" t="s">
        <v>1</v>
      </c>
      <c r="F161" s="198" t="s">
        <v>181</v>
      </c>
      <c r="G161" s="14"/>
      <c r="H161" s="199">
        <v>9.5280000000000005</v>
      </c>
      <c r="I161" s="200"/>
      <c r="J161" s="14"/>
      <c r="K161" s="14"/>
      <c r="L161" s="196"/>
      <c r="M161" s="201"/>
      <c r="N161" s="202"/>
      <c r="O161" s="202"/>
      <c r="P161" s="202"/>
      <c r="Q161" s="202"/>
      <c r="R161" s="202"/>
      <c r="S161" s="202"/>
      <c r="T161" s="20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7" t="s">
        <v>147</v>
      </c>
      <c r="AU161" s="197" t="s">
        <v>86</v>
      </c>
      <c r="AV161" s="14" t="s">
        <v>86</v>
      </c>
      <c r="AW161" s="14" t="s">
        <v>32</v>
      </c>
      <c r="AX161" s="14" t="s">
        <v>76</v>
      </c>
      <c r="AY161" s="197" t="s">
        <v>136</v>
      </c>
    </row>
    <row r="162" s="13" customFormat="1">
      <c r="A162" s="13"/>
      <c r="B162" s="189"/>
      <c r="C162" s="13"/>
      <c r="D162" s="184" t="s">
        <v>147</v>
      </c>
      <c r="E162" s="190" t="s">
        <v>1</v>
      </c>
      <c r="F162" s="191" t="s">
        <v>182</v>
      </c>
      <c r="G162" s="13"/>
      <c r="H162" s="190" t="s">
        <v>1</v>
      </c>
      <c r="I162" s="192"/>
      <c r="J162" s="13"/>
      <c r="K162" s="13"/>
      <c r="L162" s="189"/>
      <c r="M162" s="193"/>
      <c r="N162" s="194"/>
      <c r="O162" s="194"/>
      <c r="P162" s="194"/>
      <c r="Q162" s="194"/>
      <c r="R162" s="194"/>
      <c r="S162" s="194"/>
      <c r="T162" s="19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0" t="s">
        <v>147</v>
      </c>
      <c r="AU162" s="190" t="s">
        <v>86</v>
      </c>
      <c r="AV162" s="13" t="s">
        <v>84</v>
      </c>
      <c r="AW162" s="13" t="s">
        <v>32</v>
      </c>
      <c r="AX162" s="13" t="s">
        <v>76</v>
      </c>
      <c r="AY162" s="190" t="s">
        <v>136</v>
      </c>
    </row>
    <row r="163" s="14" customFormat="1">
      <c r="A163" s="14"/>
      <c r="B163" s="196"/>
      <c r="C163" s="14"/>
      <c r="D163" s="184" t="s">
        <v>147</v>
      </c>
      <c r="E163" s="197" t="s">
        <v>1</v>
      </c>
      <c r="F163" s="198" t="s">
        <v>183</v>
      </c>
      <c r="G163" s="14"/>
      <c r="H163" s="199">
        <v>95.834000000000003</v>
      </c>
      <c r="I163" s="200"/>
      <c r="J163" s="14"/>
      <c r="K163" s="14"/>
      <c r="L163" s="196"/>
      <c r="M163" s="201"/>
      <c r="N163" s="202"/>
      <c r="O163" s="202"/>
      <c r="P163" s="202"/>
      <c r="Q163" s="202"/>
      <c r="R163" s="202"/>
      <c r="S163" s="202"/>
      <c r="T163" s="20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7" t="s">
        <v>147</v>
      </c>
      <c r="AU163" s="197" t="s">
        <v>86</v>
      </c>
      <c r="AV163" s="14" t="s">
        <v>86</v>
      </c>
      <c r="AW163" s="14" t="s">
        <v>32</v>
      </c>
      <c r="AX163" s="14" t="s">
        <v>76</v>
      </c>
      <c r="AY163" s="197" t="s">
        <v>136</v>
      </c>
    </row>
    <row r="164" s="13" customFormat="1">
      <c r="A164" s="13"/>
      <c r="B164" s="189"/>
      <c r="C164" s="13"/>
      <c r="D164" s="184" t="s">
        <v>147</v>
      </c>
      <c r="E164" s="190" t="s">
        <v>1</v>
      </c>
      <c r="F164" s="191" t="s">
        <v>184</v>
      </c>
      <c r="G164" s="13"/>
      <c r="H164" s="190" t="s">
        <v>1</v>
      </c>
      <c r="I164" s="192"/>
      <c r="J164" s="13"/>
      <c r="K164" s="13"/>
      <c r="L164" s="189"/>
      <c r="M164" s="193"/>
      <c r="N164" s="194"/>
      <c r="O164" s="194"/>
      <c r="P164" s="194"/>
      <c r="Q164" s="194"/>
      <c r="R164" s="194"/>
      <c r="S164" s="194"/>
      <c r="T164" s="19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0" t="s">
        <v>147</v>
      </c>
      <c r="AU164" s="190" t="s">
        <v>86</v>
      </c>
      <c r="AV164" s="13" t="s">
        <v>84</v>
      </c>
      <c r="AW164" s="13" t="s">
        <v>32</v>
      </c>
      <c r="AX164" s="13" t="s">
        <v>76</v>
      </c>
      <c r="AY164" s="190" t="s">
        <v>136</v>
      </c>
    </row>
    <row r="165" s="14" customFormat="1">
      <c r="A165" s="14"/>
      <c r="B165" s="196"/>
      <c r="C165" s="14"/>
      <c r="D165" s="184" t="s">
        <v>147</v>
      </c>
      <c r="E165" s="197" t="s">
        <v>1</v>
      </c>
      <c r="F165" s="198" t="s">
        <v>185</v>
      </c>
      <c r="G165" s="14"/>
      <c r="H165" s="199">
        <v>15.359999999999999</v>
      </c>
      <c r="I165" s="200"/>
      <c r="J165" s="14"/>
      <c r="K165" s="14"/>
      <c r="L165" s="196"/>
      <c r="M165" s="201"/>
      <c r="N165" s="202"/>
      <c r="O165" s="202"/>
      <c r="P165" s="202"/>
      <c r="Q165" s="202"/>
      <c r="R165" s="202"/>
      <c r="S165" s="202"/>
      <c r="T165" s="20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7" t="s">
        <v>147</v>
      </c>
      <c r="AU165" s="197" t="s">
        <v>86</v>
      </c>
      <c r="AV165" s="14" t="s">
        <v>86</v>
      </c>
      <c r="AW165" s="14" t="s">
        <v>32</v>
      </c>
      <c r="AX165" s="14" t="s">
        <v>76</v>
      </c>
      <c r="AY165" s="197" t="s">
        <v>136</v>
      </c>
    </row>
    <row r="166" s="13" customFormat="1">
      <c r="A166" s="13"/>
      <c r="B166" s="189"/>
      <c r="C166" s="13"/>
      <c r="D166" s="184" t="s">
        <v>147</v>
      </c>
      <c r="E166" s="190" t="s">
        <v>1</v>
      </c>
      <c r="F166" s="191" t="s">
        <v>186</v>
      </c>
      <c r="G166" s="13"/>
      <c r="H166" s="190" t="s">
        <v>1</v>
      </c>
      <c r="I166" s="192"/>
      <c r="J166" s="13"/>
      <c r="K166" s="13"/>
      <c r="L166" s="189"/>
      <c r="M166" s="193"/>
      <c r="N166" s="194"/>
      <c r="O166" s="194"/>
      <c r="P166" s="194"/>
      <c r="Q166" s="194"/>
      <c r="R166" s="194"/>
      <c r="S166" s="194"/>
      <c r="T166" s="19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0" t="s">
        <v>147</v>
      </c>
      <c r="AU166" s="190" t="s">
        <v>86</v>
      </c>
      <c r="AV166" s="13" t="s">
        <v>84</v>
      </c>
      <c r="AW166" s="13" t="s">
        <v>32</v>
      </c>
      <c r="AX166" s="13" t="s">
        <v>76</v>
      </c>
      <c r="AY166" s="190" t="s">
        <v>136</v>
      </c>
    </row>
    <row r="167" s="14" customFormat="1">
      <c r="A167" s="14"/>
      <c r="B167" s="196"/>
      <c r="C167" s="14"/>
      <c r="D167" s="184" t="s">
        <v>147</v>
      </c>
      <c r="E167" s="197" t="s">
        <v>1</v>
      </c>
      <c r="F167" s="198" t="s">
        <v>187</v>
      </c>
      <c r="G167" s="14"/>
      <c r="H167" s="199">
        <v>97.855999999999995</v>
      </c>
      <c r="I167" s="200"/>
      <c r="J167" s="14"/>
      <c r="K167" s="14"/>
      <c r="L167" s="196"/>
      <c r="M167" s="201"/>
      <c r="N167" s="202"/>
      <c r="O167" s="202"/>
      <c r="P167" s="202"/>
      <c r="Q167" s="202"/>
      <c r="R167" s="202"/>
      <c r="S167" s="202"/>
      <c r="T167" s="20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7" t="s">
        <v>147</v>
      </c>
      <c r="AU167" s="197" t="s">
        <v>86</v>
      </c>
      <c r="AV167" s="14" t="s">
        <v>86</v>
      </c>
      <c r="AW167" s="14" t="s">
        <v>32</v>
      </c>
      <c r="AX167" s="14" t="s">
        <v>76</v>
      </c>
      <c r="AY167" s="197" t="s">
        <v>136</v>
      </c>
    </row>
    <row r="168" s="13" customFormat="1">
      <c r="A168" s="13"/>
      <c r="B168" s="189"/>
      <c r="C168" s="13"/>
      <c r="D168" s="184" t="s">
        <v>147</v>
      </c>
      <c r="E168" s="190" t="s">
        <v>1</v>
      </c>
      <c r="F168" s="191" t="s">
        <v>188</v>
      </c>
      <c r="G168" s="13"/>
      <c r="H168" s="190" t="s">
        <v>1</v>
      </c>
      <c r="I168" s="192"/>
      <c r="J168" s="13"/>
      <c r="K168" s="13"/>
      <c r="L168" s="189"/>
      <c r="M168" s="193"/>
      <c r="N168" s="194"/>
      <c r="O168" s="194"/>
      <c r="P168" s="194"/>
      <c r="Q168" s="194"/>
      <c r="R168" s="194"/>
      <c r="S168" s="194"/>
      <c r="T168" s="19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0" t="s">
        <v>147</v>
      </c>
      <c r="AU168" s="190" t="s">
        <v>86</v>
      </c>
      <c r="AV168" s="13" t="s">
        <v>84</v>
      </c>
      <c r="AW168" s="13" t="s">
        <v>32</v>
      </c>
      <c r="AX168" s="13" t="s">
        <v>76</v>
      </c>
      <c r="AY168" s="190" t="s">
        <v>136</v>
      </c>
    </row>
    <row r="169" s="14" customFormat="1">
      <c r="A169" s="14"/>
      <c r="B169" s="196"/>
      <c r="C169" s="14"/>
      <c r="D169" s="184" t="s">
        <v>147</v>
      </c>
      <c r="E169" s="197" t="s">
        <v>1</v>
      </c>
      <c r="F169" s="198" t="s">
        <v>189</v>
      </c>
      <c r="G169" s="14"/>
      <c r="H169" s="199">
        <v>1.8180000000000001</v>
      </c>
      <c r="I169" s="200"/>
      <c r="J169" s="14"/>
      <c r="K169" s="14"/>
      <c r="L169" s="196"/>
      <c r="M169" s="201"/>
      <c r="N169" s="202"/>
      <c r="O169" s="202"/>
      <c r="P169" s="202"/>
      <c r="Q169" s="202"/>
      <c r="R169" s="202"/>
      <c r="S169" s="202"/>
      <c r="T169" s="20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7" t="s">
        <v>147</v>
      </c>
      <c r="AU169" s="197" t="s">
        <v>86</v>
      </c>
      <c r="AV169" s="14" t="s">
        <v>86</v>
      </c>
      <c r="AW169" s="14" t="s">
        <v>32</v>
      </c>
      <c r="AX169" s="14" t="s">
        <v>76</v>
      </c>
      <c r="AY169" s="197" t="s">
        <v>136</v>
      </c>
    </row>
    <row r="170" s="15" customFormat="1">
      <c r="A170" s="15"/>
      <c r="B170" s="204"/>
      <c r="C170" s="15"/>
      <c r="D170" s="184" t="s">
        <v>147</v>
      </c>
      <c r="E170" s="205" t="s">
        <v>1</v>
      </c>
      <c r="F170" s="206" t="s">
        <v>190</v>
      </c>
      <c r="G170" s="15"/>
      <c r="H170" s="207">
        <v>560.88200000000006</v>
      </c>
      <c r="I170" s="208"/>
      <c r="J170" s="15"/>
      <c r="K170" s="15"/>
      <c r="L170" s="204"/>
      <c r="M170" s="209"/>
      <c r="N170" s="210"/>
      <c r="O170" s="210"/>
      <c r="P170" s="210"/>
      <c r="Q170" s="210"/>
      <c r="R170" s="210"/>
      <c r="S170" s="210"/>
      <c r="T170" s="21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05" t="s">
        <v>147</v>
      </c>
      <c r="AU170" s="205" t="s">
        <v>86</v>
      </c>
      <c r="AV170" s="15" t="s">
        <v>143</v>
      </c>
      <c r="AW170" s="15" t="s">
        <v>32</v>
      </c>
      <c r="AX170" s="15" t="s">
        <v>84</v>
      </c>
      <c r="AY170" s="205" t="s">
        <v>136</v>
      </c>
    </row>
    <row r="171" s="2" customFormat="1" ht="33" customHeight="1">
      <c r="A171" s="37"/>
      <c r="B171" s="170"/>
      <c r="C171" s="171" t="s">
        <v>143</v>
      </c>
      <c r="D171" s="171" t="s">
        <v>139</v>
      </c>
      <c r="E171" s="172" t="s">
        <v>191</v>
      </c>
      <c r="F171" s="173" t="s">
        <v>192</v>
      </c>
      <c r="G171" s="174" t="s">
        <v>193</v>
      </c>
      <c r="H171" s="175">
        <v>1.496</v>
      </c>
      <c r="I171" s="176"/>
      <c r="J171" s="177">
        <f>ROUND(I171*H171,2)</f>
        <v>0</v>
      </c>
      <c r="K171" s="173" t="s">
        <v>154</v>
      </c>
      <c r="L171" s="38"/>
      <c r="M171" s="178" t="s">
        <v>1</v>
      </c>
      <c r="N171" s="179" t="s">
        <v>41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1.8</v>
      </c>
      <c r="T171" s="181">
        <f>S171*H171</f>
        <v>2.6928000000000001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143</v>
      </c>
      <c r="AT171" s="182" t="s">
        <v>139</v>
      </c>
      <c r="AU171" s="182" t="s">
        <v>86</v>
      </c>
      <c r="AY171" s="18" t="s">
        <v>136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84</v>
      </c>
      <c r="BK171" s="183">
        <f>ROUND(I171*H171,2)</f>
        <v>0</v>
      </c>
      <c r="BL171" s="18" t="s">
        <v>143</v>
      </c>
      <c r="BM171" s="182" t="s">
        <v>194</v>
      </c>
    </row>
    <row r="172" s="2" customFormat="1">
      <c r="A172" s="37"/>
      <c r="B172" s="38"/>
      <c r="C172" s="37"/>
      <c r="D172" s="184" t="s">
        <v>145</v>
      </c>
      <c r="E172" s="37"/>
      <c r="F172" s="185" t="s">
        <v>195</v>
      </c>
      <c r="G172" s="37"/>
      <c r="H172" s="37"/>
      <c r="I172" s="186"/>
      <c r="J172" s="37"/>
      <c r="K172" s="37"/>
      <c r="L172" s="38"/>
      <c r="M172" s="187"/>
      <c r="N172" s="188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145</v>
      </c>
      <c r="AU172" s="18" t="s">
        <v>86</v>
      </c>
    </row>
    <row r="173" s="13" customFormat="1">
      <c r="A173" s="13"/>
      <c r="B173" s="189"/>
      <c r="C173" s="13"/>
      <c r="D173" s="184" t="s">
        <v>147</v>
      </c>
      <c r="E173" s="190" t="s">
        <v>1</v>
      </c>
      <c r="F173" s="191" t="s">
        <v>180</v>
      </c>
      <c r="G173" s="13"/>
      <c r="H173" s="190" t="s">
        <v>1</v>
      </c>
      <c r="I173" s="192"/>
      <c r="J173" s="13"/>
      <c r="K173" s="13"/>
      <c r="L173" s="189"/>
      <c r="M173" s="193"/>
      <c r="N173" s="194"/>
      <c r="O173" s="194"/>
      <c r="P173" s="194"/>
      <c r="Q173" s="194"/>
      <c r="R173" s="194"/>
      <c r="S173" s="194"/>
      <c r="T173" s="19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147</v>
      </c>
      <c r="AU173" s="190" t="s">
        <v>86</v>
      </c>
      <c r="AV173" s="13" t="s">
        <v>84</v>
      </c>
      <c r="AW173" s="13" t="s">
        <v>32</v>
      </c>
      <c r="AX173" s="13" t="s">
        <v>76</v>
      </c>
      <c r="AY173" s="190" t="s">
        <v>136</v>
      </c>
    </row>
    <row r="174" s="14" customFormat="1">
      <c r="A174" s="14"/>
      <c r="B174" s="196"/>
      <c r="C174" s="14"/>
      <c r="D174" s="184" t="s">
        <v>147</v>
      </c>
      <c r="E174" s="197" t="s">
        <v>1</v>
      </c>
      <c r="F174" s="198" t="s">
        <v>196</v>
      </c>
      <c r="G174" s="14"/>
      <c r="H174" s="199">
        <v>0.95599999999999996</v>
      </c>
      <c r="I174" s="200"/>
      <c r="J174" s="14"/>
      <c r="K174" s="14"/>
      <c r="L174" s="196"/>
      <c r="M174" s="201"/>
      <c r="N174" s="202"/>
      <c r="O174" s="202"/>
      <c r="P174" s="202"/>
      <c r="Q174" s="202"/>
      <c r="R174" s="202"/>
      <c r="S174" s="202"/>
      <c r="T174" s="20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7" t="s">
        <v>147</v>
      </c>
      <c r="AU174" s="197" t="s">
        <v>86</v>
      </c>
      <c r="AV174" s="14" t="s">
        <v>86</v>
      </c>
      <c r="AW174" s="14" t="s">
        <v>32</v>
      </c>
      <c r="AX174" s="14" t="s">
        <v>76</v>
      </c>
      <c r="AY174" s="197" t="s">
        <v>136</v>
      </c>
    </row>
    <row r="175" s="13" customFormat="1">
      <c r="A175" s="13"/>
      <c r="B175" s="189"/>
      <c r="C175" s="13"/>
      <c r="D175" s="184" t="s">
        <v>147</v>
      </c>
      <c r="E175" s="190" t="s">
        <v>1</v>
      </c>
      <c r="F175" s="191" t="s">
        <v>197</v>
      </c>
      <c r="G175" s="13"/>
      <c r="H175" s="190" t="s">
        <v>1</v>
      </c>
      <c r="I175" s="192"/>
      <c r="J175" s="13"/>
      <c r="K175" s="13"/>
      <c r="L175" s="189"/>
      <c r="M175" s="193"/>
      <c r="N175" s="194"/>
      <c r="O175" s="194"/>
      <c r="P175" s="194"/>
      <c r="Q175" s="194"/>
      <c r="R175" s="194"/>
      <c r="S175" s="194"/>
      <c r="T175" s="19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0" t="s">
        <v>147</v>
      </c>
      <c r="AU175" s="190" t="s">
        <v>86</v>
      </c>
      <c r="AV175" s="13" t="s">
        <v>84</v>
      </c>
      <c r="AW175" s="13" t="s">
        <v>32</v>
      </c>
      <c r="AX175" s="13" t="s">
        <v>76</v>
      </c>
      <c r="AY175" s="190" t="s">
        <v>136</v>
      </c>
    </row>
    <row r="176" s="14" customFormat="1">
      <c r="A176" s="14"/>
      <c r="B176" s="196"/>
      <c r="C176" s="14"/>
      <c r="D176" s="184" t="s">
        <v>147</v>
      </c>
      <c r="E176" s="197" t="s">
        <v>1</v>
      </c>
      <c r="F176" s="198" t="s">
        <v>198</v>
      </c>
      <c r="G176" s="14"/>
      <c r="H176" s="199">
        <v>0.54000000000000004</v>
      </c>
      <c r="I176" s="200"/>
      <c r="J176" s="14"/>
      <c r="K176" s="14"/>
      <c r="L176" s="196"/>
      <c r="M176" s="201"/>
      <c r="N176" s="202"/>
      <c r="O176" s="202"/>
      <c r="P176" s="202"/>
      <c r="Q176" s="202"/>
      <c r="R176" s="202"/>
      <c r="S176" s="202"/>
      <c r="T176" s="20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7" t="s">
        <v>147</v>
      </c>
      <c r="AU176" s="197" t="s">
        <v>86</v>
      </c>
      <c r="AV176" s="14" t="s">
        <v>86</v>
      </c>
      <c r="AW176" s="14" t="s">
        <v>32</v>
      </c>
      <c r="AX176" s="14" t="s">
        <v>76</v>
      </c>
      <c r="AY176" s="197" t="s">
        <v>136</v>
      </c>
    </row>
    <row r="177" s="15" customFormat="1">
      <c r="A177" s="15"/>
      <c r="B177" s="204"/>
      <c r="C177" s="15"/>
      <c r="D177" s="184" t="s">
        <v>147</v>
      </c>
      <c r="E177" s="205" t="s">
        <v>1</v>
      </c>
      <c r="F177" s="206" t="s">
        <v>190</v>
      </c>
      <c r="G177" s="15"/>
      <c r="H177" s="207">
        <v>1.496</v>
      </c>
      <c r="I177" s="208"/>
      <c r="J177" s="15"/>
      <c r="K177" s="15"/>
      <c r="L177" s="204"/>
      <c r="M177" s="209"/>
      <c r="N177" s="210"/>
      <c r="O177" s="210"/>
      <c r="P177" s="210"/>
      <c r="Q177" s="210"/>
      <c r="R177" s="210"/>
      <c r="S177" s="210"/>
      <c r="T177" s="21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5" t="s">
        <v>147</v>
      </c>
      <c r="AU177" s="205" t="s">
        <v>86</v>
      </c>
      <c r="AV177" s="15" t="s">
        <v>143</v>
      </c>
      <c r="AW177" s="15" t="s">
        <v>32</v>
      </c>
      <c r="AX177" s="15" t="s">
        <v>84</v>
      </c>
      <c r="AY177" s="205" t="s">
        <v>136</v>
      </c>
    </row>
    <row r="178" s="2" customFormat="1" ht="16.5" customHeight="1">
      <c r="A178" s="37"/>
      <c r="B178" s="170"/>
      <c r="C178" s="171" t="s">
        <v>199</v>
      </c>
      <c r="D178" s="171" t="s">
        <v>139</v>
      </c>
      <c r="E178" s="172" t="s">
        <v>200</v>
      </c>
      <c r="F178" s="173" t="s">
        <v>201</v>
      </c>
      <c r="G178" s="174" t="s">
        <v>202</v>
      </c>
      <c r="H178" s="175">
        <v>1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41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1.8</v>
      </c>
      <c r="T178" s="181">
        <f>S178*H178</f>
        <v>1.8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143</v>
      </c>
      <c r="AT178" s="182" t="s">
        <v>139</v>
      </c>
      <c r="AU178" s="182" t="s">
        <v>86</v>
      </c>
      <c r="AY178" s="18" t="s">
        <v>136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84</v>
      </c>
      <c r="BK178" s="183">
        <f>ROUND(I178*H178,2)</f>
        <v>0</v>
      </c>
      <c r="BL178" s="18" t="s">
        <v>143</v>
      </c>
      <c r="BM178" s="182" t="s">
        <v>203</v>
      </c>
    </row>
    <row r="179" s="2" customFormat="1">
      <c r="A179" s="37"/>
      <c r="B179" s="38"/>
      <c r="C179" s="37"/>
      <c r="D179" s="184" t="s">
        <v>145</v>
      </c>
      <c r="E179" s="37"/>
      <c r="F179" s="185" t="s">
        <v>204</v>
      </c>
      <c r="G179" s="37"/>
      <c r="H179" s="37"/>
      <c r="I179" s="186"/>
      <c r="J179" s="37"/>
      <c r="K179" s="37"/>
      <c r="L179" s="38"/>
      <c r="M179" s="187"/>
      <c r="N179" s="188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145</v>
      </c>
      <c r="AU179" s="18" t="s">
        <v>86</v>
      </c>
    </row>
    <row r="180" s="2" customFormat="1" ht="16.5" customHeight="1">
      <c r="A180" s="37"/>
      <c r="B180" s="170"/>
      <c r="C180" s="171" t="s">
        <v>137</v>
      </c>
      <c r="D180" s="171" t="s">
        <v>139</v>
      </c>
      <c r="E180" s="172" t="s">
        <v>205</v>
      </c>
      <c r="F180" s="173" t="s">
        <v>206</v>
      </c>
      <c r="G180" s="174" t="s">
        <v>207</v>
      </c>
      <c r="H180" s="175">
        <v>388</v>
      </c>
      <c r="I180" s="176"/>
      <c r="J180" s="177">
        <f>ROUND(I180*H180,2)</f>
        <v>0</v>
      </c>
      <c r="K180" s="173" t="s">
        <v>154</v>
      </c>
      <c r="L180" s="38"/>
      <c r="M180" s="178" t="s">
        <v>1</v>
      </c>
      <c r="N180" s="179" t="s">
        <v>41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0.0089999999999999993</v>
      </c>
      <c r="T180" s="181">
        <f>S180*H180</f>
        <v>3.4919999999999995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143</v>
      </c>
      <c r="AT180" s="182" t="s">
        <v>139</v>
      </c>
      <c r="AU180" s="182" t="s">
        <v>86</v>
      </c>
      <c r="AY180" s="18" t="s">
        <v>136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84</v>
      </c>
      <c r="BK180" s="183">
        <f>ROUND(I180*H180,2)</f>
        <v>0</v>
      </c>
      <c r="BL180" s="18" t="s">
        <v>143</v>
      </c>
      <c r="BM180" s="182" t="s">
        <v>208</v>
      </c>
    </row>
    <row r="181" s="2" customFormat="1">
      <c r="A181" s="37"/>
      <c r="B181" s="38"/>
      <c r="C181" s="37"/>
      <c r="D181" s="184" t="s">
        <v>145</v>
      </c>
      <c r="E181" s="37"/>
      <c r="F181" s="185" t="s">
        <v>209</v>
      </c>
      <c r="G181" s="37"/>
      <c r="H181" s="37"/>
      <c r="I181" s="186"/>
      <c r="J181" s="37"/>
      <c r="K181" s="37"/>
      <c r="L181" s="38"/>
      <c r="M181" s="187"/>
      <c r="N181" s="188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145</v>
      </c>
      <c r="AU181" s="18" t="s">
        <v>86</v>
      </c>
    </row>
    <row r="182" s="2" customFormat="1" ht="21.75" customHeight="1">
      <c r="A182" s="37"/>
      <c r="B182" s="170"/>
      <c r="C182" s="171" t="s">
        <v>210</v>
      </c>
      <c r="D182" s="171" t="s">
        <v>139</v>
      </c>
      <c r="E182" s="172" t="s">
        <v>211</v>
      </c>
      <c r="F182" s="173" t="s">
        <v>212</v>
      </c>
      <c r="G182" s="174" t="s">
        <v>142</v>
      </c>
      <c r="H182" s="175">
        <v>81.286000000000001</v>
      </c>
      <c r="I182" s="176"/>
      <c r="J182" s="177">
        <f>ROUND(I182*H182,2)</f>
        <v>0</v>
      </c>
      <c r="K182" s="173" t="s">
        <v>154</v>
      </c>
      <c r="L182" s="38"/>
      <c r="M182" s="178" t="s">
        <v>1</v>
      </c>
      <c r="N182" s="179" t="s">
        <v>41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0.075999999999999998</v>
      </c>
      <c r="T182" s="181">
        <f>S182*H182</f>
        <v>6.1777360000000003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143</v>
      </c>
      <c r="AT182" s="182" t="s">
        <v>139</v>
      </c>
      <c r="AU182" s="182" t="s">
        <v>86</v>
      </c>
      <c r="AY182" s="18" t="s">
        <v>136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84</v>
      </c>
      <c r="BK182" s="183">
        <f>ROUND(I182*H182,2)</f>
        <v>0</v>
      </c>
      <c r="BL182" s="18" t="s">
        <v>143</v>
      </c>
      <c r="BM182" s="182" t="s">
        <v>213</v>
      </c>
    </row>
    <row r="183" s="2" customFormat="1">
      <c r="A183" s="37"/>
      <c r="B183" s="38"/>
      <c r="C183" s="37"/>
      <c r="D183" s="184" t="s">
        <v>145</v>
      </c>
      <c r="E183" s="37"/>
      <c r="F183" s="185" t="s">
        <v>214</v>
      </c>
      <c r="G183" s="37"/>
      <c r="H183" s="37"/>
      <c r="I183" s="186"/>
      <c r="J183" s="37"/>
      <c r="K183" s="37"/>
      <c r="L183" s="38"/>
      <c r="M183" s="187"/>
      <c r="N183" s="188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145</v>
      </c>
      <c r="AU183" s="18" t="s">
        <v>86</v>
      </c>
    </row>
    <row r="184" s="14" customFormat="1">
      <c r="A184" s="14"/>
      <c r="B184" s="196"/>
      <c r="C184" s="14"/>
      <c r="D184" s="184" t="s">
        <v>147</v>
      </c>
      <c r="E184" s="197" t="s">
        <v>1</v>
      </c>
      <c r="F184" s="198" t="s">
        <v>215</v>
      </c>
      <c r="G184" s="14"/>
      <c r="H184" s="199">
        <v>10.800000000000001</v>
      </c>
      <c r="I184" s="200"/>
      <c r="J184" s="14"/>
      <c r="K184" s="14"/>
      <c r="L184" s="196"/>
      <c r="M184" s="201"/>
      <c r="N184" s="202"/>
      <c r="O184" s="202"/>
      <c r="P184" s="202"/>
      <c r="Q184" s="202"/>
      <c r="R184" s="202"/>
      <c r="S184" s="202"/>
      <c r="T184" s="20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7" t="s">
        <v>147</v>
      </c>
      <c r="AU184" s="197" t="s">
        <v>86</v>
      </c>
      <c r="AV184" s="14" t="s">
        <v>86</v>
      </c>
      <c r="AW184" s="14" t="s">
        <v>32</v>
      </c>
      <c r="AX184" s="14" t="s">
        <v>76</v>
      </c>
      <c r="AY184" s="197" t="s">
        <v>136</v>
      </c>
    </row>
    <row r="185" s="14" customFormat="1">
      <c r="A185" s="14"/>
      <c r="B185" s="196"/>
      <c r="C185" s="14"/>
      <c r="D185" s="184" t="s">
        <v>147</v>
      </c>
      <c r="E185" s="197" t="s">
        <v>1</v>
      </c>
      <c r="F185" s="198" t="s">
        <v>216</v>
      </c>
      <c r="G185" s="14"/>
      <c r="H185" s="199">
        <v>7</v>
      </c>
      <c r="I185" s="200"/>
      <c r="J185" s="14"/>
      <c r="K185" s="14"/>
      <c r="L185" s="196"/>
      <c r="M185" s="201"/>
      <c r="N185" s="202"/>
      <c r="O185" s="202"/>
      <c r="P185" s="202"/>
      <c r="Q185" s="202"/>
      <c r="R185" s="202"/>
      <c r="S185" s="202"/>
      <c r="T185" s="20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7" t="s">
        <v>147</v>
      </c>
      <c r="AU185" s="197" t="s">
        <v>86</v>
      </c>
      <c r="AV185" s="14" t="s">
        <v>86</v>
      </c>
      <c r="AW185" s="14" t="s">
        <v>32</v>
      </c>
      <c r="AX185" s="14" t="s">
        <v>76</v>
      </c>
      <c r="AY185" s="197" t="s">
        <v>136</v>
      </c>
    </row>
    <row r="186" s="14" customFormat="1">
      <c r="A186" s="14"/>
      <c r="B186" s="196"/>
      <c r="C186" s="14"/>
      <c r="D186" s="184" t="s">
        <v>147</v>
      </c>
      <c r="E186" s="197" t="s">
        <v>1</v>
      </c>
      <c r="F186" s="198" t="s">
        <v>217</v>
      </c>
      <c r="G186" s="14"/>
      <c r="H186" s="199">
        <v>20.800000000000001</v>
      </c>
      <c r="I186" s="200"/>
      <c r="J186" s="14"/>
      <c r="K186" s="14"/>
      <c r="L186" s="196"/>
      <c r="M186" s="201"/>
      <c r="N186" s="202"/>
      <c r="O186" s="202"/>
      <c r="P186" s="202"/>
      <c r="Q186" s="202"/>
      <c r="R186" s="202"/>
      <c r="S186" s="202"/>
      <c r="T186" s="20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7" t="s">
        <v>147</v>
      </c>
      <c r="AU186" s="197" t="s">
        <v>86</v>
      </c>
      <c r="AV186" s="14" t="s">
        <v>86</v>
      </c>
      <c r="AW186" s="14" t="s">
        <v>32</v>
      </c>
      <c r="AX186" s="14" t="s">
        <v>76</v>
      </c>
      <c r="AY186" s="197" t="s">
        <v>136</v>
      </c>
    </row>
    <row r="187" s="14" customFormat="1">
      <c r="A187" s="14"/>
      <c r="B187" s="196"/>
      <c r="C187" s="14"/>
      <c r="D187" s="184" t="s">
        <v>147</v>
      </c>
      <c r="E187" s="197" t="s">
        <v>1</v>
      </c>
      <c r="F187" s="198" t="s">
        <v>218</v>
      </c>
      <c r="G187" s="14"/>
      <c r="H187" s="199">
        <v>27</v>
      </c>
      <c r="I187" s="200"/>
      <c r="J187" s="14"/>
      <c r="K187" s="14"/>
      <c r="L187" s="196"/>
      <c r="M187" s="201"/>
      <c r="N187" s="202"/>
      <c r="O187" s="202"/>
      <c r="P187" s="202"/>
      <c r="Q187" s="202"/>
      <c r="R187" s="202"/>
      <c r="S187" s="202"/>
      <c r="T187" s="20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7" t="s">
        <v>147</v>
      </c>
      <c r="AU187" s="197" t="s">
        <v>86</v>
      </c>
      <c r="AV187" s="14" t="s">
        <v>86</v>
      </c>
      <c r="AW187" s="14" t="s">
        <v>32</v>
      </c>
      <c r="AX187" s="14" t="s">
        <v>76</v>
      </c>
      <c r="AY187" s="197" t="s">
        <v>136</v>
      </c>
    </row>
    <row r="188" s="14" customFormat="1">
      <c r="A188" s="14"/>
      <c r="B188" s="196"/>
      <c r="C188" s="14"/>
      <c r="D188" s="184" t="s">
        <v>147</v>
      </c>
      <c r="E188" s="197" t="s">
        <v>1</v>
      </c>
      <c r="F188" s="198" t="s">
        <v>219</v>
      </c>
      <c r="G188" s="14"/>
      <c r="H188" s="199">
        <v>6.5999999999999996</v>
      </c>
      <c r="I188" s="200"/>
      <c r="J188" s="14"/>
      <c r="K188" s="14"/>
      <c r="L188" s="196"/>
      <c r="M188" s="201"/>
      <c r="N188" s="202"/>
      <c r="O188" s="202"/>
      <c r="P188" s="202"/>
      <c r="Q188" s="202"/>
      <c r="R188" s="202"/>
      <c r="S188" s="202"/>
      <c r="T188" s="20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7" t="s">
        <v>147</v>
      </c>
      <c r="AU188" s="197" t="s">
        <v>86</v>
      </c>
      <c r="AV188" s="14" t="s">
        <v>86</v>
      </c>
      <c r="AW188" s="14" t="s">
        <v>32</v>
      </c>
      <c r="AX188" s="14" t="s">
        <v>76</v>
      </c>
      <c r="AY188" s="197" t="s">
        <v>136</v>
      </c>
    </row>
    <row r="189" s="14" customFormat="1">
      <c r="A189" s="14"/>
      <c r="B189" s="196"/>
      <c r="C189" s="14"/>
      <c r="D189" s="184" t="s">
        <v>147</v>
      </c>
      <c r="E189" s="197" t="s">
        <v>1</v>
      </c>
      <c r="F189" s="198" t="s">
        <v>220</v>
      </c>
      <c r="G189" s="14"/>
      <c r="H189" s="199">
        <v>5.7999999999999998</v>
      </c>
      <c r="I189" s="200"/>
      <c r="J189" s="14"/>
      <c r="K189" s="14"/>
      <c r="L189" s="196"/>
      <c r="M189" s="201"/>
      <c r="N189" s="202"/>
      <c r="O189" s="202"/>
      <c r="P189" s="202"/>
      <c r="Q189" s="202"/>
      <c r="R189" s="202"/>
      <c r="S189" s="202"/>
      <c r="T189" s="20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7" t="s">
        <v>147</v>
      </c>
      <c r="AU189" s="197" t="s">
        <v>86</v>
      </c>
      <c r="AV189" s="14" t="s">
        <v>86</v>
      </c>
      <c r="AW189" s="14" t="s">
        <v>32</v>
      </c>
      <c r="AX189" s="14" t="s">
        <v>76</v>
      </c>
      <c r="AY189" s="197" t="s">
        <v>136</v>
      </c>
    </row>
    <row r="190" s="14" customFormat="1">
      <c r="A190" s="14"/>
      <c r="B190" s="196"/>
      <c r="C190" s="14"/>
      <c r="D190" s="184" t="s">
        <v>147</v>
      </c>
      <c r="E190" s="197" t="s">
        <v>1</v>
      </c>
      <c r="F190" s="198" t="s">
        <v>221</v>
      </c>
      <c r="G190" s="14"/>
      <c r="H190" s="199">
        <v>3.286</v>
      </c>
      <c r="I190" s="200"/>
      <c r="J190" s="14"/>
      <c r="K190" s="14"/>
      <c r="L190" s="196"/>
      <c r="M190" s="201"/>
      <c r="N190" s="202"/>
      <c r="O190" s="202"/>
      <c r="P190" s="202"/>
      <c r="Q190" s="202"/>
      <c r="R190" s="202"/>
      <c r="S190" s="202"/>
      <c r="T190" s="20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7" t="s">
        <v>147</v>
      </c>
      <c r="AU190" s="197" t="s">
        <v>86</v>
      </c>
      <c r="AV190" s="14" t="s">
        <v>86</v>
      </c>
      <c r="AW190" s="14" t="s">
        <v>32</v>
      </c>
      <c r="AX190" s="14" t="s">
        <v>76</v>
      </c>
      <c r="AY190" s="197" t="s">
        <v>136</v>
      </c>
    </row>
    <row r="191" s="15" customFormat="1">
      <c r="A191" s="15"/>
      <c r="B191" s="204"/>
      <c r="C191" s="15"/>
      <c r="D191" s="184" t="s">
        <v>147</v>
      </c>
      <c r="E191" s="205" t="s">
        <v>1</v>
      </c>
      <c r="F191" s="206" t="s">
        <v>190</v>
      </c>
      <c r="G191" s="15"/>
      <c r="H191" s="207">
        <v>81.285999999999987</v>
      </c>
      <c r="I191" s="208"/>
      <c r="J191" s="15"/>
      <c r="K191" s="15"/>
      <c r="L191" s="204"/>
      <c r="M191" s="209"/>
      <c r="N191" s="210"/>
      <c r="O191" s="210"/>
      <c r="P191" s="210"/>
      <c r="Q191" s="210"/>
      <c r="R191" s="210"/>
      <c r="S191" s="210"/>
      <c r="T191" s="21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05" t="s">
        <v>147</v>
      </c>
      <c r="AU191" s="205" t="s">
        <v>86</v>
      </c>
      <c r="AV191" s="15" t="s">
        <v>143</v>
      </c>
      <c r="AW191" s="15" t="s">
        <v>32</v>
      </c>
      <c r="AX191" s="15" t="s">
        <v>84</v>
      </c>
      <c r="AY191" s="205" t="s">
        <v>136</v>
      </c>
    </row>
    <row r="192" s="2" customFormat="1" ht="37.8" customHeight="1">
      <c r="A192" s="37"/>
      <c r="B192" s="170"/>
      <c r="C192" s="171" t="s">
        <v>222</v>
      </c>
      <c r="D192" s="171" t="s">
        <v>139</v>
      </c>
      <c r="E192" s="172" t="s">
        <v>223</v>
      </c>
      <c r="F192" s="173" t="s">
        <v>224</v>
      </c>
      <c r="G192" s="174" t="s">
        <v>142</v>
      </c>
      <c r="H192" s="175">
        <v>1982.78</v>
      </c>
      <c r="I192" s="176"/>
      <c r="J192" s="177">
        <f>ROUND(I192*H192,2)</f>
        <v>0</v>
      </c>
      <c r="K192" s="173" t="s">
        <v>154</v>
      </c>
      <c r="L192" s="38"/>
      <c r="M192" s="178" t="s">
        <v>1</v>
      </c>
      <c r="N192" s="179" t="s">
        <v>41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0.045999999999999999</v>
      </c>
      <c r="T192" s="181">
        <f>S192*H192</f>
        <v>91.207880000000003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143</v>
      </c>
      <c r="AT192" s="182" t="s">
        <v>139</v>
      </c>
      <c r="AU192" s="182" t="s">
        <v>86</v>
      </c>
      <c r="AY192" s="18" t="s">
        <v>136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84</v>
      </c>
      <c r="BK192" s="183">
        <f>ROUND(I192*H192,2)</f>
        <v>0</v>
      </c>
      <c r="BL192" s="18" t="s">
        <v>143</v>
      </c>
      <c r="BM192" s="182" t="s">
        <v>225</v>
      </c>
    </row>
    <row r="193" s="2" customFormat="1">
      <c r="A193" s="37"/>
      <c r="B193" s="38"/>
      <c r="C193" s="37"/>
      <c r="D193" s="184" t="s">
        <v>145</v>
      </c>
      <c r="E193" s="37"/>
      <c r="F193" s="185" t="s">
        <v>226</v>
      </c>
      <c r="G193" s="37"/>
      <c r="H193" s="37"/>
      <c r="I193" s="186"/>
      <c r="J193" s="37"/>
      <c r="K193" s="37"/>
      <c r="L193" s="38"/>
      <c r="M193" s="187"/>
      <c r="N193" s="188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145</v>
      </c>
      <c r="AU193" s="18" t="s">
        <v>86</v>
      </c>
    </row>
    <row r="194" s="13" customFormat="1">
      <c r="A194" s="13"/>
      <c r="B194" s="189"/>
      <c r="C194" s="13"/>
      <c r="D194" s="184" t="s">
        <v>147</v>
      </c>
      <c r="E194" s="190" t="s">
        <v>1</v>
      </c>
      <c r="F194" s="191" t="s">
        <v>227</v>
      </c>
      <c r="G194" s="13"/>
      <c r="H194" s="190" t="s">
        <v>1</v>
      </c>
      <c r="I194" s="192"/>
      <c r="J194" s="13"/>
      <c r="K194" s="13"/>
      <c r="L194" s="189"/>
      <c r="M194" s="193"/>
      <c r="N194" s="194"/>
      <c r="O194" s="194"/>
      <c r="P194" s="194"/>
      <c r="Q194" s="194"/>
      <c r="R194" s="194"/>
      <c r="S194" s="194"/>
      <c r="T194" s="19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0" t="s">
        <v>147</v>
      </c>
      <c r="AU194" s="190" t="s">
        <v>86</v>
      </c>
      <c r="AV194" s="13" t="s">
        <v>84</v>
      </c>
      <c r="AW194" s="13" t="s">
        <v>32</v>
      </c>
      <c r="AX194" s="13" t="s">
        <v>76</v>
      </c>
      <c r="AY194" s="190" t="s">
        <v>136</v>
      </c>
    </row>
    <row r="195" s="14" customFormat="1">
      <c r="A195" s="14"/>
      <c r="B195" s="196"/>
      <c r="C195" s="14"/>
      <c r="D195" s="184" t="s">
        <v>147</v>
      </c>
      <c r="E195" s="197" t="s">
        <v>1</v>
      </c>
      <c r="F195" s="198" t="s">
        <v>228</v>
      </c>
      <c r="G195" s="14"/>
      <c r="H195" s="199">
        <v>196.458</v>
      </c>
      <c r="I195" s="200"/>
      <c r="J195" s="14"/>
      <c r="K195" s="14"/>
      <c r="L195" s="196"/>
      <c r="M195" s="201"/>
      <c r="N195" s="202"/>
      <c r="O195" s="202"/>
      <c r="P195" s="202"/>
      <c r="Q195" s="202"/>
      <c r="R195" s="202"/>
      <c r="S195" s="202"/>
      <c r="T195" s="20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7" t="s">
        <v>147</v>
      </c>
      <c r="AU195" s="197" t="s">
        <v>86</v>
      </c>
      <c r="AV195" s="14" t="s">
        <v>86</v>
      </c>
      <c r="AW195" s="14" t="s">
        <v>32</v>
      </c>
      <c r="AX195" s="14" t="s">
        <v>76</v>
      </c>
      <c r="AY195" s="197" t="s">
        <v>136</v>
      </c>
    </row>
    <row r="196" s="13" customFormat="1">
      <c r="A196" s="13"/>
      <c r="B196" s="189"/>
      <c r="C196" s="13"/>
      <c r="D196" s="184" t="s">
        <v>147</v>
      </c>
      <c r="E196" s="190" t="s">
        <v>1</v>
      </c>
      <c r="F196" s="191" t="s">
        <v>229</v>
      </c>
      <c r="G196" s="13"/>
      <c r="H196" s="190" t="s">
        <v>1</v>
      </c>
      <c r="I196" s="192"/>
      <c r="J196" s="13"/>
      <c r="K196" s="13"/>
      <c r="L196" s="189"/>
      <c r="M196" s="193"/>
      <c r="N196" s="194"/>
      <c r="O196" s="194"/>
      <c r="P196" s="194"/>
      <c r="Q196" s="194"/>
      <c r="R196" s="194"/>
      <c r="S196" s="194"/>
      <c r="T196" s="19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0" t="s">
        <v>147</v>
      </c>
      <c r="AU196" s="190" t="s">
        <v>86</v>
      </c>
      <c r="AV196" s="13" t="s">
        <v>84</v>
      </c>
      <c r="AW196" s="13" t="s">
        <v>32</v>
      </c>
      <c r="AX196" s="13" t="s">
        <v>76</v>
      </c>
      <c r="AY196" s="190" t="s">
        <v>136</v>
      </c>
    </row>
    <row r="197" s="14" customFormat="1">
      <c r="A197" s="14"/>
      <c r="B197" s="196"/>
      <c r="C197" s="14"/>
      <c r="D197" s="184" t="s">
        <v>147</v>
      </c>
      <c r="E197" s="197" t="s">
        <v>1</v>
      </c>
      <c r="F197" s="198" t="s">
        <v>230</v>
      </c>
      <c r="G197" s="14"/>
      <c r="H197" s="199">
        <v>196.53999999999999</v>
      </c>
      <c r="I197" s="200"/>
      <c r="J197" s="14"/>
      <c r="K197" s="14"/>
      <c r="L197" s="196"/>
      <c r="M197" s="201"/>
      <c r="N197" s="202"/>
      <c r="O197" s="202"/>
      <c r="P197" s="202"/>
      <c r="Q197" s="202"/>
      <c r="R197" s="202"/>
      <c r="S197" s="202"/>
      <c r="T197" s="20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7" t="s">
        <v>147</v>
      </c>
      <c r="AU197" s="197" t="s">
        <v>86</v>
      </c>
      <c r="AV197" s="14" t="s">
        <v>86</v>
      </c>
      <c r="AW197" s="14" t="s">
        <v>32</v>
      </c>
      <c r="AX197" s="14" t="s">
        <v>76</v>
      </c>
      <c r="AY197" s="197" t="s">
        <v>136</v>
      </c>
    </row>
    <row r="198" s="13" customFormat="1">
      <c r="A198" s="13"/>
      <c r="B198" s="189"/>
      <c r="C198" s="13"/>
      <c r="D198" s="184" t="s">
        <v>147</v>
      </c>
      <c r="E198" s="190" t="s">
        <v>1</v>
      </c>
      <c r="F198" s="191" t="s">
        <v>180</v>
      </c>
      <c r="G198" s="13"/>
      <c r="H198" s="190" t="s">
        <v>1</v>
      </c>
      <c r="I198" s="192"/>
      <c r="J198" s="13"/>
      <c r="K198" s="13"/>
      <c r="L198" s="189"/>
      <c r="M198" s="193"/>
      <c r="N198" s="194"/>
      <c r="O198" s="194"/>
      <c r="P198" s="194"/>
      <c r="Q198" s="194"/>
      <c r="R198" s="194"/>
      <c r="S198" s="194"/>
      <c r="T198" s="19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0" t="s">
        <v>147</v>
      </c>
      <c r="AU198" s="190" t="s">
        <v>86</v>
      </c>
      <c r="AV198" s="13" t="s">
        <v>84</v>
      </c>
      <c r="AW198" s="13" t="s">
        <v>32</v>
      </c>
      <c r="AX198" s="13" t="s">
        <v>76</v>
      </c>
      <c r="AY198" s="190" t="s">
        <v>136</v>
      </c>
    </row>
    <row r="199" s="14" customFormat="1">
      <c r="A199" s="14"/>
      <c r="B199" s="196"/>
      <c r="C199" s="14"/>
      <c r="D199" s="184" t="s">
        <v>147</v>
      </c>
      <c r="E199" s="197" t="s">
        <v>1</v>
      </c>
      <c r="F199" s="198" t="s">
        <v>231</v>
      </c>
      <c r="G199" s="14"/>
      <c r="H199" s="199">
        <v>195.84700000000001</v>
      </c>
      <c r="I199" s="200"/>
      <c r="J199" s="14"/>
      <c r="K199" s="14"/>
      <c r="L199" s="196"/>
      <c r="M199" s="201"/>
      <c r="N199" s="202"/>
      <c r="O199" s="202"/>
      <c r="P199" s="202"/>
      <c r="Q199" s="202"/>
      <c r="R199" s="202"/>
      <c r="S199" s="202"/>
      <c r="T199" s="20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7" t="s">
        <v>147</v>
      </c>
      <c r="AU199" s="197" t="s">
        <v>86</v>
      </c>
      <c r="AV199" s="14" t="s">
        <v>86</v>
      </c>
      <c r="AW199" s="14" t="s">
        <v>32</v>
      </c>
      <c r="AX199" s="14" t="s">
        <v>76</v>
      </c>
      <c r="AY199" s="197" t="s">
        <v>136</v>
      </c>
    </row>
    <row r="200" s="13" customFormat="1">
      <c r="A200" s="13"/>
      <c r="B200" s="189"/>
      <c r="C200" s="13"/>
      <c r="D200" s="184" t="s">
        <v>147</v>
      </c>
      <c r="E200" s="190" t="s">
        <v>1</v>
      </c>
      <c r="F200" s="191" t="s">
        <v>232</v>
      </c>
      <c r="G200" s="13"/>
      <c r="H200" s="190" t="s">
        <v>1</v>
      </c>
      <c r="I200" s="192"/>
      <c r="J200" s="13"/>
      <c r="K200" s="13"/>
      <c r="L200" s="189"/>
      <c r="M200" s="193"/>
      <c r="N200" s="194"/>
      <c r="O200" s="194"/>
      <c r="P200" s="194"/>
      <c r="Q200" s="194"/>
      <c r="R200" s="194"/>
      <c r="S200" s="194"/>
      <c r="T200" s="19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0" t="s">
        <v>147</v>
      </c>
      <c r="AU200" s="190" t="s">
        <v>86</v>
      </c>
      <c r="AV200" s="13" t="s">
        <v>84</v>
      </c>
      <c r="AW200" s="13" t="s">
        <v>32</v>
      </c>
      <c r="AX200" s="13" t="s">
        <v>76</v>
      </c>
      <c r="AY200" s="190" t="s">
        <v>136</v>
      </c>
    </row>
    <row r="201" s="14" customFormat="1">
      <c r="A201" s="14"/>
      <c r="B201" s="196"/>
      <c r="C201" s="14"/>
      <c r="D201" s="184" t="s">
        <v>147</v>
      </c>
      <c r="E201" s="197" t="s">
        <v>1</v>
      </c>
      <c r="F201" s="198" t="s">
        <v>233</v>
      </c>
      <c r="G201" s="14"/>
      <c r="H201" s="199">
        <v>41.774999999999999</v>
      </c>
      <c r="I201" s="200"/>
      <c r="J201" s="14"/>
      <c r="K201" s="14"/>
      <c r="L201" s="196"/>
      <c r="M201" s="201"/>
      <c r="N201" s="202"/>
      <c r="O201" s="202"/>
      <c r="P201" s="202"/>
      <c r="Q201" s="202"/>
      <c r="R201" s="202"/>
      <c r="S201" s="202"/>
      <c r="T201" s="20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7" t="s">
        <v>147</v>
      </c>
      <c r="AU201" s="197" t="s">
        <v>86</v>
      </c>
      <c r="AV201" s="14" t="s">
        <v>86</v>
      </c>
      <c r="AW201" s="14" t="s">
        <v>32</v>
      </c>
      <c r="AX201" s="14" t="s">
        <v>76</v>
      </c>
      <c r="AY201" s="197" t="s">
        <v>136</v>
      </c>
    </row>
    <row r="202" s="13" customFormat="1">
      <c r="A202" s="13"/>
      <c r="B202" s="189"/>
      <c r="C202" s="13"/>
      <c r="D202" s="184" t="s">
        <v>147</v>
      </c>
      <c r="E202" s="190" t="s">
        <v>1</v>
      </c>
      <c r="F202" s="191" t="s">
        <v>234</v>
      </c>
      <c r="G202" s="13"/>
      <c r="H202" s="190" t="s">
        <v>1</v>
      </c>
      <c r="I202" s="192"/>
      <c r="J202" s="13"/>
      <c r="K202" s="13"/>
      <c r="L202" s="189"/>
      <c r="M202" s="193"/>
      <c r="N202" s="194"/>
      <c r="O202" s="194"/>
      <c r="P202" s="194"/>
      <c r="Q202" s="194"/>
      <c r="R202" s="194"/>
      <c r="S202" s="194"/>
      <c r="T202" s="19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90" t="s">
        <v>147</v>
      </c>
      <c r="AU202" s="190" t="s">
        <v>86</v>
      </c>
      <c r="AV202" s="13" t="s">
        <v>84</v>
      </c>
      <c r="AW202" s="13" t="s">
        <v>32</v>
      </c>
      <c r="AX202" s="13" t="s">
        <v>76</v>
      </c>
      <c r="AY202" s="190" t="s">
        <v>136</v>
      </c>
    </row>
    <row r="203" s="14" customFormat="1">
      <c r="A203" s="14"/>
      <c r="B203" s="196"/>
      <c r="C203" s="14"/>
      <c r="D203" s="184" t="s">
        <v>147</v>
      </c>
      <c r="E203" s="197" t="s">
        <v>1</v>
      </c>
      <c r="F203" s="198" t="s">
        <v>235</v>
      </c>
      <c r="G203" s="14"/>
      <c r="H203" s="199">
        <v>23.77</v>
      </c>
      <c r="I203" s="200"/>
      <c r="J203" s="14"/>
      <c r="K203" s="14"/>
      <c r="L203" s="196"/>
      <c r="M203" s="201"/>
      <c r="N203" s="202"/>
      <c r="O203" s="202"/>
      <c r="P203" s="202"/>
      <c r="Q203" s="202"/>
      <c r="R203" s="202"/>
      <c r="S203" s="202"/>
      <c r="T203" s="20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7" t="s">
        <v>147</v>
      </c>
      <c r="AU203" s="197" t="s">
        <v>86</v>
      </c>
      <c r="AV203" s="14" t="s">
        <v>86</v>
      </c>
      <c r="AW203" s="14" t="s">
        <v>32</v>
      </c>
      <c r="AX203" s="14" t="s">
        <v>76</v>
      </c>
      <c r="AY203" s="197" t="s">
        <v>136</v>
      </c>
    </row>
    <row r="204" s="13" customFormat="1">
      <c r="A204" s="13"/>
      <c r="B204" s="189"/>
      <c r="C204" s="13"/>
      <c r="D204" s="184" t="s">
        <v>147</v>
      </c>
      <c r="E204" s="190" t="s">
        <v>1</v>
      </c>
      <c r="F204" s="191" t="s">
        <v>236</v>
      </c>
      <c r="G204" s="13"/>
      <c r="H204" s="190" t="s">
        <v>1</v>
      </c>
      <c r="I204" s="192"/>
      <c r="J204" s="13"/>
      <c r="K204" s="13"/>
      <c r="L204" s="189"/>
      <c r="M204" s="193"/>
      <c r="N204" s="194"/>
      <c r="O204" s="194"/>
      <c r="P204" s="194"/>
      <c r="Q204" s="194"/>
      <c r="R204" s="194"/>
      <c r="S204" s="194"/>
      <c r="T204" s="19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0" t="s">
        <v>147</v>
      </c>
      <c r="AU204" s="190" t="s">
        <v>86</v>
      </c>
      <c r="AV204" s="13" t="s">
        <v>84</v>
      </c>
      <c r="AW204" s="13" t="s">
        <v>32</v>
      </c>
      <c r="AX204" s="13" t="s">
        <v>76</v>
      </c>
      <c r="AY204" s="190" t="s">
        <v>136</v>
      </c>
    </row>
    <row r="205" s="14" customFormat="1">
      <c r="A205" s="14"/>
      <c r="B205" s="196"/>
      <c r="C205" s="14"/>
      <c r="D205" s="184" t="s">
        <v>147</v>
      </c>
      <c r="E205" s="197" t="s">
        <v>1</v>
      </c>
      <c r="F205" s="198" t="s">
        <v>237</v>
      </c>
      <c r="G205" s="14"/>
      <c r="H205" s="199">
        <v>27.263999999999999</v>
      </c>
      <c r="I205" s="200"/>
      <c r="J205" s="14"/>
      <c r="K205" s="14"/>
      <c r="L205" s="196"/>
      <c r="M205" s="201"/>
      <c r="N205" s="202"/>
      <c r="O205" s="202"/>
      <c r="P205" s="202"/>
      <c r="Q205" s="202"/>
      <c r="R205" s="202"/>
      <c r="S205" s="202"/>
      <c r="T205" s="20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7" t="s">
        <v>147</v>
      </c>
      <c r="AU205" s="197" t="s">
        <v>86</v>
      </c>
      <c r="AV205" s="14" t="s">
        <v>86</v>
      </c>
      <c r="AW205" s="14" t="s">
        <v>32</v>
      </c>
      <c r="AX205" s="14" t="s">
        <v>76</v>
      </c>
      <c r="AY205" s="197" t="s">
        <v>136</v>
      </c>
    </row>
    <row r="206" s="13" customFormat="1">
      <c r="A206" s="13"/>
      <c r="B206" s="189"/>
      <c r="C206" s="13"/>
      <c r="D206" s="184" t="s">
        <v>147</v>
      </c>
      <c r="E206" s="190" t="s">
        <v>1</v>
      </c>
      <c r="F206" s="191" t="s">
        <v>238</v>
      </c>
      <c r="G206" s="13"/>
      <c r="H206" s="190" t="s">
        <v>1</v>
      </c>
      <c r="I206" s="192"/>
      <c r="J206" s="13"/>
      <c r="K206" s="13"/>
      <c r="L206" s="189"/>
      <c r="M206" s="193"/>
      <c r="N206" s="194"/>
      <c r="O206" s="194"/>
      <c r="P206" s="194"/>
      <c r="Q206" s="194"/>
      <c r="R206" s="194"/>
      <c r="S206" s="194"/>
      <c r="T206" s="19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0" t="s">
        <v>147</v>
      </c>
      <c r="AU206" s="190" t="s">
        <v>86</v>
      </c>
      <c r="AV206" s="13" t="s">
        <v>84</v>
      </c>
      <c r="AW206" s="13" t="s">
        <v>32</v>
      </c>
      <c r="AX206" s="13" t="s">
        <v>76</v>
      </c>
      <c r="AY206" s="190" t="s">
        <v>136</v>
      </c>
    </row>
    <row r="207" s="14" customFormat="1">
      <c r="A207" s="14"/>
      <c r="B207" s="196"/>
      <c r="C207" s="14"/>
      <c r="D207" s="184" t="s">
        <v>147</v>
      </c>
      <c r="E207" s="197" t="s">
        <v>1</v>
      </c>
      <c r="F207" s="198" t="s">
        <v>239</v>
      </c>
      <c r="G207" s="14"/>
      <c r="H207" s="199">
        <v>43.712000000000003</v>
      </c>
      <c r="I207" s="200"/>
      <c r="J207" s="14"/>
      <c r="K207" s="14"/>
      <c r="L207" s="196"/>
      <c r="M207" s="201"/>
      <c r="N207" s="202"/>
      <c r="O207" s="202"/>
      <c r="P207" s="202"/>
      <c r="Q207" s="202"/>
      <c r="R207" s="202"/>
      <c r="S207" s="202"/>
      <c r="T207" s="20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7" t="s">
        <v>147</v>
      </c>
      <c r="AU207" s="197" t="s">
        <v>86</v>
      </c>
      <c r="AV207" s="14" t="s">
        <v>86</v>
      </c>
      <c r="AW207" s="14" t="s">
        <v>32</v>
      </c>
      <c r="AX207" s="14" t="s">
        <v>76</v>
      </c>
      <c r="AY207" s="197" t="s">
        <v>136</v>
      </c>
    </row>
    <row r="208" s="13" customFormat="1">
      <c r="A208" s="13"/>
      <c r="B208" s="189"/>
      <c r="C208" s="13"/>
      <c r="D208" s="184" t="s">
        <v>147</v>
      </c>
      <c r="E208" s="190" t="s">
        <v>1</v>
      </c>
      <c r="F208" s="191" t="s">
        <v>240</v>
      </c>
      <c r="G208" s="13"/>
      <c r="H208" s="190" t="s">
        <v>1</v>
      </c>
      <c r="I208" s="192"/>
      <c r="J208" s="13"/>
      <c r="K208" s="13"/>
      <c r="L208" s="189"/>
      <c r="M208" s="193"/>
      <c r="N208" s="194"/>
      <c r="O208" s="194"/>
      <c r="P208" s="194"/>
      <c r="Q208" s="194"/>
      <c r="R208" s="194"/>
      <c r="S208" s="194"/>
      <c r="T208" s="19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0" t="s">
        <v>147</v>
      </c>
      <c r="AU208" s="190" t="s">
        <v>86</v>
      </c>
      <c r="AV208" s="13" t="s">
        <v>84</v>
      </c>
      <c r="AW208" s="13" t="s">
        <v>32</v>
      </c>
      <c r="AX208" s="13" t="s">
        <v>76</v>
      </c>
      <c r="AY208" s="190" t="s">
        <v>136</v>
      </c>
    </row>
    <row r="209" s="14" customFormat="1">
      <c r="A209" s="14"/>
      <c r="B209" s="196"/>
      <c r="C209" s="14"/>
      <c r="D209" s="184" t="s">
        <v>147</v>
      </c>
      <c r="E209" s="197" t="s">
        <v>1</v>
      </c>
      <c r="F209" s="198" t="s">
        <v>241</v>
      </c>
      <c r="G209" s="14"/>
      <c r="H209" s="199">
        <v>131.39400000000001</v>
      </c>
      <c r="I209" s="200"/>
      <c r="J209" s="14"/>
      <c r="K209" s="14"/>
      <c r="L209" s="196"/>
      <c r="M209" s="201"/>
      <c r="N209" s="202"/>
      <c r="O209" s="202"/>
      <c r="P209" s="202"/>
      <c r="Q209" s="202"/>
      <c r="R209" s="202"/>
      <c r="S209" s="202"/>
      <c r="T209" s="20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7" t="s">
        <v>147</v>
      </c>
      <c r="AU209" s="197" t="s">
        <v>86</v>
      </c>
      <c r="AV209" s="14" t="s">
        <v>86</v>
      </c>
      <c r="AW209" s="14" t="s">
        <v>32</v>
      </c>
      <c r="AX209" s="14" t="s">
        <v>76</v>
      </c>
      <c r="AY209" s="197" t="s">
        <v>136</v>
      </c>
    </row>
    <row r="210" s="13" customFormat="1">
      <c r="A210" s="13"/>
      <c r="B210" s="189"/>
      <c r="C210" s="13"/>
      <c r="D210" s="184" t="s">
        <v>147</v>
      </c>
      <c r="E210" s="190" t="s">
        <v>1</v>
      </c>
      <c r="F210" s="191" t="s">
        <v>242</v>
      </c>
      <c r="G210" s="13"/>
      <c r="H210" s="190" t="s">
        <v>1</v>
      </c>
      <c r="I210" s="192"/>
      <c r="J210" s="13"/>
      <c r="K210" s="13"/>
      <c r="L210" s="189"/>
      <c r="M210" s="193"/>
      <c r="N210" s="194"/>
      <c r="O210" s="194"/>
      <c r="P210" s="194"/>
      <c r="Q210" s="194"/>
      <c r="R210" s="194"/>
      <c r="S210" s="194"/>
      <c r="T210" s="19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0" t="s">
        <v>147</v>
      </c>
      <c r="AU210" s="190" t="s">
        <v>86</v>
      </c>
      <c r="AV210" s="13" t="s">
        <v>84</v>
      </c>
      <c r="AW210" s="13" t="s">
        <v>32</v>
      </c>
      <c r="AX210" s="13" t="s">
        <v>76</v>
      </c>
      <c r="AY210" s="190" t="s">
        <v>136</v>
      </c>
    </row>
    <row r="211" s="14" customFormat="1">
      <c r="A211" s="14"/>
      <c r="B211" s="196"/>
      <c r="C211" s="14"/>
      <c r="D211" s="184" t="s">
        <v>147</v>
      </c>
      <c r="E211" s="197" t="s">
        <v>1</v>
      </c>
      <c r="F211" s="198" t="s">
        <v>243</v>
      </c>
      <c r="G211" s="14"/>
      <c r="H211" s="199">
        <v>178.00800000000001</v>
      </c>
      <c r="I211" s="200"/>
      <c r="J211" s="14"/>
      <c r="K211" s="14"/>
      <c r="L211" s="196"/>
      <c r="M211" s="201"/>
      <c r="N211" s="202"/>
      <c r="O211" s="202"/>
      <c r="P211" s="202"/>
      <c r="Q211" s="202"/>
      <c r="R211" s="202"/>
      <c r="S211" s="202"/>
      <c r="T211" s="20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7" t="s">
        <v>147</v>
      </c>
      <c r="AU211" s="197" t="s">
        <v>86</v>
      </c>
      <c r="AV211" s="14" t="s">
        <v>86</v>
      </c>
      <c r="AW211" s="14" t="s">
        <v>32</v>
      </c>
      <c r="AX211" s="14" t="s">
        <v>76</v>
      </c>
      <c r="AY211" s="197" t="s">
        <v>136</v>
      </c>
    </row>
    <row r="212" s="13" customFormat="1">
      <c r="A212" s="13"/>
      <c r="B212" s="189"/>
      <c r="C212" s="13"/>
      <c r="D212" s="184" t="s">
        <v>147</v>
      </c>
      <c r="E212" s="190" t="s">
        <v>1</v>
      </c>
      <c r="F212" s="191" t="s">
        <v>244</v>
      </c>
      <c r="G212" s="13"/>
      <c r="H212" s="190" t="s">
        <v>1</v>
      </c>
      <c r="I212" s="192"/>
      <c r="J212" s="13"/>
      <c r="K212" s="13"/>
      <c r="L212" s="189"/>
      <c r="M212" s="193"/>
      <c r="N212" s="194"/>
      <c r="O212" s="194"/>
      <c r="P212" s="194"/>
      <c r="Q212" s="194"/>
      <c r="R212" s="194"/>
      <c r="S212" s="194"/>
      <c r="T212" s="19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0" t="s">
        <v>147</v>
      </c>
      <c r="AU212" s="190" t="s">
        <v>86</v>
      </c>
      <c r="AV212" s="13" t="s">
        <v>84</v>
      </c>
      <c r="AW212" s="13" t="s">
        <v>32</v>
      </c>
      <c r="AX212" s="13" t="s">
        <v>76</v>
      </c>
      <c r="AY212" s="190" t="s">
        <v>136</v>
      </c>
    </row>
    <row r="213" s="14" customFormat="1">
      <c r="A213" s="14"/>
      <c r="B213" s="196"/>
      <c r="C213" s="14"/>
      <c r="D213" s="184" t="s">
        <v>147</v>
      </c>
      <c r="E213" s="197" t="s">
        <v>1</v>
      </c>
      <c r="F213" s="198" t="s">
        <v>245</v>
      </c>
      <c r="G213" s="14"/>
      <c r="H213" s="199">
        <v>350.70600000000002</v>
      </c>
      <c r="I213" s="200"/>
      <c r="J213" s="14"/>
      <c r="K213" s="14"/>
      <c r="L213" s="196"/>
      <c r="M213" s="201"/>
      <c r="N213" s="202"/>
      <c r="O213" s="202"/>
      <c r="P213" s="202"/>
      <c r="Q213" s="202"/>
      <c r="R213" s="202"/>
      <c r="S213" s="202"/>
      <c r="T213" s="20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7" t="s">
        <v>147</v>
      </c>
      <c r="AU213" s="197" t="s">
        <v>86</v>
      </c>
      <c r="AV213" s="14" t="s">
        <v>86</v>
      </c>
      <c r="AW213" s="14" t="s">
        <v>32</v>
      </c>
      <c r="AX213" s="14" t="s">
        <v>76</v>
      </c>
      <c r="AY213" s="197" t="s">
        <v>136</v>
      </c>
    </row>
    <row r="214" s="13" customFormat="1">
      <c r="A214" s="13"/>
      <c r="B214" s="189"/>
      <c r="C214" s="13"/>
      <c r="D214" s="184" t="s">
        <v>147</v>
      </c>
      <c r="E214" s="190" t="s">
        <v>1</v>
      </c>
      <c r="F214" s="191" t="s">
        <v>246</v>
      </c>
      <c r="G214" s="13"/>
      <c r="H214" s="190" t="s">
        <v>1</v>
      </c>
      <c r="I214" s="192"/>
      <c r="J214" s="13"/>
      <c r="K214" s="13"/>
      <c r="L214" s="189"/>
      <c r="M214" s="193"/>
      <c r="N214" s="194"/>
      <c r="O214" s="194"/>
      <c r="P214" s="194"/>
      <c r="Q214" s="194"/>
      <c r="R214" s="194"/>
      <c r="S214" s="194"/>
      <c r="T214" s="19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0" t="s">
        <v>147</v>
      </c>
      <c r="AU214" s="190" t="s">
        <v>86</v>
      </c>
      <c r="AV214" s="13" t="s">
        <v>84</v>
      </c>
      <c r="AW214" s="13" t="s">
        <v>32</v>
      </c>
      <c r="AX214" s="13" t="s">
        <v>76</v>
      </c>
      <c r="AY214" s="190" t="s">
        <v>136</v>
      </c>
    </row>
    <row r="215" s="14" customFormat="1">
      <c r="A215" s="14"/>
      <c r="B215" s="196"/>
      <c r="C215" s="14"/>
      <c r="D215" s="184" t="s">
        <v>147</v>
      </c>
      <c r="E215" s="197" t="s">
        <v>1</v>
      </c>
      <c r="F215" s="198" t="s">
        <v>247</v>
      </c>
      <c r="G215" s="14"/>
      <c r="H215" s="199">
        <v>353.89600000000002</v>
      </c>
      <c r="I215" s="200"/>
      <c r="J215" s="14"/>
      <c r="K215" s="14"/>
      <c r="L215" s="196"/>
      <c r="M215" s="201"/>
      <c r="N215" s="202"/>
      <c r="O215" s="202"/>
      <c r="P215" s="202"/>
      <c r="Q215" s="202"/>
      <c r="R215" s="202"/>
      <c r="S215" s="202"/>
      <c r="T215" s="20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7" t="s">
        <v>147</v>
      </c>
      <c r="AU215" s="197" t="s">
        <v>86</v>
      </c>
      <c r="AV215" s="14" t="s">
        <v>86</v>
      </c>
      <c r="AW215" s="14" t="s">
        <v>32</v>
      </c>
      <c r="AX215" s="14" t="s">
        <v>76</v>
      </c>
      <c r="AY215" s="197" t="s">
        <v>136</v>
      </c>
    </row>
    <row r="216" s="13" customFormat="1">
      <c r="A216" s="13"/>
      <c r="B216" s="189"/>
      <c r="C216" s="13"/>
      <c r="D216" s="184" t="s">
        <v>147</v>
      </c>
      <c r="E216" s="190" t="s">
        <v>1</v>
      </c>
      <c r="F216" s="191" t="s">
        <v>248</v>
      </c>
      <c r="G216" s="13"/>
      <c r="H216" s="190" t="s">
        <v>1</v>
      </c>
      <c r="I216" s="192"/>
      <c r="J216" s="13"/>
      <c r="K216" s="13"/>
      <c r="L216" s="189"/>
      <c r="M216" s="193"/>
      <c r="N216" s="194"/>
      <c r="O216" s="194"/>
      <c r="P216" s="194"/>
      <c r="Q216" s="194"/>
      <c r="R216" s="194"/>
      <c r="S216" s="194"/>
      <c r="T216" s="19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0" t="s">
        <v>147</v>
      </c>
      <c r="AU216" s="190" t="s">
        <v>86</v>
      </c>
      <c r="AV216" s="13" t="s">
        <v>84</v>
      </c>
      <c r="AW216" s="13" t="s">
        <v>32</v>
      </c>
      <c r="AX216" s="13" t="s">
        <v>76</v>
      </c>
      <c r="AY216" s="190" t="s">
        <v>136</v>
      </c>
    </row>
    <row r="217" s="14" customFormat="1">
      <c r="A217" s="14"/>
      <c r="B217" s="196"/>
      <c r="C217" s="14"/>
      <c r="D217" s="184" t="s">
        <v>147</v>
      </c>
      <c r="E217" s="197" t="s">
        <v>1</v>
      </c>
      <c r="F217" s="198" t="s">
        <v>249</v>
      </c>
      <c r="G217" s="14"/>
      <c r="H217" s="199">
        <v>172.06</v>
      </c>
      <c r="I217" s="200"/>
      <c r="J217" s="14"/>
      <c r="K217" s="14"/>
      <c r="L217" s="196"/>
      <c r="M217" s="201"/>
      <c r="N217" s="202"/>
      <c r="O217" s="202"/>
      <c r="P217" s="202"/>
      <c r="Q217" s="202"/>
      <c r="R217" s="202"/>
      <c r="S217" s="202"/>
      <c r="T217" s="20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7" t="s">
        <v>147</v>
      </c>
      <c r="AU217" s="197" t="s">
        <v>86</v>
      </c>
      <c r="AV217" s="14" t="s">
        <v>86</v>
      </c>
      <c r="AW217" s="14" t="s">
        <v>32</v>
      </c>
      <c r="AX217" s="14" t="s">
        <v>76</v>
      </c>
      <c r="AY217" s="197" t="s">
        <v>136</v>
      </c>
    </row>
    <row r="218" s="13" customFormat="1">
      <c r="A218" s="13"/>
      <c r="B218" s="189"/>
      <c r="C218" s="13"/>
      <c r="D218" s="184" t="s">
        <v>147</v>
      </c>
      <c r="E218" s="190" t="s">
        <v>1</v>
      </c>
      <c r="F218" s="191" t="s">
        <v>164</v>
      </c>
      <c r="G218" s="13"/>
      <c r="H218" s="190" t="s">
        <v>1</v>
      </c>
      <c r="I218" s="192"/>
      <c r="J218" s="13"/>
      <c r="K218" s="13"/>
      <c r="L218" s="189"/>
      <c r="M218" s="193"/>
      <c r="N218" s="194"/>
      <c r="O218" s="194"/>
      <c r="P218" s="194"/>
      <c r="Q218" s="194"/>
      <c r="R218" s="194"/>
      <c r="S218" s="194"/>
      <c r="T218" s="19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90" t="s">
        <v>147</v>
      </c>
      <c r="AU218" s="190" t="s">
        <v>86</v>
      </c>
      <c r="AV218" s="13" t="s">
        <v>84</v>
      </c>
      <c r="AW218" s="13" t="s">
        <v>32</v>
      </c>
      <c r="AX218" s="13" t="s">
        <v>76</v>
      </c>
      <c r="AY218" s="190" t="s">
        <v>136</v>
      </c>
    </row>
    <row r="219" s="14" customFormat="1">
      <c r="A219" s="14"/>
      <c r="B219" s="196"/>
      <c r="C219" s="14"/>
      <c r="D219" s="184" t="s">
        <v>147</v>
      </c>
      <c r="E219" s="197" t="s">
        <v>1</v>
      </c>
      <c r="F219" s="198" t="s">
        <v>250</v>
      </c>
      <c r="G219" s="14"/>
      <c r="H219" s="199">
        <v>71.349999999999994</v>
      </c>
      <c r="I219" s="200"/>
      <c r="J219" s="14"/>
      <c r="K219" s="14"/>
      <c r="L219" s="196"/>
      <c r="M219" s="201"/>
      <c r="N219" s="202"/>
      <c r="O219" s="202"/>
      <c r="P219" s="202"/>
      <c r="Q219" s="202"/>
      <c r="R219" s="202"/>
      <c r="S219" s="202"/>
      <c r="T219" s="20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7" t="s">
        <v>147</v>
      </c>
      <c r="AU219" s="197" t="s">
        <v>86</v>
      </c>
      <c r="AV219" s="14" t="s">
        <v>86</v>
      </c>
      <c r="AW219" s="14" t="s">
        <v>32</v>
      </c>
      <c r="AX219" s="14" t="s">
        <v>76</v>
      </c>
      <c r="AY219" s="197" t="s">
        <v>136</v>
      </c>
    </row>
    <row r="220" s="15" customFormat="1">
      <c r="A220" s="15"/>
      <c r="B220" s="204"/>
      <c r="C220" s="15"/>
      <c r="D220" s="184" t="s">
        <v>147</v>
      </c>
      <c r="E220" s="205" t="s">
        <v>1</v>
      </c>
      <c r="F220" s="206" t="s">
        <v>190</v>
      </c>
      <c r="G220" s="15"/>
      <c r="H220" s="207">
        <v>1982.78</v>
      </c>
      <c r="I220" s="208"/>
      <c r="J220" s="15"/>
      <c r="K220" s="15"/>
      <c r="L220" s="204"/>
      <c r="M220" s="209"/>
      <c r="N220" s="210"/>
      <c r="O220" s="210"/>
      <c r="P220" s="210"/>
      <c r="Q220" s="210"/>
      <c r="R220" s="210"/>
      <c r="S220" s="210"/>
      <c r="T220" s="21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05" t="s">
        <v>147</v>
      </c>
      <c r="AU220" s="205" t="s">
        <v>86</v>
      </c>
      <c r="AV220" s="15" t="s">
        <v>143</v>
      </c>
      <c r="AW220" s="15" t="s">
        <v>32</v>
      </c>
      <c r="AX220" s="15" t="s">
        <v>84</v>
      </c>
      <c r="AY220" s="205" t="s">
        <v>136</v>
      </c>
    </row>
    <row r="221" s="12" customFormat="1" ht="22.8" customHeight="1">
      <c r="A221" s="12"/>
      <c r="B221" s="157"/>
      <c r="C221" s="12"/>
      <c r="D221" s="158" t="s">
        <v>75</v>
      </c>
      <c r="E221" s="168" t="s">
        <v>251</v>
      </c>
      <c r="F221" s="168" t="s">
        <v>252</v>
      </c>
      <c r="G221" s="12"/>
      <c r="H221" s="12"/>
      <c r="I221" s="160"/>
      <c r="J221" s="169">
        <f>BK221</f>
        <v>0</v>
      </c>
      <c r="K221" s="12"/>
      <c r="L221" s="157"/>
      <c r="M221" s="162"/>
      <c r="N221" s="163"/>
      <c r="O221" s="163"/>
      <c r="P221" s="164">
        <f>SUM(P222:P236)</f>
        <v>0</v>
      </c>
      <c r="Q221" s="163"/>
      <c r="R221" s="164">
        <f>SUM(R222:R236)</f>
        <v>0</v>
      </c>
      <c r="S221" s="163"/>
      <c r="T221" s="165">
        <f>SUM(T222:T236)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8" t="s">
        <v>84</v>
      </c>
      <c r="AT221" s="166" t="s">
        <v>75</v>
      </c>
      <c r="AU221" s="166" t="s">
        <v>84</v>
      </c>
      <c r="AY221" s="158" t="s">
        <v>136</v>
      </c>
      <c r="BK221" s="167">
        <f>SUM(BK222:BK236)</f>
        <v>0</v>
      </c>
    </row>
    <row r="222" s="2" customFormat="1" ht="33" customHeight="1">
      <c r="A222" s="37"/>
      <c r="B222" s="170"/>
      <c r="C222" s="171" t="s">
        <v>150</v>
      </c>
      <c r="D222" s="171" t="s">
        <v>139</v>
      </c>
      <c r="E222" s="172" t="s">
        <v>253</v>
      </c>
      <c r="F222" s="173" t="s">
        <v>254</v>
      </c>
      <c r="G222" s="174" t="s">
        <v>255</v>
      </c>
      <c r="H222" s="175">
        <v>217.922</v>
      </c>
      <c r="I222" s="176"/>
      <c r="J222" s="177">
        <f>ROUND(I222*H222,2)</f>
        <v>0</v>
      </c>
      <c r="K222" s="173" t="s">
        <v>154</v>
      </c>
      <c r="L222" s="38"/>
      <c r="M222" s="178" t="s">
        <v>1</v>
      </c>
      <c r="N222" s="179" t="s">
        <v>41</v>
      </c>
      <c r="O222" s="76"/>
      <c r="P222" s="180">
        <f>O222*H222</f>
        <v>0</v>
      </c>
      <c r="Q222" s="180">
        <v>0</v>
      </c>
      <c r="R222" s="180">
        <f>Q222*H222</f>
        <v>0</v>
      </c>
      <c r="S222" s="180">
        <v>0</v>
      </c>
      <c r="T222" s="18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82" t="s">
        <v>143</v>
      </c>
      <c r="AT222" s="182" t="s">
        <v>139</v>
      </c>
      <c r="AU222" s="182" t="s">
        <v>86</v>
      </c>
      <c r="AY222" s="18" t="s">
        <v>136</v>
      </c>
      <c r="BE222" s="183">
        <f>IF(N222="základní",J222,0)</f>
        <v>0</v>
      </c>
      <c r="BF222" s="183">
        <f>IF(N222="snížená",J222,0)</f>
        <v>0</v>
      </c>
      <c r="BG222" s="183">
        <f>IF(N222="zákl. přenesená",J222,0)</f>
        <v>0</v>
      </c>
      <c r="BH222" s="183">
        <f>IF(N222="sníž. přenesená",J222,0)</f>
        <v>0</v>
      </c>
      <c r="BI222" s="183">
        <f>IF(N222="nulová",J222,0)</f>
        <v>0</v>
      </c>
      <c r="BJ222" s="18" t="s">
        <v>84</v>
      </c>
      <c r="BK222" s="183">
        <f>ROUND(I222*H222,2)</f>
        <v>0</v>
      </c>
      <c r="BL222" s="18" t="s">
        <v>143</v>
      </c>
      <c r="BM222" s="182" t="s">
        <v>256</v>
      </c>
    </row>
    <row r="223" s="2" customFormat="1">
      <c r="A223" s="37"/>
      <c r="B223" s="38"/>
      <c r="C223" s="37"/>
      <c r="D223" s="184" t="s">
        <v>145</v>
      </c>
      <c r="E223" s="37"/>
      <c r="F223" s="185" t="s">
        <v>257</v>
      </c>
      <c r="G223" s="37"/>
      <c r="H223" s="37"/>
      <c r="I223" s="186"/>
      <c r="J223" s="37"/>
      <c r="K223" s="37"/>
      <c r="L223" s="38"/>
      <c r="M223" s="187"/>
      <c r="N223" s="188"/>
      <c r="O223" s="76"/>
      <c r="P223" s="76"/>
      <c r="Q223" s="76"/>
      <c r="R223" s="76"/>
      <c r="S223" s="76"/>
      <c r="T223" s="7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8" t="s">
        <v>145</v>
      </c>
      <c r="AU223" s="18" t="s">
        <v>86</v>
      </c>
    </row>
    <row r="224" s="2" customFormat="1" ht="24.15" customHeight="1">
      <c r="A224" s="37"/>
      <c r="B224" s="170"/>
      <c r="C224" s="171" t="s">
        <v>258</v>
      </c>
      <c r="D224" s="171" t="s">
        <v>139</v>
      </c>
      <c r="E224" s="172" t="s">
        <v>259</v>
      </c>
      <c r="F224" s="173" t="s">
        <v>260</v>
      </c>
      <c r="G224" s="174" t="s">
        <v>255</v>
      </c>
      <c r="H224" s="175">
        <v>217.922</v>
      </c>
      <c r="I224" s="176"/>
      <c r="J224" s="177">
        <f>ROUND(I224*H224,2)</f>
        <v>0</v>
      </c>
      <c r="K224" s="173" t="s">
        <v>154</v>
      </c>
      <c r="L224" s="38"/>
      <c r="M224" s="178" t="s">
        <v>1</v>
      </c>
      <c r="N224" s="179" t="s">
        <v>41</v>
      </c>
      <c r="O224" s="76"/>
      <c r="P224" s="180">
        <f>O224*H224</f>
        <v>0</v>
      </c>
      <c r="Q224" s="180">
        <v>0</v>
      </c>
      <c r="R224" s="180">
        <f>Q224*H224</f>
        <v>0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143</v>
      </c>
      <c r="AT224" s="182" t="s">
        <v>139</v>
      </c>
      <c r="AU224" s="182" t="s">
        <v>86</v>
      </c>
      <c r="AY224" s="18" t="s">
        <v>136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84</v>
      </c>
      <c r="BK224" s="183">
        <f>ROUND(I224*H224,2)</f>
        <v>0</v>
      </c>
      <c r="BL224" s="18" t="s">
        <v>143</v>
      </c>
      <c r="BM224" s="182" t="s">
        <v>261</v>
      </c>
    </row>
    <row r="225" s="2" customFormat="1">
      <c r="A225" s="37"/>
      <c r="B225" s="38"/>
      <c r="C225" s="37"/>
      <c r="D225" s="184" t="s">
        <v>145</v>
      </c>
      <c r="E225" s="37"/>
      <c r="F225" s="185" t="s">
        <v>262</v>
      </c>
      <c r="G225" s="37"/>
      <c r="H225" s="37"/>
      <c r="I225" s="186"/>
      <c r="J225" s="37"/>
      <c r="K225" s="37"/>
      <c r="L225" s="38"/>
      <c r="M225" s="187"/>
      <c r="N225" s="188"/>
      <c r="O225" s="76"/>
      <c r="P225" s="76"/>
      <c r="Q225" s="76"/>
      <c r="R225" s="76"/>
      <c r="S225" s="76"/>
      <c r="T225" s="7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145</v>
      </c>
      <c r="AU225" s="18" t="s">
        <v>86</v>
      </c>
    </row>
    <row r="226" s="2" customFormat="1" ht="24.15" customHeight="1">
      <c r="A226" s="37"/>
      <c r="B226" s="170"/>
      <c r="C226" s="171" t="s">
        <v>263</v>
      </c>
      <c r="D226" s="171" t="s">
        <v>139</v>
      </c>
      <c r="E226" s="172" t="s">
        <v>264</v>
      </c>
      <c r="F226" s="173" t="s">
        <v>265</v>
      </c>
      <c r="G226" s="174" t="s">
        <v>255</v>
      </c>
      <c r="H226" s="175">
        <v>3268.8299999999999</v>
      </c>
      <c r="I226" s="176"/>
      <c r="J226" s="177">
        <f>ROUND(I226*H226,2)</f>
        <v>0</v>
      </c>
      <c r="K226" s="173" t="s">
        <v>154</v>
      </c>
      <c r="L226" s="38"/>
      <c r="M226" s="178" t="s">
        <v>1</v>
      </c>
      <c r="N226" s="179" t="s">
        <v>41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143</v>
      </c>
      <c r="AT226" s="182" t="s">
        <v>139</v>
      </c>
      <c r="AU226" s="182" t="s">
        <v>86</v>
      </c>
      <c r="AY226" s="18" t="s">
        <v>136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84</v>
      </c>
      <c r="BK226" s="183">
        <f>ROUND(I226*H226,2)</f>
        <v>0</v>
      </c>
      <c r="BL226" s="18" t="s">
        <v>143</v>
      </c>
      <c r="BM226" s="182" t="s">
        <v>266</v>
      </c>
    </row>
    <row r="227" s="2" customFormat="1">
      <c r="A227" s="37"/>
      <c r="B227" s="38"/>
      <c r="C227" s="37"/>
      <c r="D227" s="184" t="s">
        <v>145</v>
      </c>
      <c r="E227" s="37"/>
      <c r="F227" s="185" t="s">
        <v>267</v>
      </c>
      <c r="G227" s="37"/>
      <c r="H227" s="37"/>
      <c r="I227" s="186"/>
      <c r="J227" s="37"/>
      <c r="K227" s="37"/>
      <c r="L227" s="38"/>
      <c r="M227" s="187"/>
      <c r="N227" s="188"/>
      <c r="O227" s="76"/>
      <c r="P227" s="76"/>
      <c r="Q227" s="76"/>
      <c r="R227" s="76"/>
      <c r="S227" s="76"/>
      <c r="T227" s="7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145</v>
      </c>
      <c r="AU227" s="18" t="s">
        <v>86</v>
      </c>
    </row>
    <row r="228" s="14" customFormat="1">
      <c r="A228" s="14"/>
      <c r="B228" s="196"/>
      <c r="C228" s="14"/>
      <c r="D228" s="184" t="s">
        <v>147</v>
      </c>
      <c r="E228" s="14"/>
      <c r="F228" s="198" t="s">
        <v>268</v>
      </c>
      <c r="G228" s="14"/>
      <c r="H228" s="199">
        <v>3268.8299999999999</v>
      </c>
      <c r="I228" s="200"/>
      <c r="J228" s="14"/>
      <c r="K228" s="14"/>
      <c r="L228" s="196"/>
      <c r="M228" s="201"/>
      <c r="N228" s="202"/>
      <c r="O228" s="202"/>
      <c r="P228" s="202"/>
      <c r="Q228" s="202"/>
      <c r="R228" s="202"/>
      <c r="S228" s="202"/>
      <c r="T228" s="20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7" t="s">
        <v>147</v>
      </c>
      <c r="AU228" s="197" t="s">
        <v>86</v>
      </c>
      <c r="AV228" s="14" t="s">
        <v>86</v>
      </c>
      <c r="AW228" s="14" t="s">
        <v>3</v>
      </c>
      <c r="AX228" s="14" t="s">
        <v>84</v>
      </c>
      <c r="AY228" s="197" t="s">
        <v>136</v>
      </c>
    </row>
    <row r="229" s="2" customFormat="1" ht="33" customHeight="1">
      <c r="A229" s="37"/>
      <c r="B229" s="170"/>
      <c r="C229" s="171" t="s">
        <v>8</v>
      </c>
      <c r="D229" s="171" t="s">
        <v>139</v>
      </c>
      <c r="E229" s="172" t="s">
        <v>269</v>
      </c>
      <c r="F229" s="173" t="s">
        <v>270</v>
      </c>
      <c r="G229" s="174" t="s">
        <v>255</v>
      </c>
      <c r="H229" s="175">
        <v>3</v>
      </c>
      <c r="I229" s="176"/>
      <c r="J229" s="177">
        <f>ROUND(I229*H229,2)</f>
        <v>0</v>
      </c>
      <c r="K229" s="173" t="s">
        <v>154</v>
      </c>
      <c r="L229" s="38"/>
      <c r="M229" s="178" t="s">
        <v>1</v>
      </c>
      <c r="N229" s="179" t="s">
        <v>41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143</v>
      </c>
      <c r="AT229" s="182" t="s">
        <v>139</v>
      </c>
      <c r="AU229" s="182" t="s">
        <v>86</v>
      </c>
      <c r="AY229" s="18" t="s">
        <v>136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84</v>
      </c>
      <c r="BK229" s="183">
        <f>ROUND(I229*H229,2)</f>
        <v>0</v>
      </c>
      <c r="BL229" s="18" t="s">
        <v>143</v>
      </c>
      <c r="BM229" s="182" t="s">
        <v>271</v>
      </c>
    </row>
    <row r="230" s="2" customFormat="1">
      <c r="A230" s="37"/>
      <c r="B230" s="38"/>
      <c r="C230" s="37"/>
      <c r="D230" s="184" t="s">
        <v>145</v>
      </c>
      <c r="E230" s="37"/>
      <c r="F230" s="185" t="s">
        <v>272</v>
      </c>
      <c r="G230" s="37"/>
      <c r="H230" s="37"/>
      <c r="I230" s="186"/>
      <c r="J230" s="37"/>
      <c r="K230" s="37"/>
      <c r="L230" s="38"/>
      <c r="M230" s="187"/>
      <c r="N230" s="188"/>
      <c r="O230" s="76"/>
      <c r="P230" s="76"/>
      <c r="Q230" s="76"/>
      <c r="R230" s="76"/>
      <c r="S230" s="76"/>
      <c r="T230" s="7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8" t="s">
        <v>145</v>
      </c>
      <c r="AU230" s="18" t="s">
        <v>86</v>
      </c>
    </row>
    <row r="231" s="2" customFormat="1" ht="33" customHeight="1">
      <c r="A231" s="37"/>
      <c r="B231" s="170"/>
      <c r="C231" s="171" t="s">
        <v>273</v>
      </c>
      <c r="D231" s="171" t="s">
        <v>139</v>
      </c>
      <c r="E231" s="172" t="s">
        <v>274</v>
      </c>
      <c r="F231" s="173" t="s">
        <v>275</v>
      </c>
      <c r="G231" s="174" t="s">
        <v>255</v>
      </c>
      <c r="H231" s="175">
        <v>207.62200000000001</v>
      </c>
      <c r="I231" s="176"/>
      <c r="J231" s="177">
        <f>ROUND(I231*H231,2)</f>
        <v>0</v>
      </c>
      <c r="K231" s="173" t="s">
        <v>154</v>
      </c>
      <c r="L231" s="38"/>
      <c r="M231" s="178" t="s">
        <v>1</v>
      </c>
      <c r="N231" s="179" t="s">
        <v>41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143</v>
      </c>
      <c r="AT231" s="182" t="s">
        <v>139</v>
      </c>
      <c r="AU231" s="182" t="s">
        <v>86</v>
      </c>
      <c r="AY231" s="18" t="s">
        <v>136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84</v>
      </c>
      <c r="BK231" s="183">
        <f>ROUND(I231*H231,2)</f>
        <v>0</v>
      </c>
      <c r="BL231" s="18" t="s">
        <v>143</v>
      </c>
      <c r="BM231" s="182" t="s">
        <v>276</v>
      </c>
    </row>
    <row r="232" s="2" customFormat="1">
      <c r="A232" s="37"/>
      <c r="B232" s="38"/>
      <c r="C232" s="37"/>
      <c r="D232" s="184" t="s">
        <v>145</v>
      </c>
      <c r="E232" s="37"/>
      <c r="F232" s="185" t="s">
        <v>277</v>
      </c>
      <c r="G232" s="37"/>
      <c r="H232" s="37"/>
      <c r="I232" s="186"/>
      <c r="J232" s="37"/>
      <c r="K232" s="37"/>
      <c r="L232" s="38"/>
      <c r="M232" s="187"/>
      <c r="N232" s="188"/>
      <c r="O232" s="76"/>
      <c r="P232" s="76"/>
      <c r="Q232" s="76"/>
      <c r="R232" s="76"/>
      <c r="S232" s="76"/>
      <c r="T232" s="7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8" t="s">
        <v>145</v>
      </c>
      <c r="AU232" s="18" t="s">
        <v>86</v>
      </c>
    </row>
    <row r="233" s="2" customFormat="1" ht="33" customHeight="1">
      <c r="A233" s="37"/>
      <c r="B233" s="170"/>
      <c r="C233" s="171" t="s">
        <v>278</v>
      </c>
      <c r="D233" s="171" t="s">
        <v>139</v>
      </c>
      <c r="E233" s="172" t="s">
        <v>279</v>
      </c>
      <c r="F233" s="173" t="s">
        <v>280</v>
      </c>
      <c r="G233" s="174" t="s">
        <v>255</v>
      </c>
      <c r="H233" s="175">
        <v>1.2</v>
      </c>
      <c r="I233" s="176"/>
      <c r="J233" s="177">
        <f>ROUND(I233*H233,2)</f>
        <v>0</v>
      </c>
      <c r="K233" s="173" t="s">
        <v>154</v>
      </c>
      <c r="L233" s="38"/>
      <c r="M233" s="178" t="s">
        <v>1</v>
      </c>
      <c r="N233" s="179" t="s">
        <v>41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143</v>
      </c>
      <c r="AT233" s="182" t="s">
        <v>139</v>
      </c>
      <c r="AU233" s="182" t="s">
        <v>86</v>
      </c>
      <c r="AY233" s="18" t="s">
        <v>136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84</v>
      </c>
      <c r="BK233" s="183">
        <f>ROUND(I233*H233,2)</f>
        <v>0</v>
      </c>
      <c r="BL233" s="18" t="s">
        <v>143</v>
      </c>
      <c r="BM233" s="182" t="s">
        <v>281</v>
      </c>
    </row>
    <row r="234" s="2" customFormat="1">
      <c r="A234" s="37"/>
      <c r="B234" s="38"/>
      <c r="C234" s="37"/>
      <c r="D234" s="184" t="s">
        <v>145</v>
      </c>
      <c r="E234" s="37"/>
      <c r="F234" s="185" t="s">
        <v>282</v>
      </c>
      <c r="G234" s="37"/>
      <c r="H234" s="37"/>
      <c r="I234" s="186"/>
      <c r="J234" s="37"/>
      <c r="K234" s="37"/>
      <c r="L234" s="38"/>
      <c r="M234" s="187"/>
      <c r="N234" s="188"/>
      <c r="O234" s="76"/>
      <c r="P234" s="76"/>
      <c r="Q234" s="76"/>
      <c r="R234" s="76"/>
      <c r="S234" s="76"/>
      <c r="T234" s="7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8" t="s">
        <v>145</v>
      </c>
      <c r="AU234" s="18" t="s">
        <v>86</v>
      </c>
    </row>
    <row r="235" s="2" customFormat="1" ht="33" customHeight="1">
      <c r="A235" s="37"/>
      <c r="B235" s="170"/>
      <c r="C235" s="171" t="s">
        <v>283</v>
      </c>
      <c r="D235" s="171" t="s">
        <v>139</v>
      </c>
      <c r="E235" s="172" t="s">
        <v>284</v>
      </c>
      <c r="F235" s="173" t="s">
        <v>285</v>
      </c>
      <c r="G235" s="174" t="s">
        <v>255</v>
      </c>
      <c r="H235" s="175">
        <v>6.0999999999999996</v>
      </c>
      <c r="I235" s="176"/>
      <c r="J235" s="177">
        <f>ROUND(I235*H235,2)</f>
        <v>0</v>
      </c>
      <c r="K235" s="173" t="s">
        <v>154</v>
      </c>
      <c r="L235" s="38"/>
      <c r="M235" s="178" t="s">
        <v>1</v>
      </c>
      <c r="N235" s="179" t="s">
        <v>41</v>
      </c>
      <c r="O235" s="76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143</v>
      </c>
      <c r="AT235" s="182" t="s">
        <v>139</v>
      </c>
      <c r="AU235" s="182" t="s">
        <v>86</v>
      </c>
      <c r="AY235" s="18" t="s">
        <v>136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84</v>
      </c>
      <c r="BK235" s="183">
        <f>ROUND(I235*H235,2)</f>
        <v>0</v>
      </c>
      <c r="BL235" s="18" t="s">
        <v>143</v>
      </c>
      <c r="BM235" s="182" t="s">
        <v>286</v>
      </c>
    </row>
    <row r="236" s="2" customFormat="1">
      <c r="A236" s="37"/>
      <c r="B236" s="38"/>
      <c r="C236" s="37"/>
      <c r="D236" s="184" t="s">
        <v>145</v>
      </c>
      <c r="E236" s="37"/>
      <c r="F236" s="185" t="s">
        <v>287</v>
      </c>
      <c r="G236" s="37"/>
      <c r="H236" s="37"/>
      <c r="I236" s="186"/>
      <c r="J236" s="37"/>
      <c r="K236" s="37"/>
      <c r="L236" s="38"/>
      <c r="M236" s="187"/>
      <c r="N236" s="188"/>
      <c r="O236" s="76"/>
      <c r="P236" s="76"/>
      <c r="Q236" s="76"/>
      <c r="R236" s="76"/>
      <c r="S236" s="76"/>
      <c r="T236" s="7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145</v>
      </c>
      <c r="AU236" s="18" t="s">
        <v>86</v>
      </c>
    </row>
    <row r="237" s="12" customFormat="1" ht="25.92" customHeight="1">
      <c r="A237" s="12"/>
      <c r="B237" s="157"/>
      <c r="C237" s="12"/>
      <c r="D237" s="158" t="s">
        <v>75</v>
      </c>
      <c r="E237" s="159" t="s">
        <v>288</v>
      </c>
      <c r="F237" s="159" t="s">
        <v>289</v>
      </c>
      <c r="G237" s="12"/>
      <c r="H237" s="12"/>
      <c r="I237" s="160"/>
      <c r="J237" s="161">
        <f>BK237</f>
        <v>0</v>
      </c>
      <c r="K237" s="12"/>
      <c r="L237" s="157"/>
      <c r="M237" s="162"/>
      <c r="N237" s="163"/>
      <c r="O237" s="163"/>
      <c r="P237" s="164">
        <f>P238+P257+P262+P273+P295+P309+P317+P365</f>
        <v>0</v>
      </c>
      <c r="Q237" s="163"/>
      <c r="R237" s="164">
        <f>R238+R257+R262+R273+R295+R309+R317+R365</f>
        <v>0.17726799999999998</v>
      </c>
      <c r="S237" s="163"/>
      <c r="T237" s="165">
        <f>T238+T257+T262+T273+T295+T309+T317+T365</f>
        <v>45.044437679999994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58" t="s">
        <v>86</v>
      </c>
      <c r="AT237" s="166" t="s">
        <v>75</v>
      </c>
      <c r="AU237" s="166" t="s">
        <v>76</v>
      </c>
      <c r="AY237" s="158" t="s">
        <v>136</v>
      </c>
      <c r="BK237" s="167">
        <f>BK238+BK257+BK262+BK273+BK295+BK309+BK317+BK365</f>
        <v>0</v>
      </c>
    </row>
    <row r="238" s="12" customFormat="1" ht="22.8" customHeight="1">
      <c r="A238" s="12"/>
      <c r="B238" s="157"/>
      <c r="C238" s="12"/>
      <c r="D238" s="158" t="s">
        <v>75</v>
      </c>
      <c r="E238" s="168" t="s">
        <v>290</v>
      </c>
      <c r="F238" s="168" t="s">
        <v>291</v>
      </c>
      <c r="G238" s="12"/>
      <c r="H238" s="12"/>
      <c r="I238" s="160"/>
      <c r="J238" s="169">
        <f>BK238</f>
        <v>0</v>
      </c>
      <c r="K238" s="12"/>
      <c r="L238" s="157"/>
      <c r="M238" s="162"/>
      <c r="N238" s="163"/>
      <c r="O238" s="163"/>
      <c r="P238" s="164">
        <f>SUM(P239:P256)</f>
        <v>0</v>
      </c>
      <c r="Q238" s="163"/>
      <c r="R238" s="164">
        <f>SUM(R239:R256)</f>
        <v>0</v>
      </c>
      <c r="S238" s="163"/>
      <c r="T238" s="165">
        <f>SUM(T239:T256)</f>
        <v>2.1109199999999997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8" t="s">
        <v>86</v>
      </c>
      <c r="AT238" s="166" t="s">
        <v>75</v>
      </c>
      <c r="AU238" s="166" t="s">
        <v>84</v>
      </c>
      <c r="AY238" s="158" t="s">
        <v>136</v>
      </c>
      <c r="BK238" s="167">
        <f>SUM(BK239:BK256)</f>
        <v>0</v>
      </c>
    </row>
    <row r="239" s="2" customFormat="1" ht="16.5" customHeight="1">
      <c r="A239" s="37"/>
      <c r="B239" s="170"/>
      <c r="C239" s="171" t="s">
        <v>292</v>
      </c>
      <c r="D239" s="171" t="s">
        <v>139</v>
      </c>
      <c r="E239" s="172" t="s">
        <v>293</v>
      </c>
      <c r="F239" s="173" t="s">
        <v>294</v>
      </c>
      <c r="G239" s="174" t="s">
        <v>295</v>
      </c>
      <c r="H239" s="175">
        <v>13</v>
      </c>
      <c r="I239" s="176"/>
      <c r="J239" s="177">
        <f>ROUND(I239*H239,2)</f>
        <v>0</v>
      </c>
      <c r="K239" s="173" t="s">
        <v>154</v>
      </c>
      <c r="L239" s="38"/>
      <c r="M239" s="178" t="s">
        <v>1</v>
      </c>
      <c r="N239" s="179" t="s">
        <v>41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0.034200000000000001</v>
      </c>
      <c r="T239" s="181">
        <f>S239*H239</f>
        <v>0.4446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292</v>
      </c>
      <c r="AT239" s="182" t="s">
        <v>139</v>
      </c>
      <c r="AU239" s="182" t="s">
        <v>86</v>
      </c>
      <c r="AY239" s="18" t="s">
        <v>136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84</v>
      </c>
      <c r="BK239" s="183">
        <f>ROUND(I239*H239,2)</f>
        <v>0</v>
      </c>
      <c r="BL239" s="18" t="s">
        <v>292</v>
      </c>
      <c r="BM239" s="182" t="s">
        <v>296</v>
      </c>
    </row>
    <row r="240" s="2" customFormat="1">
      <c r="A240" s="37"/>
      <c r="B240" s="38"/>
      <c r="C240" s="37"/>
      <c r="D240" s="184" t="s">
        <v>145</v>
      </c>
      <c r="E240" s="37"/>
      <c r="F240" s="185" t="s">
        <v>297</v>
      </c>
      <c r="G240" s="37"/>
      <c r="H240" s="37"/>
      <c r="I240" s="186"/>
      <c r="J240" s="37"/>
      <c r="K240" s="37"/>
      <c r="L240" s="38"/>
      <c r="M240" s="187"/>
      <c r="N240" s="188"/>
      <c r="O240" s="76"/>
      <c r="P240" s="76"/>
      <c r="Q240" s="76"/>
      <c r="R240" s="76"/>
      <c r="S240" s="76"/>
      <c r="T240" s="7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8" t="s">
        <v>145</v>
      </c>
      <c r="AU240" s="18" t="s">
        <v>86</v>
      </c>
    </row>
    <row r="241" s="2" customFormat="1" ht="16.5" customHeight="1">
      <c r="A241" s="37"/>
      <c r="B241" s="170"/>
      <c r="C241" s="171" t="s">
        <v>298</v>
      </c>
      <c r="D241" s="171" t="s">
        <v>139</v>
      </c>
      <c r="E241" s="172" t="s">
        <v>299</v>
      </c>
      <c r="F241" s="173" t="s">
        <v>300</v>
      </c>
      <c r="G241" s="174" t="s">
        <v>295</v>
      </c>
      <c r="H241" s="175">
        <v>22</v>
      </c>
      <c r="I241" s="176"/>
      <c r="J241" s="177">
        <f>ROUND(I241*H241,2)</f>
        <v>0</v>
      </c>
      <c r="K241" s="173" t="s">
        <v>154</v>
      </c>
      <c r="L241" s="38"/>
      <c r="M241" s="178" t="s">
        <v>1</v>
      </c>
      <c r="N241" s="179" t="s">
        <v>41</v>
      </c>
      <c r="O241" s="76"/>
      <c r="P241" s="180">
        <f>O241*H241</f>
        <v>0</v>
      </c>
      <c r="Q241" s="180">
        <v>0</v>
      </c>
      <c r="R241" s="180">
        <f>Q241*H241</f>
        <v>0</v>
      </c>
      <c r="S241" s="180">
        <v>0.019460000000000002</v>
      </c>
      <c r="T241" s="181">
        <f>S241*H241</f>
        <v>0.42812000000000006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292</v>
      </c>
      <c r="AT241" s="182" t="s">
        <v>139</v>
      </c>
      <c r="AU241" s="182" t="s">
        <v>86</v>
      </c>
      <c r="AY241" s="18" t="s">
        <v>136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84</v>
      </c>
      <c r="BK241" s="183">
        <f>ROUND(I241*H241,2)</f>
        <v>0</v>
      </c>
      <c r="BL241" s="18" t="s">
        <v>292</v>
      </c>
      <c r="BM241" s="182" t="s">
        <v>301</v>
      </c>
    </row>
    <row r="242" s="2" customFormat="1">
      <c r="A242" s="37"/>
      <c r="B242" s="38"/>
      <c r="C242" s="37"/>
      <c r="D242" s="184" t="s">
        <v>145</v>
      </c>
      <c r="E242" s="37"/>
      <c r="F242" s="185" t="s">
        <v>302</v>
      </c>
      <c r="G242" s="37"/>
      <c r="H242" s="37"/>
      <c r="I242" s="186"/>
      <c r="J242" s="37"/>
      <c r="K242" s="37"/>
      <c r="L242" s="38"/>
      <c r="M242" s="187"/>
      <c r="N242" s="188"/>
      <c r="O242" s="76"/>
      <c r="P242" s="76"/>
      <c r="Q242" s="76"/>
      <c r="R242" s="76"/>
      <c r="S242" s="76"/>
      <c r="T242" s="7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8" t="s">
        <v>145</v>
      </c>
      <c r="AU242" s="18" t="s">
        <v>86</v>
      </c>
    </row>
    <row r="243" s="2" customFormat="1" ht="21.75" customHeight="1">
      <c r="A243" s="37"/>
      <c r="B243" s="170"/>
      <c r="C243" s="171" t="s">
        <v>303</v>
      </c>
      <c r="D243" s="171" t="s">
        <v>139</v>
      </c>
      <c r="E243" s="172" t="s">
        <v>304</v>
      </c>
      <c r="F243" s="173" t="s">
        <v>305</v>
      </c>
      <c r="G243" s="174" t="s">
        <v>295</v>
      </c>
      <c r="H243" s="175">
        <v>10</v>
      </c>
      <c r="I243" s="176"/>
      <c r="J243" s="177">
        <f>ROUND(I243*H243,2)</f>
        <v>0</v>
      </c>
      <c r="K243" s="173" t="s">
        <v>154</v>
      </c>
      <c r="L243" s="38"/>
      <c r="M243" s="178" t="s">
        <v>1</v>
      </c>
      <c r="N243" s="179" t="s">
        <v>41</v>
      </c>
      <c r="O243" s="76"/>
      <c r="P243" s="180">
        <f>O243*H243</f>
        <v>0</v>
      </c>
      <c r="Q243" s="180">
        <v>0</v>
      </c>
      <c r="R243" s="180">
        <f>Q243*H243</f>
        <v>0</v>
      </c>
      <c r="S243" s="180">
        <v>0.087999999999999995</v>
      </c>
      <c r="T243" s="181">
        <f>S243*H243</f>
        <v>0.87999999999999989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292</v>
      </c>
      <c r="AT243" s="182" t="s">
        <v>139</v>
      </c>
      <c r="AU243" s="182" t="s">
        <v>86</v>
      </c>
      <c r="AY243" s="18" t="s">
        <v>136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84</v>
      </c>
      <c r="BK243" s="183">
        <f>ROUND(I243*H243,2)</f>
        <v>0</v>
      </c>
      <c r="BL243" s="18" t="s">
        <v>292</v>
      </c>
      <c r="BM243" s="182" t="s">
        <v>306</v>
      </c>
    </row>
    <row r="244" s="2" customFormat="1">
      <c r="A244" s="37"/>
      <c r="B244" s="38"/>
      <c r="C244" s="37"/>
      <c r="D244" s="184" t="s">
        <v>145</v>
      </c>
      <c r="E244" s="37"/>
      <c r="F244" s="185" t="s">
        <v>307</v>
      </c>
      <c r="G244" s="37"/>
      <c r="H244" s="37"/>
      <c r="I244" s="186"/>
      <c r="J244" s="37"/>
      <c r="K244" s="37"/>
      <c r="L244" s="38"/>
      <c r="M244" s="187"/>
      <c r="N244" s="188"/>
      <c r="O244" s="76"/>
      <c r="P244" s="76"/>
      <c r="Q244" s="76"/>
      <c r="R244" s="76"/>
      <c r="S244" s="76"/>
      <c r="T244" s="7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8" t="s">
        <v>145</v>
      </c>
      <c r="AU244" s="18" t="s">
        <v>86</v>
      </c>
    </row>
    <row r="245" s="2" customFormat="1" ht="21.75" customHeight="1">
      <c r="A245" s="37"/>
      <c r="B245" s="170"/>
      <c r="C245" s="171" t="s">
        <v>308</v>
      </c>
      <c r="D245" s="171" t="s">
        <v>139</v>
      </c>
      <c r="E245" s="172" t="s">
        <v>309</v>
      </c>
      <c r="F245" s="173" t="s">
        <v>310</v>
      </c>
      <c r="G245" s="174" t="s">
        <v>295</v>
      </c>
      <c r="H245" s="175">
        <v>10</v>
      </c>
      <c r="I245" s="176"/>
      <c r="J245" s="177">
        <f>ROUND(I245*H245,2)</f>
        <v>0</v>
      </c>
      <c r="K245" s="173" t="s">
        <v>154</v>
      </c>
      <c r="L245" s="38"/>
      <c r="M245" s="178" t="s">
        <v>1</v>
      </c>
      <c r="N245" s="179" t="s">
        <v>41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0.024500000000000001</v>
      </c>
      <c r="T245" s="181">
        <f>S245*H245</f>
        <v>0.245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292</v>
      </c>
      <c r="AT245" s="182" t="s">
        <v>139</v>
      </c>
      <c r="AU245" s="182" t="s">
        <v>86</v>
      </c>
      <c r="AY245" s="18" t="s">
        <v>136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84</v>
      </c>
      <c r="BK245" s="183">
        <f>ROUND(I245*H245,2)</f>
        <v>0</v>
      </c>
      <c r="BL245" s="18" t="s">
        <v>292</v>
      </c>
      <c r="BM245" s="182" t="s">
        <v>311</v>
      </c>
    </row>
    <row r="246" s="2" customFormat="1">
      <c r="A246" s="37"/>
      <c r="B246" s="38"/>
      <c r="C246" s="37"/>
      <c r="D246" s="184" t="s">
        <v>145</v>
      </c>
      <c r="E246" s="37"/>
      <c r="F246" s="185" t="s">
        <v>312</v>
      </c>
      <c r="G246" s="37"/>
      <c r="H246" s="37"/>
      <c r="I246" s="186"/>
      <c r="J246" s="37"/>
      <c r="K246" s="37"/>
      <c r="L246" s="38"/>
      <c r="M246" s="187"/>
      <c r="N246" s="188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145</v>
      </c>
      <c r="AU246" s="18" t="s">
        <v>86</v>
      </c>
    </row>
    <row r="247" s="2" customFormat="1" ht="24.15" customHeight="1">
      <c r="A247" s="37"/>
      <c r="B247" s="170"/>
      <c r="C247" s="171" t="s">
        <v>313</v>
      </c>
      <c r="D247" s="171" t="s">
        <v>139</v>
      </c>
      <c r="E247" s="172" t="s">
        <v>314</v>
      </c>
      <c r="F247" s="173" t="s">
        <v>315</v>
      </c>
      <c r="G247" s="174" t="s">
        <v>295</v>
      </c>
      <c r="H247" s="175">
        <v>2</v>
      </c>
      <c r="I247" s="176"/>
      <c r="J247" s="177">
        <f>ROUND(I247*H247,2)</f>
        <v>0</v>
      </c>
      <c r="K247" s="173" t="s">
        <v>154</v>
      </c>
      <c r="L247" s="38"/>
      <c r="M247" s="178" t="s">
        <v>1</v>
      </c>
      <c r="N247" s="179" t="s">
        <v>41</v>
      </c>
      <c r="O247" s="76"/>
      <c r="P247" s="180">
        <f>O247*H247</f>
        <v>0</v>
      </c>
      <c r="Q247" s="180">
        <v>0</v>
      </c>
      <c r="R247" s="180">
        <f>Q247*H247</f>
        <v>0</v>
      </c>
      <c r="S247" s="180">
        <v>0.0091999999999999998</v>
      </c>
      <c r="T247" s="181">
        <f>S247*H247</f>
        <v>0.0184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292</v>
      </c>
      <c r="AT247" s="182" t="s">
        <v>139</v>
      </c>
      <c r="AU247" s="182" t="s">
        <v>86</v>
      </c>
      <c r="AY247" s="18" t="s">
        <v>136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84</v>
      </c>
      <c r="BK247" s="183">
        <f>ROUND(I247*H247,2)</f>
        <v>0</v>
      </c>
      <c r="BL247" s="18" t="s">
        <v>292</v>
      </c>
      <c r="BM247" s="182" t="s">
        <v>316</v>
      </c>
    </row>
    <row r="248" s="2" customFormat="1">
      <c r="A248" s="37"/>
      <c r="B248" s="38"/>
      <c r="C248" s="37"/>
      <c r="D248" s="184" t="s">
        <v>145</v>
      </c>
      <c r="E248" s="37"/>
      <c r="F248" s="185" t="s">
        <v>317</v>
      </c>
      <c r="G248" s="37"/>
      <c r="H248" s="37"/>
      <c r="I248" s="186"/>
      <c r="J248" s="37"/>
      <c r="K248" s="37"/>
      <c r="L248" s="38"/>
      <c r="M248" s="187"/>
      <c r="N248" s="188"/>
      <c r="O248" s="76"/>
      <c r="P248" s="76"/>
      <c r="Q248" s="76"/>
      <c r="R248" s="76"/>
      <c r="S248" s="76"/>
      <c r="T248" s="7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145</v>
      </c>
      <c r="AU248" s="18" t="s">
        <v>86</v>
      </c>
    </row>
    <row r="249" s="2" customFormat="1" ht="16.5" customHeight="1">
      <c r="A249" s="37"/>
      <c r="B249" s="170"/>
      <c r="C249" s="171" t="s">
        <v>7</v>
      </c>
      <c r="D249" s="171" t="s">
        <v>139</v>
      </c>
      <c r="E249" s="172" t="s">
        <v>318</v>
      </c>
      <c r="F249" s="173" t="s">
        <v>319</v>
      </c>
      <c r="G249" s="174" t="s">
        <v>295</v>
      </c>
      <c r="H249" s="175">
        <v>1</v>
      </c>
      <c r="I249" s="176"/>
      <c r="J249" s="177">
        <f>ROUND(I249*H249,2)</f>
        <v>0</v>
      </c>
      <c r="K249" s="173" t="s">
        <v>154</v>
      </c>
      <c r="L249" s="38"/>
      <c r="M249" s="178" t="s">
        <v>1</v>
      </c>
      <c r="N249" s="179" t="s">
        <v>41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0.034700000000000002</v>
      </c>
      <c r="T249" s="181">
        <f>S249*H249</f>
        <v>0.034700000000000002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292</v>
      </c>
      <c r="AT249" s="182" t="s">
        <v>139</v>
      </c>
      <c r="AU249" s="182" t="s">
        <v>86</v>
      </c>
      <c r="AY249" s="18" t="s">
        <v>136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84</v>
      </c>
      <c r="BK249" s="183">
        <f>ROUND(I249*H249,2)</f>
        <v>0</v>
      </c>
      <c r="BL249" s="18" t="s">
        <v>292</v>
      </c>
      <c r="BM249" s="182" t="s">
        <v>320</v>
      </c>
    </row>
    <row r="250" s="2" customFormat="1">
      <c r="A250" s="37"/>
      <c r="B250" s="38"/>
      <c r="C250" s="37"/>
      <c r="D250" s="184" t="s">
        <v>145</v>
      </c>
      <c r="E250" s="37"/>
      <c r="F250" s="185" t="s">
        <v>321</v>
      </c>
      <c r="G250" s="37"/>
      <c r="H250" s="37"/>
      <c r="I250" s="186"/>
      <c r="J250" s="37"/>
      <c r="K250" s="37"/>
      <c r="L250" s="38"/>
      <c r="M250" s="187"/>
      <c r="N250" s="188"/>
      <c r="O250" s="76"/>
      <c r="P250" s="76"/>
      <c r="Q250" s="76"/>
      <c r="R250" s="76"/>
      <c r="S250" s="76"/>
      <c r="T250" s="7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8" t="s">
        <v>145</v>
      </c>
      <c r="AU250" s="18" t="s">
        <v>86</v>
      </c>
    </row>
    <row r="251" s="2" customFormat="1" ht="16.5" customHeight="1">
      <c r="A251" s="37"/>
      <c r="B251" s="170"/>
      <c r="C251" s="171" t="s">
        <v>322</v>
      </c>
      <c r="D251" s="171" t="s">
        <v>139</v>
      </c>
      <c r="E251" s="172" t="s">
        <v>323</v>
      </c>
      <c r="F251" s="173" t="s">
        <v>324</v>
      </c>
      <c r="G251" s="174" t="s">
        <v>295</v>
      </c>
      <c r="H251" s="175">
        <v>23</v>
      </c>
      <c r="I251" s="176"/>
      <c r="J251" s="177">
        <f>ROUND(I251*H251,2)</f>
        <v>0</v>
      </c>
      <c r="K251" s="173" t="s">
        <v>154</v>
      </c>
      <c r="L251" s="38"/>
      <c r="M251" s="178" t="s">
        <v>1</v>
      </c>
      <c r="N251" s="179" t="s">
        <v>41</v>
      </c>
      <c r="O251" s="76"/>
      <c r="P251" s="180">
        <f>O251*H251</f>
        <v>0</v>
      </c>
      <c r="Q251" s="180">
        <v>0</v>
      </c>
      <c r="R251" s="180">
        <f>Q251*H251</f>
        <v>0</v>
      </c>
      <c r="S251" s="180">
        <v>0.00156</v>
      </c>
      <c r="T251" s="181">
        <f>S251*H251</f>
        <v>0.035880000000000002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292</v>
      </c>
      <c r="AT251" s="182" t="s">
        <v>139</v>
      </c>
      <c r="AU251" s="182" t="s">
        <v>86</v>
      </c>
      <c r="AY251" s="18" t="s">
        <v>136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84</v>
      </c>
      <c r="BK251" s="183">
        <f>ROUND(I251*H251,2)</f>
        <v>0</v>
      </c>
      <c r="BL251" s="18" t="s">
        <v>292</v>
      </c>
      <c r="BM251" s="182" t="s">
        <v>325</v>
      </c>
    </row>
    <row r="252" s="2" customFormat="1">
      <c r="A252" s="37"/>
      <c r="B252" s="38"/>
      <c r="C252" s="37"/>
      <c r="D252" s="184" t="s">
        <v>145</v>
      </c>
      <c r="E252" s="37"/>
      <c r="F252" s="185" t="s">
        <v>326</v>
      </c>
      <c r="G252" s="37"/>
      <c r="H252" s="37"/>
      <c r="I252" s="186"/>
      <c r="J252" s="37"/>
      <c r="K252" s="37"/>
      <c r="L252" s="38"/>
      <c r="M252" s="187"/>
      <c r="N252" s="188"/>
      <c r="O252" s="76"/>
      <c r="P252" s="76"/>
      <c r="Q252" s="76"/>
      <c r="R252" s="76"/>
      <c r="S252" s="76"/>
      <c r="T252" s="7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8" t="s">
        <v>145</v>
      </c>
      <c r="AU252" s="18" t="s">
        <v>86</v>
      </c>
    </row>
    <row r="253" s="2" customFormat="1" ht="16.5" customHeight="1">
      <c r="A253" s="37"/>
      <c r="B253" s="170"/>
      <c r="C253" s="171" t="s">
        <v>327</v>
      </c>
      <c r="D253" s="171" t="s">
        <v>139</v>
      </c>
      <c r="E253" s="172" t="s">
        <v>328</v>
      </c>
      <c r="F253" s="173" t="s">
        <v>329</v>
      </c>
      <c r="G253" s="174" t="s">
        <v>295</v>
      </c>
      <c r="H253" s="175">
        <v>2</v>
      </c>
      <c r="I253" s="176"/>
      <c r="J253" s="177">
        <f>ROUND(I253*H253,2)</f>
        <v>0</v>
      </c>
      <c r="K253" s="173" t="s">
        <v>154</v>
      </c>
      <c r="L253" s="38"/>
      <c r="M253" s="178" t="s">
        <v>1</v>
      </c>
      <c r="N253" s="179" t="s">
        <v>41</v>
      </c>
      <c r="O253" s="76"/>
      <c r="P253" s="180">
        <f>O253*H253</f>
        <v>0</v>
      </c>
      <c r="Q253" s="180">
        <v>0</v>
      </c>
      <c r="R253" s="180">
        <f>Q253*H253</f>
        <v>0</v>
      </c>
      <c r="S253" s="180">
        <v>0.00085999999999999998</v>
      </c>
      <c r="T253" s="181">
        <f>S253*H253</f>
        <v>0.00172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292</v>
      </c>
      <c r="AT253" s="182" t="s">
        <v>139</v>
      </c>
      <c r="AU253" s="182" t="s">
        <v>86</v>
      </c>
      <c r="AY253" s="18" t="s">
        <v>136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84</v>
      </c>
      <c r="BK253" s="183">
        <f>ROUND(I253*H253,2)</f>
        <v>0</v>
      </c>
      <c r="BL253" s="18" t="s">
        <v>292</v>
      </c>
      <c r="BM253" s="182" t="s">
        <v>330</v>
      </c>
    </row>
    <row r="254" s="2" customFormat="1">
      <c r="A254" s="37"/>
      <c r="B254" s="38"/>
      <c r="C254" s="37"/>
      <c r="D254" s="184" t="s">
        <v>145</v>
      </c>
      <c r="E254" s="37"/>
      <c r="F254" s="185" t="s">
        <v>331</v>
      </c>
      <c r="G254" s="37"/>
      <c r="H254" s="37"/>
      <c r="I254" s="186"/>
      <c r="J254" s="37"/>
      <c r="K254" s="37"/>
      <c r="L254" s="38"/>
      <c r="M254" s="187"/>
      <c r="N254" s="188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145</v>
      </c>
      <c r="AU254" s="18" t="s">
        <v>86</v>
      </c>
    </row>
    <row r="255" s="2" customFormat="1" ht="16.5" customHeight="1">
      <c r="A255" s="37"/>
      <c r="B255" s="170"/>
      <c r="C255" s="171" t="s">
        <v>332</v>
      </c>
      <c r="D255" s="171" t="s">
        <v>139</v>
      </c>
      <c r="E255" s="172" t="s">
        <v>333</v>
      </c>
      <c r="F255" s="173" t="s">
        <v>334</v>
      </c>
      <c r="G255" s="174" t="s">
        <v>335</v>
      </c>
      <c r="H255" s="175">
        <v>10</v>
      </c>
      <c r="I255" s="176"/>
      <c r="J255" s="177">
        <f>ROUND(I255*H255,2)</f>
        <v>0</v>
      </c>
      <c r="K255" s="173" t="s">
        <v>154</v>
      </c>
      <c r="L255" s="38"/>
      <c r="M255" s="178" t="s">
        <v>1</v>
      </c>
      <c r="N255" s="179" t="s">
        <v>41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0.0022499999999999998</v>
      </c>
      <c r="T255" s="181">
        <f>S255*H255</f>
        <v>0.022499999999999999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292</v>
      </c>
      <c r="AT255" s="182" t="s">
        <v>139</v>
      </c>
      <c r="AU255" s="182" t="s">
        <v>86</v>
      </c>
      <c r="AY255" s="18" t="s">
        <v>136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84</v>
      </c>
      <c r="BK255" s="183">
        <f>ROUND(I255*H255,2)</f>
        <v>0</v>
      </c>
      <c r="BL255" s="18" t="s">
        <v>292</v>
      </c>
      <c r="BM255" s="182" t="s">
        <v>336</v>
      </c>
    </row>
    <row r="256" s="2" customFormat="1">
      <c r="A256" s="37"/>
      <c r="B256" s="38"/>
      <c r="C256" s="37"/>
      <c r="D256" s="184" t="s">
        <v>145</v>
      </c>
      <c r="E256" s="37"/>
      <c r="F256" s="185" t="s">
        <v>337</v>
      </c>
      <c r="G256" s="37"/>
      <c r="H256" s="37"/>
      <c r="I256" s="186"/>
      <c r="J256" s="37"/>
      <c r="K256" s="37"/>
      <c r="L256" s="38"/>
      <c r="M256" s="187"/>
      <c r="N256" s="188"/>
      <c r="O256" s="76"/>
      <c r="P256" s="76"/>
      <c r="Q256" s="76"/>
      <c r="R256" s="76"/>
      <c r="S256" s="76"/>
      <c r="T256" s="7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8" t="s">
        <v>145</v>
      </c>
      <c r="AU256" s="18" t="s">
        <v>86</v>
      </c>
    </row>
    <row r="257" s="12" customFormat="1" ht="22.8" customHeight="1">
      <c r="A257" s="12"/>
      <c r="B257" s="157"/>
      <c r="C257" s="12"/>
      <c r="D257" s="158" t="s">
        <v>75</v>
      </c>
      <c r="E257" s="168" t="s">
        <v>338</v>
      </c>
      <c r="F257" s="168" t="s">
        <v>339</v>
      </c>
      <c r="G257" s="12"/>
      <c r="H257" s="12"/>
      <c r="I257" s="160"/>
      <c r="J257" s="169">
        <f>BK257</f>
        <v>0</v>
      </c>
      <c r="K257" s="12"/>
      <c r="L257" s="157"/>
      <c r="M257" s="162"/>
      <c r="N257" s="163"/>
      <c r="O257" s="163"/>
      <c r="P257" s="164">
        <f>SUM(P258:P261)</f>
        <v>0</v>
      </c>
      <c r="Q257" s="163"/>
      <c r="R257" s="164">
        <f>SUM(R258:R261)</f>
        <v>8.0000000000000007E-05</v>
      </c>
      <c r="S257" s="163"/>
      <c r="T257" s="165">
        <f>SUM(T258:T261)</f>
        <v>0.04675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58" t="s">
        <v>86</v>
      </c>
      <c r="AT257" s="166" t="s">
        <v>75</v>
      </c>
      <c r="AU257" s="166" t="s">
        <v>84</v>
      </c>
      <c r="AY257" s="158" t="s">
        <v>136</v>
      </c>
      <c r="BK257" s="167">
        <f>SUM(BK258:BK261)</f>
        <v>0</v>
      </c>
    </row>
    <row r="258" s="2" customFormat="1" ht="24.15" customHeight="1">
      <c r="A258" s="37"/>
      <c r="B258" s="170"/>
      <c r="C258" s="171" t="s">
        <v>340</v>
      </c>
      <c r="D258" s="171" t="s">
        <v>139</v>
      </c>
      <c r="E258" s="172" t="s">
        <v>341</v>
      </c>
      <c r="F258" s="173" t="s">
        <v>342</v>
      </c>
      <c r="G258" s="174" t="s">
        <v>335</v>
      </c>
      <c r="H258" s="175">
        <v>1</v>
      </c>
      <c r="I258" s="176"/>
      <c r="J258" s="177">
        <f>ROUND(I258*H258,2)</f>
        <v>0</v>
      </c>
      <c r="K258" s="173" t="s">
        <v>1</v>
      </c>
      <c r="L258" s="38"/>
      <c r="M258" s="178" t="s">
        <v>1</v>
      </c>
      <c r="N258" s="179" t="s">
        <v>41</v>
      </c>
      <c r="O258" s="76"/>
      <c r="P258" s="180">
        <f>O258*H258</f>
        <v>0</v>
      </c>
      <c r="Q258" s="180">
        <v>8.0000000000000007E-05</v>
      </c>
      <c r="R258" s="180">
        <f>Q258*H258</f>
        <v>8.0000000000000007E-05</v>
      </c>
      <c r="S258" s="180">
        <v>0.04675</v>
      </c>
      <c r="T258" s="181">
        <f>S258*H258</f>
        <v>0.04675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292</v>
      </c>
      <c r="AT258" s="182" t="s">
        <v>139</v>
      </c>
      <c r="AU258" s="182" t="s">
        <v>86</v>
      </c>
      <c r="AY258" s="18" t="s">
        <v>136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84</v>
      </c>
      <c r="BK258" s="183">
        <f>ROUND(I258*H258,2)</f>
        <v>0</v>
      </c>
      <c r="BL258" s="18" t="s">
        <v>292</v>
      </c>
      <c r="BM258" s="182" t="s">
        <v>343</v>
      </c>
    </row>
    <row r="259" s="2" customFormat="1">
      <c r="A259" s="37"/>
      <c r="B259" s="38"/>
      <c r="C259" s="37"/>
      <c r="D259" s="184" t="s">
        <v>145</v>
      </c>
      <c r="E259" s="37"/>
      <c r="F259" s="185" t="s">
        <v>342</v>
      </c>
      <c r="G259" s="37"/>
      <c r="H259" s="37"/>
      <c r="I259" s="186"/>
      <c r="J259" s="37"/>
      <c r="K259" s="37"/>
      <c r="L259" s="38"/>
      <c r="M259" s="187"/>
      <c r="N259" s="188"/>
      <c r="O259" s="76"/>
      <c r="P259" s="76"/>
      <c r="Q259" s="76"/>
      <c r="R259" s="76"/>
      <c r="S259" s="76"/>
      <c r="T259" s="7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8" t="s">
        <v>145</v>
      </c>
      <c r="AU259" s="18" t="s">
        <v>86</v>
      </c>
    </row>
    <row r="260" s="13" customFormat="1">
      <c r="A260" s="13"/>
      <c r="B260" s="189"/>
      <c r="C260" s="13"/>
      <c r="D260" s="184" t="s">
        <v>147</v>
      </c>
      <c r="E260" s="190" t="s">
        <v>1</v>
      </c>
      <c r="F260" s="191" t="s">
        <v>164</v>
      </c>
      <c r="G260" s="13"/>
      <c r="H260" s="190" t="s">
        <v>1</v>
      </c>
      <c r="I260" s="192"/>
      <c r="J260" s="13"/>
      <c r="K260" s="13"/>
      <c r="L260" s="189"/>
      <c r="M260" s="193"/>
      <c r="N260" s="194"/>
      <c r="O260" s="194"/>
      <c r="P260" s="194"/>
      <c r="Q260" s="194"/>
      <c r="R260" s="194"/>
      <c r="S260" s="194"/>
      <c r="T260" s="19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0" t="s">
        <v>147</v>
      </c>
      <c r="AU260" s="190" t="s">
        <v>86</v>
      </c>
      <c r="AV260" s="13" t="s">
        <v>84</v>
      </c>
      <c r="AW260" s="13" t="s">
        <v>32</v>
      </c>
      <c r="AX260" s="13" t="s">
        <v>76</v>
      </c>
      <c r="AY260" s="190" t="s">
        <v>136</v>
      </c>
    </row>
    <row r="261" s="14" customFormat="1">
      <c r="A261" s="14"/>
      <c r="B261" s="196"/>
      <c r="C261" s="14"/>
      <c r="D261" s="184" t="s">
        <v>147</v>
      </c>
      <c r="E261" s="197" t="s">
        <v>1</v>
      </c>
      <c r="F261" s="198" t="s">
        <v>84</v>
      </c>
      <c r="G261" s="14"/>
      <c r="H261" s="199">
        <v>1</v>
      </c>
      <c r="I261" s="200"/>
      <c r="J261" s="14"/>
      <c r="K261" s="14"/>
      <c r="L261" s="196"/>
      <c r="M261" s="201"/>
      <c r="N261" s="202"/>
      <c r="O261" s="202"/>
      <c r="P261" s="202"/>
      <c r="Q261" s="202"/>
      <c r="R261" s="202"/>
      <c r="S261" s="202"/>
      <c r="T261" s="20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7" t="s">
        <v>147</v>
      </c>
      <c r="AU261" s="197" t="s">
        <v>86</v>
      </c>
      <c r="AV261" s="14" t="s">
        <v>86</v>
      </c>
      <c r="AW261" s="14" t="s">
        <v>32</v>
      </c>
      <c r="AX261" s="14" t="s">
        <v>84</v>
      </c>
      <c r="AY261" s="197" t="s">
        <v>136</v>
      </c>
    </row>
    <row r="262" s="12" customFormat="1" ht="22.8" customHeight="1">
      <c r="A262" s="12"/>
      <c r="B262" s="157"/>
      <c r="C262" s="12"/>
      <c r="D262" s="158" t="s">
        <v>75</v>
      </c>
      <c r="E262" s="168" t="s">
        <v>344</v>
      </c>
      <c r="F262" s="168" t="s">
        <v>345</v>
      </c>
      <c r="G262" s="12"/>
      <c r="H262" s="12"/>
      <c r="I262" s="160"/>
      <c r="J262" s="169">
        <f>BK262</f>
        <v>0</v>
      </c>
      <c r="K262" s="12"/>
      <c r="L262" s="157"/>
      <c r="M262" s="162"/>
      <c r="N262" s="163"/>
      <c r="O262" s="163"/>
      <c r="P262" s="164">
        <f>SUM(P263:P272)</f>
        <v>0</v>
      </c>
      <c r="Q262" s="163"/>
      <c r="R262" s="164">
        <f>SUM(R263:R272)</f>
        <v>0</v>
      </c>
      <c r="S262" s="163"/>
      <c r="T262" s="165">
        <f>SUM(T263:T272)</f>
        <v>11.3813733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8" t="s">
        <v>86</v>
      </c>
      <c r="AT262" s="166" t="s">
        <v>75</v>
      </c>
      <c r="AU262" s="166" t="s">
        <v>84</v>
      </c>
      <c r="AY262" s="158" t="s">
        <v>136</v>
      </c>
      <c r="BK262" s="167">
        <f>SUM(BK263:BK272)</f>
        <v>0</v>
      </c>
    </row>
    <row r="263" s="2" customFormat="1" ht="24.15" customHeight="1">
      <c r="A263" s="37"/>
      <c r="B263" s="170"/>
      <c r="C263" s="171" t="s">
        <v>346</v>
      </c>
      <c r="D263" s="171" t="s">
        <v>139</v>
      </c>
      <c r="E263" s="172" t="s">
        <v>347</v>
      </c>
      <c r="F263" s="173" t="s">
        <v>348</v>
      </c>
      <c r="G263" s="174" t="s">
        <v>142</v>
      </c>
      <c r="H263" s="175">
        <v>354.73000000000002</v>
      </c>
      <c r="I263" s="176"/>
      <c r="J263" s="177">
        <f>ROUND(I263*H263,2)</f>
        <v>0</v>
      </c>
      <c r="K263" s="173" t="s">
        <v>154</v>
      </c>
      <c r="L263" s="38"/>
      <c r="M263" s="178" t="s">
        <v>1</v>
      </c>
      <c r="N263" s="179" t="s">
        <v>41</v>
      </c>
      <c r="O263" s="76"/>
      <c r="P263" s="180">
        <f>O263*H263</f>
        <v>0</v>
      </c>
      <c r="Q263" s="180">
        <v>0</v>
      </c>
      <c r="R263" s="180">
        <f>Q263*H263</f>
        <v>0</v>
      </c>
      <c r="S263" s="180">
        <v>0.01721</v>
      </c>
      <c r="T263" s="181">
        <f>S263*H263</f>
        <v>6.1049033000000001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292</v>
      </c>
      <c r="AT263" s="182" t="s">
        <v>139</v>
      </c>
      <c r="AU263" s="182" t="s">
        <v>86</v>
      </c>
      <c r="AY263" s="18" t="s">
        <v>136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84</v>
      </c>
      <c r="BK263" s="183">
        <f>ROUND(I263*H263,2)</f>
        <v>0</v>
      </c>
      <c r="BL263" s="18" t="s">
        <v>292</v>
      </c>
      <c r="BM263" s="182" t="s">
        <v>349</v>
      </c>
    </row>
    <row r="264" s="2" customFormat="1">
      <c r="A264" s="37"/>
      <c r="B264" s="38"/>
      <c r="C264" s="37"/>
      <c r="D264" s="184" t="s">
        <v>145</v>
      </c>
      <c r="E264" s="37"/>
      <c r="F264" s="185" t="s">
        <v>350</v>
      </c>
      <c r="G264" s="37"/>
      <c r="H264" s="37"/>
      <c r="I264" s="186"/>
      <c r="J264" s="37"/>
      <c r="K264" s="37"/>
      <c r="L264" s="38"/>
      <c r="M264" s="187"/>
      <c r="N264" s="188"/>
      <c r="O264" s="76"/>
      <c r="P264" s="76"/>
      <c r="Q264" s="76"/>
      <c r="R264" s="76"/>
      <c r="S264" s="76"/>
      <c r="T264" s="7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8" t="s">
        <v>145</v>
      </c>
      <c r="AU264" s="18" t="s">
        <v>86</v>
      </c>
    </row>
    <row r="265" s="14" customFormat="1">
      <c r="A265" s="14"/>
      <c r="B265" s="196"/>
      <c r="C265" s="14"/>
      <c r="D265" s="184" t="s">
        <v>147</v>
      </c>
      <c r="E265" s="197" t="s">
        <v>1</v>
      </c>
      <c r="F265" s="198" t="s">
        <v>351</v>
      </c>
      <c r="G265" s="14"/>
      <c r="H265" s="199">
        <v>246.09</v>
      </c>
      <c r="I265" s="200"/>
      <c r="J265" s="14"/>
      <c r="K265" s="14"/>
      <c r="L265" s="196"/>
      <c r="M265" s="201"/>
      <c r="N265" s="202"/>
      <c r="O265" s="202"/>
      <c r="P265" s="202"/>
      <c r="Q265" s="202"/>
      <c r="R265" s="202"/>
      <c r="S265" s="202"/>
      <c r="T265" s="20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7" t="s">
        <v>147</v>
      </c>
      <c r="AU265" s="197" t="s">
        <v>86</v>
      </c>
      <c r="AV265" s="14" t="s">
        <v>86</v>
      </c>
      <c r="AW265" s="14" t="s">
        <v>32</v>
      </c>
      <c r="AX265" s="14" t="s">
        <v>76</v>
      </c>
      <c r="AY265" s="197" t="s">
        <v>136</v>
      </c>
    </row>
    <row r="266" s="14" customFormat="1">
      <c r="A266" s="14"/>
      <c r="B266" s="196"/>
      <c r="C266" s="14"/>
      <c r="D266" s="184" t="s">
        <v>147</v>
      </c>
      <c r="E266" s="197" t="s">
        <v>1</v>
      </c>
      <c r="F266" s="198" t="s">
        <v>352</v>
      </c>
      <c r="G266" s="14"/>
      <c r="H266" s="199">
        <v>108.64</v>
      </c>
      <c r="I266" s="200"/>
      <c r="J266" s="14"/>
      <c r="K266" s="14"/>
      <c r="L266" s="196"/>
      <c r="M266" s="201"/>
      <c r="N266" s="202"/>
      <c r="O266" s="202"/>
      <c r="P266" s="202"/>
      <c r="Q266" s="202"/>
      <c r="R266" s="202"/>
      <c r="S266" s="202"/>
      <c r="T266" s="20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7" t="s">
        <v>147</v>
      </c>
      <c r="AU266" s="197" t="s">
        <v>86</v>
      </c>
      <c r="AV266" s="14" t="s">
        <v>86</v>
      </c>
      <c r="AW266" s="14" t="s">
        <v>32</v>
      </c>
      <c r="AX266" s="14" t="s">
        <v>76</v>
      </c>
      <c r="AY266" s="197" t="s">
        <v>136</v>
      </c>
    </row>
    <row r="267" s="15" customFormat="1">
      <c r="A267" s="15"/>
      <c r="B267" s="204"/>
      <c r="C267" s="15"/>
      <c r="D267" s="184" t="s">
        <v>147</v>
      </c>
      <c r="E267" s="205" t="s">
        <v>1</v>
      </c>
      <c r="F267" s="206" t="s">
        <v>190</v>
      </c>
      <c r="G267" s="15"/>
      <c r="H267" s="207">
        <v>354.73000000000002</v>
      </c>
      <c r="I267" s="208"/>
      <c r="J267" s="15"/>
      <c r="K267" s="15"/>
      <c r="L267" s="204"/>
      <c r="M267" s="209"/>
      <c r="N267" s="210"/>
      <c r="O267" s="210"/>
      <c r="P267" s="210"/>
      <c r="Q267" s="210"/>
      <c r="R267" s="210"/>
      <c r="S267" s="210"/>
      <c r="T267" s="21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05" t="s">
        <v>147</v>
      </c>
      <c r="AU267" s="205" t="s">
        <v>86</v>
      </c>
      <c r="AV267" s="15" t="s">
        <v>143</v>
      </c>
      <c r="AW267" s="15" t="s">
        <v>32</v>
      </c>
      <c r="AX267" s="15" t="s">
        <v>84</v>
      </c>
      <c r="AY267" s="205" t="s">
        <v>136</v>
      </c>
    </row>
    <row r="268" s="2" customFormat="1" ht="24.15" customHeight="1">
      <c r="A268" s="37"/>
      <c r="B268" s="170"/>
      <c r="C268" s="171" t="s">
        <v>353</v>
      </c>
      <c r="D268" s="171" t="s">
        <v>139</v>
      </c>
      <c r="E268" s="172" t="s">
        <v>354</v>
      </c>
      <c r="F268" s="173" t="s">
        <v>355</v>
      </c>
      <c r="G268" s="174" t="s">
        <v>142</v>
      </c>
      <c r="H268" s="175">
        <v>503</v>
      </c>
      <c r="I268" s="176"/>
      <c r="J268" s="177">
        <f>ROUND(I268*H268,2)</f>
        <v>0</v>
      </c>
      <c r="K268" s="173" t="s">
        <v>154</v>
      </c>
      <c r="L268" s="38"/>
      <c r="M268" s="178" t="s">
        <v>1</v>
      </c>
      <c r="N268" s="179" t="s">
        <v>41</v>
      </c>
      <c r="O268" s="76"/>
      <c r="P268" s="180">
        <f>O268*H268</f>
        <v>0</v>
      </c>
      <c r="Q268" s="180">
        <v>0</v>
      </c>
      <c r="R268" s="180">
        <f>Q268*H268</f>
        <v>0</v>
      </c>
      <c r="S268" s="180">
        <v>0.010489999999999999</v>
      </c>
      <c r="T268" s="181">
        <f>S268*H268</f>
        <v>5.2764699999999998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292</v>
      </c>
      <c r="AT268" s="182" t="s">
        <v>139</v>
      </c>
      <c r="AU268" s="182" t="s">
        <v>86</v>
      </c>
      <c r="AY268" s="18" t="s">
        <v>136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84</v>
      </c>
      <c r="BK268" s="183">
        <f>ROUND(I268*H268,2)</f>
        <v>0</v>
      </c>
      <c r="BL268" s="18" t="s">
        <v>292</v>
      </c>
      <c r="BM268" s="182" t="s">
        <v>356</v>
      </c>
    </row>
    <row r="269" s="2" customFormat="1">
      <c r="A269" s="37"/>
      <c r="B269" s="38"/>
      <c r="C269" s="37"/>
      <c r="D269" s="184" t="s">
        <v>145</v>
      </c>
      <c r="E269" s="37"/>
      <c r="F269" s="185" t="s">
        <v>357</v>
      </c>
      <c r="G269" s="37"/>
      <c r="H269" s="37"/>
      <c r="I269" s="186"/>
      <c r="J269" s="37"/>
      <c r="K269" s="37"/>
      <c r="L269" s="38"/>
      <c r="M269" s="187"/>
      <c r="N269" s="188"/>
      <c r="O269" s="76"/>
      <c r="P269" s="76"/>
      <c r="Q269" s="76"/>
      <c r="R269" s="76"/>
      <c r="S269" s="76"/>
      <c r="T269" s="7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8" t="s">
        <v>145</v>
      </c>
      <c r="AU269" s="18" t="s">
        <v>86</v>
      </c>
    </row>
    <row r="270" s="14" customFormat="1">
      <c r="A270" s="14"/>
      <c r="B270" s="196"/>
      <c r="C270" s="14"/>
      <c r="D270" s="184" t="s">
        <v>147</v>
      </c>
      <c r="E270" s="197" t="s">
        <v>1</v>
      </c>
      <c r="F270" s="198" t="s">
        <v>358</v>
      </c>
      <c r="G270" s="14"/>
      <c r="H270" s="199">
        <v>107</v>
      </c>
      <c r="I270" s="200"/>
      <c r="J270" s="14"/>
      <c r="K270" s="14"/>
      <c r="L270" s="196"/>
      <c r="M270" s="201"/>
      <c r="N270" s="202"/>
      <c r="O270" s="202"/>
      <c r="P270" s="202"/>
      <c r="Q270" s="202"/>
      <c r="R270" s="202"/>
      <c r="S270" s="202"/>
      <c r="T270" s="20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7" t="s">
        <v>147</v>
      </c>
      <c r="AU270" s="197" t="s">
        <v>86</v>
      </c>
      <c r="AV270" s="14" t="s">
        <v>86</v>
      </c>
      <c r="AW270" s="14" t="s">
        <v>32</v>
      </c>
      <c r="AX270" s="14" t="s">
        <v>76</v>
      </c>
      <c r="AY270" s="197" t="s">
        <v>136</v>
      </c>
    </row>
    <row r="271" s="14" customFormat="1">
      <c r="A271" s="14"/>
      <c r="B271" s="196"/>
      <c r="C271" s="14"/>
      <c r="D271" s="184" t="s">
        <v>147</v>
      </c>
      <c r="E271" s="197" t="s">
        <v>1</v>
      </c>
      <c r="F271" s="198" t="s">
        <v>359</v>
      </c>
      <c r="G271" s="14"/>
      <c r="H271" s="199">
        <v>396</v>
      </c>
      <c r="I271" s="200"/>
      <c r="J271" s="14"/>
      <c r="K271" s="14"/>
      <c r="L271" s="196"/>
      <c r="M271" s="201"/>
      <c r="N271" s="202"/>
      <c r="O271" s="202"/>
      <c r="P271" s="202"/>
      <c r="Q271" s="202"/>
      <c r="R271" s="202"/>
      <c r="S271" s="202"/>
      <c r="T271" s="20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7" t="s">
        <v>147</v>
      </c>
      <c r="AU271" s="197" t="s">
        <v>86</v>
      </c>
      <c r="AV271" s="14" t="s">
        <v>86</v>
      </c>
      <c r="AW271" s="14" t="s">
        <v>32</v>
      </c>
      <c r="AX271" s="14" t="s">
        <v>76</v>
      </c>
      <c r="AY271" s="197" t="s">
        <v>136</v>
      </c>
    </row>
    <row r="272" s="15" customFormat="1">
      <c r="A272" s="15"/>
      <c r="B272" s="204"/>
      <c r="C272" s="15"/>
      <c r="D272" s="184" t="s">
        <v>147</v>
      </c>
      <c r="E272" s="205" t="s">
        <v>1</v>
      </c>
      <c r="F272" s="206" t="s">
        <v>190</v>
      </c>
      <c r="G272" s="15"/>
      <c r="H272" s="207">
        <v>503</v>
      </c>
      <c r="I272" s="208"/>
      <c r="J272" s="15"/>
      <c r="K272" s="15"/>
      <c r="L272" s="204"/>
      <c r="M272" s="209"/>
      <c r="N272" s="210"/>
      <c r="O272" s="210"/>
      <c r="P272" s="210"/>
      <c r="Q272" s="210"/>
      <c r="R272" s="210"/>
      <c r="S272" s="210"/>
      <c r="T272" s="211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05" t="s">
        <v>147</v>
      </c>
      <c r="AU272" s="205" t="s">
        <v>86</v>
      </c>
      <c r="AV272" s="15" t="s">
        <v>143</v>
      </c>
      <c r="AW272" s="15" t="s">
        <v>32</v>
      </c>
      <c r="AX272" s="15" t="s">
        <v>84</v>
      </c>
      <c r="AY272" s="205" t="s">
        <v>136</v>
      </c>
    </row>
    <row r="273" s="12" customFormat="1" ht="22.8" customHeight="1">
      <c r="A273" s="12"/>
      <c r="B273" s="157"/>
      <c r="C273" s="12"/>
      <c r="D273" s="158" t="s">
        <v>75</v>
      </c>
      <c r="E273" s="168" t="s">
        <v>360</v>
      </c>
      <c r="F273" s="168" t="s">
        <v>361</v>
      </c>
      <c r="G273" s="12"/>
      <c r="H273" s="12"/>
      <c r="I273" s="160"/>
      <c r="J273" s="169">
        <f>BK273</f>
        <v>0</v>
      </c>
      <c r="K273" s="12"/>
      <c r="L273" s="157"/>
      <c r="M273" s="162"/>
      <c r="N273" s="163"/>
      <c r="O273" s="163"/>
      <c r="P273" s="164">
        <f>SUM(P274:P294)</f>
        <v>0</v>
      </c>
      <c r="Q273" s="163"/>
      <c r="R273" s="164">
        <f>SUM(R274:R294)</f>
        <v>0</v>
      </c>
      <c r="S273" s="163"/>
      <c r="T273" s="165">
        <f>SUM(T274:T294)</f>
        <v>0.45799999999999996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158" t="s">
        <v>86</v>
      </c>
      <c r="AT273" s="166" t="s">
        <v>75</v>
      </c>
      <c r="AU273" s="166" t="s">
        <v>84</v>
      </c>
      <c r="AY273" s="158" t="s">
        <v>136</v>
      </c>
      <c r="BK273" s="167">
        <f>SUM(BK274:BK294)</f>
        <v>0</v>
      </c>
    </row>
    <row r="274" s="2" customFormat="1" ht="33" customHeight="1">
      <c r="A274" s="37"/>
      <c r="B274" s="170"/>
      <c r="C274" s="171" t="s">
        <v>362</v>
      </c>
      <c r="D274" s="171" t="s">
        <v>139</v>
      </c>
      <c r="E274" s="172" t="s">
        <v>363</v>
      </c>
      <c r="F274" s="173" t="s">
        <v>364</v>
      </c>
      <c r="G274" s="174" t="s">
        <v>335</v>
      </c>
      <c r="H274" s="175">
        <v>21</v>
      </c>
      <c r="I274" s="176"/>
      <c r="J274" s="177">
        <f>ROUND(I274*H274,2)</f>
        <v>0</v>
      </c>
      <c r="K274" s="173" t="s">
        <v>154</v>
      </c>
      <c r="L274" s="38"/>
      <c r="M274" s="178" t="s">
        <v>1</v>
      </c>
      <c r="N274" s="179" t="s">
        <v>41</v>
      </c>
      <c r="O274" s="76"/>
      <c r="P274" s="180">
        <f>O274*H274</f>
        <v>0</v>
      </c>
      <c r="Q274" s="180">
        <v>0</v>
      </c>
      <c r="R274" s="180">
        <f>Q274*H274</f>
        <v>0</v>
      </c>
      <c r="S274" s="180">
        <v>0.0050000000000000001</v>
      </c>
      <c r="T274" s="181">
        <f>S274*H274</f>
        <v>0.105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292</v>
      </c>
      <c r="AT274" s="182" t="s">
        <v>139</v>
      </c>
      <c r="AU274" s="182" t="s">
        <v>86</v>
      </c>
      <c r="AY274" s="18" t="s">
        <v>136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84</v>
      </c>
      <c r="BK274" s="183">
        <f>ROUND(I274*H274,2)</f>
        <v>0</v>
      </c>
      <c r="BL274" s="18" t="s">
        <v>292</v>
      </c>
      <c r="BM274" s="182" t="s">
        <v>365</v>
      </c>
    </row>
    <row r="275" s="2" customFormat="1">
      <c r="A275" s="37"/>
      <c r="B275" s="38"/>
      <c r="C275" s="37"/>
      <c r="D275" s="184" t="s">
        <v>145</v>
      </c>
      <c r="E275" s="37"/>
      <c r="F275" s="185" t="s">
        <v>366</v>
      </c>
      <c r="G275" s="37"/>
      <c r="H275" s="37"/>
      <c r="I275" s="186"/>
      <c r="J275" s="37"/>
      <c r="K275" s="37"/>
      <c r="L275" s="38"/>
      <c r="M275" s="187"/>
      <c r="N275" s="188"/>
      <c r="O275" s="76"/>
      <c r="P275" s="76"/>
      <c r="Q275" s="76"/>
      <c r="R275" s="76"/>
      <c r="S275" s="76"/>
      <c r="T275" s="7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8" t="s">
        <v>145</v>
      </c>
      <c r="AU275" s="18" t="s">
        <v>86</v>
      </c>
    </row>
    <row r="276" s="2" customFormat="1" ht="16.5" customHeight="1">
      <c r="A276" s="37"/>
      <c r="B276" s="170"/>
      <c r="C276" s="171" t="s">
        <v>367</v>
      </c>
      <c r="D276" s="171" t="s">
        <v>139</v>
      </c>
      <c r="E276" s="172" t="s">
        <v>368</v>
      </c>
      <c r="F276" s="173" t="s">
        <v>369</v>
      </c>
      <c r="G276" s="174" t="s">
        <v>202</v>
      </c>
      <c r="H276" s="175">
        <v>1</v>
      </c>
      <c r="I276" s="176"/>
      <c r="J276" s="177">
        <f>ROUND(I276*H276,2)</f>
        <v>0</v>
      </c>
      <c r="K276" s="173" t="s">
        <v>1</v>
      </c>
      <c r="L276" s="38"/>
      <c r="M276" s="178" t="s">
        <v>1</v>
      </c>
      <c r="N276" s="179" t="s">
        <v>41</v>
      </c>
      <c r="O276" s="76"/>
      <c r="P276" s="180">
        <f>O276*H276</f>
        <v>0</v>
      </c>
      <c r="Q276" s="180">
        <v>0</v>
      </c>
      <c r="R276" s="180">
        <f>Q276*H276</f>
        <v>0</v>
      </c>
      <c r="S276" s="180">
        <v>0.0050000000000000001</v>
      </c>
      <c r="T276" s="181">
        <f>S276*H276</f>
        <v>0.0050000000000000001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292</v>
      </c>
      <c r="AT276" s="182" t="s">
        <v>139</v>
      </c>
      <c r="AU276" s="182" t="s">
        <v>86</v>
      </c>
      <c r="AY276" s="18" t="s">
        <v>136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84</v>
      </c>
      <c r="BK276" s="183">
        <f>ROUND(I276*H276,2)</f>
        <v>0</v>
      </c>
      <c r="BL276" s="18" t="s">
        <v>292</v>
      </c>
      <c r="BM276" s="182" t="s">
        <v>370</v>
      </c>
    </row>
    <row r="277" s="2" customFormat="1">
      <c r="A277" s="37"/>
      <c r="B277" s="38"/>
      <c r="C277" s="37"/>
      <c r="D277" s="184" t="s">
        <v>145</v>
      </c>
      <c r="E277" s="37"/>
      <c r="F277" s="185" t="s">
        <v>371</v>
      </c>
      <c r="G277" s="37"/>
      <c r="H277" s="37"/>
      <c r="I277" s="186"/>
      <c r="J277" s="37"/>
      <c r="K277" s="37"/>
      <c r="L277" s="38"/>
      <c r="M277" s="187"/>
      <c r="N277" s="188"/>
      <c r="O277" s="76"/>
      <c r="P277" s="76"/>
      <c r="Q277" s="76"/>
      <c r="R277" s="76"/>
      <c r="S277" s="76"/>
      <c r="T277" s="7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8" t="s">
        <v>145</v>
      </c>
      <c r="AU277" s="18" t="s">
        <v>86</v>
      </c>
    </row>
    <row r="278" s="2" customFormat="1" ht="33" customHeight="1">
      <c r="A278" s="37"/>
      <c r="B278" s="170"/>
      <c r="C278" s="171" t="s">
        <v>372</v>
      </c>
      <c r="D278" s="171" t="s">
        <v>139</v>
      </c>
      <c r="E278" s="172" t="s">
        <v>373</v>
      </c>
      <c r="F278" s="173" t="s">
        <v>374</v>
      </c>
      <c r="G278" s="174" t="s">
        <v>142</v>
      </c>
      <c r="H278" s="175">
        <v>2.7000000000000002</v>
      </c>
      <c r="I278" s="176"/>
      <c r="J278" s="177">
        <f>ROUND(I278*H278,2)</f>
        <v>0</v>
      </c>
      <c r="K278" s="173" t="s">
        <v>154</v>
      </c>
      <c r="L278" s="38"/>
      <c r="M278" s="178" t="s">
        <v>1</v>
      </c>
      <c r="N278" s="179" t="s">
        <v>41</v>
      </c>
      <c r="O278" s="76"/>
      <c r="P278" s="180">
        <f>O278*H278</f>
        <v>0</v>
      </c>
      <c r="Q278" s="180">
        <v>0</v>
      </c>
      <c r="R278" s="180">
        <f>Q278*H278</f>
        <v>0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292</v>
      </c>
      <c r="AT278" s="182" t="s">
        <v>139</v>
      </c>
      <c r="AU278" s="182" t="s">
        <v>86</v>
      </c>
      <c r="AY278" s="18" t="s">
        <v>136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84</v>
      </c>
      <c r="BK278" s="183">
        <f>ROUND(I278*H278,2)</f>
        <v>0</v>
      </c>
      <c r="BL278" s="18" t="s">
        <v>292</v>
      </c>
      <c r="BM278" s="182" t="s">
        <v>375</v>
      </c>
    </row>
    <row r="279" s="2" customFormat="1">
      <c r="A279" s="37"/>
      <c r="B279" s="38"/>
      <c r="C279" s="37"/>
      <c r="D279" s="184" t="s">
        <v>145</v>
      </c>
      <c r="E279" s="37"/>
      <c r="F279" s="185" t="s">
        <v>376</v>
      </c>
      <c r="G279" s="37"/>
      <c r="H279" s="37"/>
      <c r="I279" s="186"/>
      <c r="J279" s="37"/>
      <c r="K279" s="37"/>
      <c r="L279" s="38"/>
      <c r="M279" s="187"/>
      <c r="N279" s="188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145</v>
      </c>
      <c r="AU279" s="18" t="s">
        <v>86</v>
      </c>
    </row>
    <row r="280" s="13" customFormat="1">
      <c r="A280" s="13"/>
      <c r="B280" s="189"/>
      <c r="C280" s="13"/>
      <c r="D280" s="184" t="s">
        <v>147</v>
      </c>
      <c r="E280" s="190" t="s">
        <v>1</v>
      </c>
      <c r="F280" s="191" t="s">
        <v>164</v>
      </c>
      <c r="G280" s="13"/>
      <c r="H280" s="190" t="s">
        <v>1</v>
      </c>
      <c r="I280" s="192"/>
      <c r="J280" s="13"/>
      <c r="K280" s="13"/>
      <c r="L280" s="189"/>
      <c r="M280" s="193"/>
      <c r="N280" s="194"/>
      <c r="O280" s="194"/>
      <c r="P280" s="194"/>
      <c r="Q280" s="194"/>
      <c r="R280" s="194"/>
      <c r="S280" s="194"/>
      <c r="T280" s="19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90" t="s">
        <v>147</v>
      </c>
      <c r="AU280" s="190" t="s">
        <v>86</v>
      </c>
      <c r="AV280" s="13" t="s">
        <v>84</v>
      </c>
      <c r="AW280" s="13" t="s">
        <v>32</v>
      </c>
      <c r="AX280" s="13" t="s">
        <v>76</v>
      </c>
      <c r="AY280" s="190" t="s">
        <v>136</v>
      </c>
    </row>
    <row r="281" s="14" customFormat="1">
      <c r="A281" s="14"/>
      <c r="B281" s="196"/>
      <c r="C281" s="14"/>
      <c r="D281" s="184" t="s">
        <v>147</v>
      </c>
      <c r="E281" s="197" t="s">
        <v>1</v>
      </c>
      <c r="F281" s="198" t="s">
        <v>377</v>
      </c>
      <c r="G281" s="14"/>
      <c r="H281" s="199">
        <v>2.7000000000000002</v>
      </c>
      <c r="I281" s="200"/>
      <c r="J281" s="14"/>
      <c r="K281" s="14"/>
      <c r="L281" s="196"/>
      <c r="M281" s="201"/>
      <c r="N281" s="202"/>
      <c r="O281" s="202"/>
      <c r="P281" s="202"/>
      <c r="Q281" s="202"/>
      <c r="R281" s="202"/>
      <c r="S281" s="202"/>
      <c r="T281" s="20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7" t="s">
        <v>147</v>
      </c>
      <c r="AU281" s="197" t="s">
        <v>86</v>
      </c>
      <c r="AV281" s="14" t="s">
        <v>86</v>
      </c>
      <c r="AW281" s="14" t="s">
        <v>32</v>
      </c>
      <c r="AX281" s="14" t="s">
        <v>84</v>
      </c>
      <c r="AY281" s="197" t="s">
        <v>136</v>
      </c>
    </row>
    <row r="282" s="2" customFormat="1" ht="24.15" customHeight="1">
      <c r="A282" s="37"/>
      <c r="B282" s="170"/>
      <c r="C282" s="171" t="s">
        <v>378</v>
      </c>
      <c r="D282" s="171" t="s">
        <v>139</v>
      </c>
      <c r="E282" s="172" t="s">
        <v>379</v>
      </c>
      <c r="F282" s="173" t="s">
        <v>380</v>
      </c>
      <c r="G282" s="174" t="s">
        <v>335</v>
      </c>
      <c r="H282" s="175">
        <v>62</v>
      </c>
      <c r="I282" s="176"/>
      <c r="J282" s="177">
        <f>ROUND(I282*H282,2)</f>
        <v>0</v>
      </c>
      <c r="K282" s="173" t="s">
        <v>154</v>
      </c>
      <c r="L282" s="38"/>
      <c r="M282" s="178" t="s">
        <v>1</v>
      </c>
      <c r="N282" s="179" t="s">
        <v>41</v>
      </c>
      <c r="O282" s="76"/>
      <c r="P282" s="180">
        <f>O282*H282</f>
        <v>0</v>
      </c>
      <c r="Q282" s="180">
        <v>0</v>
      </c>
      <c r="R282" s="180">
        <f>Q282*H282</f>
        <v>0</v>
      </c>
      <c r="S282" s="180">
        <v>0</v>
      </c>
      <c r="T282" s="18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2" t="s">
        <v>292</v>
      </c>
      <c r="AT282" s="182" t="s">
        <v>139</v>
      </c>
      <c r="AU282" s="182" t="s">
        <v>86</v>
      </c>
      <c r="AY282" s="18" t="s">
        <v>136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8" t="s">
        <v>84</v>
      </c>
      <c r="BK282" s="183">
        <f>ROUND(I282*H282,2)</f>
        <v>0</v>
      </c>
      <c r="BL282" s="18" t="s">
        <v>292</v>
      </c>
      <c r="BM282" s="182" t="s">
        <v>381</v>
      </c>
    </row>
    <row r="283" s="2" customFormat="1">
      <c r="A283" s="37"/>
      <c r="B283" s="38"/>
      <c r="C283" s="37"/>
      <c r="D283" s="184" t="s">
        <v>145</v>
      </c>
      <c r="E283" s="37"/>
      <c r="F283" s="185" t="s">
        <v>382</v>
      </c>
      <c r="G283" s="37"/>
      <c r="H283" s="37"/>
      <c r="I283" s="186"/>
      <c r="J283" s="37"/>
      <c r="K283" s="37"/>
      <c r="L283" s="38"/>
      <c r="M283" s="187"/>
      <c r="N283" s="188"/>
      <c r="O283" s="76"/>
      <c r="P283" s="76"/>
      <c r="Q283" s="76"/>
      <c r="R283" s="76"/>
      <c r="S283" s="76"/>
      <c r="T283" s="7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8" t="s">
        <v>145</v>
      </c>
      <c r="AU283" s="18" t="s">
        <v>86</v>
      </c>
    </row>
    <row r="284" s="14" customFormat="1">
      <c r="A284" s="14"/>
      <c r="B284" s="196"/>
      <c r="C284" s="14"/>
      <c r="D284" s="184" t="s">
        <v>147</v>
      </c>
      <c r="E284" s="197" t="s">
        <v>1</v>
      </c>
      <c r="F284" s="198" t="s">
        <v>150</v>
      </c>
      <c r="G284" s="14"/>
      <c r="H284" s="199">
        <v>9</v>
      </c>
      <c r="I284" s="200"/>
      <c r="J284" s="14"/>
      <c r="K284" s="14"/>
      <c r="L284" s="196"/>
      <c r="M284" s="201"/>
      <c r="N284" s="202"/>
      <c r="O284" s="202"/>
      <c r="P284" s="202"/>
      <c r="Q284" s="202"/>
      <c r="R284" s="202"/>
      <c r="S284" s="202"/>
      <c r="T284" s="20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7" t="s">
        <v>147</v>
      </c>
      <c r="AU284" s="197" t="s">
        <v>86</v>
      </c>
      <c r="AV284" s="14" t="s">
        <v>86</v>
      </c>
      <c r="AW284" s="14" t="s">
        <v>32</v>
      </c>
      <c r="AX284" s="14" t="s">
        <v>76</v>
      </c>
      <c r="AY284" s="197" t="s">
        <v>136</v>
      </c>
    </row>
    <row r="285" s="14" customFormat="1">
      <c r="A285" s="14"/>
      <c r="B285" s="196"/>
      <c r="C285" s="14"/>
      <c r="D285" s="184" t="s">
        <v>147</v>
      </c>
      <c r="E285" s="197" t="s">
        <v>1</v>
      </c>
      <c r="F285" s="198" t="s">
        <v>199</v>
      </c>
      <c r="G285" s="14"/>
      <c r="H285" s="199">
        <v>5</v>
      </c>
      <c r="I285" s="200"/>
      <c r="J285" s="14"/>
      <c r="K285" s="14"/>
      <c r="L285" s="196"/>
      <c r="M285" s="201"/>
      <c r="N285" s="202"/>
      <c r="O285" s="202"/>
      <c r="P285" s="202"/>
      <c r="Q285" s="202"/>
      <c r="R285" s="202"/>
      <c r="S285" s="202"/>
      <c r="T285" s="20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7" t="s">
        <v>147</v>
      </c>
      <c r="AU285" s="197" t="s">
        <v>86</v>
      </c>
      <c r="AV285" s="14" t="s">
        <v>86</v>
      </c>
      <c r="AW285" s="14" t="s">
        <v>32</v>
      </c>
      <c r="AX285" s="14" t="s">
        <v>76</v>
      </c>
      <c r="AY285" s="197" t="s">
        <v>136</v>
      </c>
    </row>
    <row r="286" s="14" customFormat="1">
      <c r="A286" s="14"/>
      <c r="B286" s="196"/>
      <c r="C286" s="14"/>
      <c r="D286" s="184" t="s">
        <v>147</v>
      </c>
      <c r="E286" s="197" t="s">
        <v>1</v>
      </c>
      <c r="F286" s="198" t="s">
        <v>273</v>
      </c>
      <c r="G286" s="14"/>
      <c r="H286" s="199">
        <v>13</v>
      </c>
      <c r="I286" s="200"/>
      <c r="J286" s="14"/>
      <c r="K286" s="14"/>
      <c r="L286" s="196"/>
      <c r="M286" s="201"/>
      <c r="N286" s="202"/>
      <c r="O286" s="202"/>
      <c r="P286" s="202"/>
      <c r="Q286" s="202"/>
      <c r="R286" s="202"/>
      <c r="S286" s="202"/>
      <c r="T286" s="20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7" t="s">
        <v>147</v>
      </c>
      <c r="AU286" s="197" t="s">
        <v>86</v>
      </c>
      <c r="AV286" s="14" t="s">
        <v>86</v>
      </c>
      <c r="AW286" s="14" t="s">
        <v>32</v>
      </c>
      <c r="AX286" s="14" t="s">
        <v>76</v>
      </c>
      <c r="AY286" s="197" t="s">
        <v>136</v>
      </c>
    </row>
    <row r="287" s="14" customFormat="1">
      <c r="A287" s="14"/>
      <c r="B287" s="196"/>
      <c r="C287" s="14"/>
      <c r="D287" s="184" t="s">
        <v>147</v>
      </c>
      <c r="E287" s="197" t="s">
        <v>1</v>
      </c>
      <c r="F287" s="198" t="s">
        <v>283</v>
      </c>
      <c r="G287" s="14"/>
      <c r="H287" s="199">
        <v>15</v>
      </c>
      <c r="I287" s="200"/>
      <c r="J287" s="14"/>
      <c r="K287" s="14"/>
      <c r="L287" s="196"/>
      <c r="M287" s="201"/>
      <c r="N287" s="202"/>
      <c r="O287" s="202"/>
      <c r="P287" s="202"/>
      <c r="Q287" s="202"/>
      <c r="R287" s="202"/>
      <c r="S287" s="202"/>
      <c r="T287" s="20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7" t="s">
        <v>147</v>
      </c>
      <c r="AU287" s="197" t="s">
        <v>86</v>
      </c>
      <c r="AV287" s="14" t="s">
        <v>86</v>
      </c>
      <c r="AW287" s="14" t="s">
        <v>32</v>
      </c>
      <c r="AX287" s="14" t="s">
        <v>76</v>
      </c>
      <c r="AY287" s="197" t="s">
        <v>136</v>
      </c>
    </row>
    <row r="288" s="14" customFormat="1">
      <c r="A288" s="14"/>
      <c r="B288" s="196"/>
      <c r="C288" s="14"/>
      <c r="D288" s="184" t="s">
        <v>147</v>
      </c>
      <c r="E288" s="197" t="s">
        <v>1</v>
      </c>
      <c r="F288" s="198" t="s">
        <v>157</v>
      </c>
      <c r="G288" s="14"/>
      <c r="H288" s="199">
        <v>3</v>
      </c>
      <c r="I288" s="200"/>
      <c r="J288" s="14"/>
      <c r="K288" s="14"/>
      <c r="L288" s="196"/>
      <c r="M288" s="201"/>
      <c r="N288" s="202"/>
      <c r="O288" s="202"/>
      <c r="P288" s="202"/>
      <c r="Q288" s="202"/>
      <c r="R288" s="202"/>
      <c r="S288" s="202"/>
      <c r="T288" s="20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7" t="s">
        <v>147</v>
      </c>
      <c r="AU288" s="197" t="s">
        <v>86</v>
      </c>
      <c r="AV288" s="14" t="s">
        <v>86</v>
      </c>
      <c r="AW288" s="14" t="s">
        <v>32</v>
      </c>
      <c r="AX288" s="14" t="s">
        <v>76</v>
      </c>
      <c r="AY288" s="197" t="s">
        <v>136</v>
      </c>
    </row>
    <row r="289" s="14" customFormat="1">
      <c r="A289" s="14"/>
      <c r="B289" s="196"/>
      <c r="C289" s="14"/>
      <c r="D289" s="184" t="s">
        <v>147</v>
      </c>
      <c r="E289" s="197" t="s">
        <v>1</v>
      </c>
      <c r="F289" s="198" t="s">
        <v>143</v>
      </c>
      <c r="G289" s="14"/>
      <c r="H289" s="199">
        <v>4</v>
      </c>
      <c r="I289" s="200"/>
      <c r="J289" s="14"/>
      <c r="K289" s="14"/>
      <c r="L289" s="196"/>
      <c r="M289" s="201"/>
      <c r="N289" s="202"/>
      <c r="O289" s="202"/>
      <c r="P289" s="202"/>
      <c r="Q289" s="202"/>
      <c r="R289" s="202"/>
      <c r="S289" s="202"/>
      <c r="T289" s="20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197" t="s">
        <v>147</v>
      </c>
      <c r="AU289" s="197" t="s">
        <v>86</v>
      </c>
      <c r="AV289" s="14" t="s">
        <v>86</v>
      </c>
      <c r="AW289" s="14" t="s">
        <v>32</v>
      </c>
      <c r="AX289" s="14" t="s">
        <v>76</v>
      </c>
      <c r="AY289" s="197" t="s">
        <v>136</v>
      </c>
    </row>
    <row r="290" s="14" customFormat="1">
      <c r="A290" s="14"/>
      <c r="B290" s="196"/>
      <c r="C290" s="14"/>
      <c r="D290" s="184" t="s">
        <v>147</v>
      </c>
      <c r="E290" s="197" t="s">
        <v>1</v>
      </c>
      <c r="F290" s="198" t="s">
        <v>86</v>
      </c>
      <c r="G290" s="14"/>
      <c r="H290" s="199">
        <v>2</v>
      </c>
      <c r="I290" s="200"/>
      <c r="J290" s="14"/>
      <c r="K290" s="14"/>
      <c r="L290" s="196"/>
      <c r="M290" s="201"/>
      <c r="N290" s="202"/>
      <c r="O290" s="202"/>
      <c r="P290" s="202"/>
      <c r="Q290" s="202"/>
      <c r="R290" s="202"/>
      <c r="S290" s="202"/>
      <c r="T290" s="20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7" t="s">
        <v>147</v>
      </c>
      <c r="AU290" s="197" t="s">
        <v>86</v>
      </c>
      <c r="AV290" s="14" t="s">
        <v>86</v>
      </c>
      <c r="AW290" s="14" t="s">
        <v>32</v>
      </c>
      <c r="AX290" s="14" t="s">
        <v>76</v>
      </c>
      <c r="AY290" s="197" t="s">
        <v>136</v>
      </c>
    </row>
    <row r="291" s="14" customFormat="1">
      <c r="A291" s="14"/>
      <c r="B291" s="196"/>
      <c r="C291" s="14"/>
      <c r="D291" s="184" t="s">
        <v>147</v>
      </c>
      <c r="E291" s="197" t="s">
        <v>1</v>
      </c>
      <c r="F291" s="198" t="s">
        <v>263</v>
      </c>
      <c r="G291" s="14"/>
      <c r="H291" s="199">
        <v>11</v>
      </c>
      <c r="I291" s="200"/>
      <c r="J291" s="14"/>
      <c r="K291" s="14"/>
      <c r="L291" s="196"/>
      <c r="M291" s="201"/>
      <c r="N291" s="202"/>
      <c r="O291" s="202"/>
      <c r="P291" s="202"/>
      <c r="Q291" s="202"/>
      <c r="R291" s="202"/>
      <c r="S291" s="202"/>
      <c r="T291" s="20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7" t="s">
        <v>147</v>
      </c>
      <c r="AU291" s="197" t="s">
        <v>86</v>
      </c>
      <c r="AV291" s="14" t="s">
        <v>86</v>
      </c>
      <c r="AW291" s="14" t="s">
        <v>32</v>
      </c>
      <c r="AX291" s="14" t="s">
        <v>76</v>
      </c>
      <c r="AY291" s="197" t="s">
        <v>136</v>
      </c>
    </row>
    <row r="292" s="15" customFormat="1">
      <c r="A292" s="15"/>
      <c r="B292" s="204"/>
      <c r="C292" s="15"/>
      <c r="D292" s="184" t="s">
        <v>147</v>
      </c>
      <c r="E292" s="205" t="s">
        <v>1</v>
      </c>
      <c r="F292" s="206" t="s">
        <v>190</v>
      </c>
      <c r="G292" s="15"/>
      <c r="H292" s="207">
        <v>62</v>
      </c>
      <c r="I292" s="208"/>
      <c r="J292" s="15"/>
      <c r="K292" s="15"/>
      <c r="L292" s="204"/>
      <c r="M292" s="209"/>
      <c r="N292" s="210"/>
      <c r="O292" s="210"/>
      <c r="P292" s="210"/>
      <c r="Q292" s="210"/>
      <c r="R292" s="210"/>
      <c r="S292" s="210"/>
      <c r="T292" s="211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05" t="s">
        <v>147</v>
      </c>
      <c r="AU292" s="205" t="s">
        <v>86</v>
      </c>
      <c r="AV292" s="15" t="s">
        <v>143</v>
      </c>
      <c r="AW292" s="15" t="s">
        <v>32</v>
      </c>
      <c r="AX292" s="15" t="s">
        <v>84</v>
      </c>
      <c r="AY292" s="205" t="s">
        <v>136</v>
      </c>
    </row>
    <row r="293" s="2" customFormat="1" ht="24.15" customHeight="1">
      <c r="A293" s="37"/>
      <c r="B293" s="170"/>
      <c r="C293" s="171" t="s">
        <v>383</v>
      </c>
      <c r="D293" s="171" t="s">
        <v>139</v>
      </c>
      <c r="E293" s="172" t="s">
        <v>384</v>
      </c>
      <c r="F293" s="173" t="s">
        <v>385</v>
      </c>
      <c r="G293" s="174" t="s">
        <v>335</v>
      </c>
      <c r="H293" s="175">
        <v>2</v>
      </c>
      <c r="I293" s="176"/>
      <c r="J293" s="177">
        <f>ROUND(I293*H293,2)</f>
        <v>0</v>
      </c>
      <c r="K293" s="173" t="s">
        <v>154</v>
      </c>
      <c r="L293" s="38"/>
      <c r="M293" s="178" t="s">
        <v>1</v>
      </c>
      <c r="N293" s="179" t="s">
        <v>41</v>
      </c>
      <c r="O293" s="76"/>
      <c r="P293" s="180">
        <f>O293*H293</f>
        <v>0</v>
      </c>
      <c r="Q293" s="180">
        <v>0</v>
      </c>
      <c r="R293" s="180">
        <f>Q293*H293</f>
        <v>0</v>
      </c>
      <c r="S293" s="180">
        <v>0.17399999999999999</v>
      </c>
      <c r="T293" s="181">
        <f>S293*H293</f>
        <v>0.34799999999999998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2" t="s">
        <v>292</v>
      </c>
      <c r="AT293" s="182" t="s">
        <v>139</v>
      </c>
      <c r="AU293" s="182" t="s">
        <v>86</v>
      </c>
      <c r="AY293" s="18" t="s">
        <v>136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8" t="s">
        <v>84</v>
      </c>
      <c r="BK293" s="183">
        <f>ROUND(I293*H293,2)</f>
        <v>0</v>
      </c>
      <c r="BL293" s="18" t="s">
        <v>292</v>
      </c>
      <c r="BM293" s="182" t="s">
        <v>386</v>
      </c>
    </row>
    <row r="294" s="2" customFormat="1">
      <c r="A294" s="37"/>
      <c r="B294" s="38"/>
      <c r="C294" s="37"/>
      <c r="D294" s="184" t="s">
        <v>145</v>
      </c>
      <c r="E294" s="37"/>
      <c r="F294" s="185" t="s">
        <v>387</v>
      </c>
      <c r="G294" s="37"/>
      <c r="H294" s="37"/>
      <c r="I294" s="186"/>
      <c r="J294" s="37"/>
      <c r="K294" s="37"/>
      <c r="L294" s="38"/>
      <c r="M294" s="187"/>
      <c r="N294" s="188"/>
      <c r="O294" s="76"/>
      <c r="P294" s="76"/>
      <c r="Q294" s="76"/>
      <c r="R294" s="76"/>
      <c r="S294" s="76"/>
      <c r="T294" s="7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145</v>
      </c>
      <c r="AU294" s="18" t="s">
        <v>86</v>
      </c>
    </row>
    <row r="295" s="12" customFormat="1" ht="22.8" customHeight="1">
      <c r="A295" s="12"/>
      <c r="B295" s="157"/>
      <c r="C295" s="12"/>
      <c r="D295" s="158" t="s">
        <v>75</v>
      </c>
      <c r="E295" s="168" t="s">
        <v>388</v>
      </c>
      <c r="F295" s="168" t="s">
        <v>389</v>
      </c>
      <c r="G295" s="12"/>
      <c r="H295" s="12"/>
      <c r="I295" s="160"/>
      <c r="J295" s="169">
        <f>BK295</f>
        <v>0</v>
      </c>
      <c r="K295" s="12"/>
      <c r="L295" s="157"/>
      <c r="M295" s="162"/>
      <c r="N295" s="163"/>
      <c r="O295" s="163"/>
      <c r="P295" s="164">
        <f>SUM(P296:P308)</f>
        <v>0</v>
      </c>
      <c r="Q295" s="163"/>
      <c r="R295" s="164">
        <f>SUM(R296:R308)</f>
        <v>0</v>
      </c>
      <c r="S295" s="163"/>
      <c r="T295" s="165">
        <f>SUM(T296:T308)</f>
        <v>13.706601699999998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158" t="s">
        <v>86</v>
      </c>
      <c r="AT295" s="166" t="s">
        <v>75</v>
      </c>
      <c r="AU295" s="166" t="s">
        <v>84</v>
      </c>
      <c r="AY295" s="158" t="s">
        <v>136</v>
      </c>
      <c r="BK295" s="167">
        <f>SUM(BK296:BK308)</f>
        <v>0</v>
      </c>
    </row>
    <row r="296" s="2" customFormat="1" ht="16.5" customHeight="1">
      <c r="A296" s="37"/>
      <c r="B296" s="170"/>
      <c r="C296" s="171" t="s">
        <v>390</v>
      </c>
      <c r="D296" s="171" t="s">
        <v>139</v>
      </c>
      <c r="E296" s="172" t="s">
        <v>391</v>
      </c>
      <c r="F296" s="173" t="s">
        <v>392</v>
      </c>
      <c r="G296" s="174" t="s">
        <v>142</v>
      </c>
      <c r="H296" s="175">
        <v>388.28899999999999</v>
      </c>
      <c r="I296" s="176"/>
      <c r="J296" s="177">
        <f>ROUND(I296*H296,2)</f>
        <v>0</v>
      </c>
      <c r="K296" s="173" t="s">
        <v>154</v>
      </c>
      <c r="L296" s="38"/>
      <c r="M296" s="178" t="s">
        <v>1</v>
      </c>
      <c r="N296" s="179" t="s">
        <v>41</v>
      </c>
      <c r="O296" s="76"/>
      <c r="P296" s="180">
        <f>O296*H296</f>
        <v>0</v>
      </c>
      <c r="Q296" s="180">
        <v>0</v>
      </c>
      <c r="R296" s="180">
        <f>Q296*H296</f>
        <v>0</v>
      </c>
      <c r="S296" s="180">
        <v>0.035299999999999998</v>
      </c>
      <c r="T296" s="181">
        <f>S296*H296</f>
        <v>13.706601699999998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2" t="s">
        <v>292</v>
      </c>
      <c r="AT296" s="182" t="s">
        <v>139</v>
      </c>
      <c r="AU296" s="182" t="s">
        <v>86</v>
      </c>
      <c r="AY296" s="18" t="s">
        <v>136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8" t="s">
        <v>84</v>
      </c>
      <c r="BK296" s="183">
        <f>ROUND(I296*H296,2)</f>
        <v>0</v>
      </c>
      <c r="BL296" s="18" t="s">
        <v>292</v>
      </c>
      <c r="BM296" s="182" t="s">
        <v>393</v>
      </c>
    </row>
    <row r="297" s="2" customFormat="1">
      <c r="A297" s="37"/>
      <c r="B297" s="38"/>
      <c r="C297" s="37"/>
      <c r="D297" s="184" t="s">
        <v>145</v>
      </c>
      <c r="E297" s="37"/>
      <c r="F297" s="185" t="s">
        <v>392</v>
      </c>
      <c r="G297" s="37"/>
      <c r="H297" s="37"/>
      <c r="I297" s="186"/>
      <c r="J297" s="37"/>
      <c r="K297" s="37"/>
      <c r="L297" s="38"/>
      <c r="M297" s="187"/>
      <c r="N297" s="188"/>
      <c r="O297" s="76"/>
      <c r="P297" s="76"/>
      <c r="Q297" s="76"/>
      <c r="R297" s="76"/>
      <c r="S297" s="76"/>
      <c r="T297" s="7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8" t="s">
        <v>145</v>
      </c>
      <c r="AU297" s="18" t="s">
        <v>86</v>
      </c>
    </row>
    <row r="298" s="13" customFormat="1">
      <c r="A298" s="13"/>
      <c r="B298" s="189"/>
      <c r="C298" s="13"/>
      <c r="D298" s="184" t="s">
        <v>147</v>
      </c>
      <c r="E298" s="190" t="s">
        <v>1</v>
      </c>
      <c r="F298" s="191" t="s">
        <v>234</v>
      </c>
      <c r="G298" s="13"/>
      <c r="H298" s="190" t="s">
        <v>1</v>
      </c>
      <c r="I298" s="192"/>
      <c r="J298" s="13"/>
      <c r="K298" s="13"/>
      <c r="L298" s="189"/>
      <c r="M298" s="193"/>
      <c r="N298" s="194"/>
      <c r="O298" s="194"/>
      <c r="P298" s="194"/>
      <c r="Q298" s="194"/>
      <c r="R298" s="194"/>
      <c r="S298" s="194"/>
      <c r="T298" s="19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90" t="s">
        <v>147</v>
      </c>
      <c r="AU298" s="190" t="s">
        <v>86</v>
      </c>
      <c r="AV298" s="13" t="s">
        <v>84</v>
      </c>
      <c r="AW298" s="13" t="s">
        <v>32</v>
      </c>
      <c r="AX298" s="13" t="s">
        <v>76</v>
      </c>
      <c r="AY298" s="190" t="s">
        <v>136</v>
      </c>
    </row>
    <row r="299" s="14" customFormat="1">
      <c r="A299" s="14"/>
      <c r="B299" s="196"/>
      <c r="C299" s="14"/>
      <c r="D299" s="184" t="s">
        <v>147</v>
      </c>
      <c r="E299" s="197" t="s">
        <v>1</v>
      </c>
      <c r="F299" s="198" t="s">
        <v>394</v>
      </c>
      <c r="G299" s="14"/>
      <c r="H299" s="199">
        <v>4.7789999999999999</v>
      </c>
      <c r="I299" s="200"/>
      <c r="J299" s="14"/>
      <c r="K299" s="14"/>
      <c r="L299" s="196"/>
      <c r="M299" s="201"/>
      <c r="N299" s="202"/>
      <c r="O299" s="202"/>
      <c r="P299" s="202"/>
      <c r="Q299" s="202"/>
      <c r="R299" s="202"/>
      <c r="S299" s="202"/>
      <c r="T299" s="20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7" t="s">
        <v>147</v>
      </c>
      <c r="AU299" s="197" t="s">
        <v>86</v>
      </c>
      <c r="AV299" s="14" t="s">
        <v>86</v>
      </c>
      <c r="AW299" s="14" t="s">
        <v>32</v>
      </c>
      <c r="AX299" s="14" t="s">
        <v>76</v>
      </c>
      <c r="AY299" s="197" t="s">
        <v>136</v>
      </c>
    </row>
    <row r="300" s="13" customFormat="1">
      <c r="A300" s="13"/>
      <c r="B300" s="189"/>
      <c r="C300" s="13"/>
      <c r="D300" s="184" t="s">
        <v>147</v>
      </c>
      <c r="E300" s="190" t="s">
        <v>1</v>
      </c>
      <c r="F300" s="191" t="s">
        <v>395</v>
      </c>
      <c r="G300" s="13"/>
      <c r="H300" s="190" t="s">
        <v>1</v>
      </c>
      <c r="I300" s="192"/>
      <c r="J300" s="13"/>
      <c r="K300" s="13"/>
      <c r="L300" s="189"/>
      <c r="M300" s="193"/>
      <c r="N300" s="194"/>
      <c r="O300" s="194"/>
      <c r="P300" s="194"/>
      <c r="Q300" s="194"/>
      <c r="R300" s="194"/>
      <c r="S300" s="194"/>
      <c r="T300" s="19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0" t="s">
        <v>147</v>
      </c>
      <c r="AU300" s="190" t="s">
        <v>86</v>
      </c>
      <c r="AV300" s="13" t="s">
        <v>84</v>
      </c>
      <c r="AW300" s="13" t="s">
        <v>32</v>
      </c>
      <c r="AX300" s="13" t="s">
        <v>76</v>
      </c>
      <c r="AY300" s="190" t="s">
        <v>136</v>
      </c>
    </row>
    <row r="301" s="14" customFormat="1">
      <c r="A301" s="14"/>
      <c r="B301" s="196"/>
      <c r="C301" s="14"/>
      <c r="D301" s="184" t="s">
        <v>147</v>
      </c>
      <c r="E301" s="197" t="s">
        <v>1</v>
      </c>
      <c r="F301" s="198" t="s">
        <v>396</v>
      </c>
      <c r="G301" s="14"/>
      <c r="H301" s="199">
        <v>24.780000000000001</v>
      </c>
      <c r="I301" s="200"/>
      <c r="J301" s="14"/>
      <c r="K301" s="14"/>
      <c r="L301" s="196"/>
      <c r="M301" s="201"/>
      <c r="N301" s="202"/>
      <c r="O301" s="202"/>
      <c r="P301" s="202"/>
      <c r="Q301" s="202"/>
      <c r="R301" s="202"/>
      <c r="S301" s="202"/>
      <c r="T301" s="20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7" t="s">
        <v>147</v>
      </c>
      <c r="AU301" s="197" t="s">
        <v>86</v>
      </c>
      <c r="AV301" s="14" t="s">
        <v>86</v>
      </c>
      <c r="AW301" s="14" t="s">
        <v>32</v>
      </c>
      <c r="AX301" s="14" t="s">
        <v>76</v>
      </c>
      <c r="AY301" s="197" t="s">
        <v>136</v>
      </c>
    </row>
    <row r="302" s="13" customFormat="1">
      <c r="A302" s="13"/>
      <c r="B302" s="189"/>
      <c r="C302" s="13"/>
      <c r="D302" s="184" t="s">
        <v>147</v>
      </c>
      <c r="E302" s="190" t="s">
        <v>1</v>
      </c>
      <c r="F302" s="191" t="s">
        <v>397</v>
      </c>
      <c r="G302" s="13"/>
      <c r="H302" s="190" t="s">
        <v>1</v>
      </c>
      <c r="I302" s="192"/>
      <c r="J302" s="13"/>
      <c r="K302" s="13"/>
      <c r="L302" s="189"/>
      <c r="M302" s="193"/>
      <c r="N302" s="194"/>
      <c r="O302" s="194"/>
      <c r="P302" s="194"/>
      <c r="Q302" s="194"/>
      <c r="R302" s="194"/>
      <c r="S302" s="194"/>
      <c r="T302" s="19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90" t="s">
        <v>147</v>
      </c>
      <c r="AU302" s="190" t="s">
        <v>86</v>
      </c>
      <c r="AV302" s="13" t="s">
        <v>84</v>
      </c>
      <c r="AW302" s="13" t="s">
        <v>32</v>
      </c>
      <c r="AX302" s="13" t="s">
        <v>76</v>
      </c>
      <c r="AY302" s="190" t="s">
        <v>136</v>
      </c>
    </row>
    <row r="303" s="14" customFormat="1">
      <c r="A303" s="14"/>
      <c r="B303" s="196"/>
      <c r="C303" s="14"/>
      <c r="D303" s="184" t="s">
        <v>147</v>
      </c>
      <c r="E303" s="197" t="s">
        <v>1</v>
      </c>
      <c r="F303" s="198" t="s">
        <v>398</v>
      </c>
      <c r="G303" s="14"/>
      <c r="H303" s="199">
        <v>109.59</v>
      </c>
      <c r="I303" s="200"/>
      <c r="J303" s="14"/>
      <c r="K303" s="14"/>
      <c r="L303" s="196"/>
      <c r="M303" s="201"/>
      <c r="N303" s="202"/>
      <c r="O303" s="202"/>
      <c r="P303" s="202"/>
      <c r="Q303" s="202"/>
      <c r="R303" s="202"/>
      <c r="S303" s="202"/>
      <c r="T303" s="20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7" t="s">
        <v>147</v>
      </c>
      <c r="AU303" s="197" t="s">
        <v>86</v>
      </c>
      <c r="AV303" s="14" t="s">
        <v>86</v>
      </c>
      <c r="AW303" s="14" t="s">
        <v>32</v>
      </c>
      <c r="AX303" s="14" t="s">
        <v>76</v>
      </c>
      <c r="AY303" s="197" t="s">
        <v>136</v>
      </c>
    </row>
    <row r="304" s="13" customFormat="1">
      <c r="A304" s="13"/>
      <c r="B304" s="189"/>
      <c r="C304" s="13"/>
      <c r="D304" s="184" t="s">
        <v>147</v>
      </c>
      <c r="E304" s="190" t="s">
        <v>1</v>
      </c>
      <c r="F304" s="191" t="s">
        <v>399</v>
      </c>
      <c r="G304" s="13"/>
      <c r="H304" s="190" t="s">
        <v>1</v>
      </c>
      <c r="I304" s="192"/>
      <c r="J304" s="13"/>
      <c r="K304" s="13"/>
      <c r="L304" s="189"/>
      <c r="M304" s="193"/>
      <c r="N304" s="194"/>
      <c r="O304" s="194"/>
      <c r="P304" s="194"/>
      <c r="Q304" s="194"/>
      <c r="R304" s="194"/>
      <c r="S304" s="194"/>
      <c r="T304" s="19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90" t="s">
        <v>147</v>
      </c>
      <c r="AU304" s="190" t="s">
        <v>86</v>
      </c>
      <c r="AV304" s="13" t="s">
        <v>84</v>
      </c>
      <c r="AW304" s="13" t="s">
        <v>32</v>
      </c>
      <c r="AX304" s="13" t="s">
        <v>76</v>
      </c>
      <c r="AY304" s="190" t="s">
        <v>136</v>
      </c>
    </row>
    <row r="305" s="14" customFormat="1">
      <c r="A305" s="14"/>
      <c r="B305" s="196"/>
      <c r="C305" s="14"/>
      <c r="D305" s="184" t="s">
        <v>147</v>
      </c>
      <c r="E305" s="197" t="s">
        <v>1</v>
      </c>
      <c r="F305" s="198" t="s">
        <v>400</v>
      </c>
      <c r="G305" s="14"/>
      <c r="H305" s="199">
        <v>27.899999999999999</v>
      </c>
      <c r="I305" s="200"/>
      <c r="J305" s="14"/>
      <c r="K305" s="14"/>
      <c r="L305" s="196"/>
      <c r="M305" s="201"/>
      <c r="N305" s="202"/>
      <c r="O305" s="202"/>
      <c r="P305" s="202"/>
      <c r="Q305" s="202"/>
      <c r="R305" s="202"/>
      <c r="S305" s="202"/>
      <c r="T305" s="20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7" t="s">
        <v>147</v>
      </c>
      <c r="AU305" s="197" t="s">
        <v>86</v>
      </c>
      <c r="AV305" s="14" t="s">
        <v>86</v>
      </c>
      <c r="AW305" s="14" t="s">
        <v>32</v>
      </c>
      <c r="AX305" s="14" t="s">
        <v>76</v>
      </c>
      <c r="AY305" s="197" t="s">
        <v>136</v>
      </c>
    </row>
    <row r="306" s="13" customFormat="1">
      <c r="A306" s="13"/>
      <c r="B306" s="189"/>
      <c r="C306" s="13"/>
      <c r="D306" s="184" t="s">
        <v>147</v>
      </c>
      <c r="E306" s="190" t="s">
        <v>1</v>
      </c>
      <c r="F306" s="191" t="s">
        <v>401</v>
      </c>
      <c r="G306" s="13"/>
      <c r="H306" s="190" t="s">
        <v>1</v>
      </c>
      <c r="I306" s="192"/>
      <c r="J306" s="13"/>
      <c r="K306" s="13"/>
      <c r="L306" s="189"/>
      <c r="M306" s="193"/>
      <c r="N306" s="194"/>
      <c r="O306" s="194"/>
      <c r="P306" s="194"/>
      <c r="Q306" s="194"/>
      <c r="R306" s="194"/>
      <c r="S306" s="194"/>
      <c r="T306" s="19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0" t="s">
        <v>147</v>
      </c>
      <c r="AU306" s="190" t="s">
        <v>86</v>
      </c>
      <c r="AV306" s="13" t="s">
        <v>84</v>
      </c>
      <c r="AW306" s="13" t="s">
        <v>32</v>
      </c>
      <c r="AX306" s="13" t="s">
        <v>76</v>
      </c>
      <c r="AY306" s="190" t="s">
        <v>136</v>
      </c>
    </row>
    <row r="307" s="14" customFormat="1">
      <c r="A307" s="14"/>
      <c r="B307" s="196"/>
      <c r="C307" s="14"/>
      <c r="D307" s="184" t="s">
        <v>147</v>
      </c>
      <c r="E307" s="197" t="s">
        <v>1</v>
      </c>
      <c r="F307" s="198" t="s">
        <v>402</v>
      </c>
      <c r="G307" s="14"/>
      <c r="H307" s="199">
        <v>221.24000000000001</v>
      </c>
      <c r="I307" s="200"/>
      <c r="J307" s="14"/>
      <c r="K307" s="14"/>
      <c r="L307" s="196"/>
      <c r="M307" s="201"/>
      <c r="N307" s="202"/>
      <c r="O307" s="202"/>
      <c r="P307" s="202"/>
      <c r="Q307" s="202"/>
      <c r="R307" s="202"/>
      <c r="S307" s="202"/>
      <c r="T307" s="20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197" t="s">
        <v>147</v>
      </c>
      <c r="AU307" s="197" t="s">
        <v>86</v>
      </c>
      <c r="AV307" s="14" t="s">
        <v>86</v>
      </c>
      <c r="AW307" s="14" t="s">
        <v>32</v>
      </c>
      <c r="AX307" s="14" t="s">
        <v>76</v>
      </c>
      <c r="AY307" s="197" t="s">
        <v>136</v>
      </c>
    </row>
    <row r="308" s="15" customFormat="1">
      <c r="A308" s="15"/>
      <c r="B308" s="204"/>
      <c r="C308" s="15"/>
      <c r="D308" s="184" t="s">
        <v>147</v>
      </c>
      <c r="E308" s="205" t="s">
        <v>1</v>
      </c>
      <c r="F308" s="206" t="s">
        <v>190</v>
      </c>
      <c r="G308" s="15"/>
      <c r="H308" s="207">
        <v>388.28899999999999</v>
      </c>
      <c r="I308" s="208"/>
      <c r="J308" s="15"/>
      <c r="K308" s="15"/>
      <c r="L308" s="204"/>
      <c r="M308" s="209"/>
      <c r="N308" s="210"/>
      <c r="O308" s="210"/>
      <c r="P308" s="210"/>
      <c r="Q308" s="210"/>
      <c r="R308" s="210"/>
      <c r="S308" s="210"/>
      <c r="T308" s="211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05" t="s">
        <v>147</v>
      </c>
      <c r="AU308" s="205" t="s">
        <v>86</v>
      </c>
      <c r="AV308" s="15" t="s">
        <v>143</v>
      </c>
      <c r="AW308" s="15" t="s">
        <v>32</v>
      </c>
      <c r="AX308" s="15" t="s">
        <v>84</v>
      </c>
      <c r="AY308" s="205" t="s">
        <v>136</v>
      </c>
    </row>
    <row r="309" s="12" customFormat="1" ht="22.8" customHeight="1">
      <c r="A309" s="12"/>
      <c r="B309" s="157"/>
      <c r="C309" s="12"/>
      <c r="D309" s="158" t="s">
        <v>75</v>
      </c>
      <c r="E309" s="168" t="s">
        <v>403</v>
      </c>
      <c r="F309" s="168" t="s">
        <v>404</v>
      </c>
      <c r="G309" s="12"/>
      <c r="H309" s="12"/>
      <c r="I309" s="160"/>
      <c r="J309" s="169">
        <f>BK309</f>
        <v>0</v>
      </c>
      <c r="K309" s="12"/>
      <c r="L309" s="157"/>
      <c r="M309" s="162"/>
      <c r="N309" s="163"/>
      <c r="O309" s="163"/>
      <c r="P309" s="164">
        <f>SUM(P310:P316)</f>
        <v>0</v>
      </c>
      <c r="Q309" s="163"/>
      <c r="R309" s="164">
        <f>SUM(R310:R316)</f>
        <v>0</v>
      </c>
      <c r="S309" s="163"/>
      <c r="T309" s="165">
        <f>SUM(T310:T316)</f>
        <v>1.5922260000000001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158" t="s">
        <v>86</v>
      </c>
      <c r="AT309" s="166" t="s">
        <v>75</v>
      </c>
      <c r="AU309" s="166" t="s">
        <v>84</v>
      </c>
      <c r="AY309" s="158" t="s">
        <v>136</v>
      </c>
      <c r="BK309" s="167">
        <f>SUM(BK310:BK316)</f>
        <v>0</v>
      </c>
    </row>
    <row r="310" s="2" customFormat="1" ht="24.15" customHeight="1">
      <c r="A310" s="37"/>
      <c r="B310" s="170"/>
      <c r="C310" s="171" t="s">
        <v>405</v>
      </c>
      <c r="D310" s="171" t="s">
        <v>139</v>
      </c>
      <c r="E310" s="172" t="s">
        <v>406</v>
      </c>
      <c r="F310" s="173" t="s">
        <v>407</v>
      </c>
      <c r="G310" s="174" t="s">
        <v>142</v>
      </c>
      <c r="H310" s="175">
        <v>442.34199999999998</v>
      </c>
      <c r="I310" s="176"/>
      <c r="J310" s="177">
        <f>ROUND(I310*H310,2)</f>
        <v>0</v>
      </c>
      <c r="K310" s="173" t="s">
        <v>154</v>
      </c>
      <c r="L310" s="38"/>
      <c r="M310" s="178" t="s">
        <v>1</v>
      </c>
      <c r="N310" s="179" t="s">
        <v>41</v>
      </c>
      <c r="O310" s="76"/>
      <c r="P310" s="180">
        <f>O310*H310</f>
        <v>0</v>
      </c>
      <c r="Q310" s="180">
        <v>0</v>
      </c>
      <c r="R310" s="180">
        <f>Q310*H310</f>
        <v>0</v>
      </c>
      <c r="S310" s="180">
        <v>0.0030000000000000001</v>
      </c>
      <c r="T310" s="181">
        <f>S310*H310</f>
        <v>1.327026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2" t="s">
        <v>292</v>
      </c>
      <c r="AT310" s="182" t="s">
        <v>139</v>
      </c>
      <c r="AU310" s="182" t="s">
        <v>86</v>
      </c>
      <c r="AY310" s="18" t="s">
        <v>136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8" t="s">
        <v>84</v>
      </c>
      <c r="BK310" s="183">
        <f>ROUND(I310*H310,2)</f>
        <v>0</v>
      </c>
      <c r="BL310" s="18" t="s">
        <v>292</v>
      </c>
      <c r="BM310" s="182" t="s">
        <v>408</v>
      </c>
    </row>
    <row r="311" s="2" customFormat="1">
      <c r="A311" s="37"/>
      <c r="B311" s="38"/>
      <c r="C311" s="37"/>
      <c r="D311" s="184" t="s">
        <v>145</v>
      </c>
      <c r="E311" s="37"/>
      <c r="F311" s="185" t="s">
        <v>409</v>
      </c>
      <c r="G311" s="37"/>
      <c r="H311" s="37"/>
      <c r="I311" s="186"/>
      <c r="J311" s="37"/>
      <c r="K311" s="37"/>
      <c r="L311" s="38"/>
      <c r="M311" s="187"/>
      <c r="N311" s="188"/>
      <c r="O311" s="76"/>
      <c r="P311" s="76"/>
      <c r="Q311" s="76"/>
      <c r="R311" s="76"/>
      <c r="S311" s="76"/>
      <c r="T311" s="7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8" t="s">
        <v>145</v>
      </c>
      <c r="AU311" s="18" t="s">
        <v>86</v>
      </c>
    </row>
    <row r="312" s="13" customFormat="1">
      <c r="A312" s="13"/>
      <c r="B312" s="189"/>
      <c r="C312" s="13"/>
      <c r="D312" s="184" t="s">
        <v>147</v>
      </c>
      <c r="E312" s="190" t="s">
        <v>1</v>
      </c>
      <c r="F312" s="191" t="s">
        <v>410</v>
      </c>
      <c r="G312" s="13"/>
      <c r="H312" s="190" t="s">
        <v>1</v>
      </c>
      <c r="I312" s="192"/>
      <c r="J312" s="13"/>
      <c r="K312" s="13"/>
      <c r="L312" s="189"/>
      <c r="M312" s="193"/>
      <c r="N312" s="194"/>
      <c r="O312" s="194"/>
      <c r="P312" s="194"/>
      <c r="Q312" s="194"/>
      <c r="R312" s="194"/>
      <c r="S312" s="194"/>
      <c r="T312" s="19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0" t="s">
        <v>147</v>
      </c>
      <c r="AU312" s="190" t="s">
        <v>86</v>
      </c>
      <c r="AV312" s="13" t="s">
        <v>84</v>
      </c>
      <c r="AW312" s="13" t="s">
        <v>32</v>
      </c>
      <c r="AX312" s="13" t="s">
        <v>76</v>
      </c>
      <c r="AY312" s="190" t="s">
        <v>136</v>
      </c>
    </row>
    <row r="313" s="14" customFormat="1">
      <c r="A313" s="14"/>
      <c r="B313" s="196"/>
      <c r="C313" s="14"/>
      <c r="D313" s="184" t="s">
        <v>147</v>
      </c>
      <c r="E313" s="197" t="s">
        <v>1</v>
      </c>
      <c r="F313" s="198" t="s">
        <v>411</v>
      </c>
      <c r="G313" s="14"/>
      <c r="H313" s="199">
        <v>442.34199999999998</v>
      </c>
      <c r="I313" s="200"/>
      <c r="J313" s="14"/>
      <c r="K313" s="14"/>
      <c r="L313" s="196"/>
      <c r="M313" s="201"/>
      <c r="N313" s="202"/>
      <c r="O313" s="202"/>
      <c r="P313" s="202"/>
      <c r="Q313" s="202"/>
      <c r="R313" s="202"/>
      <c r="S313" s="202"/>
      <c r="T313" s="20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7" t="s">
        <v>147</v>
      </c>
      <c r="AU313" s="197" t="s">
        <v>86</v>
      </c>
      <c r="AV313" s="14" t="s">
        <v>86</v>
      </c>
      <c r="AW313" s="14" t="s">
        <v>32</v>
      </c>
      <c r="AX313" s="14" t="s">
        <v>76</v>
      </c>
      <c r="AY313" s="197" t="s">
        <v>136</v>
      </c>
    </row>
    <row r="314" s="15" customFormat="1">
      <c r="A314" s="15"/>
      <c r="B314" s="204"/>
      <c r="C314" s="15"/>
      <c r="D314" s="184" t="s">
        <v>147</v>
      </c>
      <c r="E314" s="205" t="s">
        <v>1</v>
      </c>
      <c r="F314" s="206" t="s">
        <v>190</v>
      </c>
      <c r="G314" s="15"/>
      <c r="H314" s="207">
        <v>442.34199999999998</v>
      </c>
      <c r="I314" s="208"/>
      <c r="J314" s="15"/>
      <c r="K314" s="15"/>
      <c r="L314" s="204"/>
      <c r="M314" s="209"/>
      <c r="N314" s="210"/>
      <c r="O314" s="210"/>
      <c r="P314" s="210"/>
      <c r="Q314" s="210"/>
      <c r="R314" s="210"/>
      <c r="S314" s="210"/>
      <c r="T314" s="21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05" t="s">
        <v>147</v>
      </c>
      <c r="AU314" s="205" t="s">
        <v>86</v>
      </c>
      <c r="AV314" s="15" t="s">
        <v>143</v>
      </c>
      <c r="AW314" s="15" t="s">
        <v>32</v>
      </c>
      <c r="AX314" s="15" t="s">
        <v>84</v>
      </c>
      <c r="AY314" s="205" t="s">
        <v>136</v>
      </c>
    </row>
    <row r="315" s="2" customFormat="1" ht="21.75" customHeight="1">
      <c r="A315" s="37"/>
      <c r="B315" s="170"/>
      <c r="C315" s="171" t="s">
        <v>412</v>
      </c>
      <c r="D315" s="171" t="s">
        <v>139</v>
      </c>
      <c r="E315" s="172" t="s">
        <v>413</v>
      </c>
      <c r="F315" s="173" t="s">
        <v>414</v>
      </c>
      <c r="G315" s="174" t="s">
        <v>207</v>
      </c>
      <c r="H315" s="175">
        <v>884</v>
      </c>
      <c r="I315" s="176"/>
      <c r="J315" s="177">
        <f>ROUND(I315*H315,2)</f>
        <v>0</v>
      </c>
      <c r="K315" s="173" t="s">
        <v>154</v>
      </c>
      <c r="L315" s="38"/>
      <c r="M315" s="178" t="s">
        <v>1</v>
      </c>
      <c r="N315" s="179" t="s">
        <v>41</v>
      </c>
      <c r="O315" s="76"/>
      <c r="P315" s="180">
        <f>O315*H315</f>
        <v>0</v>
      </c>
      <c r="Q315" s="180">
        <v>0</v>
      </c>
      <c r="R315" s="180">
        <f>Q315*H315</f>
        <v>0</v>
      </c>
      <c r="S315" s="180">
        <v>0.00029999999999999997</v>
      </c>
      <c r="T315" s="181">
        <f>S315*H315</f>
        <v>0.26519999999999999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2" t="s">
        <v>292</v>
      </c>
      <c r="AT315" s="182" t="s">
        <v>139</v>
      </c>
      <c r="AU315" s="182" t="s">
        <v>86</v>
      </c>
      <c r="AY315" s="18" t="s">
        <v>136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8" t="s">
        <v>84</v>
      </c>
      <c r="BK315" s="183">
        <f>ROUND(I315*H315,2)</f>
        <v>0</v>
      </c>
      <c r="BL315" s="18" t="s">
        <v>292</v>
      </c>
      <c r="BM315" s="182" t="s">
        <v>415</v>
      </c>
    </row>
    <row r="316" s="2" customFormat="1">
      <c r="A316" s="37"/>
      <c r="B316" s="38"/>
      <c r="C316" s="37"/>
      <c r="D316" s="184" t="s">
        <v>145</v>
      </c>
      <c r="E316" s="37"/>
      <c r="F316" s="185" t="s">
        <v>416</v>
      </c>
      <c r="G316" s="37"/>
      <c r="H316" s="37"/>
      <c r="I316" s="186"/>
      <c r="J316" s="37"/>
      <c r="K316" s="37"/>
      <c r="L316" s="38"/>
      <c r="M316" s="187"/>
      <c r="N316" s="188"/>
      <c r="O316" s="76"/>
      <c r="P316" s="76"/>
      <c r="Q316" s="76"/>
      <c r="R316" s="76"/>
      <c r="S316" s="76"/>
      <c r="T316" s="7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18" t="s">
        <v>145</v>
      </c>
      <c r="AU316" s="18" t="s">
        <v>86</v>
      </c>
    </row>
    <row r="317" s="12" customFormat="1" ht="22.8" customHeight="1">
      <c r="A317" s="12"/>
      <c r="B317" s="157"/>
      <c r="C317" s="12"/>
      <c r="D317" s="158" t="s">
        <v>75</v>
      </c>
      <c r="E317" s="168" t="s">
        <v>417</v>
      </c>
      <c r="F317" s="168" t="s">
        <v>418</v>
      </c>
      <c r="G317" s="12"/>
      <c r="H317" s="12"/>
      <c r="I317" s="160"/>
      <c r="J317" s="169">
        <f>BK317</f>
        <v>0</v>
      </c>
      <c r="K317" s="12"/>
      <c r="L317" s="157"/>
      <c r="M317" s="162"/>
      <c r="N317" s="163"/>
      <c r="O317" s="163"/>
      <c r="P317" s="164">
        <f>SUM(P318:P364)</f>
        <v>0</v>
      </c>
      <c r="Q317" s="163"/>
      <c r="R317" s="164">
        <f>SUM(R318:R364)</f>
        <v>0</v>
      </c>
      <c r="S317" s="163"/>
      <c r="T317" s="165">
        <f>SUM(T318:T364)</f>
        <v>15.693638399999999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158" t="s">
        <v>86</v>
      </c>
      <c r="AT317" s="166" t="s">
        <v>75</v>
      </c>
      <c r="AU317" s="166" t="s">
        <v>84</v>
      </c>
      <c r="AY317" s="158" t="s">
        <v>136</v>
      </c>
      <c r="BK317" s="167">
        <f>SUM(BK318:BK364)</f>
        <v>0</v>
      </c>
    </row>
    <row r="318" s="2" customFormat="1" ht="24.15" customHeight="1">
      <c r="A318" s="37"/>
      <c r="B318" s="170"/>
      <c r="C318" s="171" t="s">
        <v>419</v>
      </c>
      <c r="D318" s="171" t="s">
        <v>139</v>
      </c>
      <c r="E318" s="172" t="s">
        <v>420</v>
      </c>
      <c r="F318" s="173" t="s">
        <v>421</v>
      </c>
      <c r="G318" s="174" t="s">
        <v>142</v>
      </c>
      <c r="H318" s="175">
        <v>576.97199999999998</v>
      </c>
      <c r="I318" s="176"/>
      <c r="J318" s="177">
        <f>ROUND(I318*H318,2)</f>
        <v>0</v>
      </c>
      <c r="K318" s="173" t="s">
        <v>154</v>
      </c>
      <c r="L318" s="38"/>
      <c r="M318" s="178" t="s">
        <v>1</v>
      </c>
      <c r="N318" s="179" t="s">
        <v>41</v>
      </c>
      <c r="O318" s="76"/>
      <c r="P318" s="180">
        <f>O318*H318</f>
        <v>0</v>
      </c>
      <c r="Q318" s="180">
        <v>0</v>
      </c>
      <c r="R318" s="180">
        <f>Q318*H318</f>
        <v>0</v>
      </c>
      <c r="S318" s="180">
        <v>0.027199999999999998</v>
      </c>
      <c r="T318" s="181">
        <f>S318*H318</f>
        <v>15.693638399999999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82" t="s">
        <v>292</v>
      </c>
      <c r="AT318" s="182" t="s">
        <v>139</v>
      </c>
      <c r="AU318" s="182" t="s">
        <v>86</v>
      </c>
      <c r="AY318" s="18" t="s">
        <v>136</v>
      </c>
      <c r="BE318" s="183">
        <f>IF(N318="základní",J318,0)</f>
        <v>0</v>
      </c>
      <c r="BF318" s="183">
        <f>IF(N318="snížená",J318,0)</f>
        <v>0</v>
      </c>
      <c r="BG318" s="183">
        <f>IF(N318="zákl. přenesená",J318,0)</f>
        <v>0</v>
      </c>
      <c r="BH318" s="183">
        <f>IF(N318="sníž. přenesená",J318,0)</f>
        <v>0</v>
      </c>
      <c r="BI318" s="183">
        <f>IF(N318="nulová",J318,0)</f>
        <v>0</v>
      </c>
      <c r="BJ318" s="18" t="s">
        <v>84</v>
      </c>
      <c r="BK318" s="183">
        <f>ROUND(I318*H318,2)</f>
        <v>0</v>
      </c>
      <c r="BL318" s="18" t="s">
        <v>292</v>
      </c>
      <c r="BM318" s="182" t="s">
        <v>422</v>
      </c>
    </row>
    <row r="319" s="2" customFormat="1">
      <c r="A319" s="37"/>
      <c r="B319" s="38"/>
      <c r="C319" s="37"/>
      <c r="D319" s="184" t="s">
        <v>145</v>
      </c>
      <c r="E319" s="37"/>
      <c r="F319" s="185" t="s">
        <v>423</v>
      </c>
      <c r="G319" s="37"/>
      <c r="H319" s="37"/>
      <c r="I319" s="186"/>
      <c r="J319" s="37"/>
      <c r="K319" s="37"/>
      <c r="L319" s="38"/>
      <c r="M319" s="187"/>
      <c r="N319" s="188"/>
      <c r="O319" s="76"/>
      <c r="P319" s="76"/>
      <c r="Q319" s="76"/>
      <c r="R319" s="76"/>
      <c r="S319" s="76"/>
      <c r="T319" s="7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8" t="s">
        <v>145</v>
      </c>
      <c r="AU319" s="18" t="s">
        <v>86</v>
      </c>
    </row>
    <row r="320" s="13" customFormat="1">
      <c r="A320" s="13"/>
      <c r="B320" s="189"/>
      <c r="C320" s="13"/>
      <c r="D320" s="184" t="s">
        <v>147</v>
      </c>
      <c r="E320" s="190" t="s">
        <v>1</v>
      </c>
      <c r="F320" s="191" t="s">
        <v>162</v>
      </c>
      <c r="G320" s="13"/>
      <c r="H320" s="190" t="s">
        <v>1</v>
      </c>
      <c r="I320" s="192"/>
      <c r="J320" s="13"/>
      <c r="K320" s="13"/>
      <c r="L320" s="189"/>
      <c r="M320" s="193"/>
      <c r="N320" s="194"/>
      <c r="O320" s="194"/>
      <c r="P320" s="194"/>
      <c r="Q320" s="194"/>
      <c r="R320" s="194"/>
      <c r="S320" s="194"/>
      <c r="T320" s="19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0" t="s">
        <v>147</v>
      </c>
      <c r="AU320" s="190" t="s">
        <v>86</v>
      </c>
      <c r="AV320" s="13" t="s">
        <v>84</v>
      </c>
      <c r="AW320" s="13" t="s">
        <v>32</v>
      </c>
      <c r="AX320" s="13" t="s">
        <v>76</v>
      </c>
      <c r="AY320" s="190" t="s">
        <v>136</v>
      </c>
    </row>
    <row r="321" s="14" customFormat="1">
      <c r="A321" s="14"/>
      <c r="B321" s="196"/>
      <c r="C321" s="14"/>
      <c r="D321" s="184" t="s">
        <v>147</v>
      </c>
      <c r="E321" s="197" t="s">
        <v>1</v>
      </c>
      <c r="F321" s="198" t="s">
        <v>424</v>
      </c>
      <c r="G321" s="14"/>
      <c r="H321" s="199">
        <v>3.8999999999999999</v>
      </c>
      <c r="I321" s="200"/>
      <c r="J321" s="14"/>
      <c r="K321" s="14"/>
      <c r="L321" s="196"/>
      <c r="M321" s="201"/>
      <c r="N321" s="202"/>
      <c r="O321" s="202"/>
      <c r="P321" s="202"/>
      <c r="Q321" s="202"/>
      <c r="R321" s="202"/>
      <c r="S321" s="202"/>
      <c r="T321" s="20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7" t="s">
        <v>147</v>
      </c>
      <c r="AU321" s="197" t="s">
        <v>86</v>
      </c>
      <c r="AV321" s="14" t="s">
        <v>86</v>
      </c>
      <c r="AW321" s="14" t="s">
        <v>32</v>
      </c>
      <c r="AX321" s="14" t="s">
        <v>76</v>
      </c>
      <c r="AY321" s="197" t="s">
        <v>136</v>
      </c>
    </row>
    <row r="322" s="13" customFormat="1">
      <c r="A322" s="13"/>
      <c r="B322" s="189"/>
      <c r="C322" s="13"/>
      <c r="D322" s="184" t="s">
        <v>147</v>
      </c>
      <c r="E322" s="190" t="s">
        <v>1</v>
      </c>
      <c r="F322" s="191" t="s">
        <v>164</v>
      </c>
      <c r="G322" s="13"/>
      <c r="H322" s="190" t="s">
        <v>1</v>
      </c>
      <c r="I322" s="192"/>
      <c r="J322" s="13"/>
      <c r="K322" s="13"/>
      <c r="L322" s="189"/>
      <c r="M322" s="193"/>
      <c r="N322" s="194"/>
      <c r="O322" s="194"/>
      <c r="P322" s="194"/>
      <c r="Q322" s="194"/>
      <c r="R322" s="194"/>
      <c r="S322" s="194"/>
      <c r="T322" s="19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0" t="s">
        <v>147</v>
      </c>
      <c r="AU322" s="190" t="s">
        <v>86</v>
      </c>
      <c r="AV322" s="13" t="s">
        <v>84</v>
      </c>
      <c r="AW322" s="13" t="s">
        <v>32</v>
      </c>
      <c r="AX322" s="13" t="s">
        <v>76</v>
      </c>
      <c r="AY322" s="190" t="s">
        <v>136</v>
      </c>
    </row>
    <row r="323" s="14" customFormat="1">
      <c r="A323" s="14"/>
      <c r="B323" s="196"/>
      <c r="C323" s="14"/>
      <c r="D323" s="184" t="s">
        <v>147</v>
      </c>
      <c r="E323" s="197" t="s">
        <v>1</v>
      </c>
      <c r="F323" s="198" t="s">
        <v>425</v>
      </c>
      <c r="G323" s="14"/>
      <c r="H323" s="199">
        <v>6.75</v>
      </c>
      <c r="I323" s="200"/>
      <c r="J323" s="14"/>
      <c r="K323" s="14"/>
      <c r="L323" s="196"/>
      <c r="M323" s="201"/>
      <c r="N323" s="202"/>
      <c r="O323" s="202"/>
      <c r="P323" s="202"/>
      <c r="Q323" s="202"/>
      <c r="R323" s="202"/>
      <c r="S323" s="202"/>
      <c r="T323" s="20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7" t="s">
        <v>147</v>
      </c>
      <c r="AU323" s="197" t="s">
        <v>86</v>
      </c>
      <c r="AV323" s="14" t="s">
        <v>86</v>
      </c>
      <c r="AW323" s="14" t="s">
        <v>32</v>
      </c>
      <c r="AX323" s="14" t="s">
        <v>76</v>
      </c>
      <c r="AY323" s="197" t="s">
        <v>136</v>
      </c>
    </row>
    <row r="324" s="13" customFormat="1">
      <c r="A324" s="13"/>
      <c r="B324" s="189"/>
      <c r="C324" s="13"/>
      <c r="D324" s="184" t="s">
        <v>147</v>
      </c>
      <c r="E324" s="190" t="s">
        <v>1</v>
      </c>
      <c r="F324" s="191" t="s">
        <v>248</v>
      </c>
      <c r="G324" s="13"/>
      <c r="H324" s="190" t="s">
        <v>1</v>
      </c>
      <c r="I324" s="192"/>
      <c r="J324" s="13"/>
      <c r="K324" s="13"/>
      <c r="L324" s="189"/>
      <c r="M324" s="193"/>
      <c r="N324" s="194"/>
      <c r="O324" s="194"/>
      <c r="P324" s="194"/>
      <c r="Q324" s="194"/>
      <c r="R324" s="194"/>
      <c r="S324" s="194"/>
      <c r="T324" s="19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0" t="s">
        <v>147</v>
      </c>
      <c r="AU324" s="190" t="s">
        <v>86</v>
      </c>
      <c r="AV324" s="13" t="s">
        <v>84</v>
      </c>
      <c r="AW324" s="13" t="s">
        <v>32</v>
      </c>
      <c r="AX324" s="13" t="s">
        <v>76</v>
      </c>
      <c r="AY324" s="190" t="s">
        <v>136</v>
      </c>
    </row>
    <row r="325" s="14" customFormat="1">
      <c r="A325" s="14"/>
      <c r="B325" s="196"/>
      <c r="C325" s="14"/>
      <c r="D325" s="184" t="s">
        <v>147</v>
      </c>
      <c r="E325" s="197" t="s">
        <v>1</v>
      </c>
      <c r="F325" s="198" t="s">
        <v>426</v>
      </c>
      <c r="G325" s="14"/>
      <c r="H325" s="199">
        <v>140.47999999999999</v>
      </c>
      <c r="I325" s="200"/>
      <c r="J325" s="14"/>
      <c r="K325" s="14"/>
      <c r="L325" s="196"/>
      <c r="M325" s="201"/>
      <c r="N325" s="202"/>
      <c r="O325" s="202"/>
      <c r="P325" s="202"/>
      <c r="Q325" s="202"/>
      <c r="R325" s="202"/>
      <c r="S325" s="202"/>
      <c r="T325" s="20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7" t="s">
        <v>147</v>
      </c>
      <c r="AU325" s="197" t="s">
        <v>86</v>
      </c>
      <c r="AV325" s="14" t="s">
        <v>86</v>
      </c>
      <c r="AW325" s="14" t="s">
        <v>32</v>
      </c>
      <c r="AX325" s="14" t="s">
        <v>76</v>
      </c>
      <c r="AY325" s="197" t="s">
        <v>136</v>
      </c>
    </row>
    <row r="326" s="13" customFormat="1">
      <c r="A326" s="13"/>
      <c r="B326" s="189"/>
      <c r="C326" s="13"/>
      <c r="D326" s="184" t="s">
        <v>147</v>
      </c>
      <c r="E326" s="190" t="s">
        <v>1</v>
      </c>
      <c r="F326" s="191" t="s">
        <v>427</v>
      </c>
      <c r="G326" s="13"/>
      <c r="H326" s="190" t="s">
        <v>1</v>
      </c>
      <c r="I326" s="192"/>
      <c r="J326" s="13"/>
      <c r="K326" s="13"/>
      <c r="L326" s="189"/>
      <c r="M326" s="193"/>
      <c r="N326" s="194"/>
      <c r="O326" s="194"/>
      <c r="P326" s="194"/>
      <c r="Q326" s="194"/>
      <c r="R326" s="194"/>
      <c r="S326" s="194"/>
      <c r="T326" s="19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0" t="s">
        <v>147</v>
      </c>
      <c r="AU326" s="190" t="s">
        <v>86</v>
      </c>
      <c r="AV326" s="13" t="s">
        <v>84</v>
      </c>
      <c r="AW326" s="13" t="s">
        <v>32</v>
      </c>
      <c r="AX326" s="13" t="s">
        <v>76</v>
      </c>
      <c r="AY326" s="190" t="s">
        <v>136</v>
      </c>
    </row>
    <row r="327" s="14" customFormat="1">
      <c r="A327" s="14"/>
      <c r="B327" s="196"/>
      <c r="C327" s="14"/>
      <c r="D327" s="184" t="s">
        <v>147</v>
      </c>
      <c r="E327" s="197" t="s">
        <v>1</v>
      </c>
      <c r="F327" s="198" t="s">
        <v>428</v>
      </c>
      <c r="G327" s="14"/>
      <c r="H327" s="199">
        <v>25.824000000000002</v>
      </c>
      <c r="I327" s="200"/>
      <c r="J327" s="14"/>
      <c r="K327" s="14"/>
      <c r="L327" s="196"/>
      <c r="M327" s="201"/>
      <c r="N327" s="202"/>
      <c r="O327" s="202"/>
      <c r="P327" s="202"/>
      <c r="Q327" s="202"/>
      <c r="R327" s="202"/>
      <c r="S327" s="202"/>
      <c r="T327" s="20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7" t="s">
        <v>147</v>
      </c>
      <c r="AU327" s="197" t="s">
        <v>86</v>
      </c>
      <c r="AV327" s="14" t="s">
        <v>86</v>
      </c>
      <c r="AW327" s="14" t="s">
        <v>32</v>
      </c>
      <c r="AX327" s="14" t="s">
        <v>76</v>
      </c>
      <c r="AY327" s="197" t="s">
        <v>136</v>
      </c>
    </row>
    <row r="328" s="13" customFormat="1">
      <c r="A328" s="13"/>
      <c r="B328" s="189"/>
      <c r="C328" s="13"/>
      <c r="D328" s="184" t="s">
        <v>147</v>
      </c>
      <c r="E328" s="190" t="s">
        <v>1</v>
      </c>
      <c r="F328" s="191" t="s">
        <v>244</v>
      </c>
      <c r="G328" s="13"/>
      <c r="H328" s="190" t="s">
        <v>1</v>
      </c>
      <c r="I328" s="192"/>
      <c r="J328" s="13"/>
      <c r="K328" s="13"/>
      <c r="L328" s="189"/>
      <c r="M328" s="193"/>
      <c r="N328" s="194"/>
      <c r="O328" s="194"/>
      <c r="P328" s="194"/>
      <c r="Q328" s="194"/>
      <c r="R328" s="194"/>
      <c r="S328" s="194"/>
      <c r="T328" s="19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0" t="s">
        <v>147</v>
      </c>
      <c r="AU328" s="190" t="s">
        <v>86</v>
      </c>
      <c r="AV328" s="13" t="s">
        <v>84</v>
      </c>
      <c r="AW328" s="13" t="s">
        <v>32</v>
      </c>
      <c r="AX328" s="13" t="s">
        <v>76</v>
      </c>
      <c r="AY328" s="190" t="s">
        <v>136</v>
      </c>
    </row>
    <row r="329" s="14" customFormat="1">
      <c r="A329" s="14"/>
      <c r="B329" s="196"/>
      <c r="C329" s="14"/>
      <c r="D329" s="184" t="s">
        <v>147</v>
      </c>
      <c r="E329" s="197" t="s">
        <v>1</v>
      </c>
      <c r="F329" s="198" t="s">
        <v>429</v>
      </c>
      <c r="G329" s="14"/>
      <c r="H329" s="199">
        <v>147.68000000000001</v>
      </c>
      <c r="I329" s="200"/>
      <c r="J329" s="14"/>
      <c r="K329" s="14"/>
      <c r="L329" s="196"/>
      <c r="M329" s="201"/>
      <c r="N329" s="202"/>
      <c r="O329" s="202"/>
      <c r="P329" s="202"/>
      <c r="Q329" s="202"/>
      <c r="R329" s="202"/>
      <c r="S329" s="202"/>
      <c r="T329" s="20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97" t="s">
        <v>147</v>
      </c>
      <c r="AU329" s="197" t="s">
        <v>86</v>
      </c>
      <c r="AV329" s="14" t="s">
        <v>86</v>
      </c>
      <c r="AW329" s="14" t="s">
        <v>32</v>
      </c>
      <c r="AX329" s="14" t="s">
        <v>76</v>
      </c>
      <c r="AY329" s="197" t="s">
        <v>136</v>
      </c>
    </row>
    <row r="330" s="13" customFormat="1">
      <c r="A330" s="13"/>
      <c r="B330" s="189"/>
      <c r="C330" s="13"/>
      <c r="D330" s="184" t="s">
        <v>147</v>
      </c>
      <c r="E330" s="190" t="s">
        <v>1</v>
      </c>
      <c r="F330" s="191" t="s">
        <v>166</v>
      </c>
      <c r="G330" s="13"/>
      <c r="H330" s="190" t="s">
        <v>1</v>
      </c>
      <c r="I330" s="192"/>
      <c r="J330" s="13"/>
      <c r="K330" s="13"/>
      <c r="L330" s="189"/>
      <c r="M330" s="193"/>
      <c r="N330" s="194"/>
      <c r="O330" s="194"/>
      <c r="P330" s="194"/>
      <c r="Q330" s="194"/>
      <c r="R330" s="194"/>
      <c r="S330" s="194"/>
      <c r="T330" s="19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0" t="s">
        <v>147</v>
      </c>
      <c r="AU330" s="190" t="s">
        <v>86</v>
      </c>
      <c r="AV330" s="13" t="s">
        <v>84</v>
      </c>
      <c r="AW330" s="13" t="s">
        <v>32</v>
      </c>
      <c r="AX330" s="13" t="s">
        <v>76</v>
      </c>
      <c r="AY330" s="190" t="s">
        <v>136</v>
      </c>
    </row>
    <row r="331" s="14" customFormat="1">
      <c r="A331" s="14"/>
      <c r="B331" s="196"/>
      <c r="C331" s="14"/>
      <c r="D331" s="184" t="s">
        <v>147</v>
      </c>
      <c r="E331" s="197" t="s">
        <v>1</v>
      </c>
      <c r="F331" s="198" t="s">
        <v>430</v>
      </c>
      <c r="G331" s="14"/>
      <c r="H331" s="199">
        <v>5.25</v>
      </c>
      <c r="I331" s="200"/>
      <c r="J331" s="14"/>
      <c r="K331" s="14"/>
      <c r="L331" s="196"/>
      <c r="M331" s="201"/>
      <c r="N331" s="202"/>
      <c r="O331" s="202"/>
      <c r="P331" s="202"/>
      <c r="Q331" s="202"/>
      <c r="R331" s="202"/>
      <c r="S331" s="202"/>
      <c r="T331" s="20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7" t="s">
        <v>147</v>
      </c>
      <c r="AU331" s="197" t="s">
        <v>86</v>
      </c>
      <c r="AV331" s="14" t="s">
        <v>86</v>
      </c>
      <c r="AW331" s="14" t="s">
        <v>32</v>
      </c>
      <c r="AX331" s="14" t="s">
        <v>76</v>
      </c>
      <c r="AY331" s="197" t="s">
        <v>136</v>
      </c>
    </row>
    <row r="332" s="13" customFormat="1">
      <c r="A332" s="13"/>
      <c r="B332" s="189"/>
      <c r="C332" s="13"/>
      <c r="D332" s="184" t="s">
        <v>147</v>
      </c>
      <c r="E332" s="190" t="s">
        <v>1</v>
      </c>
      <c r="F332" s="191" t="s">
        <v>431</v>
      </c>
      <c r="G332" s="13"/>
      <c r="H332" s="190" t="s">
        <v>1</v>
      </c>
      <c r="I332" s="192"/>
      <c r="J332" s="13"/>
      <c r="K332" s="13"/>
      <c r="L332" s="189"/>
      <c r="M332" s="193"/>
      <c r="N332" s="194"/>
      <c r="O332" s="194"/>
      <c r="P332" s="194"/>
      <c r="Q332" s="194"/>
      <c r="R332" s="194"/>
      <c r="S332" s="194"/>
      <c r="T332" s="19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90" t="s">
        <v>147</v>
      </c>
      <c r="AU332" s="190" t="s">
        <v>86</v>
      </c>
      <c r="AV332" s="13" t="s">
        <v>84</v>
      </c>
      <c r="AW332" s="13" t="s">
        <v>32</v>
      </c>
      <c r="AX332" s="13" t="s">
        <v>76</v>
      </c>
      <c r="AY332" s="190" t="s">
        <v>136</v>
      </c>
    </row>
    <row r="333" s="14" customFormat="1">
      <c r="A333" s="14"/>
      <c r="B333" s="196"/>
      <c r="C333" s="14"/>
      <c r="D333" s="184" t="s">
        <v>147</v>
      </c>
      <c r="E333" s="197" t="s">
        <v>1</v>
      </c>
      <c r="F333" s="198" t="s">
        <v>432</v>
      </c>
      <c r="G333" s="14"/>
      <c r="H333" s="199">
        <v>10.5</v>
      </c>
      <c r="I333" s="200"/>
      <c r="J333" s="14"/>
      <c r="K333" s="14"/>
      <c r="L333" s="196"/>
      <c r="M333" s="201"/>
      <c r="N333" s="202"/>
      <c r="O333" s="202"/>
      <c r="P333" s="202"/>
      <c r="Q333" s="202"/>
      <c r="R333" s="202"/>
      <c r="S333" s="202"/>
      <c r="T333" s="20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97" t="s">
        <v>147</v>
      </c>
      <c r="AU333" s="197" t="s">
        <v>86</v>
      </c>
      <c r="AV333" s="14" t="s">
        <v>86</v>
      </c>
      <c r="AW333" s="14" t="s">
        <v>32</v>
      </c>
      <c r="AX333" s="14" t="s">
        <v>76</v>
      </c>
      <c r="AY333" s="197" t="s">
        <v>136</v>
      </c>
    </row>
    <row r="334" s="13" customFormat="1">
      <c r="A334" s="13"/>
      <c r="B334" s="189"/>
      <c r="C334" s="13"/>
      <c r="D334" s="184" t="s">
        <v>147</v>
      </c>
      <c r="E334" s="190" t="s">
        <v>1</v>
      </c>
      <c r="F334" s="191" t="s">
        <v>433</v>
      </c>
      <c r="G334" s="13"/>
      <c r="H334" s="190" t="s">
        <v>1</v>
      </c>
      <c r="I334" s="192"/>
      <c r="J334" s="13"/>
      <c r="K334" s="13"/>
      <c r="L334" s="189"/>
      <c r="M334" s="193"/>
      <c r="N334" s="194"/>
      <c r="O334" s="194"/>
      <c r="P334" s="194"/>
      <c r="Q334" s="194"/>
      <c r="R334" s="194"/>
      <c r="S334" s="194"/>
      <c r="T334" s="195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90" t="s">
        <v>147</v>
      </c>
      <c r="AU334" s="190" t="s">
        <v>86</v>
      </c>
      <c r="AV334" s="13" t="s">
        <v>84</v>
      </c>
      <c r="AW334" s="13" t="s">
        <v>32</v>
      </c>
      <c r="AX334" s="13" t="s">
        <v>76</v>
      </c>
      <c r="AY334" s="190" t="s">
        <v>136</v>
      </c>
    </row>
    <row r="335" s="14" customFormat="1">
      <c r="A335" s="14"/>
      <c r="B335" s="196"/>
      <c r="C335" s="14"/>
      <c r="D335" s="184" t="s">
        <v>147</v>
      </c>
      <c r="E335" s="197" t="s">
        <v>1</v>
      </c>
      <c r="F335" s="198" t="s">
        <v>434</v>
      </c>
      <c r="G335" s="14"/>
      <c r="H335" s="199">
        <v>9.7200000000000006</v>
      </c>
      <c r="I335" s="200"/>
      <c r="J335" s="14"/>
      <c r="K335" s="14"/>
      <c r="L335" s="196"/>
      <c r="M335" s="201"/>
      <c r="N335" s="202"/>
      <c r="O335" s="202"/>
      <c r="P335" s="202"/>
      <c r="Q335" s="202"/>
      <c r="R335" s="202"/>
      <c r="S335" s="202"/>
      <c r="T335" s="20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97" t="s">
        <v>147</v>
      </c>
      <c r="AU335" s="197" t="s">
        <v>86</v>
      </c>
      <c r="AV335" s="14" t="s">
        <v>86</v>
      </c>
      <c r="AW335" s="14" t="s">
        <v>32</v>
      </c>
      <c r="AX335" s="14" t="s">
        <v>76</v>
      </c>
      <c r="AY335" s="197" t="s">
        <v>136</v>
      </c>
    </row>
    <row r="336" s="13" customFormat="1">
      <c r="A336" s="13"/>
      <c r="B336" s="189"/>
      <c r="C336" s="13"/>
      <c r="D336" s="184" t="s">
        <v>147</v>
      </c>
      <c r="E336" s="190" t="s">
        <v>1</v>
      </c>
      <c r="F336" s="191" t="s">
        <v>172</v>
      </c>
      <c r="G336" s="13"/>
      <c r="H336" s="190" t="s">
        <v>1</v>
      </c>
      <c r="I336" s="192"/>
      <c r="J336" s="13"/>
      <c r="K336" s="13"/>
      <c r="L336" s="189"/>
      <c r="M336" s="193"/>
      <c r="N336" s="194"/>
      <c r="O336" s="194"/>
      <c r="P336" s="194"/>
      <c r="Q336" s="194"/>
      <c r="R336" s="194"/>
      <c r="S336" s="194"/>
      <c r="T336" s="19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0" t="s">
        <v>147</v>
      </c>
      <c r="AU336" s="190" t="s">
        <v>86</v>
      </c>
      <c r="AV336" s="13" t="s">
        <v>84</v>
      </c>
      <c r="AW336" s="13" t="s">
        <v>32</v>
      </c>
      <c r="AX336" s="13" t="s">
        <v>76</v>
      </c>
      <c r="AY336" s="190" t="s">
        <v>136</v>
      </c>
    </row>
    <row r="337" s="14" customFormat="1">
      <c r="A337" s="14"/>
      <c r="B337" s="196"/>
      <c r="C337" s="14"/>
      <c r="D337" s="184" t="s">
        <v>147</v>
      </c>
      <c r="E337" s="197" t="s">
        <v>1</v>
      </c>
      <c r="F337" s="198" t="s">
        <v>435</v>
      </c>
      <c r="G337" s="14"/>
      <c r="H337" s="199">
        <v>32.603000000000002</v>
      </c>
      <c r="I337" s="200"/>
      <c r="J337" s="14"/>
      <c r="K337" s="14"/>
      <c r="L337" s="196"/>
      <c r="M337" s="201"/>
      <c r="N337" s="202"/>
      <c r="O337" s="202"/>
      <c r="P337" s="202"/>
      <c r="Q337" s="202"/>
      <c r="R337" s="202"/>
      <c r="S337" s="202"/>
      <c r="T337" s="20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7" t="s">
        <v>147</v>
      </c>
      <c r="AU337" s="197" t="s">
        <v>86</v>
      </c>
      <c r="AV337" s="14" t="s">
        <v>86</v>
      </c>
      <c r="AW337" s="14" t="s">
        <v>32</v>
      </c>
      <c r="AX337" s="14" t="s">
        <v>76</v>
      </c>
      <c r="AY337" s="197" t="s">
        <v>136</v>
      </c>
    </row>
    <row r="338" s="13" customFormat="1">
      <c r="A338" s="13"/>
      <c r="B338" s="189"/>
      <c r="C338" s="13"/>
      <c r="D338" s="184" t="s">
        <v>147</v>
      </c>
      <c r="E338" s="190" t="s">
        <v>1</v>
      </c>
      <c r="F338" s="191" t="s">
        <v>436</v>
      </c>
      <c r="G338" s="13"/>
      <c r="H338" s="190" t="s">
        <v>1</v>
      </c>
      <c r="I338" s="192"/>
      <c r="J338" s="13"/>
      <c r="K338" s="13"/>
      <c r="L338" s="189"/>
      <c r="M338" s="193"/>
      <c r="N338" s="194"/>
      <c r="O338" s="194"/>
      <c r="P338" s="194"/>
      <c r="Q338" s="194"/>
      <c r="R338" s="194"/>
      <c r="S338" s="194"/>
      <c r="T338" s="19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0" t="s">
        <v>147</v>
      </c>
      <c r="AU338" s="190" t="s">
        <v>86</v>
      </c>
      <c r="AV338" s="13" t="s">
        <v>84</v>
      </c>
      <c r="AW338" s="13" t="s">
        <v>32</v>
      </c>
      <c r="AX338" s="13" t="s">
        <v>76</v>
      </c>
      <c r="AY338" s="190" t="s">
        <v>136</v>
      </c>
    </row>
    <row r="339" s="14" customFormat="1">
      <c r="A339" s="14"/>
      <c r="B339" s="196"/>
      <c r="C339" s="14"/>
      <c r="D339" s="184" t="s">
        <v>147</v>
      </c>
      <c r="E339" s="197" t="s">
        <v>1</v>
      </c>
      <c r="F339" s="198" t="s">
        <v>437</v>
      </c>
      <c r="G339" s="14"/>
      <c r="H339" s="199">
        <v>42.856000000000002</v>
      </c>
      <c r="I339" s="200"/>
      <c r="J339" s="14"/>
      <c r="K339" s="14"/>
      <c r="L339" s="196"/>
      <c r="M339" s="201"/>
      <c r="N339" s="202"/>
      <c r="O339" s="202"/>
      <c r="P339" s="202"/>
      <c r="Q339" s="202"/>
      <c r="R339" s="202"/>
      <c r="S339" s="202"/>
      <c r="T339" s="20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7" t="s">
        <v>147</v>
      </c>
      <c r="AU339" s="197" t="s">
        <v>86</v>
      </c>
      <c r="AV339" s="14" t="s">
        <v>86</v>
      </c>
      <c r="AW339" s="14" t="s">
        <v>32</v>
      </c>
      <c r="AX339" s="14" t="s">
        <v>76</v>
      </c>
      <c r="AY339" s="197" t="s">
        <v>136</v>
      </c>
    </row>
    <row r="340" s="13" customFormat="1">
      <c r="A340" s="13"/>
      <c r="B340" s="189"/>
      <c r="C340" s="13"/>
      <c r="D340" s="184" t="s">
        <v>147</v>
      </c>
      <c r="E340" s="190" t="s">
        <v>1</v>
      </c>
      <c r="F340" s="191" t="s">
        <v>174</v>
      </c>
      <c r="G340" s="13"/>
      <c r="H340" s="190" t="s">
        <v>1</v>
      </c>
      <c r="I340" s="192"/>
      <c r="J340" s="13"/>
      <c r="K340" s="13"/>
      <c r="L340" s="189"/>
      <c r="M340" s="193"/>
      <c r="N340" s="194"/>
      <c r="O340" s="194"/>
      <c r="P340" s="194"/>
      <c r="Q340" s="194"/>
      <c r="R340" s="194"/>
      <c r="S340" s="194"/>
      <c r="T340" s="19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0" t="s">
        <v>147</v>
      </c>
      <c r="AU340" s="190" t="s">
        <v>86</v>
      </c>
      <c r="AV340" s="13" t="s">
        <v>84</v>
      </c>
      <c r="AW340" s="13" t="s">
        <v>32</v>
      </c>
      <c r="AX340" s="13" t="s">
        <v>76</v>
      </c>
      <c r="AY340" s="190" t="s">
        <v>136</v>
      </c>
    </row>
    <row r="341" s="14" customFormat="1">
      <c r="A341" s="14"/>
      <c r="B341" s="196"/>
      <c r="C341" s="14"/>
      <c r="D341" s="184" t="s">
        <v>147</v>
      </c>
      <c r="E341" s="197" t="s">
        <v>1</v>
      </c>
      <c r="F341" s="198" t="s">
        <v>438</v>
      </c>
      <c r="G341" s="14"/>
      <c r="H341" s="199">
        <v>36.054000000000002</v>
      </c>
      <c r="I341" s="200"/>
      <c r="J341" s="14"/>
      <c r="K341" s="14"/>
      <c r="L341" s="196"/>
      <c r="M341" s="201"/>
      <c r="N341" s="202"/>
      <c r="O341" s="202"/>
      <c r="P341" s="202"/>
      <c r="Q341" s="202"/>
      <c r="R341" s="202"/>
      <c r="S341" s="202"/>
      <c r="T341" s="20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197" t="s">
        <v>147</v>
      </c>
      <c r="AU341" s="197" t="s">
        <v>86</v>
      </c>
      <c r="AV341" s="14" t="s">
        <v>86</v>
      </c>
      <c r="AW341" s="14" t="s">
        <v>32</v>
      </c>
      <c r="AX341" s="14" t="s">
        <v>76</v>
      </c>
      <c r="AY341" s="197" t="s">
        <v>136</v>
      </c>
    </row>
    <row r="342" s="13" customFormat="1">
      <c r="A342" s="13"/>
      <c r="B342" s="189"/>
      <c r="C342" s="13"/>
      <c r="D342" s="184" t="s">
        <v>147</v>
      </c>
      <c r="E342" s="190" t="s">
        <v>1</v>
      </c>
      <c r="F342" s="191" t="s">
        <v>439</v>
      </c>
      <c r="G342" s="13"/>
      <c r="H342" s="190" t="s">
        <v>1</v>
      </c>
      <c r="I342" s="192"/>
      <c r="J342" s="13"/>
      <c r="K342" s="13"/>
      <c r="L342" s="189"/>
      <c r="M342" s="193"/>
      <c r="N342" s="194"/>
      <c r="O342" s="194"/>
      <c r="P342" s="194"/>
      <c r="Q342" s="194"/>
      <c r="R342" s="194"/>
      <c r="S342" s="194"/>
      <c r="T342" s="19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0" t="s">
        <v>147</v>
      </c>
      <c r="AU342" s="190" t="s">
        <v>86</v>
      </c>
      <c r="AV342" s="13" t="s">
        <v>84</v>
      </c>
      <c r="AW342" s="13" t="s">
        <v>32</v>
      </c>
      <c r="AX342" s="13" t="s">
        <v>76</v>
      </c>
      <c r="AY342" s="190" t="s">
        <v>136</v>
      </c>
    </row>
    <row r="343" s="14" customFormat="1">
      <c r="A343" s="14"/>
      <c r="B343" s="196"/>
      <c r="C343" s="14"/>
      <c r="D343" s="184" t="s">
        <v>147</v>
      </c>
      <c r="E343" s="197" t="s">
        <v>1</v>
      </c>
      <c r="F343" s="198" t="s">
        <v>440</v>
      </c>
      <c r="G343" s="14"/>
      <c r="H343" s="199">
        <v>12</v>
      </c>
      <c r="I343" s="200"/>
      <c r="J343" s="14"/>
      <c r="K343" s="14"/>
      <c r="L343" s="196"/>
      <c r="M343" s="201"/>
      <c r="N343" s="202"/>
      <c r="O343" s="202"/>
      <c r="P343" s="202"/>
      <c r="Q343" s="202"/>
      <c r="R343" s="202"/>
      <c r="S343" s="202"/>
      <c r="T343" s="20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7" t="s">
        <v>147</v>
      </c>
      <c r="AU343" s="197" t="s">
        <v>86</v>
      </c>
      <c r="AV343" s="14" t="s">
        <v>86</v>
      </c>
      <c r="AW343" s="14" t="s">
        <v>32</v>
      </c>
      <c r="AX343" s="14" t="s">
        <v>76</v>
      </c>
      <c r="AY343" s="197" t="s">
        <v>136</v>
      </c>
    </row>
    <row r="344" s="13" customFormat="1">
      <c r="A344" s="13"/>
      <c r="B344" s="189"/>
      <c r="C344" s="13"/>
      <c r="D344" s="184" t="s">
        <v>147</v>
      </c>
      <c r="E344" s="190" t="s">
        <v>1</v>
      </c>
      <c r="F344" s="191" t="s">
        <v>176</v>
      </c>
      <c r="G344" s="13"/>
      <c r="H344" s="190" t="s">
        <v>1</v>
      </c>
      <c r="I344" s="192"/>
      <c r="J344" s="13"/>
      <c r="K344" s="13"/>
      <c r="L344" s="189"/>
      <c r="M344" s="193"/>
      <c r="N344" s="194"/>
      <c r="O344" s="194"/>
      <c r="P344" s="194"/>
      <c r="Q344" s="194"/>
      <c r="R344" s="194"/>
      <c r="S344" s="194"/>
      <c r="T344" s="19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0" t="s">
        <v>147</v>
      </c>
      <c r="AU344" s="190" t="s">
        <v>86</v>
      </c>
      <c r="AV344" s="13" t="s">
        <v>84</v>
      </c>
      <c r="AW344" s="13" t="s">
        <v>32</v>
      </c>
      <c r="AX344" s="13" t="s">
        <v>76</v>
      </c>
      <c r="AY344" s="190" t="s">
        <v>136</v>
      </c>
    </row>
    <row r="345" s="14" customFormat="1">
      <c r="A345" s="14"/>
      <c r="B345" s="196"/>
      <c r="C345" s="14"/>
      <c r="D345" s="184" t="s">
        <v>147</v>
      </c>
      <c r="E345" s="197" t="s">
        <v>1</v>
      </c>
      <c r="F345" s="198" t="s">
        <v>441</v>
      </c>
      <c r="G345" s="14"/>
      <c r="H345" s="199">
        <v>13.640000000000001</v>
      </c>
      <c r="I345" s="200"/>
      <c r="J345" s="14"/>
      <c r="K345" s="14"/>
      <c r="L345" s="196"/>
      <c r="M345" s="201"/>
      <c r="N345" s="202"/>
      <c r="O345" s="202"/>
      <c r="P345" s="202"/>
      <c r="Q345" s="202"/>
      <c r="R345" s="202"/>
      <c r="S345" s="202"/>
      <c r="T345" s="20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197" t="s">
        <v>147</v>
      </c>
      <c r="AU345" s="197" t="s">
        <v>86</v>
      </c>
      <c r="AV345" s="14" t="s">
        <v>86</v>
      </c>
      <c r="AW345" s="14" t="s">
        <v>32</v>
      </c>
      <c r="AX345" s="14" t="s">
        <v>76</v>
      </c>
      <c r="AY345" s="197" t="s">
        <v>136</v>
      </c>
    </row>
    <row r="346" s="13" customFormat="1">
      <c r="A346" s="13"/>
      <c r="B346" s="189"/>
      <c r="C346" s="13"/>
      <c r="D346" s="184" t="s">
        <v>147</v>
      </c>
      <c r="E346" s="190" t="s">
        <v>1</v>
      </c>
      <c r="F346" s="191" t="s">
        <v>442</v>
      </c>
      <c r="G346" s="13"/>
      <c r="H346" s="190" t="s">
        <v>1</v>
      </c>
      <c r="I346" s="192"/>
      <c r="J346" s="13"/>
      <c r="K346" s="13"/>
      <c r="L346" s="189"/>
      <c r="M346" s="193"/>
      <c r="N346" s="194"/>
      <c r="O346" s="194"/>
      <c r="P346" s="194"/>
      <c r="Q346" s="194"/>
      <c r="R346" s="194"/>
      <c r="S346" s="194"/>
      <c r="T346" s="19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0" t="s">
        <v>147</v>
      </c>
      <c r="AU346" s="190" t="s">
        <v>86</v>
      </c>
      <c r="AV346" s="13" t="s">
        <v>84</v>
      </c>
      <c r="AW346" s="13" t="s">
        <v>32</v>
      </c>
      <c r="AX346" s="13" t="s">
        <v>76</v>
      </c>
      <c r="AY346" s="190" t="s">
        <v>136</v>
      </c>
    </row>
    <row r="347" s="14" customFormat="1">
      <c r="A347" s="14"/>
      <c r="B347" s="196"/>
      <c r="C347" s="14"/>
      <c r="D347" s="184" t="s">
        <v>147</v>
      </c>
      <c r="E347" s="197" t="s">
        <v>1</v>
      </c>
      <c r="F347" s="198" t="s">
        <v>443</v>
      </c>
      <c r="G347" s="14"/>
      <c r="H347" s="199">
        <v>8.5999999999999996</v>
      </c>
      <c r="I347" s="200"/>
      <c r="J347" s="14"/>
      <c r="K347" s="14"/>
      <c r="L347" s="196"/>
      <c r="M347" s="201"/>
      <c r="N347" s="202"/>
      <c r="O347" s="202"/>
      <c r="P347" s="202"/>
      <c r="Q347" s="202"/>
      <c r="R347" s="202"/>
      <c r="S347" s="202"/>
      <c r="T347" s="20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7" t="s">
        <v>147</v>
      </c>
      <c r="AU347" s="197" t="s">
        <v>86</v>
      </c>
      <c r="AV347" s="14" t="s">
        <v>86</v>
      </c>
      <c r="AW347" s="14" t="s">
        <v>32</v>
      </c>
      <c r="AX347" s="14" t="s">
        <v>76</v>
      </c>
      <c r="AY347" s="197" t="s">
        <v>136</v>
      </c>
    </row>
    <row r="348" s="13" customFormat="1">
      <c r="A348" s="13"/>
      <c r="B348" s="189"/>
      <c r="C348" s="13"/>
      <c r="D348" s="184" t="s">
        <v>147</v>
      </c>
      <c r="E348" s="190" t="s">
        <v>1</v>
      </c>
      <c r="F348" s="191" t="s">
        <v>444</v>
      </c>
      <c r="G348" s="13"/>
      <c r="H348" s="190" t="s">
        <v>1</v>
      </c>
      <c r="I348" s="192"/>
      <c r="J348" s="13"/>
      <c r="K348" s="13"/>
      <c r="L348" s="189"/>
      <c r="M348" s="193"/>
      <c r="N348" s="194"/>
      <c r="O348" s="194"/>
      <c r="P348" s="194"/>
      <c r="Q348" s="194"/>
      <c r="R348" s="194"/>
      <c r="S348" s="194"/>
      <c r="T348" s="19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0" t="s">
        <v>147</v>
      </c>
      <c r="AU348" s="190" t="s">
        <v>86</v>
      </c>
      <c r="AV348" s="13" t="s">
        <v>84</v>
      </c>
      <c r="AW348" s="13" t="s">
        <v>32</v>
      </c>
      <c r="AX348" s="13" t="s">
        <v>76</v>
      </c>
      <c r="AY348" s="190" t="s">
        <v>136</v>
      </c>
    </row>
    <row r="349" s="14" customFormat="1">
      <c r="A349" s="14"/>
      <c r="B349" s="196"/>
      <c r="C349" s="14"/>
      <c r="D349" s="184" t="s">
        <v>147</v>
      </c>
      <c r="E349" s="197" t="s">
        <v>1</v>
      </c>
      <c r="F349" s="198" t="s">
        <v>445</v>
      </c>
      <c r="G349" s="14"/>
      <c r="H349" s="199">
        <v>9.1600000000000001</v>
      </c>
      <c r="I349" s="200"/>
      <c r="J349" s="14"/>
      <c r="K349" s="14"/>
      <c r="L349" s="196"/>
      <c r="M349" s="201"/>
      <c r="N349" s="202"/>
      <c r="O349" s="202"/>
      <c r="P349" s="202"/>
      <c r="Q349" s="202"/>
      <c r="R349" s="202"/>
      <c r="S349" s="202"/>
      <c r="T349" s="20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7" t="s">
        <v>147</v>
      </c>
      <c r="AU349" s="197" t="s">
        <v>86</v>
      </c>
      <c r="AV349" s="14" t="s">
        <v>86</v>
      </c>
      <c r="AW349" s="14" t="s">
        <v>32</v>
      </c>
      <c r="AX349" s="14" t="s">
        <v>76</v>
      </c>
      <c r="AY349" s="197" t="s">
        <v>136</v>
      </c>
    </row>
    <row r="350" s="13" customFormat="1">
      <c r="A350" s="13"/>
      <c r="B350" s="189"/>
      <c r="C350" s="13"/>
      <c r="D350" s="184" t="s">
        <v>147</v>
      </c>
      <c r="E350" s="190" t="s">
        <v>1</v>
      </c>
      <c r="F350" s="191" t="s">
        <v>446</v>
      </c>
      <c r="G350" s="13"/>
      <c r="H350" s="190" t="s">
        <v>1</v>
      </c>
      <c r="I350" s="192"/>
      <c r="J350" s="13"/>
      <c r="K350" s="13"/>
      <c r="L350" s="189"/>
      <c r="M350" s="193"/>
      <c r="N350" s="194"/>
      <c r="O350" s="194"/>
      <c r="P350" s="194"/>
      <c r="Q350" s="194"/>
      <c r="R350" s="194"/>
      <c r="S350" s="194"/>
      <c r="T350" s="19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90" t="s">
        <v>147</v>
      </c>
      <c r="AU350" s="190" t="s">
        <v>86</v>
      </c>
      <c r="AV350" s="13" t="s">
        <v>84</v>
      </c>
      <c r="AW350" s="13" t="s">
        <v>32</v>
      </c>
      <c r="AX350" s="13" t="s">
        <v>76</v>
      </c>
      <c r="AY350" s="190" t="s">
        <v>136</v>
      </c>
    </row>
    <row r="351" s="14" customFormat="1">
      <c r="A351" s="14"/>
      <c r="B351" s="196"/>
      <c r="C351" s="14"/>
      <c r="D351" s="184" t="s">
        <v>147</v>
      </c>
      <c r="E351" s="197" t="s">
        <v>1</v>
      </c>
      <c r="F351" s="198" t="s">
        <v>447</v>
      </c>
      <c r="G351" s="14"/>
      <c r="H351" s="199">
        <v>2.7000000000000002</v>
      </c>
      <c r="I351" s="200"/>
      <c r="J351" s="14"/>
      <c r="K351" s="14"/>
      <c r="L351" s="196"/>
      <c r="M351" s="201"/>
      <c r="N351" s="202"/>
      <c r="O351" s="202"/>
      <c r="P351" s="202"/>
      <c r="Q351" s="202"/>
      <c r="R351" s="202"/>
      <c r="S351" s="202"/>
      <c r="T351" s="20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197" t="s">
        <v>147</v>
      </c>
      <c r="AU351" s="197" t="s">
        <v>86</v>
      </c>
      <c r="AV351" s="14" t="s">
        <v>86</v>
      </c>
      <c r="AW351" s="14" t="s">
        <v>32</v>
      </c>
      <c r="AX351" s="14" t="s">
        <v>76</v>
      </c>
      <c r="AY351" s="197" t="s">
        <v>136</v>
      </c>
    </row>
    <row r="352" s="13" customFormat="1">
      <c r="A352" s="13"/>
      <c r="B352" s="189"/>
      <c r="C352" s="13"/>
      <c r="D352" s="184" t="s">
        <v>147</v>
      </c>
      <c r="E352" s="190" t="s">
        <v>1</v>
      </c>
      <c r="F352" s="191" t="s">
        <v>234</v>
      </c>
      <c r="G352" s="13"/>
      <c r="H352" s="190" t="s">
        <v>1</v>
      </c>
      <c r="I352" s="192"/>
      <c r="J352" s="13"/>
      <c r="K352" s="13"/>
      <c r="L352" s="189"/>
      <c r="M352" s="193"/>
      <c r="N352" s="194"/>
      <c r="O352" s="194"/>
      <c r="P352" s="194"/>
      <c r="Q352" s="194"/>
      <c r="R352" s="194"/>
      <c r="S352" s="194"/>
      <c r="T352" s="19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0" t="s">
        <v>147</v>
      </c>
      <c r="AU352" s="190" t="s">
        <v>86</v>
      </c>
      <c r="AV352" s="13" t="s">
        <v>84</v>
      </c>
      <c r="AW352" s="13" t="s">
        <v>32</v>
      </c>
      <c r="AX352" s="13" t="s">
        <v>76</v>
      </c>
      <c r="AY352" s="190" t="s">
        <v>136</v>
      </c>
    </row>
    <row r="353" s="14" customFormat="1">
      <c r="A353" s="14"/>
      <c r="B353" s="196"/>
      <c r="C353" s="14"/>
      <c r="D353" s="184" t="s">
        <v>147</v>
      </c>
      <c r="E353" s="197" t="s">
        <v>1</v>
      </c>
      <c r="F353" s="198" t="s">
        <v>448</v>
      </c>
      <c r="G353" s="14"/>
      <c r="H353" s="199">
        <v>12.380000000000001</v>
      </c>
      <c r="I353" s="200"/>
      <c r="J353" s="14"/>
      <c r="K353" s="14"/>
      <c r="L353" s="196"/>
      <c r="M353" s="201"/>
      <c r="N353" s="202"/>
      <c r="O353" s="202"/>
      <c r="P353" s="202"/>
      <c r="Q353" s="202"/>
      <c r="R353" s="202"/>
      <c r="S353" s="202"/>
      <c r="T353" s="20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197" t="s">
        <v>147</v>
      </c>
      <c r="AU353" s="197" t="s">
        <v>86</v>
      </c>
      <c r="AV353" s="14" t="s">
        <v>86</v>
      </c>
      <c r="AW353" s="14" t="s">
        <v>32</v>
      </c>
      <c r="AX353" s="14" t="s">
        <v>76</v>
      </c>
      <c r="AY353" s="197" t="s">
        <v>136</v>
      </c>
    </row>
    <row r="354" s="13" customFormat="1">
      <c r="A354" s="13"/>
      <c r="B354" s="189"/>
      <c r="C354" s="13"/>
      <c r="D354" s="184" t="s">
        <v>147</v>
      </c>
      <c r="E354" s="190" t="s">
        <v>1</v>
      </c>
      <c r="F354" s="191" t="s">
        <v>236</v>
      </c>
      <c r="G354" s="13"/>
      <c r="H354" s="190" t="s">
        <v>1</v>
      </c>
      <c r="I354" s="192"/>
      <c r="J354" s="13"/>
      <c r="K354" s="13"/>
      <c r="L354" s="189"/>
      <c r="M354" s="193"/>
      <c r="N354" s="194"/>
      <c r="O354" s="194"/>
      <c r="P354" s="194"/>
      <c r="Q354" s="194"/>
      <c r="R354" s="194"/>
      <c r="S354" s="194"/>
      <c r="T354" s="19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0" t="s">
        <v>147</v>
      </c>
      <c r="AU354" s="190" t="s">
        <v>86</v>
      </c>
      <c r="AV354" s="13" t="s">
        <v>84</v>
      </c>
      <c r="AW354" s="13" t="s">
        <v>32</v>
      </c>
      <c r="AX354" s="13" t="s">
        <v>76</v>
      </c>
      <c r="AY354" s="190" t="s">
        <v>136</v>
      </c>
    </row>
    <row r="355" s="14" customFormat="1">
      <c r="A355" s="14"/>
      <c r="B355" s="196"/>
      <c r="C355" s="14"/>
      <c r="D355" s="184" t="s">
        <v>147</v>
      </c>
      <c r="E355" s="197" t="s">
        <v>1</v>
      </c>
      <c r="F355" s="198" t="s">
        <v>449</v>
      </c>
      <c r="G355" s="14"/>
      <c r="H355" s="199">
        <v>14.199999999999999</v>
      </c>
      <c r="I355" s="200"/>
      <c r="J355" s="14"/>
      <c r="K355" s="14"/>
      <c r="L355" s="196"/>
      <c r="M355" s="201"/>
      <c r="N355" s="202"/>
      <c r="O355" s="202"/>
      <c r="P355" s="202"/>
      <c r="Q355" s="202"/>
      <c r="R355" s="202"/>
      <c r="S355" s="202"/>
      <c r="T355" s="20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7" t="s">
        <v>147</v>
      </c>
      <c r="AU355" s="197" t="s">
        <v>86</v>
      </c>
      <c r="AV355" s="14" t="s">
        <v>86</v>
      </c>
      <c r="AW355" s="14" t="s">
        <v>32</v>
      </c>
      <c r="AX355" s="14" t="s">
        <v>76</v>
      </c>
      <c r="AY355" s="197" t="s">
        <v>136</v>
      </c>
    </row>
    <row r="356" s="13" customFormat="1">
      <c r="A356" s="13"/>
      <c r="B356" s="189"/>
      <c r="C356" s="13"/>
      <c r="D356" s="184" t="s">
        <v>147</v>
      </c>
      <c r="E356" s="190" t="s">
        <v>1</v>
      </c>
      <c r="F356" s="191" t="s">
        <v>184</v>
      </c>
      <c r="G356" s="13"/>
      <c r="H356" s="190" t="s">
        <v>1</v>
      </c>
      <c r="I356" s="192"/>
      <c r="J356" s="13"/>
      <c r="K356" s="13"/>
      <c r="L356" s="189"/>
      <c r="M356" s="193"/>
      <c r="N356" s="194"/>
      <c r="O356" s="194"/>
      <c r="P356" s="194"/>
      <c r="Q356" s="194"/>
      <c r="R356" s="194"/>
      <c r="S356" s="194"/>
      <c r="T356" s="19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0" t="s">
        <v>147</v>
      </c>
      <c r="AU356" s="190" t="s">
        <v>86</v>
      </c>
      <c r="AV356" s="13" t="s">
        <v>84</v>
      </c>
      <c r="AW356" s="13" t="s">
        <v>32</v>
      </c>
      <c r="AX356" s="13" t="s">
        <v>76</v>
      </c>
      <c r="AY356" s="190" t="s">
        <v>136</v>
      </c>
    </row>
    <row r="357" s="14" customFormat="1">
      <c r="A357" s="14"/>
      <c r="B357" s="196"/>
      <c r="C357" s="14"/>
      <c r="D357" s="184" t="s">
        <v>147</v>
      </c>
      <c r="E357" s="197" t="s">
        <v>1</v>
      </c>
      <c r="F357" s="198" t="s">
        <v>450</v>
      </c>
      <c r="G357" s="14"/>
      <c r="H357" s="199">
        <v>1.875</v>
      </c>
      <c r="I357" s="200"/>
      <c r="J357" s="14"/>
      <c r="K357" s="14"/>
      <c r="L357" s="196"/>
      <c r="M357" s="201"/>
      <c r="N357" s="202"/>
      <c r="O357" s="202"/>
      <c r="P357" s="202"/>
      <c r="Q357" s="202"/>
      <c r="R357" s="202"/>
      <c r="S357" s="202"/>
      <c r="T357" s="20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97" t="s">
        <v>147</v>
      </c>
      <c r="AU357" s="197" t="s">
        <v>86</v>
      </c>
      <c r="AV357" s="14" t="s">
        <v>86</v>
      </c>
      <c r="AW357" s="14" t="s">
        <v>32</v>
      </c>
      <c r="AX357" s="14" t="s">
        <v>76</v>
      </c>
      <c r="AY357" s="197" t="s">
        <v>136</v>
      </c>
    </row>
    <row r="358" s="13" customFormat="1">
      <c r="A358" s="13"/>
      <c r="B358" s="189"/>
      <c r="C358" s="13"/>
      <c r="D358" s="184" t="s">
        <v>147</v>
      </c>
      <c r="E358" s="190" t="s">
        <v>1</v>
      </c>
      <c r="F358" s="191" t="s">
        <v>451</v>
      </c>
      <c r="G358" s="13"/>
      <c r="H358" s="190" t="s">
        <v>1</v>
      </c>
      <c r="I358" s="192"/>
      <c r="J358" s="13"/>
      <c r="K358" s="13"/>
      <c r="L358" s="189"/>
      <c r="M358" s="193"/>
      <c r="N358" s="194"/>
      <c r="O358" s="194"/>
      <c r="P358" s="194"/>
      <c r="Q358" s="194"/>
      <c r="R358" s="194"/>
      <c r="S358" s="194"/>
      <c r="T358" s="19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90" t="s">
        <v>147</v>
      </c>
      <c r="AU358" s="190" t="s">
        <v>86</v>
      </c>
      <c r="AV358" s="13" t="s">
        <v>84</v>
      </c>
      <c r="AW358" s="13" t="s">
        <v>32</v>
      </c>
      <c r="AX358" s="13" t="s">
        <v>76</v>
      </c>
      <c r="AY358" s="190" t="s">
        <v>136</v>
      </c>
    </row>
    <row r="359" s="14" customFormat="1">
      <c r="A359" s="14"/>
      <c r="B359" s="196"/>
      <c r="C359" s="14"/>
      <c r="D359" s="184" t="s">
        <v>147</v>
      </c>
      <c r="E359" s="197" t="s">
        <v>1</v>
      </c>
      <c r="F359" s="198" t="s">
        <v>452</v>
      </c>
      <c r="G359" s="14"/>
      <c r="H359" s="199">
        <v>18.800000000000001</v>
      </c>
      <c r="I359" s="200"/>
      <c r="J359" s="14"/>
      <c r="K359" s="14"/>
      <c r="L359" s="196"/>
      <c r="M359" s="201"/>
      <c r="N359" s="202"/>
      <c r="O359" s="202"/>
      <c r="P359" s="202"/>
      <c r="Q359" s="202"/>
      <c r="R359" s="202"/>
      <c r="S359" s="202"/>
      <c r="T359" s="20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7" t="s">
        <v>147</v>
      </c>
      <c r="AU359" s="197" t="s">
        <v>86</v>
      </c>
      <c r="AV359" s="14" t="s">
        <v>86</v>
      </c>
      <c r="AW359" s="14" t="s">
        <v>32</v>
      </c>
      <c r="AX359" s="14" t="s">
        <v>76</v>
      </c>
      <c r="AY359" s="197" t="s">
        <v>136</v>
      </c>
    </row>
    <row r="360" s="13" customFormat="1">
      <c r="A360" s="13"/>
      <c r="B360" s="189"/>
      <c r="C360" s="13"/>
      <c r="D360" s="184" t="s">
        <v>147</v>
      </c>
      <c r="E360" s="190" t="s">
        <v>1</v>
      </c>
      <c r="F360" s="191" t="s">
        <v>186</v>
      </c>
      <c r="G360" s="13"/>
      <c r="H360" s="190" t="s">
        <v>1</v>
      </c>
      <c r="I360" s="192"/>
      <c r="J360" s="13"/>
      <c r="K360" s="13"/>
      <c r="L360" s="189"/>
      <c r="M360" s="193"/>
      <c r="N360" s="194"/>
      <c r="O360" s="194"/>
      <c r="P360" s="194"/>
      <c r="Q360" s="194"/>
      <c r="R360" s="194"/>
      <c r="S360" s="194"/>
      <c r="T360" s="19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0" t="s">
        <v>147</v>
      </c>
      <c r="AU360" s="190" t="s">
        <v>86</v>
      </c>
      <c r="AV360" s="13" t="s">
        <v>84</v>
      </c>
      <c r="AW360" s="13" t="s">
        <v>32</v>
      </c>
      <c r="AX360" s="13" t="s">
        <v>76</v>
      </c>
      <c r="AY360" s="190" t="s">
        <v>136</v>
      </c>
    </row>
    <row r="361" s="14" customFormat="1">
      <c r="A361" s="14"/>
      <c r="B361" s="196"/>
      <c r="C361" s="14"/>
      <c r="D361" s="184" t="s">
        <v>147</v>
      </c>
      <c r="E361" s="197" t="s">
        <v>1</v>
      </c>
      <c r="F361" s="198" t="s">
        <v>453</v>
      </c>
      <c r="G361" s="14"/>
      <c r="H361" s="199">
        <v>18.300000000000001</v>
      </c>
      <c r="I361" s="200"/>
      <c r="J361" s="14"/>
      <c r="K361" s="14"/>
      <c r="L361" s="196"/>
      <c r="M361" s="201"/>
      <c r="N361" s="202"/>
      <c r="O361" s="202"/>
      <c r="P361" s="202"/>
      <c r="Q361" s="202"/>
      <c r="R361" s="202"/>
      <c r="S361" s="202"/>
      <c r="T361" s="20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97" t="s">
        <v>147</v>
      </c>
      <c r="AU361" s="197" t="s">
        <v>86</v>
      </c>
      <c r="AV361" s="14" t="s">
        <v>86</v>
      </c>
      <c r="AW361" s="14" t="s">
        <v>32</v>
      </c>
      <c r="AX361" s="14" t="s">
        <v>76</v>
      </c>
      <c r="AY361" s="197" t="s">
        <v>136</v>
      </c>
    </row>
    <row r="362" s="13" customFormat="1">
      <c r="A362" s="13"/>
      <c r="B362" s="189"/>
      <c r="C362" s="13"/>
      <c r="D362" s="184" t="s">
        <v>147</v>
      </c>
      <c r="E362" s="190" t="s">
        <v>1</v>
      </c>
      <c r="F362" s="191" t="s">
        <v>188</v>
      </c>
      <c r="G362" s="13"/>
      <c r="H362" s="190" t="s">
        <v>1</v>
      </c>
      <c r="I362" s="192"/>
      <c r="J362" s="13"/>
      <c r="K362" s="13"/>
      <c r="L362" s="189"/>
      <c r="M362" s="193"/>
      <c r="N362" s="194"/>
      <c r="O362" s="194"/>
      <c r="P362" s="194"/>
      <c r="Q362" s="194"/>
      <c r="R362" s="194"/>
      <c r="S362" s="194"/>
      <c r="T362" s="19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190" t="s">
        <v>147</v>
      </c>
      <c r="AU362" s="190" t="s">
        <v>86</v>
      </c>
      <c r="AV362" s="13" t="s">
        <v>84</v>
      </c>
      <c r="AW362" s="13" t="s">
        <v>32</v>
      </c>
      <c r="AX362" s="13" t="s">
        <v>76</v>
      </c>
      <c r="AY362" s="190" t="s">
        <v>136</v>
      </c>
    </row>
    <row r="363" s="14" customFormat="1">
      <c r="A363" s="14"/>
      <c r="B363" s="196"/>
      <c r="C363" s="14"/>
      <c r="D363" s="184" t="s">
        <v>147</v>
      </c>
      <c r="E363" s="197" t="s">
        <v>1</v>
      </c>
      <c r="F363" s="198" t="s">
        <v>454</v>
      </c>
      <c r="G363" s="14"/>
      <c r="H363" s="199">
        <v>3.7000000000000002</v>
      </c>
      <c r="I363" s="200"/>
      <c r="J363" s="14"/>
      <c r="K363" s="14"/>
      <c r="L363" s="196"/>
      <c r="M363" s="201"/>
      <c r="N363" s="202"/>
      <c r="O363" s="202"/>
      <c r="P363" s="202"/>
      <c r="Q363" s="202"/>
      <c r="R363" s="202"/>
      <c r="S363" s="202"/>
      <c r="T363" s="20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197" t="s">
        <v>147</v>
      </c>
      <c r="AU363" s="197" t="s">
        <v>86</v>
      </c>
      <c r="AV363" s="14" t="s">
        <v>86</v>
      </c>
      <c r="AW363" s="14" t="s">
        <v>32</v>
      </c>
      <c r="AX363" s="14" t="s">
        <v>76</v>
      </c>
      <c r="AY363" s="197" t="s">
        <v>136</v>
      </c>
    </row>
    <row r="364" s="15" customFormat="1">
      <c r="A364" s="15"/>
      <c r="B364" s="204"/>
      <c r="C364" s="15"/>
      <c r="D364" s="184" t="s">
        <v>147</v>
      </c>
      <c r="E364" s="205" t="s">
        <v>1</v>
      </c>
      <c r="F364" s="206" t="s">
        <v>190</v>
      </c>
      <c r="G364" s="15"/>
      <c r="H364" s="207">
        <v>576.97200000000009</v>
      </c>
      <c r="I364" s="208"/>
      <c r="J364" s="15"/>
      <c r="K364" s="15"/>
      <c r="L364" s="204"/>
      <c r="M364" s="209"/>
      <c r="N364" s="210"/>
      <c r="O364" s="210"/>
      <c r="P364" s="210"/>
      <c r="Q364" s="210"/>
      <c r="R364" s="210"/>
      <c r="S364" s="210"/>
      <c r="T364" s="21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05" t="s">
        <v>147</v>
      </c>
      <c r="AU364" s="205" t="s">
        <v>86</v>
      </c>
      <c r="AV364" s="15" t="s">
        <v>143</v>
      </c>
      <c r="AW364" s="15" t="s">
        <v>32</v>
      </c>
      <c r="AX364" s="15" t="s">
        <v>84</v>
      </c>
      <c r="AY364" s="205" t="s">
        <v>136</v>
      </c>
    </row>
    <row r="365" s="12" customFormat="1" ht="22.8" customHeight="1">
      <c r="A365" s="12"/>
      <c r="B365" s="157"/>
      <c r="C365" s="12"/>
      <c r="D365" s="158" t="s">
        <v>75</v>
      </c>
      <c r="E365" s="168" t="s">
        <v>455</v>
      </c>
      <c r="F365" s="168" t="s">
        <v>456</v>
      </c>
      <c r="G365" s="12"/>
      <c r="H365" s="12"/>
      <c r="I365" s="160"/>
      <c r="J365" s="169">
        <f>BK365</f>
        <v>0</v>
      </c>
      <c r="K365" s="12"/>
      <c r="L365" s="157"/>
      <c r="M365" s="162"/>
      <c r="N365" s="163"/>
      <c r="O365" s="163"/>
      <c r="P365" s="164">
        <f>SUM(P366:P372)</f>
        <v>0</v>
      </c>
      <c r="Q365" s="163"/>
      <c r="R365" s="164">
        <f>SUM(R366:R372)</f>
        <v>0.17718799999999998</v>
      </c>
      <c r="S365" s="163"/>
      <c r="T365" s="165">
        <f>SUM(T366:T372)</f>
        <v>0.054928279999999996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158" t="s">
        <v>86</v>
      </c>
      <c r="AT365" s="166" t="s">
        <v>75</v>
      </c>
      <c r="AU365" s="166" t="s">
        <v>84</v>
      </c>
      <c r="AY365" s="158" t="s">
        <v>136</v>
      </c>
      <c r="BK365" s="167">
        <f>SUM(BK366:BK372)</f>
        <v>0</v>
      </c>
    </row>
    <row r="366" s="2" customFormat="1" ht="16.5" customHeight="1">
      <c r="A366" s="37"/>
      <c r="B366" s="170"/>
      <c r="C366" s="171" t="s">
        <v>457</v>
      </c>
      <c r="D366" s="171" t="s">
        <v>139</v>
      </c>
      <c r="E366" s="172" t="s">
        <v>458</v>
      </c>
      <c r="F366" s="173" t="s">
        <v>459</v>
      </c>
      <c r="G366" s="174" t="s">
        <v>142</v>
      </c>
      <c r="H366" s="175">
        <v>177.18799999999999</v>
      </c>
      <c r="I366" s="176"/>
      <c r="J366" s="177">
        <f>ROUND(I366*H366,2)</f>
        <v>0</v>
      </c>
      <c r="K366" s="173" t="s">
        <v>154</v>
      </c>
      <c r="L366" s="38"/>
      <c r="M366" s="178" t="s">
        <v>1</v>
      </c>
      <c r="N366" s="179" t="s">
        <v>41</v>
      </c>
      <c r="O366" s="76"/>
      <c r="P366" s="180">
        <f>O366*H366</f>
        <v>0</v>
      </c>
      <c r="Q366" s="180">
        <v>0.001</v>
      </c>
      <c r="R366" s="180">
        <f>Q366*H366</f>
        <v>0.17718799999999998</v>
      </c>
      <c r="S366" s="180">
        <v>0.00031</v>
      </c>
      <c r="T366" s="181">
        <f>S366*H366</f>
        <v>0.054928279999999996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2" t="s">
        <v>292</v>
      </c>
      <c r="AT366" s="182" t="s">
        <v>139</v>
      </c>
      <c r="AU366" s="182" t="s">
        <v>86</v>
      </c>
      <c r="AY366" s="18" t="s">
        <v>136</v>
      </c>
      <c r="BE366" s="183">
        <f>IF(N366="základní",J366,0)</f>
        <v>0</v>
      </c>
      <c r="BF366" s="183">
        <f>IF(N366="snížená",J366,0)</f>
        <v>0</v>
      </c>
      <c r="BG366" s="183">
        <f>IF(N366="zákl. přenesená",J366,0)</f>
        <v>0</v>
      </c>
      <c r="BH366" s="183">
        <f>IF(N366="sníž. přenesená",J366,0)</f>
        <v>0</v>
      </c>
      <c r="BI366" s="183">
        <f>IF(N366="nulová",J366,0)</f>
        <v>0</v>
      </c>
      <c r="BJ366" s="18" t="s">
        <v>84</v>
      </c>
      <c r="BK366" s="183">
        <f>ROUND(I366*H366,2)</f>
        <v>0</v>
      </c>
      <c r="BL366" s="18" t="s">
        <v>292</v>
      </c>
      <c r="BM366" s="182" t="s">
        <v>460</v>
      </c>
    </row>
    <row r="367" s="2" customFormat="1">
      <c r="A367" s="37"/>
      <c r="B367" s="38"/>
      <c r="C367" s="37"/>
      <c r="D367" s="184" t="s">
        <v>145</v>
      </c>
      <c r="E367" s="37"/>
      <c r="F367" s="185" t="s">
        <v>461</v>
      </c>
      <c r="G367" s="37"/>
      <c r="H367" s="37"/>
      <c r="I367" s="186"/>
      <c r="J367" s="37"/>
      <c r="K367" s="37"/>
      <c r="L367" s="38"/>
      <c r="M367" s="187"/>
      <c r="N367" s="188"/>
      <c r="O367" s="76"/>
      <c r="P367" s="76"/>
      <c r="Q367" s="76"/>
      <c r="R367" s="76"/>
      <c r="S367" s="76"/>
      <c r="T367" s="7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8" t="s">
        <v>145</v>
      </c>
      <c r="AU367" s="18" t="s">
        <v>86</v>
      </c>
    </row>
    <row r="368" s="13" customFormat="1">
      <c r="A368" s="13"/>
      <c r="B368" s="189"/>
      <c r="C368" s="13"/>
      <c r="D368" s="184" t="s">
        <v>147</v>
      </c>
      <c r="E368" s="190" t="s">
        <v>1</v>
      </c>
      <c r="F368" s="191" t="s">
        <v>162</v>
      </c>
      <c r="G368" s="13"/>
      <c r="H368" s="190" t="s">
        <v>1</v>
      </c>
      <c r="I368" s="192"/>
      <c r="J368" s="13"/>
      <c r="K368" s="13"/>
      <c r="L368" s="189"/>
      <c r="M368" s="193"/>
      <c r="N368" s="194"/>
      <c r="O368" s="194"/>
      <c r="P368" s="194"/>
      <c r="Q368" s="194"/>
      <c r="R368" s="194"/>
      <c r="S368" s="194"/>
      <c r="T368" s="19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90" t="s">
        <v>147</v>
      </c>
      <c r="AU368" s="190" t="s">
        <v>86</v>
      </c>
      <c r="AV368" s="13" t="s">
        <v>84</v>
      </c>
      <c r="AW368" s="13" t="s">
        <v>32</v>
      </c>
      <c r="AX368" s="13" t="s">
        <v>76</v>
      </c>
      <c r="AY368" s="190" t="s">
        <v>136</v>
      </c>
    </row>
    <row r="369" s="14" customFormat="1">
      <c r="A369" s="14"/>
      <c r="B369" s="196"/>
      <c r="C369" s="14"/>
      <c r="D369" s="184" t="s">
        <v>147</v>
      </c>
      <c r="E369" s="197" t="s">
        <v>1</v>
      </c>
      <c r="F369" s="198" t="s">
        <v>462</v>
      </c>
      <c r="G369" s="14"/>
      <c r="H369" s="199">
        <v>119.88800000000001</v>
      </c>
      <c r="I369" s="200"/>
      <c r="J369" s="14"/>
      <c r="K369" s="14"/>
      <c r="L369" s="196"/>
      <c r="M369" s="201"/>
      <c r="N369" s="202"/>
      <c r="O369" s="202"/>
      <c r="P369" s="202"/>
      <c r="Q369" s="202"/>
      <c r="R369" s="202"/>
      <c r="S369" s="202"/>
      <c r="T369" s="20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197" t="s">
        <v>147</v>
      </c>
      <c r="AU369" s="197" t="s">
        <v>86</v>
      </c>
      <c r="AV369" s="14" t="s">
        <v>86</v>
      </c>
      <c r="AW369" s="14" t="s">
        <v>32</v>
      </c>
      <c r="AX369" s="14" t="s">
        <v>76</v>
      </c>
      <c r="AY369" s="197" t="s">
        <v>136</v>
      </c>
    </row>
    <row r="370" s="13" customFormat="1">
      <c r="A370" s="13"/>
      <c r="B370" s="189"/>
      <c r="C370" s="13"/>
      <c r="D370" s="184" t="s">
        <v>147</v>
      </c>
      <c r="E370" s="190" t="s">
        <v>1</v>
      </c>
      <c r="F370" s="191" t="s">
        <v>162</v>
      </c>
      <c r="G370" s="13"/>
      <c r="H370" s="190" t="s">
        <v>1</v>
      </c>
      <c r="I370" s="192"/>
      <c r="J370" s="13"/>
      <c r="K370" s="13"/>
      <c r="L370" s="189"/>
      <c r="M370" s="193"/>
      <c r="N370" s="194"/>
      <c r="O370" s="194"/>
      <c r="P370" s="194"/>
      <c r="Q370" s="194"/>
      <c r="R370" s="194"/>
      <c r="S370" s="194"/>
      <c r="T370" s="19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0" t="s">
        <v>147</v>
      </c>
      <c r="AU370" s="190" t="s">
        <v>86</v>
      </c>
      <c r="AV370" s="13" t="s">
        <v>84</v>
      </c>
      <c r="AW370" s="13" t="s">
        <v>32</v>
      </c>
      <c r="AX370" s="13" t="s">
        <v>76</v>
      </c>
      <c r="AY370" s="190" t="s">
        <v>136</v>
      </c>
    </row>
    <row r="371" s="14" customFormat="1">
      <c r="A371" s="14"/>
      <c r="B371" s="196"/>
      <c r="C371" s="14"/>
      <c r="D371" s="184" t="s">
        <v>147</v>
      </c>
      <c r="E371" s="197" t="s">
        <v>1</v>
      </c>
      <c r="F371" s="198" t="s">
        <v>463</v>
      </c>
      <c r="G371" s="14"/>
      <c r="H371" s="199">
        <v>57.299999999999997</v>
      </c>
      <c r="I371" s="200"/>
      <c r="J371" s="14"/>
      <c r="K371" s="14"/>
      <c r="L371" s="196"/>
      <c r="M371" s="201"/>
      <c r="N371" s="202"/>
      <c r="O371" s="202"/>
      <c r="P371" s="202"/>
      <c r="Q371" s="202"/>
      <c r="R371" s="202"/>
      <c r="S371" s="202"/>
      <c r="T371" s="20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97" t="s">
        <v>147</v>
      </c>
      <c r="AU371" s="197" t="s">
        <v>86</v>
      </c>
      <c r="AV371" s="14" t="s">
        <v>86</v>
      </c>
      <c r="AW371" s="14" t="s">
        <v>32</v>
      </c>
      <c r="AX371" s="14" t="s">
        <v>76</v>
      </c>
      <c r="AY371" s="197" t="s">
        <v>136</v>
      </c>
    </row>
    <row r="372" s="15" customFormat="1">
      <c r="A372" s="15"/>
      <c r="B372" s="204"/>
      <c r="C372" s="15"/>
      <c r="D372" s="184" t="s">
        <v>147</v>
      </c>
      <c r="E372" s="205" t="s">
        <v>1</v>
      </c>
      <c r="F372" s="206" t="s">
        <v>190</v>
      </c>
      <c r="G372" s="15"/>
      <c r="H372" s="207">
        <v>177.18799999999999</v>
      </c>
      <c r="I372" s="208"/>
      <c r="J372" s="15"/>
      <c r="K372" s="15"/>
      <c r="L372" s="204"/>
      <c r="M372" s="209"/>
      <c r="N372" s="210"/>
      <c r="O372" s="210"/>
      <c r="P372" s="210"/>
      <c r="Q372" s="210"/>
      <c r="R372" s="210"/>
      <c r="S372" s="210"/>
      <c r="T372" s="211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05" t="s">
        <v>147</v>
      </c>
      <c r="AU372" s="205" t="s">
        <v>86</v>
      </c>
      <c r="AV372" s="15" t="s">
        <v>143</v>
      </c>
      <c r="AW372" s="15" t="s">
        <v>32</v>
      </c>
      <c r="AX372" s="15" t="s">
        <v>84</v>
      </c>
      <c r="AY372" s="205" t="s">
        <v>136</v>
      </c>
    </row>
    <row r="373" s="12" customFormat="1" ht="25.92" customHeight="1">
      <c r="A373" s="12"/>
      <c r="B373" s="157"/>
      <c r="C373" s="12"/>
      <c r="D373" s="158" t="s">
        <v>75</v>
      </c>
      <c r="E373" s="159" t="s">
        <v>464</v>
      </c>
      <c r="F373" s="159" t="s">
        <v>465</v>
      </c>
      <c r="G373" s="12"/>
      <c r="H373" s="12"/>
      <c r="I373" s="160"/>
      <c r="J373" s="161">
        <f>BK373</f>
        <v>0</v>
      </c>
      <c r="K373" s="12"/>
      <c r="L373" s="157"/>
      <c r="M373" s="162"/>
      <c r="N373" s="163"/>
      <c r="O373" s="163"/>
      <c r="P373" s="164">
        <f>SUM(P374:P381)</f>
        <v>0</v>
      </c>
      <c r="Q373" s="163"/>
      <c r="R373" s="164">
        <f>SUM(R374:R381)</f>
        <v>0</v>
      </c>
      <c r="S373" s="163"/>
      <c r="T373" s="165">
        <f>SUM(T374:T381)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58" t="s">
        <v>143</v>
      </c>
      <c r="AT373" s="166" t="s">
        <v>75</v>
      </c>
      <c r="AU373" s="166" t="s">
        <v>76</v>
      </c>
      <c r="AY373" s="158" t="s">
        <v>136</v>
      </c>
      <c r="BK373" s="167">
        <f>SUM(BK374:BK381)</f>
        <v>0</v>
      </c>
    </row>
    <row r="374" s="2" customFormat="1" ht="24.15" customHeight="1">
      <c r="A374" s="37"/>
      <c r="B374" s="170"/>
      <c r="C374" s="171" t="s">
        <v>466</v>
      </c>
      <c r="D374" s="171" t="s">
        <v>139</v>
      </c>
      <c r="E374" s="172" t="s">
        <v>467</v>
      </c>
      <c r="F374" s="173" t="s">
        <v>468</v>
      </c>
      <c r="G374" s="174" t="s">
        <v>202</v>
      </c>
      <c r="H374" s="175">
        <v>1</v>
      </c>
      <c r="I374" s="176"/>
      <c r="J374" s="177">
        <f>ROUND(I374*H374,2)</f>
        <v>0</v>
      </c>
      <c r="K374" s="173" t="s">
        <v>1</v>
      </c>
      <c r="L374" s="38"/>
      <c r="M374" s="178" t="s">
        <v>1</v>
      </c>
      <c r="N374" s="179" t="s">
        <v>41</v>
      </c>
      <c r="O374" s="76"/>
      <c r="P374" s="180">
        <f>O374*H374</f>
        <v>0</v>
      </c>
      <c r="Q374" s="180">
        <v>0</v>
      </c>
      <c r="R374" s="180">
        <f>Q374*H374</f>
        <v>0</v>
      </c>
      <c r="S374" s="180">
        <v>0</v>
      </c>
      <c r="T374" s="18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2" t="s">
        <v>469</v>
      </c>
      <c r="AT374" s="182" t="s">
        <v>139</v>
      </c>
      <c r="AU374" s="182" t="s">
        <v>84</v>
      </c>
      <c r="AY374" s="18" t="s">
        <v>136</v>
      </c>
      <c r="BE374" s="183">
        <f>IF(N374="základní",J374,0)</f>
        <v>0</v>
      </c>
      <c r="BF374" s="183">
        <f>IF(N374="snížená",J374,0)</f>
        <v>0</v>
      </c>
      <c r="BG374" s="183">
        <f>IF(N374="zákl. přenesená",J374,0)</f>
        <v>0</v>
      </c>
      <c r="BH374" s="183">
        <f>IF(N374="sníž. přenesená",J374,0)</f>
        <v>0</v>
      </c>
      <c r="BI374" s="183">
        <f>IF(N374="nulová",J374,0)</f>
        <v>0</v>
      </c>
      <c r="BJ374" s="18" t="s">
        <v>84</v>
      </c>
      <c r="BK374" s="183">
        <f>ROUND(I374*H374,2)</f>
        <v>0</v>
      </c>
      <c r="BL374" s="18" t="s">
        <v>469</v>
      </c>
      <c r="BM374" s="182" t="s">
        <v>470</v>
      </c>
    </row>
    <row r="375" s="2" customFormat="1">
      <c r="A375" s="37"/>
      <c r="B375" s="38"/>
      <c r="C375" s="37"/>
      <c r="D375" s="184" t="s">
        <v>145</v>
      </c>
      <c r="E375" s="37"/>
      <c r="F375" s="185" t="s">
        <v>471</v>
      </c>
      <c r="G375" s="37"/>
      <c r="H375" s="37"/>
      <c r="I375" s="186"/>
      <c r="J375" s="37"/>
      <c r="K375" s="37"/>
      <c r="L375" s="38"/>
      <c r="M375" s="187"/>
      <c r="N375" s="188"/>
      <c r="O375" s="76"/>
      <c r="P375" s="76"/>
      <c r="Q375" s="76"/>
      <c r="R375" s="76"/>
      <c r="S375" s="76"/>
      <c r="T375" s="7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8" t="s">
        <v>145</v>
      </c>
      <c r="AU375" s="18" t="s">
        <v>84</v>
      </c>
    </row>
    <row r="376" s="2" customFormat="1" ht="24.15" customHeight="1">
      <c r="A376" s="37"/>
      <c r="B376" s="170"/>
      <c r="C376" s="171" t="s">
        <v>472</v>
      </c>
      <c r="D376" s="171" t="s">
        <v>139</v>
      </c>
      <c r="E376" s="172" t="s">
        <v>473</v>
      </c>
      <c r="F376" s="173" t="s">
        <v>474</v>
      </c>
      <c r="G376" s="174" t="s">
        <v>202</v>
      </c>
      <c r="H376" s="175">
        <v>1</v>
      </c>
      <c r="I376" s="176"/>
      <c r="J376" s="177">
        <f>ROUND(I376*H376,2)</f>
        <v>0</v>
      </c>
      <c r="K376" s="173" t="s">
        <v>1</v>
      </c>
      <c r="L376" s="38"/>
      <c r="M376" s="178" t="s">
        <v>1</v>
      </c>
      <c r="N376" s="179" t="s">
        <v>41</v>
      </c>
      <c r="O376" s="76"/>
      <c r="P376" s="180">
        <f>O376*H376</f>
        <v>0</v>
      </c>
      <c r="Q376" s="180">
        <v>0</v>
      </c>
      <c r="R376" s="180">
        <f>Q376*H376</f>
        <v>0</v>
      </c>
      <c r="S376" s="180">
        <v>0</v>
      </c>
      <c r="T376" s="18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2" t="s">
        <v>469</v>
      </c>
      <c r="AT376" s="182" t="s">
        <v>139</v>
      </c>
      <c r="AU376" s="182" t="s">
        <v>84</v>
      </c>
      <c r="AY376" s="18" t="s">
        <v>136</v>
      </c>
      <c r="BE376" s="183">
        <f>IF(N376="základní",J376,0)</f>
        <v>0</v>
      </c>
      <c r="BF376" s="183">
        <f>IF(N376="snížená",J376,0)</f>
        <v>0</v>
      </c>
      <c r="BG376" s="183">
        <f>IF(N376="zákl. přenesená",J376,0)</f>
        <v>0</v>
      </c>
      <c r="BH376" s="183">
        <f>IF(N376="sníž. přenesená",J376,0)</f>
        <v>0</v>
      </c>
      <c r="BI376" s="183">
        <f>IF(N376="nulová",J376,0)</f>
        <v>0</v>
      </c>
      <c r="BJ376" s="18" t="s">
        <v>84</v>
      </c>
      <c r="BK376" s="183">
        <f>ROUND(I376*H376,2)</f>
        <v>0</v>
      </c>
      <c r="BL376" s="18" t="s">
        <v>469</v>
      </c>
      <c r="BM376" s="182" t="s">
        <v>475</v>
      </c>
    </row>
    <row r="377" s="2" customFormat="1">
      <c r="A377" s="37"/>
      <c r="B377" s="38"/>
      <c r="C377" s="37"/>
      <c r="D377" s="184" t="s">
        <v>145</v>
      </c>
      <c r="E377" s="37"/>
      <c r="F377" s="185" t="s">
        <v>476</v>
      </c>
      <c r="G377" s="37"/>
      <c r="H377" s="37"/>
      <c r="I377" s="186"/>
      <c r="J377" s="37"/>
      <c r="K377" s="37"/>
      <c r="L377" s="38"/>
      <c r="M377" s="187"/>
      <c r="N377" s="188"/>
      <c r="O377" s="76"/>
      <c r="P377" s="76"/>
      <c r="Q377" s="76"/>
      <c r="R377" s="76"/>
      <c r="S377" s="76"/>
      <c r="T377" s="7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8" t="s">
        <v>145</v>
      </c>
      <c r="AU377" s="18" t="s">
        <v>84</v>
      </c>
    </row>
    <row r="378" s="2" customFormat="1" ht="16.5" customHeight="1">
      <c r="A378" s="37"/>
      <c r="B378" s="170"/>
      <c r="C378" s="171" t="s">
        <v>477</v>
      </c>
      <c r="D378" s="171" t="s">
        <v>139</v>
      </c>
      <c r="E378" s="172" t="s">
        <v>478</v>
      </c>
      <c r="F378" s="173" t="s">
        <v>479</v>
      </c>
      <c r="G378" s="174" t="s">
        <v>202</v>
      </c>
      <c r="H378" s="175">
        <v>1</v>
      </c>
      <c r="I378" s="176"/>
      <c r="J378" s="177">
        <f>ROUND(I378*H378,2)</f>
        <v>0</v>
      </c>
      <c r="K378" s="173" t="s">
        <v>1</v>
      </c>
      <c r="L378" s="38"/>
      <c r="M378" s="178" t="s">
        <v>1</v>
      </c>
      <c r="N378" s="179" t="s">
        <v>41</v>
      </c>
      <c r="O378" s="76"/>
      <c r="P378" s="180">
        <f>O378*H378</f>
        <v>0</v>
      </c>
      <c r="Q378" s="180">
        <v>0</v>
      </c>
      <c r="R378" s="180">
        <f>Q378*H378</f>
        <v>0</v>
      </c>
      <c r="S378" s="180">
        <v>0</v>
      </c>
      <c r="T378" s="18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2" t="s">
        <v>469</v>
      </c>
      <c r="AT378" s="182" t="s">
        <v>139</v>
      </c>
      <c r="AU378" s="182" t="s">
        <v>84</v>
      </c>
      <c r="AY378" s="18" t="s">
        <v>136</v>
      </c>
      <c r="BE378" s="183">
        <f>IF(N378="základní",J378,0)</f>
        <v>0</v>
      </c>
      <c r="BF378" s="183">
        <f>IF(N378="snížená",J378,0)</f>
        <v>0</v>
      </c>
      <c r="BG378" s="183">
        <f>IF(N378="zákl. přenesená",J378,0)</f>
        <v>0</v>
      </c>
      <c r="BH378" s="183">
        <f>IF(N378="sníž. přenesená",J378,0)</f>
        <v>0</v>
      </c>
      <c r="BI378" s="183">
        <f>IF(N378="nulová",J378,0)</f>
        <v>0</v>
      </c>
      <c r="BJ378" s="18" t="s">
        <v>84</v>
      </c>
      <c r="BK378" s="183">
        <f>ROUND(I378*H378,2)</f>
        <v>0</v>
      </c>
      <c r="BL378" s="18" t="s">
        <v>469</v>
      </c>
      <c r="BM378" s="182" t="s">
        <v>480</v>
      </c>
    </row>
    <row r="379" s="2" customFormat="1">
      <c r="A379" s="37"/>
      <c r="B379" s="38"/>
      <c r="C379" s="37"/>
      <c r="D379" s="184" t="s">
        <v>145</v>
      </c>
      <c r="E379" s="37"/>
      <c r="F379" s="185" t="s">
        <v>481</v>
      </c>
      <c r="G379" s="37"/>
      <c r="H379" s="37"/>
      <c r="I379" s="186"/>
      <c r="J379" s="37"/>
      <c r="K379" s="37"/>
      <c r="L379" s="38"/>
      <c r="M379" s="187"/>
      <c r="N379" s="188"/>
      <c r="O379" s="76"/>
      <c r="P379" s="76"/>
      <c r="Q379" s="76"/>
      <c r="R379" s="76"/>
      <c r="S379" s="76"/>
      <c r="T379" s="7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8" t="s">
        <v>145</v>
      </c>
      <c r="AU379" s="18" t="s">
        <v>84</v>
      </c>
    </row>
    <row r="380" s="2" customFormat="1" ht="24.15" customHeight="1">
      <c r="A380" s="37"/>
      <c r="B380" s="170"/>
      <c r="C380" s="171" t="s">
        <v>482</v>
      </c>
      <c r="D380" s="171" t="s">
        <v>139</v>
      </c>
      <c r="E380" s="172" t="s">
        <v>483</v>
      </c>
      <c r="F380" s="173" t="s">
        <v>484</v>
      </c>
      <c r="G380" s="174" t="s">
        <v>202</v>
      </c>
      <c r="H380" s="175">
        <v>1</v>
      </c>
      <c r="I380" s="176"/>
      <c r="J380" s="177">
        <f>ROUND(I380*H380,2)</f>
        <v>0</v>
      </c>
      <c r="K380" s="173" t="s">
        <v>1</v>
      </c>
      <c r="L380" s="38"/>
      <c r="M380" s="178" t="s">
        <v>1</v>
      </c>
      <c r="N380" s="179" t="s">
        <v>41</v>
      </c>
      <c r="O380" s="76"/>
      <c r="P380" s="180">
        <f>O380*H380</f>
        <v>0</v>
      </c>
      <c r="Q380" s="180">
        <v>0</v>
      </c>
      <c r="R380" s="180">
        <f>Q380*H380</f>
        <v>0</v>
      </c>
      <c r="S380" s="180">
        <v>0</v>
      </c>
      <c r="T380" s="18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2" t="s">
        <v>469</v>
      </c>
      <c r="AT380" s="182" t="s">
        <v>139</v>
      </c>
      <c r="AU380" s="182" t="s">
        <v>84</v>
      </c>
      <c r="AY380" s="18" t="s">
        <v>136</v>
      </c>
      <c r="BE380" s="183">
        <f>IF(N380="základní",J380,0)</f>
        <v>0</v>
      </c>
      <c r="BF380" s="183">
        <f>IF(N380="snížená",J380,0)</f>
        <v>0</v>
      </c>
      <c r="BG380" s="183">
        <f>IF(N380="zákl. přenesená",J380,0)</f>
        <v>0</v>
      </c>
      <c r="BH380" s="183">
        <f>IF(N380="sníž. přenesená",J380,0)</f>
        <v>0</v>
      </c>
      <c r="BI380" s="183">
        <f>IF(N380="nulová",J380,0)</f>
        <v>0</v>
      </c>
      <c r="BJ380" s="18" t="s">
        <v>84</v>
      </c>
      <c r="BK380" s="183">
        <f>ROUND(I380*H380,2)</f>
        <v>0</v>
      </c>
      <c r="BL380" s="18" t="s">
        <v>469</v>
      </c>
      <c r="BM380" s="182" t="s">
        <v>485</v>
      </c>
    </row>
    <row r="381" s="2" customFormat="1">
      <c r="A381" s="37"/>
      <c r="B381" s="38"/>
      <c r="C381" s="37"/>
      <c r="D381" s="184" t="s">
        <v>145</v>
      </c>
      <c r="E381" s="37"/>
      <c r="F381" s="185" t="s">
        <v>486</v>
      </c>
      <c r="G381" s="37"/>
      <c r="H381" s="37"/>
      <c r="I381" s="186"/>
      <c r="J381" s="37"/>
      <c r="K381" s="37"/>
      <c r="L381" s="38"/>
      <c r="M381" s="212"/>
      <c r="N381" s="213"/>
      <c r="O381" s="214"/>
      <c r="P381" s="214"/>
      <c r="Q381" s="214"/>
      <c r="R381" s="214"/>
      <c r="S381" s="214"/>
      <c r="T381" s="215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8" t="s">
        <v>145</v>
      </c>
      <c r="AU381" s="18" t="s">
        <v>84</v>
      </c>
    </row>
    <row r="382" s="2" customFormat="1" ht="6.96" customHeight="1">
      <c r="A382" s="37"/>
      <c r="B382" s="59"/>
      <c r="C382" s="60"/>
      <c r="D382" s="60"/>
      <c r="E382" s="60"/>
      <c r="F382" s="60"/>
      <c r="G382" s="60"/>
      <c r="H382" s="60"/>
      <c r="I382" s="60"/>
      <c r="J382" s="60"/>
      <c r="K382" s="60"/>
      <c r="L382" s="38"/>
      <c r="M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</row>
  </sheetData>
  <autoFilter ref="C129:K381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Přestavba prostor pro neurorehabilitaci a revitalizace akutní rehabilitace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487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ROUND(J134,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ROUND((SUM(BE134:BE671)),  2)</f>
        <v>0</v>
      </c>
      <c r="G33" s="37"/>
      <c r="H33" s="37"/>
      <c r="I33" s="127">
        <v>0.20999999999999999</v>
      </c>
      <c r="J33" s="126">
        <f>ROUND(((SUM(BE134:BE671))*I33),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ROUND((SUM(BF134:BF671)),  2)</f>
        <v>0</v>
      </c>
      <c r="G34" s="37"/>
      <c r="H34" s="37"/>
      <c r="I34" s="127">
        <v>0.12</v>
      </c>
      <c r="J34" s="126">
        <f>ROUND(((SUM(BF134:BF671))*I34),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ROUND((SUM(BG134:BG671)),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ROUND((SUM(BH134:BH671)),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ROUND((SUM(BI134:BI671)),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Přestavba prostor pro neurorehabilitaci a revitalizace akutní rehabilitace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02 - Stavební práce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Ústí nad Labem</v>
      </c>
      <c r="G89" s="37"/>
      <c r="H89" s="37"/>
      <c r="I89" s="31" t="s">
        <v>22</v>
      </c>
      <c r="J89" s="68" t="str">
        <f>IF(J12="","",J12)</f>
        <v>29. 1. 2025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Krajská zdravotní, a.s. Masarykova nemocnice</v>
      </c>
      <c r="G91" s="37"/>
      <c r="H91" s="37"/>
      <c r="I91" s="31" t="s">
        <v>30</v>
      </c>
      <c r="J91" s="35" t="str">
        <f>E21</f>
        <v>Ing. Ondřej Hampejs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Hampejs projekty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J134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107</v>
      </c>
      <c r="E97" s="141"/>
      <c r="F97" s="141"/>
      <c r="G97" s="141"/>
      <c r="H97" s="141"/>
      <c r="I97" s="141"/>
      <c r="J97" s="142">
        <f>J135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488</v>
      </c>
      <c r="E98" s="145"/>
      <c r="F98" s="145"/>
      <c r="G98" s="145"/>
      <c r="H98" s="145"/>
      <c r="I98" s="145"/>
      <c r="J98" s="146">
        <f>J136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489</v>
      </c>
      <c r="E99" s="145"/>
      <c r="F99" s="145"/>
      <c r="G99" s="145"/>
      <c r="H99" s="145"/>
      <c r="I99" s="145"/>
      <c r="J99" s="146">
        <f>J233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108</v>
      </c>
      <c r="E100" s="145"/>
      <c r="F100" s="145"/>
      <c r="G100" s="145"/>
      <c r="H100" s="145"/>
      <c r="I100" s="145"/>
      <c r="J100" s="146">
        <f>J250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109</v>
      </c>
      <c r="E101" s="145"/>
      <c r="F101" s="145"/>
      <c r="G101" s="145"/>
      <c r="H101" s="145"/>
      <c r="I101" s="145"/>
      <c r="J101" s="146">
        <f>J313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490</v>
      </c>
      <c r="E102" s="145"/>
      <c r="F102" s="145"/>
      <c r="G102" s="145"/>
      <c r="H102" s="145"/>
      <c r="I102" s="145"/>
      <c r="J102" s="146">
        <f>J318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9"/>
      <c r="C103" s="9"/>
      <c r="D103" s="140" t="s">
        <v>111</v>
      </c>
      <c r="E103" s="141"/>
      <c r="F103" s="141"/>
      <c r="G103" s="141"/>
      <c r="H103" s="141"/>
      <c r="I103" s="141"/>
      <c r="J103" s="142">
        <f>J321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43"/>
      <c r="C104" s="10"/>
      <c r="D104" s="144" t="s">
        <v>491</v>
      </c>
      <c r="E104" s="145"/>
      <c r="F104" s="145"/>
      <c r="G104" s="145"/>
      <c r="H104" s="145"/>
      <c r="I104" s="145"/>
      <c r="J104" s="146">
        <f>J322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492</v>
      </c>
      <c r="E105" s="145"/>
      <c r="F105" s="145"/>
      <c r="G105" s="145"/>
      <c r="H105" s="145"/>
      <c r="I105" s="145"/>
      <c r="J105" s="146">
        <f>J345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112</v>
      </c>
      <c r="E106" s="145"/>
      <c r="F106" s="145"/>
      <c r="G106" s="145"/>
      <c r="H106" s="145"/>
      <c r="I106" s="145"/>
      <c r="J106" s="146">
        <f>J350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114</v>
      </c>
      <c r="E107" s="145"/>
      <c r="F107" s="145"/>
      <c r="G107" s="145"/>
      <c r="H107" s="145"/>
      <c r="I107" s="145"/>
      <c r="J107" s="146">
        <f>J388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115</v>
      </c>
      <c r="E108" s="145"/>
      <c r="F108" s="145"/>
      <c r="G108" s="145"/>
      <c r="H108" s="145"/>
      <c r="I108" s="145"/>
      <c r="J108" s="146">
        <f>J408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493</v>
      </c>
      <c r="E109" s="145"/>
      <c r="F109" s="145"/>
      <c r="G109" s="145"/>
      <c r="H109" s="145"/>
      <c r="I109" s="145"/>
      <c r="J109" s="146">
        <f>J470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116</v>
      </c>
      <c r="E110" s="145"/>
      <c r="F110" s="145"/>
      <c r="G110" s="145"/>
      <c r="H110" s="145"/>
      <c r="I110" s="145"/>
      <c r="J110" s="146">
        <f>J493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117</v>
      </c>
      <c r="E111" s="145"/>
      <c r="F111" s="145"/>
      <c r="G111" s="145"/>
      <c r="H111" s="145"/>
      <c r="I111" s="145"/>
      <c r="J111" s="146">
        <f>J542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118</v>
      </c>
      <c r="E112" s="145"/>
      <c r="F112" s="145"/>
      <c r="G112" s="145"/>
      <c r="H112" s="145"/>
      <c r="I112" s="145"/>
      <c r="J112" s="146">
        <f>J574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494</v>
      </c>
      <c r="E113" s="145"/>
      <c r="F113" s="145"/>
      <c r="G113" s="145"/>
      <c r="H113" s="145"/>
      <c r="I113" s="145"/>
      <c r="J113" s="146">
        <f>J618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3"/>
      <c r="C114" s="10"/>
      <c r="D114" s="144" t="s">
        <v>119</v>
      </c>
      <c r="E114" s="145"/>
      <c r="F114" s="145"/>
      <c r="G114" s="145"/>
      <c r="H114" s="145"/>
      <c r="I114" s="145"/>
      <c r="J114" s="146">
        <f>J640</f>
        <v>0</v>
      </c>
      <c r="K114" s="10"/>
      <c r="L114" s="14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121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6.25" customHeight="1">
      <c r="A124" s="37"/>
      <c r="B124" s="38"/>
      <c r="C124" s="37"/>
      <c r="D124" s="37"/>
      <c r="E124" s="120" t="str">
        <f>E7</f>
        <v>Přestavba prostor pro neurorehabilitaci a revitalizace akutní rehabilitace</v>
      </c>
      <c r="F124" s="31"/>
      <c r="G124" s="31"/>
      <c r="H124" s="31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100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66" t="str">
        <f>E9</f>
        <v>02 - Stavební práce</v>
      </c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7"/>
      <c r="E128" s="37"/>
      <c r="F128" s="26" t="str">
        <f>F12</f>
        <v>Ústí nad Labem</v>
      </c>
      <c r="G128" s="37"/>
      <c r="H128" s="37"/>
      <c r="I128" s="31" t="s">
        <v>22</v>
      </c>
      <c r="J128" s="68" t="str">
        <f>IF(J12="","",J12)</f>
        <v>29. 1. 2025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24</v>
      </c>
      <c r="D130" s="37"/>
      <c r="E130" s="37"/>
      <c r="F130" s="26" t="str">
        <f>E15</f>
        <v>Krajská zdravotní, a.s. Masarykova nemocnice</v>
      </c>
      <c r="G130" s="37"/>
      <c r="H130" s="37"/>
      <c r="I130" s="31" t="s">
        <v>30</v>
      </c>
      <c r="J130" s="35" t="str">
        <f>E21</f>
        <v>Ing. Ondřej Hampejs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25.65" customHeight="1">
      <c r="A131" s="37"/>
      <c r="B131" s="38"/>
      <c r="C131" s="31" t="s">
        <v>28</v>
      </c>
      <c r="D131" s="37"/>
      <c r="E131" s="37"/>
      <c r="F131" s="26" t="str">
        <f>IF(E18="","",E18)</f>
        <v>Vyplň údaj</v>
      </c>
      <c r="G131" s="37"/>
      <c r="H131" s="37"/>
      <c r="I131" s="31" t="s">
        <v>33</v>
      </c>
      <c r="J131" s="35" t="str">
        <f>E24</f>
        <v>Hampejs projekty s.r.o.</v>
      </c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47"/>
      <c r="B133" s="148"/>
      <c r="C133" s="149" t="s">
        <v>122</v>
      </c>
      <c r="D133" s="150" t="s">
        <v>61</v>
      </c>
      <c r="E133" s="150" t="s">
        <v>57</v>
      </c>
      <c r="F133" s="150" t="s">
        <v>58</v>
      </c>
      <c r="G133" s="150" t="s">
        <v>123</v>
      </c>
      <c r="H133" s="150" t="s">
        <v>124</v>
      </c>
      <c r="I133" s="150" t="s">
        <v>125</v>
      </c>
      <c r="J133" s="150" t="s">
        <v>104</v>
      </c>
      <c r="K133" s="151" t="s">
        <v>126</v>
      </c>
      <c r="L133" s="152"/>
      <c r="M133" s="85" t="s">
        <v>1</v>
      </c>
      <c r="N133" s="86" t="s">
        <v>40</v>
      </c>
      <c r="O133" s="86" t="s">
        <v>127</v>
      </c>
      <c r="P133" s="86" t="s">
        <v>128</v>
      </c>
      <c r="Q133" s="86" t="s">
        <v>129</v>
      </c>
      <c r="R133" s="86" t="s">
        <v>130</v>
      </c>
      <c r="S133" s="86" t="s">
        <v>131</v>
      </c>
      <c r="T133" s="87" t="s">
        <v>132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</row>
    <row r="134" s="2" customFormat="1" ht="22.8" customHeight="1">
      <c r="A134" s="37"/>
      <c r="B134" s="38"/>
      <c r="C134" s="92" t="s">
        <v>133</v>
      </c>
      <c r="D134" s="37"/>
      <c r="E134" s="37"/>
      <c r="F134" s="37"/>
      <c r="G134" s="37"/>
      <c r="H134" s="37"/>
      <c r="I134" s="37"/>
      <c r="J134" s="153">
        <f>BK134</f>
        <v>0</v>
      </c>
      <c r="K134" s="37"/>
      <c r="L134" s="38"/>
      <c r="M134" s="88"/>
      <c r="N134" s="72"/>
      <c r="O134" s="89"/>
      <c r="P134" s="154">
        <f>P135+P321</f>
        <v>0</v>
      </c>
      <c r="Q134" s="89"/>
      <c r="R134" s="154">
        <f>R135+R321</f>
        <v>165.28277473750001</v>
      </c>
      <c r="S134" s="89"/>
      <c r="T134" s="155">
        <f>T135+T321</f>
        <v>0.0042000000000000006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75</v>
      </c>
      <c r="AU134" s="18" t="s">
        <v>106</v>
      </c>
      <c r="BK134" s="156">
        <f>BK135+BK321</f>
        <v>0</v>
      </c>
    </row>
    <row r="135" s="12" customFormat="1" ht="25.92" customHeight="1">
      <c r="A135" s="12"/>
      <c r="B135" s="157"/>
      <c r="C135" s="12"/>
      <c r="D135" s="158" t="s">
        <v>75</v>
      </c>
      <c r="E135" s="159" t="s">
        <v>134</v>
      </c>
      <c r="F135" s="159" t="s">
        <v>135</v>
      </c>
      <c r="G135" s="12"/>
      <c r="H135" s="12"/>
      <c r="I135" s="160"/>
      <c r="J135" s="161">
        <f>BK135</f>
        <v>0</v>
      </c>
      <c r="K135" s="12"/>
      <c r="L135" s="157"/>
      <c r="M135" s="162"/>
      <c r="N135" s="163"/>
      <c r="O135" s="163"/>
      <c r="P135" s="164">
        <f>P136+P233+P250+P313+P318</f>
        <v>0</v>
      </c>
      <c r="Q135" s="163"/>
      <c r="R135" s="164">
        <f>R136+R233+R250+R313+R318</f>
        <v>104.61186966</v>
      </c>
      <c r="S135" s="163"/>
      <c r="T135" s="165">
        <f>T136+T233+T250+T313+T318</f>
        <v>0.0042000000000000006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8" t="s">
        <v>84</v>
      </c>
      <c r="AT135" s="166" t="s">
        <v>75</v>
      </c>
      <c r="AU135" s="166" t="s">
        <v>76</v>
      </c>
      <c r="AY135" s="158" t="s">
        <v>136</v>
      </c>
      <c r="BK135" s="167">
        <f>BK136+BK233+BK250+BK313+BK318</f>
        <v>0</v>
      </c>
    </row>
    <row r="136" s="12" customFormat="1" ht="22.8" customHeight="1">
      <c r="A136" s="12"/>
      <c r="B136" s="157"/>
      <c r="C136" s="12"/>
      <c r="D136" s="158" t="s">
        <v>75</v>
      </c>
      <c r="E136" s="168" t="s">
        <v>157</v>
      </c>
      <c r="F136" s="168" t="s">
        <v>495</v>
      </c>
      <c r="G136" s="12"/>
      <c r="H136" s="12"/>
      <c r="I136" s="160"/>
      <c r="J136" s="169">
        <f>BK136</f>
        <v>0</v>
      </c>
      <c r="K136" s="12"/>
      <c r="L136" s="157"/>
      <c r="M136" s="162"/>
      <c r="N136" s="163"/>
      <c r="O136" s="163"/>
      <c r="P136" s="164">
        <f>SUM(P137:P232)</f>
        <v>0</v>
      </c>
      <c r="Q136" s="163"/>
      <c r="R136" s="164">
        <f>SUM(R137:R232)</f>
        <v>44.037160059999998</v>
      </c>
      <c r="S136" s="163"/>
      <c r="T136" s="165">
        <f>SUM(T137:T232)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8" t="s">
        <v>84</v>
      </c>
      <c r="AT136" s="166" t="s">
        <v>75</v>
      </c>
      <c r="AU136" s="166" t="s">
        <v>84</v>
      </c>
      <c r="AY136" s="158" t="s">
        <v>136</v>
      </c>
      <c r="BK136" s="167">
        <f>SUM(BK137:BK232)</f>
        <v>0</v>
      </c>
    </row>
    <row r="137" s="2" customFormat="1" ht="33" customHeight="1">
      <c r="A137" s="37"/>
      <c r="B137" s="170"/>
      <c r="C137" s="171" t="s">
        <v>84</v>
      </c>
      <c r="D137" s="171" t="s">
        <v>139</v>
      </c>
      <c r="E137" s="172" t="s">
        <v>496</v>
      </c>
      <c r="F137" s="173" t="s">
        <v>497</v>
      </c>
      <c r="G137" s="174" t="s">
        <v>142</v>
      </c>
      <c r="H137" s="175">
        <v>1.3500000000000001</v>
      </c>
      <c r="I137" s="176"/>
      <c r="J137" s="177">
        <f>ROUND(I137*H137,2)</f>
        <v>0</v>
      </c>
      <c r="K137" s="173" t="s">
        <v>154</v>
      </c>
      <c r="L137" s="38"/>
      <c r="M137" s="178" t="s">
        <v>1</v>
      </c>
      <c r="N137" s="179" t="s">
        <v>41</v>
      </c>
      <c r="O137" s="76"/>
      <c r="P137" s="180">
        <f>O137*H137</f>
        <v>0</v>
      </c>
      <c r="Q137" s="180">
        <v>0.22044</v>
      </c>
      <c r="R137" s="180">
        <f>Q137*H137</f>
        <v>0.29759400000000003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143</v>
      </c>
      <c r="AT137" s="182" t="s">
        <v>139</v>
      </c>
      <c r="AU137" s="182" t="s">
        <v>86</v>
      </c>
      <c r="AY137" s="18" t="s">
        <v>136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84</v>
      </c>
      <c r="BK137" s="183">
        <f>ROUND(I137*H137,2)</f>
        <v>0</v>
      </c>
      <c r="BL137" s="18" t="s">
        <v>143</v>
      </c>
      <c r="BM137" s="182" t="s">
        <v>498</v>
      </c>
    </row>
    <row r="138" s="2" customFormat="1">
      <c r="A138" s="37"/>
      <c r="B138" s="38"/>
      <c r="C138" s="37"/>
      <c r="D138" s="184" t="s">
        <v>145</v>
      </c>
      <c r="E138" s="37"/>
      <c r="F138" s="185" t="s">
        <v>499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145</v>
      </c>
      <c r="AU138" s="18" t="s">
        <v>86</v>
      </c>
    </row>
    <row r="139" s="13" customFormat="1">
      <c r="A139" s="13"/>
      <c r="B139" s="189"/>
      <c r="C139" s="13"/>
      <c r="D139" s="184" t="s">
        <v>147</v>
      </c>
      <c r="E139" s="190" t="s">
        <v>1</v>
      </c>
      <c r="F139" s="191" t="s">
        <v>500</v>
      </c>
      <c r="G139" s="13"/>
      <c r="H139" s="190" t="s">
        <v>1</v>
      </c>
      <c r="I139" s="192"/>
      <c r="J139" s="13"/>
      <c r="K139" s="13"/>
      <c r="L139" s="189"/>
      <c r="M139" s="193"/>
      <c r="N139" s="194"/>
      <c r="O139" s="194"/>
      <c r="P139" s="194"/>
      <c r="Q139" s="194"/>
      <c r="R139" s="194"/>
      <c r="S139" s="194"/>
      <c r="T139" s="19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0" t="s">
        <v>147</v>
      </c>
      <c r="AU139" s="190" t="s">
        <v>86</v>
      </c>
      <c r="AV139" s="13" t="s">
        <v>84</v>
      </c>
      <c r="AW139" s="13" t="s">
        <v>32</v>
      </c>
      <c r="AX139" s="13" t="s">
        <v>76</v>
      </c>
      <c r="AY139" s="190" t="s">
        <v>136</v>
      </c>
    </row>
    <row r="140" s="14" customFormat="1">
      <c r="A140" s="14"/>
      <c r="B140" s="196"/>
      <c r="C140" s="14"/>
      <c r="D140" s="184" t="s">
        <v>147</v>
      </c>
      <c r="E140" s="197" t="s">
        <v>1</v>
      </c>
      <c r="F140" s="198" t="s">
        <v>501</v>
      </c>
      <c r="G140" s="14"/>
      <c r="H140" s="199">
        <v>1.3500000000000001</v>
      </c>
      <c r="I140" s="200"/>
      <c r="J140" s="14"/>
      <c r="K140" s="14"/>
      <c r="L140" s="196"/>
      <c r="M140" s="201"/>
      <c r="N140" s="202"/>
      <c r="O140" s="202"/>
      <c r="P140" s="202"/>
      <c r="Q140" s="202"/>
      <c r="R140" s="202"/>
      <c r="S140" s="202"/>
      <c r="T140" s="20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7" t="s">
        <v>147</v>
      </c>
      <c r="AU140" s="197" t="s">
        <v>86</v>
      </c>
      <c r="AV140" s="14" t="s">
        <v>86</v>
      </c>
      <c r="AW140" s="14" t="s">
        <v>32</v>
      </c>
      <c r="AX140" s="14" t="s">
        <v>84</v>
      </c>
      <c r="AY140" s="197" t="s">
        <v>136</v>
      </c>
    </row>
    <row r="141" s="2" customFormat="1" ht="24.15" customHeight="1">
      <c r="A141" s="37"/>
      <c r="B141" s="170"/>
      <c r="C141" s="171" t="s">
        <v>86</v>
      </c>
      <c r="D141" s="171" t="s">
        <v>139</v>
      </c>
      <c r="E141" s="172" t="s">
        <v>502</v>
      </c>
      <c r="F141" s="173" t="s">
        <v>503</v>
      </c>
      <c r="G141" s="174" t="s">
        <v>207</v>
      </c>
      <c r="H141" s="175">
        <v>172.31999999999999</v>
      </c>
      <c r="I141" s="176"/>
      <c r="J141" s="177">
        <f>ROUND(I141*H141,2)</f>
        <v>0</v>
      </c>
      <c r="K141" s="173" t="s">
        <v>1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0.0049800000000000001</v>
      </c>
      <c r="R141" s="180">
        <f>Q141*H141</f>
        <v>0.85815359999999996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143</v>
      </c>
      <c r="AT141" s="182" t="s">
        <v>139</v>
      </c>
      <c r="AU141" s="182" t="s">
        <v>86</v>
      </c>
      <c r="AY141" s="18" t="s">
        <v>136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143</v>
      </c>
      <c r="BM141" s="182" t="s">
        <v>504</v>
      </c>
    </row>
    <row r="142" s="2" customFormat="1">
      <c r="A142" s="37"/>
      <c r="B142" s="38"/>
      <c r="C142" s="37"/>
      <c r="D142" s="184" t="s">
        <v>145</v>
      </c>
      <c r="E142" s="37"/>
      <c r="F142" s="185" t="s">
        <v>505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145</v>
      </c>
      <c r="AU142" s="18" t="s">
        <v>86</v>
      </c>
    </row>
    <row r="143" s="13" customFormat="1">
      <c r="A143" s="13"/>
      <c r="B143" s="189"/>
      <c r="C143" s="13"/>
      <c r="D143" s="184" t="s">
        <v>147</v>
      </c>
      <c r="E143" s="190" t="s">
        <v>1</v>
      </c>
      <c r="F143" s="191" t="s">
        <v>506</v>
      </c>
      <c r="G143" s="13"/>
      <c r="H143" s="190" t="s">
        <v>1</v>
      </c>
      <c r="I143" s="192"/>
      <c r="J143" s="13"/>
      <c r="K143" s="13"/>
      <c r="L143" s="189"/>
      <c r="M143" s="193"/>
      <c r="N143" s="194"/>
      <c r="O143" s="194"/>
      <c r="P143" s="194"/>
      <c r="Q143" s="194"/>
      <c r="R143" s="194"/>
      <c r="S143" s="194"/>
      <c r="T143" s="19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0" t="s">
        <v>147</v>
      </c>
      <c r="AU143" s="190" t="s">
        <v>86</v>
      </c>
      <c r="AV143" s="13" t="s">
        <v>84</v>
      </c>
      <c r="AW143" s="13" t="s">
        <v>32</v>
      </c>
      <c r="AX143" s="13" t="s">
        <v>76</v>
      </c>
      <c r="AY143" s="190" t="s">
        <v>136</v>
      </c>
    </row>
    <row r="144" s="14" customFormat="1">
      <c r="A144" s="14"/>
      <c r="B144" s="196"/>
      <c r="C144" s="14"/>
      <c r="D144" s="184" t="s">
        <v>147</v>
      </c>
      <c r="E144" s="197" t="s">
        <v>1</v>
      </c>
      <c r="F144" s="198" t="s">
        <v>507</v>
      </c>
      <c r="G144" s="14"/>
      <c r="H144" s="199">
        <v>1.8999999999999999</v>
      </c>
      <c r="I144" s="200"/>
      <c r="J144" s="14"/>
      <c r="K144" s="14"/>
      <c r="L144" s="196"/>
      <c r="M144" s="201"/>
      <c r="N144" s="202"/>
      <c r="O144" s="202"/>
      <c r="P144" s="202"/>
      <c r="Q144" s="202"/>
      <c r="R144" s="202"/>
      <c r="S144" s="202"/>
      <c r="T144" s="20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7" t="s">
        <v>147</v>
      </c>
      <c r="AU144" s="197" t="s">
        <v>86</v>
      </c>
      <c r="AV144" s="14" t="s">
        <v>86</v>
      </c>
      <c r="AW144" s="14" t="s">
        <v>32</v>
      </c>
      <c r="AX144" s="14" t="s">
        <v>76</v>
      </c>
      <c r="AY144" s="197" t="s">
        <v>136</v>
      </c>
    </row>
    <row r="145" s="13" customFormat="1">
      <c r="A145" s="13"/>
      <c r="B145" s="189"/>
      <c r="C145" s="13"/>
      <c r="D145" s="184" t="s">
        <v>147</v>
      </c>
      <c r="E145" s="190" t="s">
        <v>1</v>
      </c>
      <c r="F145" s="191" t="s">
        <v>508</v>
      </c>
      <c r="G145" s="13"/>
      <c r="H145" s="190" t="s">
        <v>1</v>
      </c>
      <c r="I145" s="192"/>
      <c r="J145" s="13"/>
      <c r="K145" s="13"/>
      <c r="L145" s="189"/>
      <c r="M145" s="193"/>
      <c r="N145" s="194"/>
      <c r="O145" s="194"/>
      <c r="P145" s="194"/>
      <c r="Q145" s="194"/>
      <c r="R145" s="194"/>
      <c r="S145" s="194"/>
      <c r="T145" s="19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0" t="s">
        <v>147</v>
      </c>
      <c r="AU145" s="190" t="s">
        <v>86</v>
      </c>
      <c r="AV145" s="13" t="s">
        <v>84</v>
      </c>
      <c r="AW145" s="13" t="s">
        <v>32</v>
      </c>
      <c r="AX145" s="13" t="s">
        <v>76</v>
      </c>
      <c r="AY145" s="190" t="s">
        <v>136</v>
      </c>
    </row>
    <row r="146" s="14" customFormat="1">
      <c r="A146" s="14"/>
      <c r="B146" s="196"/>
      <c r="C146" s="14"/>
      <c r="D146" s="184" t="s">
        <v>147</v>
      </c>
      <c r="E146" s="197" t="s">
        <v>1</v>
      </c>
      <c r="F146" s="198" t="s">
        <v>509</v>
      </c>
      <c r="G146" s="14"/>
      <c r="H146" s="199">
        <v>2.0499999999999998</v>
      </c>
      <c r="I146" s="200"/>
      <c r="J146" s="14"/>
      <c r="K146" s="14"/>
      <c r="L146" s="196"/>
      <c r="M146" s="201"/>
      <c r="N146" s="202"/>
      <c r="O146" s="202"/>
      <c r="P146" s="202"/>
      <c r="Q146" s="202"/>
      <c r="R146" s="202"/>
      <c r="S146" s="202"/>
      <c r="T146" s="20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7" t="s">
        <v>147</v>
      </c>
      <c r="AU146" s="197" t="s">
        <v>86</v>
      </c>
      <c r="AV146" s="14" t="s">
        <v>86</v>
      </c>
      <c r="AW146" s="14" t="s">
        <v>32</v>
      </c>
      <c r="AX146" s="14" t="s">
        <v>76</v>
      </c>
      <c r="AY146" s="197" t="s">
        <v>136</v>
      </c>
    </row>
    <row r="147" s="13" customFormat="1">
      <c r="A147" s="13"/>
      <c r="B147" s="189"/>
      <c r="C147" s="13"/>
      <c r="D147" s="184" t="s">
        <v>147</v>
      </c>
      <c r="E147" s="190" t="s">
        <v>1</v>
      </c>
      <c r="F147" s="191" t="s">
        <v>510</v>
      </c>
      <c r="G147" s="13"/>
      <c r="H147" s="190" t="s">
        <v>1</v>
      </c>
      <c r="I147" s="192"/>
      <c r="J147" s="13"/>
      <c r="K147" s="13"/>
      <c r="L147" s="189"/>
      <c r="M147" s="193"/>
      <c r="N147" s="194"/>
      <c r="O147" s="194"/>
      <c r="P147" s="194"/>
      <c r="Q147" s="194"/>
      <c r="R147" s="194"/>
      <c r="S147" s="194"/>
      <c r="T147" s="19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0" t="s">
        <v>147</v>
      </c>
      <c r="AU147" s="190" t="s">
        <v>86</v>
      </c>
      <c r="AV147" s="13" t="s">
        <v>84</v>
      </c>
      <c r="AW147" s="13" t="s">
        <v>32</v>
      </c>
      <c r="AX147" s="13" t="s">
        <v>76</v>
      </c>
      <c r="AY147" s="190" t="s">
        <v>136</v>
      </c>
    </row>
    <row r="148" s="14" customFormat="1">
      <c r="A148" s="14"/>
      <c r="B148" s="196"/>
      <c r="C148" s="14"/>
      <c r="D148" s="184" t="s">
        <v>147</v>
      </c>
      <c r="E148" s="197" t="s">
        <v>1</v>
      </c>
      <c r="F148" s="198" t="s">
        <v>511</v>
      </c>
      <c r="G148" s="14"/>
      <c r="H148" s="199">
        <v>19.18</v>
      </c>
      <c r="I148" s="200"/>
      <c r="J148" s="14"/>
      <c r="K148" s="14"/>
      <c r="L148" s="196"/>
      <c r="M148" s="201"/>
      <c r="N148" s="202"/>
      <c r="O148" s="202"/>
      <c r="P148" s="202"/>
      <c r="Q148" s="202"/>
      <c r="R148" s="202"/>
      <c r="S148" s="202"/>
      <c r="T148" s="20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7" t="s">
        <v>147</v>
      </c>
      <c r="AU148" s="197" t="s">
        <v>86</v>
      </c>
      <c r="AV148" s="14" t="s">
        <v>86</v>
      </c>
      <c r="AW148" s="14" t="s">
        <v>32</v>
      </c>
      <c r="AX148" s="14" t="s">
        <v>76</v>
      </c>
      <c r="AY148" s="197" t="s">
        <v>136</v>
      </c>
    </row>
    <row r="149" s="13" customFormat="1">
      <c r="A149" s="13"/>
      <c r="B149" s="189"/>
      <c r="C149" s="13"/>
      <c r="D149" s="184" t="s">
        <v>147</v>
      </c>
      <c r="E149" s="190" t="s">
        <v>1</v>
      </c>
      <c r="F149" s="191" t="s">
        <v>512</v>
      </c>
      <c r="G149" s="13"/>
      <c r="H149" s="190" t="s">
        <v>1</v>
      </c>
      <c r="I149" s="192"/>
      <c r="J149" s="13"/>
      <c r="K149" s="13"/>
      <c r="L149" s="189"/>
      <c r="M149" s="193"/>
      <c r="N149" s="194"/>
      <c r="O149" s="194"/>
      <c r="P149" s="194"/>
      <c r="Q149" s="194"/>
      <c r="R149" s="194"/>
      <c r="S149" s="194"/>
      <c r="T149" s="19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0" t="s">
        <v>147</v>
      </c>
      <c r="AU149" s="190" t="s">
        <v>86</v>
      </c>
      <c r="AV149" s="13" t="s">
        <v>84</v>
      </c>
      <c r="AW149" s="13" t="s">
        <v>32</v>
      </c>
      <c r="AX149" s="13" t="s">
        <v>76</v>
      </c>
      <c r="AY149" s="190" t="s">
        <v>136</v>
      </c>
    </row>
    <row r="150" s="14" customFormat="1">
      <c r="A150" s="14"/>
      <c r="B150" s="196"/>
      <c r="C150" s="14"/>
      <c r="D150" s="184" t="s">
        <v>147</v>
      </c>
      <c r="E150" s="197" t="s">
        <v>1</v>
      </c>
      <c r="F150" s="198" t="s">
        <v>513</v>
      </c>
      <c r="G150" s="14"/>
      <c r="H150" s="199">
        <v>15.94</v>
      </c>
      <c r="I150" s="200"/>
      <c r="J150" s="14"/>
      <c r="K150" s="14"/>
      <c r="L150" s="196"/>
      <c r="M150" s="201"/>
      <c r="N150" s="202"/>
      <c r="O150" s="202"/>
      <c r="P150" s="202"/>
      <c r="Q150" s="202"/>
      <c r="R150" s="202"/>
      <c r="S150" s="202"/>
      <c r="T150" s="20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7" t="s">
        <v>147</v>
      </c>
      <c r="AU150" s="197" t="s">
        <v>86</v>
      </c>
      <c r="AV150" s="14" t="s">
        <v>86</v>
      </c>
      <c r="AW150" s="14" t="s">
        <v>32</v>
      </c>
      <c r="AX150" s="14" t="s">
        <v>76</v>
      </c>
      <c r="AY150" s="197" t="s">
        <v>136</v>
      </c>
    </row>
    <row r="151" s="13" customFormat="1">
      <c r="A151" s="13"/>
      <c r="B151" s="189"/>
      <c r="C151" s="13"/>
      <c r="D151" s="184" t="s">
        <v>147</v>
      </c>
      <c r="E151" s="190" t="s">
        <v>1</v>
      </c>
      <c r="F151" s="191" t="s">
        <v>514</v>
      </c>
      <c r="G151" s="13"/>
      <c r="H151" s="190" t="s">
        <v>1</v>
      </c>
      <c r="I151" s="192"/>
      <c r="J151" s="13"/>
      <c r="K151" s="13"/>
      <c r="L151" s="189"/>
      <c r="M151" s="193"/>
      <c r="N151" s="194"/>
      <c r="O151" s="194"/>
      <c r="P151" s="194"/>
      <c r="Q151" s="194"/>
      <c r="R151" s="194"/>
      <c r="S151" s="194"/>
      <c r="T151" s="19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147</v>
      </c>
      <c r="AU151" s="190" t="s">
        <v>86</v>
      </c>
      <c r="AV151" s="13" t="s">
        <v>84</v>
      </c>
      <c r="AW151" s="13" t="s">
        <v>32</v>
      </c>
      <c r="AX151" s="13" t="s">
        <v>76</v>
      </c>
      <c r="AY151" s="190" t="s">
        <v>136</v>
      </c>
    </row>
    <row r="152" s="14" customFormat="1">
      <c r="A152" s="14"/>
      <c r="B152" s="196"/>
      <c r="C152" s="14"/>
      <c r="D152" s="184" t="s">
        <v>147</v>
      </c>
      <c r="E152" s="197" t="s">
        <v>1</v>
      </c>
      <c r="F152" s="198" t="s">
        <v>515</v>
      </c>
      <c r="G152" s="14"/>
      <c r="H152" s="199">
        <v>11.59</v>
      </c>
      <c r="I152" s="200"/>
      <c r="J152" s="14"/>
      <c r="K152" s="14"/>
      <c r="L152" s="196"/>
      <c r="M152" s="201"/>
      <c r="N152" s="202"/>
      <c r="O152" s="202"/>
      <c r="P152" s="202"/>
      <c r="Q152" s="202"/>
      <c r="R152" s="202"/>
      <c r="S152" s="202"/>
      <c r="T152" s="20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7" t="s">
        <v>147</v>
      </c>
      <c r="AU152" s="197" t="s">
        <v>86</v>
      </c>
      <c r="AV152" s="14" t="s">
        <v>86</v>
      </c>
      <c r="AW152" s="14" t="s">
        <v>32</v>
      </c>
      <c r="AX152" s="14" t="s">
        <v>76</v>
      </c>
      <c r="AY152" s="197" t="s">
        <v>136</v>
      </c>
    </row>
    <row r="153" s="13" customFormat="1">
      <c r="A153" s="13"/>
      <c r="B153" s="189"/>
      <c r="C153" s="13"/>
      <c r="D153" s="184" t="s">
        <v>147</v>
      </c>
      <c r="E153" s="190" t="s">
        <v>1</v>
      </c>
      <c r="F153" s="191" t="s">
        <v>516</v>
      </c>
      <c r="G153" s="13"/>
      <c r="H153" s="190" t="s">
        <v>1</v>
      </c>
      <c r="I153" s="192"/>
      <c r="J153" s="13"/>
      <c r="K153" s="13"/>
      <c r="L153" s="189"/>
      <c r="M153" s="193"/>
      <c r="N153" s="194"/>
      <c r="O153" s="194"/>
      <c r="P153" s="194"/>
      <c r="Q153" s="194"/>
      <c r="R153" s="194"/>
      <c r="S153" s="194"/>
      <c r="T153" s="19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0" t="s">
        <v>147</v>
      </c>
      <c r="AU153" s="190" t="s">
        <v>86</v>
      </c>
      <c r="AV153" s="13" t="s">
        <v>84</v>
      </c>
      <c r="AW153" s="13" t="s">
        <v>32</v>
      </c>
      <c r="AX153" s="13" t="s">
        <v>76</v>
      </c>
      <c r="AY153" s="190" t="s">
        <v>136</v>
      </c>
    </row>
    <row r="154" s="14" customFormat="1">
      <c r="A154" s="14"/>
      <c r="B154" s="196"/>
      <c r="C154" s="14"/>
      <c r="D154" s="184" t="s">
        <v>147</v>
      </c>
      <c r="E154" s="197" t="s">
        <v>1</v>
      </c>
      <c r="F154" s="198" t="s">
        <v>517</v>
      </c>
      <c r="G154" s="14"/>
      <c r="H154" s="199">
        <v>21.704999999999998</v>
      </c>
      <c r="I154" s="200"/>
      <c r="J154" s="14"/>
      <c r="K154" s="14"/>
      <c r="L154" s="196"/>
      <c r="M154" s="201"/>
      <c r="N154" s="202"/>
      <c r="O154" s="202"/>
      <c r="P154" s="202"/>
      <c r="Q154" s="202"/>
      <c r="R154" s="202"/>
      <c r="S154" s="202"/>
      <c r="T154" s="20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7" t="s">
        <v>147</v>
      </c>
      <c r="AU154" s="197" t="s">
        <v>86</v>
      </c>
      <c r="AV154" s="14" t="s">
        <v>86</v>
      </c>
      <c r="AW154" s="14" t="s">
        <v>32</v>
      </c>
      <c r="AX154" s="14" t="s">
        <v>76</v>
      </c>
      <c r="AY154" s="197" t="s">
        <v>136</v>
      </c>
    </row>
    <row r="155" s="13" customFormat="1">
      <c r="A155" s="13"/>
      <c r="B155" s="189"/>
      <c r="C155" s="13"/>
      <c r="D155" s="184" t="s">
        <v>147</v>
      </c>
      <c r="E155" s="190" t="s">
        <v>1</v>
      </c>
      <c r="F155" s="191" t="s">
        <v>518</v>
      </c>
      <c r="G155" s="13"/>
      <c r="H155" s="190" t="s">
        <v>1</v>
      </c>
      <c r="I155" s="192"/>
      <c r="J155" s="13"/>
      <c r="K155" s="13"/>
      <c r="L155" s="189"/>
      <c r="M155" s="193"/>
      <c r="N155" s="194"/>
      <c r="O155" s="194"/>
      <c r="P155" s="194"/>
      <c r="Q155" s="194"/>
      <c r="R155" s="194"/>
      <c r="S155" s="194"/>
      <c r="T155" s="19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0" t="s">
        <v>147</v>
      </c>
      <c r="AU155" s="190" t="s">
        <v>86</v>
      </c>
      <c r="AV155" s="13" t="s">
        <v>84</v>
      </c>
      <c r="AW155" s="13" t="s">
        <v>32</v>
      </c>
      <c r="AX155" s="13" t="s">
        <v>76</v>
      </c>
      <c r="AY155" s="190" t="s">
        <v>136</v>
      </c>
    </row>
    <row r="156" s="14" customFormat="1">
      <c r="A156" s="14"/>
      <c r="B156" s="196"/>
      <c r="C156" s="14"/>
      <c r="D156" s="184" t="s">
        <v>147</v>
      </c>
      <c r="E156" s="197" t="s">
        <v>1</v>
      </c>
      <c r="F156" s="198" t="s">
        <v>519</v>
      </c>
      <c r="G156" s="14"/>
      <c r="H156" s="199">
        <v>13.02</v>
      </c>
      <c r="I156" s="200"/>
      <c r="J156" s="14"/>
      <c r="K156" s="14"/>
      <c r="L156" s="196"/>
      <c r="M156" s="201"/>
      <c r="N156" s="202"/>
      <c r="O156" s="202"/>
      <c r="P156" s="202"/>
      <c r="Q156" s="202"/>
      <c r="R156" s="202"/>
      <c r="S156" s="202"/>
      <c r="T156" s="20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7" t="s">
        <v>147</v>
      </c>
      <c r="AU156" s="197" t="s">
        <v>86</v>
      </c>
      <c r="AV156" s="14" t="s">
        <v>86</v>
      </c>
      <c r="AW156" s="14" t="s">
        <v>32</v>
      </c>
      <c r="AX156" s="14" t="s">
        <v>76</v>
      </c>
      <c r="AY156" s="197" t="s">
        <v>136</v>
      </c>
    </row>
    <row r="157" s="13" customFormat="1">
      <c r="A157" s="13"/>
      <c r="B157" s="189"/>
      <c r="C157" s="13"/>
      <c r="D157" s="184" t="s">
        <v>147</v>
      </c>
      <c r="E157" s="190" t="s">
        <v>1</v>
      </c>
      <c r="F157" s="191" t="s">
        <v>520</v>
      </c>
      <c r="G157" s="13"/>
      <c r="H157" s="190" t="s">
        <v>1</v>
      </c>
      <c r="I157" s="192"/>
      <c r="J157" s="13"/>
      <c r="K157" s="13"/>
      <c r="L157" s="189"/>
      <c r="M157" s="193"/>
      <c r="N157" s="194"/>
      <c r="O157" s="194"/>
      <c r="P157" s="194"/>
      <c r="Q157" s="194"/>
      <c r="R157" s="194"/>
      <c r="S157" s="194"/>
      <c r="T157" s="19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147</v>
      </c>
      <c r="AU157" s="190" t="s">
        <v>86</v>
      </c>
      <c r="AV157" s="13" t="s">
        <v>84</v>
      </c>
      <c r="AW157" s="13" t="s">
        <v>32</v>
      </c>
      <c r="AX157" s="13" t="s">
        <v>76</v>
      </c>
      <c r="AY157" s="190" t="s">
        <v>136</v>
      </c>
    </row>
    <row r="158" s="14" customFormat="1">
      <c r="A158" s="14"/>
      <c r="B158" s="196"/>
      <c r="C158" s="14"/>
      <c r="D158" s="184" t="s">
        <v>147</v>
      </c>
      <c r="E158" s="197" t="s">
        <v>1</v>
      </c>
      <c r="F158" s="198" t="s">
        <v>521</v>
      </c>
      <c r="G158" s="14"/>
      <c r="H158" s="199">
        <v>37.545000000000002</v>
      </c>
      <c r="I158" s="200"/>
      <c r="J158" s="14"/>
      <c r="K158" s="14"/>
      <c r="L158" s="196"/>
      <c r="M158" s="201"/>
      <c r="N158" s="202"/>
      <c r="O158" s="202"/>
      <c r="P158" s="202"/>
      <c r="Q158" s="202"/>
      <c r="R158" s="202"/>
      <c r="S158" s="202"/>
      <c r="T158" s="20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7" t="s">
        <v>147</v>
      </c>
      <c r="AU158" s="197" t="s">
        <v>86</v>
      </c>
      <c r="AV158" s="14" t="s">
        <v>86</v>
      </c>
      <c r="AW158" s="14" t="s">
        <v>32</v>
      </c>
      <c r="AX158" s="14" t="s">
        <v>76</v>
      </c>
      <c r="AY158" s="197" t="s">
        <v>136</v>
      </c>
    </row>
    <row r="159" s="14" customFormat="1">
      <c r="A159" s="14"/>
      <c r="B159" s="196"/>
      <c r="C159" s="14"/>
      <c r="D159" s="184" t="s">
        <v>147</v>
      </c>
      <c r="E159" s="197" t="s">
        <v>1</v>
      </c>
      <c r="F159" s="198" t="s">
        <v>522</v>
      </c>
      <c r="G159" s="14"/>
      <c r="H159" s="199">
        <v>1.8999999999999999</v>
      </c>
      <c r="I159" s="200"/>
      <c r="J159" s="14"/>
      <c r="K159" s="14"/>
      <c r="L159" s="196"/>
      <c r="M159" s="201"/>
      <c r="N159" s="202"/>
      <c r="O159" s="202"/>
      <c r="P159" s="202"/>
      <c r="Q159" s="202"/>
      <c r="R159" s="202"/>
      <c r="S159" s="202"/>
      <c r="T159" s="20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7" t="s">
        <v>147</v>
      </c>
      <c r="AU159" s="197" t="s">
        <v>86</v>
      </c>
      <c r="AV159" s="14" t="s">
        <v>86</v>
      </c>
      <c r="AW159" s="14" t="s">
        <v>32</v>
      </c>
      <c r="AX159" s="14" t="s">
        <v>76</v>
      </c>
      <c r="AY159" s="197" t="s">
        <v>136</v>
      </c>
    </row>
    <row r="160" s="13" customFormat="1">
      <c r="A160" s="13"/>
      <c r="B160" s="189"/>
      <c r="C160" s="13"/>
      <c r="D160" s="184" t="s">
        <v>147</v>
      </c>
      <c r="E160" s="190" t="s">
        <v>1</v>
      </c>
      <c r="F160" s="191" t="s">
        <v>523</v>
      </c>
      <c r="G160" s="13"/>
      <c r="H160" s="190" t="s">
        <v>1</v>
      </c>
      <c r="I160" s="192"/>
      <c r="J160" s="13"/>
      <c r="K160" s="13"/>
      <c r="L160" s="189"/>
      <c r="M160" s="193"/>
      <c r="N160" s="194"/>
      <c r="O160" s="194"/>
      <c r="P160" s="194"/>
      <c r="Q160" s="194"/>
      <c r="R160" s="194"/>
      <c r="S160" s="194"/>
      <c r="T160" s="19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147</v>
      </c>
      <c r="AU160" s="190" t="s">
        <v>86</v>
      </c>
      <c r="AV160" s="13" t="s">
        <v>84</v>
      </c>
      <c r="AW160" s="13" t="s">
        <v>32</v>
      </c>
      <c r="AX160" s="13" t="s">
        <v>76</v>
      </c>
      <c r="AY160" s="190" t="s">
        <v>136</v>
      </c>
    </row>
    <row r="161" s="14" customFormat="1">
      <c r="A161" s="14"/>
      <c r="B161" s="196"/>
      <c r="C161" s="14"/>
      <c r="D161" s="184" t="s">
        <v>147</v>
      </c>
      <c r="E161" s="197" t="s">
        <v>1</v>
      </c>
      <c r="F161" s="198" t="s">
        <v>524</v>
      </c>
      <c r="G161" s="14"/>
      <c r="H161" s="199">
        <v>3.0750000000000002</v>
      </c>
      <c r="I161" s="200"/>
      <c r="J161" s="14"/>
      <c r="K161" s="14"/>
      <c r="L161" s="196"/>
      <c r="M161" s="201"/>
      <c r="N161" s="202"/>
      <c r="O161" s="202"/>
      <c r="P161" s="202"/>
      <c r="Q161" s="202"/>
      <c r="R161" s="202"/>
      <c r="S161" s="202"/>
      <c r="T161" s="20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7" t="s">
        <v>147</v>
      </c>
      <c r="AU161" s="197" t="s">
        <v>86</v>
      </c>
      <c r="AV161" s="14" t="s">
        <v>86</v>
      </c>
      <c r="AW161" s="14" t="s">
        <v>32</v>
      </c>
      <c r="AX161" s="14" t="s">
        <v>76</v>
      </c>
      <c r="AY161" s="197" t="s">
        <v>136</v>
      </c>
    </row>
    <row r="162" s="13" customFormat="1">
      <c r="A162" s="13"/>
      <c r="B162" s="189"/>
      <c r="C162" s="13"/>
      <c r="D162" s="184" t="s">
        <v>147</v>
      </c>
      <c r="E162" s="190" t="s">
        <v>1</v>
      </c>
      <c r="F162" s="191" t="s">
        <v>525</v>
      </c>
      <c r="G162" s="13"/>
      <c r="H162" s="190" t="s">
        <v>1</v>
      </c>
      <c r="I162" s="192"/>
      <c r="J162" s="13"/>
      <c r="K162" s="13"/>
      <c r="L162" s="189"/>
      <c r="M162" s="193"/>
      <c r="N162" s="194"/>
      <c r="O162" s="194"/>
      <c r="P162" s="194"/>
      <c r="Q162" s="194"/>
      <c r="R162" s="194"/>
      <c r="S162" s="194"/>
      <c r="T162" s="19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0" t="s">
        <v>147</v>
      </c>
      <c r="AU162" s="190" t="s">
        <v>86</v>
      </c>
      <c r="AV162" s="13" t="s">
        <v>84</v>
      </c>
      <c r="AW162" s="13" t="s">
        <v>32</v>
      </c>
      <c r="AX162" s="13" t="s">
        <v>76</v>
      </c>
      <c r="AY162" s="190" t="s">
        <v>136</v>
      </c>
    </row>
    <row r="163" s="14" customFormat="1">
      <c r="A163" s="14"/>
      <c r="B163" s="196"/>
      <c r="C163" s="14"/>
      <c r="D163" s="184" t="s">
        <v>147</v>
      </c>
      <c r="E163" s="197" t="s">
        <v>1</v>
      </c>
      <c r="F163" s="198" t="s">
        <v>526</v>
      </c>
      <c r="G163" s="14"/>
      <c r="H163" s="199">
        <v>4.4649999999999999</v>
      </c>
      <c r="I163" s="200"/>
      <c r="J163" s="14"/>
      <c r="K163" s="14"/>
      <c r="L163" s="196"/>
      <c r="M163" s="201"/>
      <c r="N163" s="202"/>
      <c r="O163" s="202"/>
      <c r="P163" s="202"/>
      <c r="Q163" s="202"/>
      <c r="R163" s="202"/>
      <c r="S163" s="202"/>
      <c r="T163" s="20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7" t="s">
        <v>147</v>
      </c>
      <c r="AU163" s="197" t="s">
        <v>86</v>
      </c>
      <c r="AV163" s="14" t="s">
        <v>86</v>
      </c>
      <c r="AW163" s="14" t="s">
        <v>32</v>
      </c>
      <c r="AX163" s="14" t="s">
        <v>76</v>
      </c>
      <c r="AY163" s="197" t="s">
        <v>136</v>
      </c>
    </row>
    <row r="164" s="13" customFormat="1">
      <c r="A164" s="13"/>
      <c r="B164" s="189"/>
      <c r="C164" s="13"/>
      <c r="D164" s="184" t="s">
        <v>147</v>
      </c>
      <c r="E164" s="190" t="s">
        <v>1</v>
      </c>
      <c r="F164" s="191" t="s">
        <v>527</v>
      </c>
      <c r="G164" s="13"/>
      <c r="H164" s="190" t="s">
        <v>1</v>
      </c>
      <c r="I164" s="192"/>
      <c r="J164" s="13"/>
      <c r="K164" s="13"/>
      <c r="L164" s="189"/>
      <c r="M164" s="193"/>
      <c r="N164" s="194"/>
      <c r="O164" s="194"/>
      <c r="P164" s="194"/>
      <c r="Q164" s="194"/>
      <c r="R164" s="194"/>
      <c r="S164" s="194"/>
      <c r="T164" s="19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0" t="s">
        <v>147</v>
      </c>
      <c r="AU164" s="190" t="s">
        <v>86</v>
      </c>
      <c r="AV164" s="13" t="s">
        <v>84</v>
      </c>
      <c r="AW164" s="13" t="s">
        <v>32</v>
      </c>
      <c r="AX164" s="13" t="s">
        <v>76</v>
      </c>
      <c r="AY164" s="190" t="s">
        <v>136</v>
      </c>
    </row>
    <row r="165" s="14" customFormat="1">
      <c r="A165" s="14"/>
      <c r="B165" s="196"/>
      <c r="C165" s="14"/>
      <c r="D165" s="184" t="s">
        <v>147</v>
      </c>
      <c r="E165" s="197" t="s">
        <v>1</v>
      </c>
      <c r="F165" s="198" t="s">
        <v>528</v>
      </c>
      <c r="G165" s="14"/>
      <c r="H165" s="199">
        <v>34.549999999999997</v>
      </c>
      <c r="I165" s="200"/>
      <c r="J165" s="14"/>
      <c r="K165" s="14"/>
      <c r="L165" s="196"/>
      <c r="M165" s="201"/>
      <c r="N165" s="202"/>
      <c r="O165" s="202"/>
      <c r="P165" s="202"/>
      <c r="Q165" s="202"/>
      <c r="R165" s="202"/>
      <c r="S165" s="202"/>
      <c r="T165" s="20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7" t="s">
        <v>147</v>
      </c>
      <c r="AU165" s="197" t="s">
        <v>86</v>
      </c>
      <c r="AV165" s="14" t="s">
        <v>86</v>
      </c>
      <c r="AW165" s="14" t="s">
        <v>32</v>
      </c>
      <c r="AX165" s="14" t="s">
        <v>76</v>
      </c>
      <c r="AY165" s="197" t="s">
        <v>136</v>
      </c>
    </row>
    <row r="166" s="13" customFormat="1">
      <c r="A166" s="13"/>
      <c r="B166" s="189"/>
      <c r="C166" s="13"/>
      <c r="D166" s="184" t="s">
        <v>147</v>
      </c>
      <c r="E166" s="190" t="s">
        <v>1</v>
      </c>
      <c r="F166" s="191" t="s">
        <v>529</v>
      </c>
      <c r="G166" s="13"/>
      <c r="H166" s="190" t="s">
        <v>1</v>
      </c>
      <c r="I166" s="192"/>
      <c r="J166" s="13"/>
      <c r="K166" s="13"/>
      <c r="L166" s="189"/>
      <c r="M166" s="193"/>
      <c r="N166" s="194"/>
      <c r="O166" s="194"/>
      <c r="P166" s="194"/>
      <c r="Q166" s="194"/>
      <c r="R166" s="194"/>
      <c r="S166" s="194"/>
      <c r="T166" s="19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0" t="s">
        <v>147</v>
      </c>
      <c r="AU166" s="190" t="s">
        <v>86</v>
      </c>
      <c r="AV166" s="13" t="s">
        <v>84</v>
      </c>
      <c r="AW166" s="13" t="s">
        <v>32</v>
      </c>
      <c r="AX166" s="13" t="s">
        <v>76</v>
      </c>
      <c r="AY166" s="190" t="s">
        <v>136</v>
      </c>
    </row>
    <row r="167" s="14" customFormat="1">
      <c r="A167" s="14"/>
      <c r="B167" s="196"/>
      <c r="C167" s="14"/>
      <c r="D167" s="184" t="s">
        <v>147</v>
      </c>
      <c r="E167" s="197" t="s">
        <v>1</v>
      </c>
      <c r="F167" s="198" t="s">
        <v>530</v>
      </c>
      <c r="G167" s="14"/>
      <c r="H167" s="199">
        <v>0.90000000000000002</v>
      </c>
      <c r="I167" s="200"/>
      <c r="J167" s="14"/>
      <c r="K167" s="14"/>
      <c r="L167" s="196"/>
      <c r="M167" s="201"/>
      <c r="N167" s="202"/>
      <c r="O167" s="202"/>
      <c r="P167" s="202"/>
      <c r="Q167" s="202"/>
      <c r="R167" s="202"/>
      <c r="S167" s="202"/>
      <c r="T167" s="20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7" t="s">
        <v>147</v>
      </c>
      <c r="AU167" s="197" t="s">
        <v>86</v>
      </c>
      <c r="AV167" s="14" t="s">
        <v>86</v>
      </c>
      <c r="AW167" s="14" t="s">
        <v>32</v>
      </c>
      <c r="AX167" s="14" t="s">
        <v>76</v>
      </c>
      <c r="AY167" s="197" t="s">
        <v>136</v>
      </c>
    </row>
    <row r="168" s="13" customFormat="1">
      <c r="A168" s="13"/>
      <c r="B168" s="189"/>
      <c r="C168" s="13"/>
      <c r="D168" s="184" t="s">
        <v>147</v>
      </c>
      <c r="E168" s="190" t="s">
        <v>1</v>
      </c>
      <c r="F168" s="191" t="s">
        <v>531</v>
      </c>
      <c r="G168" s="13"/>
      <c r="H168" s="190" t="s">
        <v>1</v>
      </c>
      <c r="I168" s="192"/>
      <c r="J168" s="13"/>
      <c r="K168" s="13"/>
      <c r="L168" s="189"/>
      <c r="M168" s="193"/>
      <c r="N168" s="194"/>
      <c r="O168" s="194"/>
      <c r="P168" s="194"/>
      <c r="Q168" s="194"/>
      <c r="R168" s="194"/>
      <c r="S168" s="194"/>
      <c r="T168" s="19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0" t="s">
        <v>147</v>
      </c>
      <c r="AU168" s="190" t="s">
        <v>86</v>
      </c>
      <c r="AV168" s="13" t="s">
        <v>84</v>
      </c>
      <c r="AW168" s="13" t="s">
        <v>32</v>
      </c>
      <c r="AX168" s="13" t="s">
        <v>76</v>
      </c>
      <c r="AY168" s="190" t="s">
        <v>136</v>
      </c>
    </row>
    <row r="169" s="14" customFormat="1">
      <c r="A169" s="14"/>
      <c r="B169" s="196"/>
      <c r="C169" s="14"/>
      <c r="D169" s="184" t="s">
        <v>147</v>
      </c>
      <c r="E169" s="197" t="s">
        <v>1</v>
      </c>
      <c r="F169" s="198" t="s">
        <v>532</v>
      </c>
      <c r="G169" s="14"/>
      <c r="H169" s="199">
        <v>4.5</v>
      </c>
      <c r="I169" s="200"/>
      <c r="J169" s="14"/>
      <c r="K169" s="14"/>
      <c r="L169" s="196"/>
      <c r="M169" s="201"/>
      <c r="N169" s="202"/>
      <c r="O169" s="202"/>
      <c r="P169" s="202"/>
      <c r="Q169" s="202"/>
      <c r="R169" s="202"/>
      <c r="S169" s="202"/>
      <c r="T169" s="20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7" t="s">
        <v>147</v>
      </c>
      <c r="AU169" s="197" t="s">
        <v>86</v>
      </c>
      <c r="AV169" s="14" t="s">
        <v>86</v>
      </c>
      <c r="AW169" s="14" t="s">
        <v>32</v>
      </c>
      <c r="AX169" s="14" t="s">
        <v>76</v>
      </c>
      <c r="AY169" s="197" t="s">
        <v>136</v>
      </c>
    </row>
    <row r="170" s="15" customFormat="1">
      <c r="A170" s="15"/>
      <c r="B170" s="204"/>
      <c r="C170" s="15"/>
      <c r="D170" s="184" t="s">
        <v>147</v>
      </c>
      <c r="E170" s="205" t="s">
        <v>1</v>
      </c>
      <c r="F170" s="206" t="s">
        <v>190</v>
      </c>
      <c r="G170" s="15"/>
      <c r="H170" s="207">
        <v>172.32000000000002</v>
      </c>
      <c r="I170" s="208"/>
      <c r="J170" s="15"/>
      <c r="K170" s="15"/>
      <c r="L170" s="204"/>
      <c r="M170" s="209"/>
      <c r="N170" s="210"/>
      <c r="O170" s="210"/>
      <c r="P170" s="210"/>
      <c r="Q170" s="210"/>
      <c r="R170" s="210"/>
      <c r="S170" s="210"/>
      <c r="T170" s="21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05" t="s">
        <v>147</v>
      </c>
      <c r="AU170" s="205" t="s">
        <v>86</v>
      </c>
      <c r="AV170" s="15" t="s">
        <v>143</v>
      </c>
      <c r="AW170" s="15" t="s">
        <v>32</v>
      </c>
      <c r="AX170" s="15" t="s">
        <v>84</v>
      </c>
      <c r="AY170" s="205" t="s">
        <v>136</v>
      </c>
    </row>
    <row r="171" s="2" customFormat="1" ht="21.75" customHeight="1">
      <c r="A171" s="37"/>
      <c r="B171" s="170"/>
      <c r="C171" s="171" t="s">
        <v>533</v>
      </c>
      <c r="D171" s="171" t="s">
        <v>139</v>
      </c>
      <c r="E171" s="172" t="s">
        <v>534</v>
      </c>
      <c r="F171" s="173" t="s">
        <v>535</v>
      </c>
      <c r="G171" s="174" t="s">
        <v>335</v>
      </c>
      <c r="H171" s="175">
        <v>1</v>
      </c>
      <c r="I171" s="176"/>
      <c r="J171" s="177">
        <f>ROUND(I171*H171,2)</f>
        <v>0</v>
      </c>
      <c r="K171" s="173" t="s">
        <v>154</v>
      </c>
      <c r="L171" s="38"/>
      <c r="M171" s="178" t="s">
        <v>1</v>
      </c>
      <c r="N171" s="179" t="s">
        <v>41</v>
      </c>
      <c r="O171" s="76"/>
      <c r="P171" s="180">
        <f>O171*H171</f>
        <v>0</v>
      </c>
      <c r="Q171" s="180">
        <v>0.022780000000000002</v>
      </c>
      <c r="R171" s="180">
        <f>Q171*H171</f>
        <v>0.022780000000000002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143</v>
      </c>
      <c r="AT171" s="182" t="s">
        <v>139</v>
      </c>
      <c r="AU171" s="182" t="s">
        <v>86</v>
      </c>
      <c r="AY171" s="18" t="s">
        <v>136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84</v>
      </c>
      <c r="BK171" s="183">
        <f>ROUND(I171*H171,2)</f>
        <v>0</v>
      </c>
      <c r="BL171" s="18" t="s">
        <v>143</v>
      </c>
      <c r="BM171" s="182" t="s">
        <v>536</v>
      </c>
    </row>
    <row r="172" s="2" customFormat="1">
      <c r="A172" s="37"/>
      <c r="B172" s="38"/>
      <c r="C172" s="37"/>
      <c r="D172" s="184" t="s">
        <v>145</v>
      </c>
      <c r="E172" s="37"/>
      <c r="F172" s="185" t="s">
        <v>537</v>
      </c>
      <c r="G172" s="37"/>
      <c r="H172" s="37"/>
      <c r="I172" s="186"/>
      <c r="J172" s="37"/>
      <c r="K172" s="37"/>
      <c r="L172" s="38"/>
      <c r="M172" s="187"/>
      <c r="N172" s="188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145</v>
      </c>
      <c r="AU172" s="18" t="s">
        <v>86</v>
      </c>
    </row>
    <row r="173" s="2" customFormat="1" ht="21.75" customHeight="1">
      <c r="A173" s="37"/>
      <c r="B173" s="170"/>
      <c r="C173" s="171" t="s">
        <v>157</v>
      </c>
      <c r="D173" s="171" t="s">
        <v>139</v>
      </c>
      <c r="E173" s="172" t="s">
        <v>538</v>
      </c>
      <c r="F173" s="173" t="s">
        <v>539</v>
      </c>
      <c r="G173" s="174" t="s">
        <v>335</v>
      </c>
      <c r="H173" s="175">
        <v>2</v>
      </c>
      <c r="I173" s="176"/>
      <c r="J173" s="177">
        <f>ROUND(I173*H173,2)</f>
        <v>0</v>
      </c>
      <c r="K173" s="173" t="s">
        <v>154</v>
      </c>
      <c r="L173" s="38"/>
      <c r="M173" s="178" t="s">
        <v>1</v>
      </c>
      <c r="N173" s="179" t="s">
        <v>41</v>
      </c>
      <c r="O173" s="76"/>
      <c r="P173" s="180">
        <f>O173*H173</f>
        <v>0</v>
      </c>
      <c r="Q173" s="180">
        <v>0.027109999999999999</v>
      </c>
      <c r="R173" s="180">
        <f>Q173*H173</f>
        <v>0.054219999999999997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143</v>
      </c>
      <c r="AT173" s="182" t="s">
        <v>139</v>
      </c>
      <c r="AU173" s="182" t="s">
        <v>86</v>
      </c>
      <c r="AY173" s="18" t="s">
        <v>136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84</v>
      </c>
      <c r="BK173" s="183">
        <f>ROUND(I173*H173,2)</f>
        <v>0</v>
      </c>
      <c r="BL173" s="18" t="s">
        <v>143</v>
      </c>
      <c r="BM173" s="182" t="s">
        <v>540</v>
      </c>
    </row>
    <row r="174" s="2" customFormat="1">
      <c r="A174" s="37"/>
      <c r="B174" s="38"/>
      <c r="C174" s="37"/>
      <c r="D174" s="184" t="s">
        <v>145</v>
      </c>
      <c r="E174" s="37"/>
      <c r="F174" s="185" t="s">
        <v>541</v>
      </c>
      <c r="G174" s="37"/>
      <c r="H174" s="37"/>
      <c r="I174" s="186"/>
      <c r="J174" s="37"/>
      <c r="K174" s="37"/>
      <c r="L174" s="38"/>
      <c r="M174" s="187"/>
      <c r="N174" s="188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145</v>
      </c>
      <c r="AU174" s="18" t="s">
        <v>86</v>
      </c>
    </row>
    <row r="175" s="2" customFormat="1" ht="21.75" customHeight="1">
      <c r="A175" s="37"/>
      <c r="B175" s="170"/>
      <c r="C175" s="171" t="s">
        <v>143</v>
      </c>
      <c r="D175" s="171" t="s">
        <v>139</v>
      </c>
      <c r="E175" s="172" t="s">
        <v>542</v>
      </c>
      <c r="F175" s="173" t="s">
        <v>543</v>
      </c>
      <c r="G175" s="174" t="s">
        <v>335</v>
      </c>
      <c r="H175" s="175">
        <v>2</v>
      </c>
      <c r="I175" s="176"/>
      <c r="J175" s="177">
        <f>ROUND(I175*H175,2)</f>
        <v>0</v>
      </c>
      <c r="K175" s="173" t="s">
        <v>154</v>
      </c>
      <c r="L175" s="38"/>
      <c r="M175" s="178" t="s">
        <v>1</v>
      </c>
      <c r="N175" s="179" t="s">
        <v>41</v>
      </c>
      <c r="O175" s="76"/>
      <c r="P175" s="180">
        <f>O175*H175</f>
        <v>0</v>
      </c>
      <c r="Q175" s="180">
        <v>0.035639999999999998</v>
      </c>
      <c r="R175" s="180">
        <f>Q175*H175</f>
        <v>0.071279999999999996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143</v>
      </c>
      <c r="AT175" s="182" t="s">
        <v>139</v>
      </c>
      <c r="AU175" s="182" t="s">
        <v>86</v>
      </c>
      <c r="AY175" s="18" t="s">
        <v>136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84</v>
      </c>
      <c r="BK175" s="183">
        <f>ROUND(I175*H175,2)</f>
        <v>0</v>
      </c>
      <c r="BL175" s="18" t="s">
        <v>143</v>
      </c>
      <c r="BM175" s="182" t="s">
        <v>544</v>
      </c>
    </row>
    <row r="176" s="2" customFormat="1">
      <c r="A176" s="37"/>
      <c r="B176" s="38"/>
      <c r="C176" s="37"/>
      <c r="D176" s="184" t="s">
        <v>145</v>
      </c>
      <c r="E176" s="37"/>
      <c r="F176" s="185" t="s">
        <v>545</v>
      </c>
      <c r="G176" s="37"/>
      <c r="H176" s="37"/>
      <c r="I176" s="186"/>
      <c r="J176" s="37"/>
      <c r="K176" s="37"/>
      <c r="L176" s="38"/>
      <c r="M176" s="187"/>
      <c r="N176" s="188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145</v>
      </c>
      <c r="AU176" s="18" t="s">
        <v>86</v>
      </c>
    </row>
    <row r="177" s="2" customFormat="1" ht="33" customHeight="1">
      <c r="A177" s="37"/>
      <c r="B177" s="170"/>
      <c r="C177" s="171" t="s">
        <v>199</v>
      </c>
      <c r="D177" s="171" t="s">
        <v>139</v>
      </c>
      <c r="E177" s="172" t="s">
        <v>546</v>
      </c>
      <c r="F177" s="173" t="s">
        <v>547</v>
      </c>
      <c r="G177" s="174" t="s">
        <v>255</v>
      </c>
      <c r="H177" s="175">
        <v>0.125</v>
      </c>
      <c r="I177" s="176"/>
      <c r="J177" s="177">
        <f>ROUND(I177*H177,2)</f>
        <v>0</v>
      </c>
      <c r="K177" s="173" t="s">
        <v>154</v>
      </c>
      <c r="L177" s="38"/>
      <c r="M177" s="178" t="s">
        <v>1</v>
      </c>
      <c r="N177" s="179" t="s">
        <v>41</v>
      </c>
      <c r="O177" s="76"/>
      <c r="P177" s="180">
        <f>O177*H177</f>
        <v>0</v>
      </c>
      <c r="Q177" s="180">
        <v>0.019539999999999998</v>
      </c>
      <c r="R177" s="180">
        <f>Q177*H177</f>
        <v>0.0024424999999999998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143</v>
      </c>
      <c r="AT177" s="182" t="s">
        <v>139</v>
      </c>
      <c r="AU177" s="182" t="s">
        <v>86</v>
      </c>
      <c r="AY177" s="18" t="s">
        <v>136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84</v>
      </c>
      <c r="BK177" s="183">
        <f>ROUND(I177*H177,2)</f>
        <v>0</v>
      </c>
      <c r="BL177" s="18" t="s">
        <v>143</v>
      </c>
      <c r="BM177" s="182" t="s">
        <v>548</v>
      </c>
    </row>
    <row r="178" s="2" customFormat="1">
      <c r="A178" s="37"/>
      <c r="B178" s="38"/>
      <c r="C178" s="37"/>
      <c r="D178" s="184" t="s">
        <v>145</v>
      </c>
      <c r="E178" s="37"/>
      <c r="F178" s="185" t="s">
        <v>549</v>
      </c>
      <c r="G178" s="37"/>
      <c r="H178" s="37"/>
      <c r="I178" s="186"/>
      <c r="J178" s="37"/>
      <c r="K178" s="37"/>
      <c r="L178" s="38"/>
      <c r="M178" s="187"/>
      <c r="N178" s="188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145</v>
      </c>
      <c r="AU178" s="18" t="s">
        <v>86</v>
      </c>
    </row>
    <row r="179" s="13" customFormat="1">
      <c r="A179" s="13"/>
      <c r="B179" s="189"/>
      <c r="C179" s="13"/>
      <c r="D179" s="184" t="s">
        <v>147</v>
      </c>
      <c r="E179" s="190" t="s">
        <v>1</v>
      </c>
      <c r="F179" s="191" t="s">
        <v>550</v>
      </c>
      <c r="G179" s="13"/>
      <c r="H179" s="190" t="s">
        <v>1</v>
      </c>
      <c r="I179" s="192"/>
      <c r="J179" s="13"/>
      <c r="K179" s="13"/>
      <c r="L179" s="189"/>
      <c r="M179" s="193"/>
      <c r="N179" s="194"/>
      <c r="O179" s="194"/>
      <c r="P179" s="194"/>
      <c r="Q179" s="194"/>
      <c r="R179" s="194"/>
      <c r="S179" s="194"/>
      <c r="T179" s="19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0" t="s">
        <v>147</v>
      </c>
      <c r="AU179" s="190" t="s">
        <v>86</v>
      </c>
      <c r="AV179" s="13" t="s">
        <v>84</v>
      </c>
      <c r="AW179" s="13" t="s">
        <v>32</v>
      </c>
      <c r="AX179" s="13" t="s">
        <v>76</v>
      </c>
      <c r="AY179" s="190" t="s">
        <v>136</v>
      </c>
    </row>
    <row r="180" s="14" customFormat="1">
      <c r="A180" s="14"/>
      <c r="B180" s="196"/>
      <c r="C180" s="14"/>
      <c r="D180" s="184" t="s">
        <v>147</v>
      </c>
      <c r="E180" s="197" t="s">
        <v>1</v>
      </c>
      <c r="F180" s="198" t="s">
        <v>551</v>
      </c>
      <c r="G180" s="14"/>
      <c r="H180" s="199">
        <v>0.055</v>
      </c>
      <c r="I180" s="200"/>
      <c r="J180" s="14"/>
      <c r="K180" s="14"/>
      <c r="L180" s="196"/>
      <c r="M180" s="201"/>
      <c r="N180" s="202"/>
      <c r="O180" s="202"/>
      <c r="P180" s="202"/>
      <c r="Q180" s="202"/>
      <c r="R180" s="202"/>
      <c r="S180" s="202"/>
      <c r="T180" s="20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7" t="s">
        <v>147</v>
      </c>
      <c r="AU180" s="197" t="s">
        <v>86</v>
      </c>
      <c r="AV180" s="14" t="s">
        <v>86</v>
      </c>
      <c r="AW180" s="14" t="s">
        <v>32</v>
      </c>
      <c r="AX180" s="14" t="s">
        <v>76</v>
      </c>
      <c r="AY180" s="197" t="s">
        <v>136</v>
      </c>
    </row>
    <row r="181" s="13" customFormat="1">
      <c r="A181" s="13"/>
      <c r="B181" s="189"/>
      <c r="C181" s="13"/>
      <c r="D181" s="184" t="s">
        <v>147</v>
      </c>
      <c r="E181" s="190" t="s">
        <v>1</v>
      </c>
      <c r="F181" s="191" t="s">
        <v>552</v>
      </c>
      <c r="G181" s="13"/>
      <c r="H181" s="190" t="s">
        <v>1</v>
      </c>
      <c r="I181" s="192"/>
      <c r="J181" s="13"/>
      <c r="K181" s="13"/>
      <c r="L181" s="189"/>
      <c r="M181" s="193"/>
      <c r="N181" s="194"/>
      <c r="O181" s="194"/>
      <c r="P181" s="194"/>
      <c r="Q181" s="194"/>
      <c r="R181" s="194"/>
      <c r="S181" s="194"/>
      <c r="T181" s="19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0" t="s">
        <v>147</v>
      </c>
      <c r="AU181" s="190" t="s">
        <v>86</v>
      </c>
      <c r="AV181" s="13" t="s">
        <v>84</v>
      </c>
      <c r="AW181" s="13" t="s">
        <v>32</v>
      </c>
      <c r="AX181" s="13" t="s">
        <v>76</v>
      </c>
      <c r="AY181" s="190" t="s">
        <v>136</v>
      </c>
    </row>
    <row r="182" s="14" customFormat="1">
      <c r="A182" s="14"/>
      <c r="B182" s="196"/>
      <c r="C182" s="14"/>
      <c r="D182" s="184" t="s">
        <v>147</v>
      </c>
      <c r="E182" s="197" t="s">
        <v>1</v>
      </c>
      <c r="F182" s="198" t="s">
        <v>553</v>
      </c>
      <c r="G182" s="14"/>
      <c r="H182" s="199">
        <v>0.070000000000000007</v>
      </c>
      <c r="I182" s="200"/>
      <c r="J182" s="14"/>
      <c r="K182" s="14"/>
      <c r="L182" s="196"/>
      <c r="M182" s="201"/>
      <c r="N182" s="202"/>
      <c r="O182" s="202"/>
      <c r="P182" s="202"/>
      <c r="Q182" s="202"/>
      <c r="R182" s="202"/>
      <c r="S182" s="202"/>
      <c r="T182" s="20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7" t="s">
        <v>147</v>
      </c>
      <c r="AU182" s="197" t="s">
        <v>86</v>
      </c>
      <c r="AV182" s="14" t="s">
        <v>86</v>
      </c>
      <c r="AW182" s="14" t="s">
        <v>32</v>
      </c>
      <c r="AX182" s="14" t="s">
        <v>76</v>
      </c>
      <c r="AY182" s="197" t="s">
        <v>136</v>
      </c>
    </row>
    <row r="183" s="15" customFormat="1">
      <c r="A183" s="15"/>
      <c r="B183" s="204"/>
      <c r="C183" s="15"/>
      <c r="D183" s="184" t="s">
        <v>147</v>
      </c>
      <c r="E183" s="205" t="s">
        <v>1</v>
      </c>
      <c r="F183" s="206" t="s">
        <v>190</v>
      </c>
      <c r="G183" s="15"/>
      <c r="H183" s="207">
        <v>0.125</v>
      </c>
      <c r="I183" s="208"/>
      <c r="J183" s="15"/>
      <c r="K183" s="15"/>
      <c r="L183" s="204"/>
      <c r="M183" s="209"/>
      <c r="N183" s="210"/>
      <c r="O183" s="210"/>
      <c r="P183" s="210"/>
      <c r="Q183" s="210"/>
      <c r="R183" s="210"/>
      <c r="S183" s="210"/>
      <c r="T183" s="21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05" t="s">
        <v>147</v>
      </c>
      <c r="AU183" s="205" t="s">
        <v>86</v>
      </c>
      <c r="AV183" s="15" t="s">
        <v>143</v>
      </c>
      <c r="AW183" s="15" t="s">
        <v>32</v>
      </c>
      <c r="AX183" s="15" t="s">
        <v>84</v>
      </c>
      <c r="AY183" s="205" t="s">
        <v>136</v>
      </c>
    </row>
    <row r="184" s="2" customFormat="1" ht="24.15" customHeight="1">
      <c r="A184" s="37"/>
      <c r="B184" s="170"/>
      <c r="C184" s="216" t="s">
        <v>137</v>
      </c>
      <c r="D184" s="216" t="s">
        <v>554</v>
      </c>
      <c r="E184" s="217" t="s">
        <v>555</v>
      </c>
      <c r="F184" s="218" t="s">
        <v>556</v>
      </c>
      <c r="G184" s="219" t="s">
        <v>255</v>
      </c>
      <c r="H184" s="220">
        <v>0.13800000000000001</v>
      </c>
      <c r="I184" s="221"/>
      <c r="J184" s="222">
        <f>ROUND(I184*H184,2)</f>
        <v>0</v>
      </c>
      <c r="K184" s="218" t="s">
        <v>154</v>
      </c>
      <c r="L184" s="223"/>
      <c r="M184" s="224" t="s">
        <v>1</v>
      </c>
      <c r="N184" s="225" t="s">
        <v>41</v>
      </c>
      <c r="O184" s="76"/>
      <c r="P184" s="180">
        <f>O184*H184</f>
        <v>0</v>
      </c>
      <c r="Q184" s="180">
        <v>1</v>
      </c>
      <c r="R184" s="180">
        <f>Q184*H184</f>
        <v>0.13800000000000001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222</v>
      </c>
      <c r="AT184" s="182" t="s">
        <v>554</v>
      </c>
      <c r="AU184" s="182" t="s">
        <v>86</v>
      </c>
      <c r="AY184" s="18" t="s">
        <v>136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84</v>
      </c>
      <c r="BK184" s="183">
        <f>ROUND(I184*H184,2)</f>
        <v>0</v>
      </c>
      <c r="BL184" s="18" t="s">
        <v>143</v>
      </c>
      <c r="BM184" s="182" t="s">
        <v>557</v>
      </c>
    </row>
    <row r="185" s="2" customFormat="1">
      <c r="A185" s="37"/>
      <c r="B185" s="38"/>
      <c r="C185" s="37"/>
      <c r="D185" s="184" t="s">
        <v>145</v>
      </c>
      <c r="E185" s="37"/>
      <c r="F185" s="185" t="s">
        <v>556</v>
      </c>
      <c r="G185" s="37"/>
      <c r="H185" s="37"/>
      <c r="I185" s="186"/>
      <c r="J185" s="37"/>
      <c r="K185" s="37"/>
      <c r="L185" s="38"/>
      <c r="M185" s="187"/>
      <c r="N185" s="188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145</v>
      </c>
      <c r="AU185" s="18" t="s">
        <v>86</v>
      </c>
    </row>
    <row r="186" s="2" customFormat="1">
      <c r="A186" s="37"/>
      <c r="B186" s="38"/>
      <c r="C186" s="37"/>
      <c r="D186" s="184" t="s">
        <v>558</v>
      </c>
      <c r="E186" s="37"/>
      <c r="F186" s="226" t="s">
        <v>559</v>
      </c>
      <c r="G186" s="37"/>
      <c r="H186" s="37"/>
      <c r="I186" s="186"/>
      <c r="J186" s="37"/>
      <c r="K186" s="37"/>
      <c r="L186" s="38"/>
      <c r="M186" s="187"/>
      <c r="N186" s="188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558</v>
      </c>
      <c r="AU186" s="18" t="s">
        <v>86</v>
      </c>
    </row>
    <row r="187" s="14" customFormat="1">
      <c r="A187" s="14"/>
      <c r="B187" s="196"/>
      <c r="C187" s="14"/>
      <c r="D187" s="184" t="s">
        <v>147</v>
      </c>
      <c r="E187" s="14"/>
      <c r="F187" s="198" t="s">
        <v>560</v>
      </c>
      <c r="G187" s="14"/>
      <c r="H187" s="199">
        <v>0.13800000000000001</v>
      </c>
      <c r="I187" s="200"/>
      <c r="J187" s="14"/>
      <c r="K187" s="14"/>
      <c r="L187" s="196"/>
      <c r="M187" s="201"/>
      <c r="N187" s="202"/>
      <c r="O187" s="202"/>
      <c r="P187" s="202"/>
      <c r="Q187" s="202"/>
      <c r="R187" s="202"/>
      <c r="S187" s="202"/>
      <c r="T187" s="20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7" t="s">
        <v>147</v>
      </c>
      <c r="AU187" s="197" t="s">
        <v>86</v>
      </c>
      <c r="AV187" s="14" t="s">
        <v>86</v>
      </c>
      <c r="AW187" s="14" t="s">
        <v>3</v>
      </c>
      <c r="AX187" s="14" t="s">
        <v>84</v>
      </c>
      <c r="AY187" s="197" t="s">
        <v>136</v>
      </c>
    </row>
    <row r="188" s="2" customFormat="1" ht="24.15" customHeight="1">
      <c r="A188" s="37"/>
      <c r="B188" s="170"/>
      <c r="C188" s="171" t="s">
        <v>210</v>
      </c>
      <c r="D188" s="171" t="s">
        <v>139</v>
      </c>
      <c r="E188" s="172" t="s">
        <v>561</v>
      </c>
      <c r="F188" s="173" t="s">
        <v>562</v>
      </c>
      <c r="G188" s="174" t="s">
        <v>142</v>
      </c>
      <c r="H188" s="175">
        <v>69.941000000000002</v>
      </c>
      <c r="I188" s="176"/>
      <c r="J188" s="177">
        <f>ROUND(I188*H188,2)</f>
        <v>0</v>
      </c>
      <c r="K188" s="173" t="s">
        <v>154</v>
      </c>
      <c r="L188" s="38"/>
      <c r="M188" s="178" t="s">
        <v>1</v>
      </c>
      <c r="N188" s="179" t="s">
        <v>41</v>
      </c>
      <c r="O188" s="76"/>
      <c r="P188" s="180">
        <f>O188*H188</f>
        <v>0</v>
      </c>
      <c r="Q188" s="180">
        <v>0.061719999999999997</v>
      </c>
      <c r="R188" s="180">
        <f>Q188*H188</f>
        <v>4.3167585199999996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143</v>
      </c>
      <c r="AT188" s="182" t="s">
        <v>139</v>
      </c>
      <c r="AU188" s="182" t="s">
        <v>86</v>
      </c>
      <c r="AY188" s="18" t="s">
        <v>136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84</v>
      </c>
      <c r="BK188" s="183">
        <f>ROUND(I188*H188,2)</f>
        <v>0</v>
      </c>
      <c r="BL188" s="18" t="s">
        <v>143</v>
      </c>
      <c r="BM188" s="182" t="s">
        <v>563</v>
      </c>
    </row>
    <row r="189" s="2" customFormat="1">
      <c r="A189" s="37"/>
      <c r="B189" s="38"/>
      <c r="C189" s="37"/>
      <c r="D189" s="184" t="s">
        <v>145</v>
      </c>
      <c r="E189" s="37"/>
      <c r="F189" s="185" t="s">
        <v>564</v>
      </c>
      <c r="G189" s="37"/>
      <c r="H189" s="37"/>
      <c r="I189" s="186"/>
      <c r="J189" s="37"/>
      <c r="K189" s="37"/>
      <c r="L189" s="38"/>
      <c r="M189" s="187"/>
      <c r="N189" s="188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145</v>
      </c>
      <c r="AU189" s="18" t="s">
        <v>86</v>
      </c>
    </row>
    <row r="190" s="13" customFormat="1">
      <c r="A190" s="13"/>
      <c r="B190" s="189"/>
      <c r="C190" s="13"/>
      <c r="D190" s="184" t="s">
        <v>147</v>
      </c>
      <c r="E190" s="190" t="s">
        <v>1</v>
      </c>
      <c r="F190" s="191" t="s">
        <v>506</v>
      </c>
      <c r="G190" s="13"/>
      <c r="H190" s="190" t="s">
        <v>1</v>
      </c>
      <c r="I190" s="192"/>
      <c r="J190" s="13"/>
      <c r="K190" s="13"/>
      <c r="L190" s="189"/>
      <c r="M190" s="193"/>
      <c r="N190" s="194"/>
      <c r="O190" s="194"/>
      <c r="P190" s="194"/>
      <c r="Q190" s="194"/>
      <c r="R190" s="194"/>
      <c r="S190" s="194"/>
      <c r="T190" s="19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0" t="s">
        <v>147</v>
      </c>
      <c r="AU190" s="190" t="s">
        <v>86</v>
      </c>
      <c r="AV190" s="13" t="s">
        <v>84</v>
      </c>
      <c r="AW190" s="13" t="s">
        <v>32</v>
      </c>
      <c r="AX190" s="13" t="s">
        <v>76</v>
      </c>
      <c r="AY190" s="190" t="s">
        <v>136</v>
      </c>
    </row>
    <row r="191" s="14" customFormat="1">
      <c r="A191" s="14"/>
      <c r="B191" s="196"/>
      <c r="C191" s="14"/>
      <c r="D191" s="184" t="s">
        <v>147</v>
      </c>
      <c r="E191" s="197" t="s">
        <v>1</v>
      </c>
      <c r="F191" s="198" t="s">
        <v>565</v>
      </c>
      <c r="G191" s="14"/>
      <c r="H191" s="199">
        <v>2.5800000000000001</v>
      </c>
      <c r="I191" s="200"/>
      <c r="J191" s="14"/>
      <c r="K191" s="14"/>
      <c r="L191" s="196"/>
      <c r="M191" s="201"/>
      <c r="N191" s="202"/>
      <c r="O191" s="202"/>
      <c r="P191" s="202"/>
      <c r="Q191" s="202"/>
      <c r="R191" s="202"/>
      <c r="S191" s="202"/>
      <c r="T191" s="20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7" t="s">
        <v>147</v>
      </c>
      <c r="AU191" s="197" t="s">
        <v>86</v>
      </c>
      <c r="AV191" s="14" t="s">
        <v>86</v>
      </c>
      <c r="AW191" s="14" t="s">
        <v>32</v>
      </c>
      <c r="AX191" s="14" t="s">
        <v>76</v>
      </c>
      <c r="AY191" s="197" t="s">
        <v>136</v>
      </c>
    </row>
    <row r="192" s="13" customFormat="1">
      <c r="A192" s="13"/>
      <c r="B192" s="189"/>
      <c r="C192" s="13"/>
      <c r="D192" s="184" t="s">
        <v>147</v>
      </c>
      <c r="E192" s="190" t="s">
        <v>1</v>
      </c>
      <c r="F192" s="191" t="s">
        <v>508</v>
      </c>
      <c r="G192" s="13"/>
      <c r="H192" s="190" t="s">
        <v>1</v>
      </c>
      <c r="I192" s="192"/>
      <c r="J192" s="13"/>
      <c r="K192" s="13"/>
      <c r="L192" s="189"/>
      <c r="M192" s="193"/>
      <c r="N192" s="194"/>
      <c r="O192" s="194"/>
      <c r="P192" s="194"/>
      <c r="Q192" s="194"/>
      <c r="R192" s="194"/>
      <c r="S192" s="194"/>
      <c r="T192" s="19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0" t="s">
        <v>147</v>
      </c>
      <c r="AU192" s="190" t="s">
        <v>86</v>
      </c>
      <c r="AV192" s="13" t="s">
        <v>84</v>
      </c>
      <c r="AW192" s="13" t="s">
        <v>32</v>
      </c>
      <c r="AX192" s="13" t="s">
        <v>76</v>
      </c>
      <c r="AY192" s="190" t="s">
        <v>136</v>
      </c>
    </row>
    <row r="193" s="14" customFormat="1">
      <c r="A193" s="14"/>
      <c r="B193" s="196"/>
      <c r="C193" s="14"/>
      <c r="D193" s="184" t="s">
        <v>147</v>
      </c>
      <c r="E193" s="197" t="s">
        <v>1</v>
      </c>
      <c r="F193" s="198" t="s">
        <v>566</v>
      </c>
      <c r="G193" s="14"/>
      <c r="H193" s="199">
        <v>2.9100000000000001</v>
      </c>
      <c r="I193" s="200"/>
      <c r="J193" s="14"/>
      <c r="K193" s="14"/>
      <c r="L193" s="196"/>
      <c r="M193" s="201"/>
      <c r="N193" s="202"/>
      <c r="O193" s="202"/>
      <c r="P193" s="202"/>
      <c r="Q193" s="202"/>
      <c r="R193" s="202"/>
      <c r="S193" s="202"/>
      <c r="T193" s="20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7" t="s">
        <v>147</v>
      </c>
      <c r="AU193" s="197" t="s">
        <v>86</v>
      </c>
      <c r="AV193" s="14" t="s">
        <v>86</v>
      </c>
      <c r="AW193" s="14" t="s">
        <v>32</v>
      </c>
      <c r="AX193" s="14" t="s">
        <v>76</v>
      </c>
      <c r="AY193" s="197" t="s">
        <v>136</v>
      </c>
    </row>
    <row r="194" s="13" customFormat="1">
      <c r="A194" s="13"/>
      <c r="B194" s="189"/>
      <c r="C194" s="13"/>
      <c r="D194" s="184" t="s">
        <v>147</v>
      </c>
      <c r="E194" s="190" t="s">
        <v>1</v>
      </c>
      <c r="F194" s="191" t="s">
        <v>510</v>
      </c>
      <c r="G194" s="13"/>
      <c r="H194" s="190" t="s">
        <v>1</v>
      </c>
      <c r="I194" s="192"/>
      <c r="J194" s="13"/>
      <c r="K194" s="13"/>
      <c r="L194" s="189"/>
      <c r="M194" s="193"/>
      <c r="N194" s="194"/>
      <c r="O194" s="194"/>
      <c r="P194" s="194"/>
      <c r="Q194" s="194"/>
      <c r="R194" s="194"/>
      <c r="S194" s="194"/>
      <c r="T194" s="19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0" t="s">
        <v>147</v>
      </c>
      <c r="AU194" s="190" t="s">
        <v>86</v>
      </c>
      <c r="AV194" s="13" t="s">
        <v>84</v>
      </c>
      <c r="AW194" s="13" t="s">
        <v>32</v>
      </c>
      <c r="AX194" s="13" t="s">
        <v>76</v>
      </c>
      <c r="AY194" s="190" t="s">
        <v>136</v>
      </c>
    </row>
    <row r="195" s="14" customFormat="1">
      <c r="A195" s="14"/>
      <c r="B195" s="196"/>
      <c r="C195" s="14"/>
      <c r="D195" s="184" t="s">
        <v>147</v>
      </c>
      <c r="E195" s="197" t="s">
        <v>1</v>
      </c>
      <c r="F195" s="198" t="s">
        <v>567</v>
      </c>
      <c r="G195" s="14"/>
      <c r="H195" s="199">
        <v>64.450999999999993</v>
      </c>
      <c r="I195" s="200"/>
      <c r="J195" s="14"/>
      <c r="K195" s="14"/>
      <c r="L195" s="196"/>
      <c r="M195" s="201"/>
      <c r="N195" s="202"/>
      <c r="O195" s="202"/>
      <c r="P195" s="202"/>
      <c r="Q195" s="202"/>
      <c r="R195" s="202"/>
      <c r="S195" s="202"/>
      <c r="T195" s="20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7" t="s">
        <v>147</v>
      </c>
      <c r="AU195" s="197" t="s">
        <v>86</v>
      </c>
      <c r="AV195" s="14" t="s">
        <v>86</v>
      </c>
      <c r="AW195" s="14" t="s">
        <v>32</v>
      </c>
      <c r="AX195" s="14" t="s">
        <v>76</v>
      </c>
      <c r="AY195" s="197" t="s">
        <v>136</v>
      </c>
    </row>
    <row r="196" s="15" customFormat="1">
      <c r="A196" s="15"/>
      <c r="B196" s="204"/>
      <c r="C196" s="15"/>
      <c r="D196" s="184" t="s">
        <v>147</v>
      </c>
      <c r="E196" s="205" t="s">
        <v>1</v>
      </c>
      <c r="F196" s="206" t="s">
        <v>190</v>
      </c>
      <c r="G196" s="15"/>
      <c r="H196" s="207">
        <v>69.941000000000002</v>
      </c>
      <c r="I196" s="208"/>
      <c r="J196" s="15"/>
      <c r="K196" s="15"/>
      <c r="L196" s="204"/>
      <c r="M196" s="209"/>
      <c r="N196" s="210"/>
      <c r="O196" s="210"/>
      <c r="P196" s="210"/>
      <c r="Q196" s="210"/>
      <c r="R196" s="210"/>
      <c r="S196" s="210"/>
      <c r="T196" s="21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05" t="s">
        <v>147</v>
      </c>
      <c r="AU196" s="205" t="s">
        <v>86</v>
      </c>
      <c r="AV196" s="15" t="s">
        <v>143</v>
      </c>
      <c r="AW196" s="15" t="s">
        <v>32</v>
      </c>
      <c r="AX196" s="15" t="s">
        <v>84</v>
      </c>
      <c r="AY196" s="205" t="s">
        <v>136</v>
      </c>
    </row>
    <row r="197" s="2" customFormat="1" ht="24.15" customHeight="1">
      <c r="A197" s="37"/>
      <c r="B197" s="170"/>
      <c r="C197" s="171" t="s">
        <v>222</v>
      </c>
      <c r="D197" s="171" t="s">
        <v>139</v>
      </c>
      <c r="E197" s="172" t="s">
        <v>568</v>
      </c>
      <c r="F197" s="173" t="s">
        <v>569</v>
      </c>
      <c r="G197" s="174" t="s">
        <v>142</v>
      </c>
      <c r="H197" s="175">
        <v>505.13999999999999</v>
      </c>
      <c r="I197" s="176"/>
      <c r="J197" s="177">
        <f>ROUND(I197*H197,2)</f>
        <v>0</v>
      </c>
      <c r="K197" s="173" t="s">
        <v>154</v>
      </c>
      <c r="L197" s="38"/>
      <c r="M197" s="178" t="s">
        <v>1</v>
      </c>
      <c r="N197" s="179" t="s">
        <v>41</v>
      </c>
      <c r="O197" s="76"/>
      <c r="P197" s="180">
        <f>O197*H197</f>
        <v>0</v>
      </c>
      <c r="Q197" s="180">
        <v>0.069980000000000001</v>
      </c>
      <c r="R197" s="180">
        <f>Q197*H197</f>
        <v>35.349697200000001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143</v>
      </c>
      <c r="AT197" s="182" t="s">
        <v>139</v>
      </c>
      <c r="AU197" s="182" t="s">
        <v>86</v>
      </c>
      <c r="AY197" s="18" t="s">
        <v>136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84</v>
      </c>
      <c r="BK197" s="183">
        <f>ROUND(I197*H197,2)</f>
        <v>0</v>
      </c>
      <c r="BL197" s="18" t="s">
        <v>143</v>
      </c>
      <c r="BM197" s="182" t="s">
        <v>570</v>
      </c>
    </row>
    <row r="198" s="2" customFormat="1">
      <c r="A198" s="37"/>
      <c r="B198" s="38"/>
      <c r="C198" s="37"/>
      <c r="D198" s="184" t="s">
        <v>145</v>
      </c>
      <c r="E198" s="37"/>
      <c r="F198" s="185" t="s">
        <v>571</v>
      </c>
      <c r="G198" s="37"/>
      <c r="H198" s="37"/>
      <c r="I198" s="186"/>
      <c r="J198" s="37"/>
      <c r="K198" s="37"/>
      <c r="L198" s="38"/>
      <c r="M198" s="187"/>
      <c r="N198" s="188"/>
      <c r="O198" s="76"/>
      <c r="P198" s="76"/>
      <c r="Q198" s="76"/>
      <c r="R198" s="76"/>
      <c r="S198" s="76"/>
      <c r="T198" s="7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8" t="s">
        <v>145</v>
      </c>
      <c r="AU198" s="18" t="s">
        <v>86</v>
      </c>
    </row>
    <row r="199" s="13" customFormat="1">
      <c r="A199" s="13"/>
      <c r="B199" s="189"/>
      <c r="C199" s="13"/>
      <c r="D199" s="184" t="s">
        <v>147</v>
      </c>
      <c r="E199" s="190" t="s">
        <v>1</v>
      </c>
      <c r="F199" s="191" t="s">
        <v>512</v>
      </c>
      <c r="G199" s="13"/>
      <c r="H199" s="190" t="s">
        <v>1</v>
      </c>
      <c r="I199" s="192"/>
      <c r="J199" s="13"/>
      <c r="K199" s="13"/>
      <c r="L199" s="189"/>
      <c r="M199" s="193"/>
      <c r="N199" s="194"/>
      <c r="O199" s="194"/>
      <c r="P199" s="194"/>
      <c r="Q199" s="194"/>
      <c r="R199" s="194"/>
      <c r="S199" s="194"/>
      <c r="T199" s="19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0" t="s">
        <v>147</v>
      </c>
      <c r="AU199" s="190" t="s">
        <v>86</v>
      </c>
      <c r="AV199" s="13" t="s">
        <v>84</v>
      </c>
      <c r="AW199" s="13" t="s">
        <v>32</v>
      </c>
      <c r="AX199" s="13" t="s">
        <v>76</v>
      </c>
      <c r="AY199" s="190" t="s">
        <v>136</v>
      </c>
    </row>
    <row r="200" s="14" customFormat="1">
      <c r="A200" s="14"/>
      <c r="B200" s="196"/>
      <c r="C200" s="14"/>
      <c r="D200" s="184" t="s">
        <v>147</v>
      </c>
      <c r="E200" s="197" t="s">
        <v>1</v>
      </c>
      <c r="F200" s="198" t="s">
        <v>572</v>
      </c>
      <c r="G200" s="14"/>
      <c r="H200" s="199">
        <v>56.569000000000003</v>
      </c>
      <c r="I200" s="200"/>
      <c r="J200" s="14"/>
      <c r="K200" s="14"/>
      <c r="L200" s="196"/>
      <c r="M200" s="201"/>
      <c r="N200" s="202"/>
      <c r="O200" s="202"/>
      <c r="P200" s="202"/>
      <c r="Q200" s="202"/>
      <c r="R200" s="202"/>
      <c r="S200" s="202"/>
      <c r="T200" s="20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7" t="s">
        <v>147</v>
      </c>
      <c r="AU200" s="197" t="s">
        <v>86</v>
      </c>
      <c r="AV200" s="14" t="s">
        <v>86</v>
      </c>
      <c r="AW200" s="14" t="s">
        <v>32</v>
      </c>
      <c r="AX200" s="14" t="s">
        <v>76</v>
      </c>
      <c r="AY200" s="197" t="s">
        <v>136</v>
      </c>
    </row>
    <row r="201" s="13" customFormat="1">
      <c r="A201" s="13"/>
      <c r="B201" s="189"/>
      <c r="C201" s="13"/>
      <c r="D201" s="184" t="s">
        <v>147</v>
      </c>
      <c r="E201" s="190" t="s">
        <v>1</v>
      </c>
      <c r="F201" s="191" t="s">
        <v>514</v>
      </c>
      <c r="G201" s="13"/>
      <c r="H201" s="190" t="s">
        <v>1</v>
      </c>
      <c r="I201" s="192"/>
      <c r="J201" s="13"/>
      <c r="K201" s="13"/>
      <c r="L201" s="189"/>
      <c r="M201" s="193"/>
      <c r="N201" s="194"/>
      <c r="O201" s="194"/>
      <c r="P201" s="194"/>
      <c r="Q201" s="194"/>
      <c r="R201" s="194"/>
      <c r="S201" s="194"/>
      <c r="T201" s="19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0" t="s">
        <v>147</v>
      </c>
      <c r="AU201" s="190" t="s">
        <v>86</v>
      </c>
      <c r="AV201" s="13" t="s">
        <v>84</v>
      </c>
      <c r="AW201" s="13" t="s">
        <v>32</v>
      </c>
      <c r="AX201" s="13" t="s">
        <v>76</v>
      </c>
      <c r="AY201" s="190" t="s">
        <v>136</v>
      </c>
    </row>
    <row r="202" s="14" customFormat="1">
      <c r="A202" s="14"/>
      <c r="B202" s="196"/>
      <c r="C202" s="14"/>
      <c r="D202" s="184" t="s">
        <v>147</v>
      </c>
      <c r="E202" s="197" t="s">
        <v>1</v>
      </c>
      <c r="F202" s="198" t="s">
        <v>573</v>
      </c>
      <c r="G202" s="14"/>
      <c r="H202" s="199">
        <v>41.106000000000002</v>
      </c>
      <c r="I202" s="200"/>
      <c r="J202" s="14"/>
      <c r="K202" s="14"/>
      <c r="L202" s="196"/>
      <c r="M202" s="201"/>
      <c r="N202" s="202"/>
      <c r="O202" s="202"/>
      <c r="P202" s="202"/>
      <c r="Q202" s="202"/>
      <c r="R202" s="202"/>
      <c r="S202" s="202"/>
      <c r="T202" s="20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7" t="s">
        <v>147</v>
      </c>
      <c r="AU202" s="197" t="s">
        <v>86</v>
      </c>
      <c r="AV202" s="14" t="s">
        <v>86</v>
      </c>
      <c r="AW202" s="14" t="s">
        <v>32</v>
      </c>
      <c r="AX202" s="14" t="s">
        <v>76</v>
      </c>
      <c r="AY202" s="197" t="s">
        <v>136</v>
      </c>
    </row>
    <row r="203" s="13" customFormat="1">
      <c r="A203" s="13"/>
      <c r="B203" s="189"/>
      <c r="C203" s="13"/>
      <c r="D203" s="184" t="s">
        <v>147</v>
      </c>
      <c r="E203" s="190" t="s">
        <v>1</v>
      </c>
      <c r="F203" s="191" t="s">
        <v>516</v>
      </c>
      <c r="G203" s="13"/>
      <c r="H203" s="190" t="s">
        <v>1</v>
      </c>
      <c r="I203" s="192"/>
      <c r="J203" s="13"/>
      <c r="K203" s="13"/>
      <c r="L203" s="189"/>
      <c r="M203" s="193"/>
      <c r="N203" s="194"/>
      <c r="O203" s="194"/>
      <c r="P203" s="194"/>
      <c r="Q203" s="194"/>
      <c r="R203" s="194"/>
      <c r="S203" s="194"/>
      <c r="T203" s="19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0" t="s">
        <v>147</v>
      </c>
      <c r="AU203" s="190" t="s">
        <v>86</v>
      </c>
      <c r="AV203" s="13" t="s">
        <v>84</v>
      </c>
      <c r="AW203" s="13" t="s">
        <v>32</v>
      </c>
      <c r="AX203" s="13" t="s">
        <v>76</v>
      </c>
      <c r="AY203" s="190" t="s">
        <v>136</v>
      </c>
    </row>
    <row r="204" s="14" customFormat="1">
      <c r="A204" s="14"/>
      <c r="B204" s="196"/>
      <c r="C204" s="14"/>
      <c r="D204" s="184" t="s">
        <v>147</v>
      </c>
      <c r="E204" s="197" t="s">
        <v>1</v>
      </c>
      <c r="F204" s="198" t="s">
        <v>574</v>
      </c>
      <c r="G204" s="14"/>
      <c r="H204" s="199">
        <v>83.346999999999994</v>
      </c>
      <c r="I204" s="200"/>
      <c r="J204" s="14"/>
      <c r="K204" s="14"/>
      <c r="L204" s="196"/>
      <c r="M204" s="201"/>
      <c r="N204" s="202"/>
      <c r="O204" s="202"/>
      <c r="P204" s="202"/>
      <c r="Q204" s="202"/>
      <c r="R204" s="202"/>
      <c r="S204" s="202"/>
      <c r="T204" s="20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7" t="s">
        <v>147</v>
      </c>
      <c r="AU204" s="197" t="s">
        <v>86</v>
      </c>
      <c r="AV204" s="14" t="s">
        <v>86</v>
      </c>
      <c r="AW204" s="14" t="s">
        <v>32</v>
      </c>
      <c r="AX204" s="14" t="s">
        <v>76</v>
      </c>
      <c r="AY204" s="197" t="s">
        <v>136</v>
      </c>
    </row>
    <row r="205" s="13" customFormat="1">
      <c r="A205" s="13"/>
      <c r="B205" s="189"/>
      <c r="C205" s="13"/>
      <c r="D205" s="184" t="s">
        <v>147</v>
      </c>
      <c r="E205" s="190" t="s">
        <v>1</v>
      </c>
      <c r="F205" s="191" t="s">
        <v>518</v>
      </c>
      <c r="G205" s="13"/>
      <c r="H205" s="190" t="s">
        <v>1</v>
      </c>
      <c r="I205" s="192"/>
      <c r="J205" s="13"/>
      <c r="K205" s="13"/>
      <c r="L205" s="189"/>
      <c r="M205" s="193"/>
      <c r="N205" s="194"/>
      <c r="O205" s="194"/>
      <c r="P205" s="194"/>
      <c r="Q205" s="194"/>
      <c r="R205" s="194"/>
      <c r="S205" s="194"/>
      <c r="T205" s="19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0" t="s">
        <v>147</v>
      </c>
      <c r="AU205" s="190" t="s">
        <v>86</v>
      </c>
      <c r="AV205" s="13" t="s">
        <v>84</v>
      </c>
      <c r="AW205" s="13" t="s">
        <v>32</v>
      </c>
      <c r="AX205" s="13" t="s">
        <v>76</v>
      </c>
      <c r="AY205" s="190" t="s">
        <v>136</v>
      </c>
    </row>
    <row r="206" s="14" customFormat="1">
      <c r="A206" s="14"/>
      <c r="B206" s="196"/>
      <c r="C206" s="14"/>
      <c r="D206" s="184" t="s">
        <v>147</v>
      </c>
      <c r="E206" s="197" t="s">
        <v>1</v>
      </c>
      <c r="F206" s="198" t="s">
        <v>575</v>
      </c>
      <c r="G206" s="14"/>
      <c r="H206" s="199">
        <v>44.337000000000003</v>
      </c>
      <c r="I206" s="200"/>
      <c r="J206" s="14"/>
      <c r="K206" s="14"/>
      <c r="L206" s="196"/>
      <c r="M206" s="201"/>
      <c r="N206" s="202"/>
      <c r="O206" s="202"/>
      <c r="P206" s="202"/>
      <c r="Q206" s="202"/>
      <c r="R206" s="202"/>
      <c r="S206" s="202"/>
      <c r="T206" s="20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7" t="s">
        <v>147</v>
      </c>
      <c r="AU206" s="197" t="s">
        <v>86</v>
      </c>
      <c r="AV206" s="14" t="s">
        <v>86</v>
      </c>
      <c r="AW206" s="14" t="s">
        <v>32</v>
      </c>
      <c r="AX206" s="14" t="s">
        <v>76</v>
      </c>
      <c r="AY206" s="197" t="s">
        <v>136</v>
      </c>
    </row>
    <row r="207" s="13" customFormat="1">
      <c r="A207" s="13"/>
      <c r="B207" s="189"/>
      <c r="C207" s="13"/>
      <c r="D207" s="184" t="s">
        <v>147</v>
      </c>
      <c r="E207" s="190" t="s">
        <v>1</v>
      </c>
      <c r="F207" s="191" t="s">
        <v>520</v>
      </c>
      <c r="G207" s="13"/>
      <c r="H207" s="190" t="s">
        <v>1</v>
      </c>
      <c r="I207" s="192"/>
      <c r="J207" s="13"/>
      <c r="K207" s="13"/>
      <c r="L207" s="189"/>
      <c r="M207" s="193"/>
      <c r="N207" s="194"/>
      <c r="O207" s="194"/>
      <c r="P207" s="194"/>
      <c r="Q207" s="194"/>
      <c r="R207" s="194"/>
      <c r="S207" s="194"/>
      <c r="T207" s="19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0" t="s">
        <v>147</v>
      </c>
      <c r="AU207" s="190" t="s">
        <v>86</v>
      </c>
      <c r="AV207" s="13" t="s">
        <v>84</v>
      </c>
      <c r="AW207" s="13" t="s">
        <v>32</v>
      </c>
      <c r="AX207" s="13" t="s">
        <v>76</v>
      </c>
      <c r="AY207" s="190" t="s">
        <v>136</v>
      </c>
    </row>
    <row r="208" s="14" customFormat="1">
      <c r="A208" s="14"/>
      <c r="B208" s="196"/>
      <c r="C208" s="14"/>
      <c r="D208" s="184" t="s">
        <v>147</v>
      </c>
      <c r="E208" s="197" t="s">
        <v>1</v>
      </c>
      <c r="F208" s="198" t="s">
        <v>576</v>
      </c>
      <c r="G208" s="14"/>
      <c r="H208" s="199">
        <v>130.97300000000001</v>
      </c>
      <c r="I208" s="200"/>
      <c r="J208" s="14"/>
      <c r="K208" s="14"/>
      <c r="L208" s="196"/>
      <c r="M208" s="201"/>
      <c r="N208" s="202"/>
      <c r="O208" s="202"/>
      <c r="P208" s="202"/>
      <c r="Q208" s="202"/>
      <c r="R208" s="202"/>
      <c r="S208" s="202"/>
      <c r="T208" s="20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7" t="s">
        <v>147</v>
      </c>
      <c r="AU208" s="197" t="s">
        <v>86</v>
      </c>
      <c r="AV208" s="14" t="s">
        <v>86</v>
      </c>
      <c r="AW208" s="14" t="s">
        <v>32</v>
      </c>
      <c r="AX208" s="14" t="s">
        <v>76</v>
      </c>
      <c r="AY208" s="197" t="s">
        <v>136</v>
      </c>
    </row>
    <row r="209" s="14" customFormat="1">
      <c r="A209" s="14"/>
      <c r="B209" s="196"/>
      <c r="C209" s="14"/>
      <c r="D209" s="184" t="s">
        <v>147</v>
      </c>
      <c r="E209" s="197" t="s">
        <v>1</v>
      </c>
      <c r="F209" s="198" t="s">
        <v>577</v>
      </c>
      <c r="G209" s="14"/>
      <c r="H209" s="199">
        <v>3.8380000000000001</v>
      </c>
      <c r="I209" s="200"/>
      <c r="J209" s="14"/>
      <c r="K209" s="14"/>
      <c r="L209" s="196"/>
      <c r="M209" s="201"/>
      <c r="N209" s="202"/>
      <c r="O209" s="202"/>
      <c r="P209" s="202"/>
      <c r="Q209" s="202"/>
      <c r="R209" s="202"/>
      <c r="S209" s="202"/>
      <c r="T209" s="20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7" t="s">
        <v>147</v>
      </c>
      <c r="AU209" s="197" t="s">
        <v>86</v>
      </c>
      <c r="AV209" s="14" t="s">
        <v>86</v>
      </c>
      <c r="AW209" s="14" t="s">
        <v>32</v>
      </c>
      <c r="AX209" s="14" t="s">
        <v>76</v>
      </c>
      <c r="AY209" s="197" t="s">
        <v>136</v>
      </c>
    </row>
    <row r="210" s="13" customFormat="1">
      <c r="A210" s="13"/>
      <c r="B210" s="189"/>
      <c r="C210" s="13"/>
      <c r="D210" s="184" t="s">
        <v>147</v>
      </c>
      <c r="E210" s="190" t="s">
        <v>1</v>
      </c>
      <c r="F210" s="191" t="s">
        <v>523</v>
      </c>
      <c r="G210" s="13"/>
      <c r="H210" s="190" t="s">
        <v>1</v>
      </c>
      <c r="I210" s="192"/>
      <c r="J210" s="13"/>
      <c r="K210" s="13"/>
      <c r="L210" s="189"/>
      <c r="M210" s="193"/>
      <c r="N210" s="194"/>
      <c r="O210" s="194"/>
      <c r="P210" s="194"/>
      <c r="Q210" s="194"/>
      <c r="R210" s="194"/>
      <c r="S210" s="194"/>
      <c r="T210" s="19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0" t="s">
        <v>147</v>
      </c>
      <c r="AU210" s="190" t="s">
        <v>86</v>
      </c>
      <c r="AV210" s="13" t="s">
        <v>84</v>
      </c>
      <c r="AW210" s="13" t="s">
        <v>32</v>
      </c>
      <c r="AX210" s="13" t="s">
        <v>76</v>
      </c>
      <c r="AY210" s="190" t="s">
        <v>136</v>
      </c>
    </row>
    <row r="211" s="14" customFormat="1">
      <c r="A211" s="14"/>
      <c r="B211" s="196"/>
      <c r="C211" s="14"/>
      <c r="D211" s="184" t="s">
        <v>147</v>
      </c>
      <c r="E211" s="197" t="s">
        <v>1</v>
      </c>
      <c r="F211" s="198" t="s">
        <v>578</v>
      </c>
      <c r="G211" s="14"/>
      <c r="H211" s="199">
        <v>10.007999999999999</v>
      </c>
      <c r="I211" s="200"/>
      <c r="J211" s="14"/>
      <c r="K211" s="14"/>
      <c r="L211" s="196"/>
      <c r="M211" s="201"/>
      <c r="N211" s="202"/>
      <c r="O211" s="202"/>
      <c r="P211" s="202"/>
      <c r="Q211" s="202"/>
      <c r="R211" s="202"/>
      <c r="S211" s="202"/>
      <c r="T211" s="20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7" t="s">
        <v>147</v>
      </c>
      <c r="AU211" s="197" t="s">
        <v>86</v>
      </c>
      <c r="AV211" s="14" t="s">
        <v>86</v>
      </c>
      <c r="AW211" s="14" t="s">
        <v>32</v>
      </c>
      <c r="AX211" s="14" t="s">
        <v>76</v>
      </c>
      <c r="AY211" s="197" t="s">
        <v>136</v>
      </c>
    </row>
    <row r="212" s="13" customFormat="1">
      <c r="A212" s="13"/>
      <c r="B212" s="189"/>
      <c r="C212" s="13"/>
      <c r="D212" s="184" t="s">
        <v>147</v>
      </c>
      <c r="E212" s="190" t="s">
        <v>1</v>
      </c>
      <c r="F212" s="191" t="s">
        <v>525</v>
      </c>
      <c r="G212" s="13"/>
      <c r="H212" s="190" t="s">
        <v>1</v>
      </c>
      <c r="I212" s="192"/>
      <c r="J212" s="13"/>
      <c r="K212" s="13"/>
      <c r="L212" s="189"/>
      <c r="M212" s="193"/>
      <c r="N212" s="194"/>
      <c r="O212" s="194"/>
      <c r="P212" s="194"/>
      <c r="Q212" s="194"/>
      <c r="R212" s="194"/>
      <c r="S212" s="194"/>
      <c r="T212" s="19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0" t="s">
        <v>147</v>
      </c>
      <c r="AU212" s="190" t="s">
        <v>86</v>
      </c>
      <c r="AV212" s="13" t="s">
        <v>84</v>
      </c>
      <c r="AW212" s="13" t="s">
        <v>32</v>
      </c>
      <c r="AX212" s="13" t="s">
        <v>76</v>
      </c>
      <c r="AY212" s="190" t="s">
        <v>136</v>
      </c>
    </row>
    <row r="213" s="14" customFormat="1">
      <c r="A213" s="14"/>
      <c r="B213" s="196"/>
      <c r="C213" s="14"/>
      <c r="D213" s="184" t="s">
        <v>147</v>
      </c>
      <c r="E213" s="197" t="s">
        <v>1</v>
      </c>
      <c r="F213" s="198" t="s">
        <v>579</v>
      </c>
      <c r="G213" s="14"/>
      <c r="H213" s="199">
        <v>17.146000000000001</v>
      </c>
      <c r="I213" s="200"/>
      <c r="J213" s="14"/>
      <c r="K213" s="14"/>
      <c r="L213" s="196"/>
      <c r="M213" s="201"/>
      <c r="N213" s="202"/>
      <c r="O213" s="202"/>
      <c r="P213" s="202"/>
      <c r="Q213" s="202"/>
      <c r="R213" s="202"/>
      <c r="S213" s="202"/>
      <c r="T213" s="20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197" t="s">
        <v>147</v>
      </c>
      <c r="AU213" s="197" t="s">
        <v>86</v>
      </c>
      <c r="AV213" s="14" t="s">
        <v>86</v>
      </c>
      <c r="AW213" s="14" t="s">
        <v>32</v>
      </c>
      <c r="AX213" s="14" t="s">
        <v>76</v>
      </c>
      <c r="AY213" s="197" t="s">
        <v>136</v>
      </c>
    </row>
    <row r="214" s="13" customFormat="1">
      <c r="A214" s="13"/>
      <c r="B214" s="189"/>
      <c r="C214" s="13"/>
      <c r="D214" s="184" t="s">
        <v>147</v>
      </c>
      <c r="E214" s="190" t="s">
        <v>1</v>
      </c>
      <c r="F214" s="191" t="s">
        <v>527</v>
      </c>
      <c r="G214" s="13"/>
      <c r="H214" s="190" t="s">
        <v>1</v>
      </c>
      <c r="I214" s="192"/>
      <c r="J214" s="13"/>
      <c r="K214" s="13"/>
      <c r="L214" s="189"/>
      <c r="M214" s="193"/>
      <c r="N214" s="194"/>
      <c r="O214" s="194"/>
      <c r="P214" s="194"/>
      <c r="Q214" s="194"/>
      <c r="R214" s="194"/>
      <c r="S214" s="194"/>
      <c r="T214" s="19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0" t="s">
        <v>147</v>
      </c>
      <c r="AU214" s="190" t="s">
        <v>86</v>
      </c>
      <c r="AV214" s="13" t="s">
        <v>84</v>
      </c>
      <c r="AW214" s="13" t="s">
        <v>32</v>
      </c>
      <c r="AX214" s="13" t="s">
        <v>76</v>
      </c>
      <c r="AY214" s="190" t="s">
        <v>136</v>
      </c>
    </row>
    <row r="215" s="14" customFormat="1">
      <c r="A215" s="14"/>
      <c r="B215" s="196"/>
      <c r="C215" s="14"/>
      <c r="D215" s="184" t="s">
        <v>147</v>
      </c>
      <c r="E215" s="197" t="s">
        <v>1</v>
      </c>
      <c r="F215" s="198" t="s">
        <v>580</v>
      </c>
      <c r="G215" s="14"/>
      <c r="H215" s="199">
        <v>117.816</v>
      </c>
      <c r="I215" s="200"/>
      <c r="J215" s="14"/>
      <c r="K215" s="14"/>
      <c r="L215" s="196"/>
      <c r="M215" s="201"/>
      <c r="N215" s="202"/>
      <c r="O215" s="202"/>
      <c r="P215" s="202"/>
      <c r="Q215" s="202"/>
      <c r="R215" s="202"/>
      <c r="S215" s="202"/>
      <c r="T215" s="20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7" t="s">
        <v>147</v>
      </c>
      <c r="AU215" s="197" t="s">
        <v>86</v>
      </c>
      <c r="AV215" s="14" t="s">
        <v>86</v>
      </c>
      <c r="AW215" s="14" t="s">
        <v>32</v>
      </c>
      <c r="AX215" s="14" t="s">
        <v>76</v>
      </c>
      <c r="AY215" s="197" t="s">
        <v>136</v>
      </c>
    </row>
    <row r="216" s="15" customFormat="1">
      <c r="A216" s="15"/>
      <c r="B216" s="204"/>
      <c r="C216" s="15"/>
      <c r="D216" s="184" t="s">
        <v>147</v>
      </c>
      <c r="E216" s="205" t="s">
        <v>1</v>
      </c>
      <c r="F216" s="206" t="s">
        <v>190</v>
      </c>
      <c r="G216" s="15"/>
      <c r="H216" s="207">
        <v>505.13999999999999</v>
      </c>
      <c r="I216" s="208"/>
      <c r="J216" s="15"/>
      <c r="K216" s="15"/>
      <c r="L216" s="204"/>
      <c r="M216" s="209"/>
      <c r="N216" s="210"/>
      <c r="O216" s="210"/>
      <c r="P216" s="210"/>
      <c r="Q216" s="210"/>
      <c r="R216" s="210"/>
      <c r="S216" s="210"/>
      <c r="T216" s="21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05" t="s">
        <v>147</v>
      </c>
      <c r="AU216" s="205" t="s">
        <v>86</v>
      </c>
      <c r="AV216" s="15" t="s">
        <v>143</v>
      </c>
      <c r="AW216" s="15" t="s">
        <v>32</v>
      </c>
      <c r="AX216" s="15" t="s">
        <v>84</v>
      </c>
      <c r="AY216" s="205" t="s">
        <v>136</v>
      </c>
    </row>
    <row r="217" s="2" customFormat="1" ht="16.5" customHeight="1">
      <c r="A217" s="37"/>
      <c r="B217" s="170"/>
      <c r="C217" s="171" t="s">
        <v>150</v>
      </c>
      <c r="D217" s="171" t="s">
        <v>139</v>
      </c>
      <c r="E217" s="172" t="s">
        <v>581</v>
      </c>
      <c r="F217" s="173" t="s">
        <v>582</v>
      </c>
      <c r="G217" s="174" t="s">
        <v>142</v>
      </c>
      <c r="H217" s="175">
        <v>15.75</v>
      </c>
      <c r="I217" s="176"/>
      <c r="J217" s="177">
        <f>ROUND(I217*H217,2)</f>
        <v>0</v>
      </c>
      <c r="K217" s="173" t="s">
        <v>154</v>
      </c>
      <c r="L217" s="38"/>
      <c r="M217" s="178" t="s">
        <v>1</v>
      </c>
      <c r="N217" s="179" t="s">
        <v>41</v>
      </c>
      <c r="O217" s="76"/>
      <c r="P217" s="180">
        <f>O217*H217</f>
        <v>0</v>
      </c>
      <c r="Q217" s="180">
        <v>0.064519999999999994</v>
      </c>
      <c r="R217" s="180">
        <f>Q217*H217</f>
        <v>1.0161899999999999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143</v>
      </c>
      <c r="AT217" s="182" t="s">
        <v>139</v>
      </c>
      <c r="AU217" s="182" t="s">
        <v>86</v>
      </c>
      <c r="AY217" s="18" t="s">
        <v>136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84</v>
      </c>
      <c r="BK217" s="183">
        <f>ROUND(I217*H217,2)</f>
        <v>0</v>
      </c>
      <c r="BL217" s="18" t="s">
        <v>143</v>
      </c>
      <c r="BM217" s="182" t="s">
        <v>583</v>
      </c>
    </row>
    <row r="218" s="2" customFormat="1">
      <c r="A218" s="37"/>
      <c r="B218" s="38"/>
      <c r="C218" s="37"/>
      <c r="D218" s="184" t="s">
        <v>145</v>
      </c>
      <c r="E218" s="37"/>
      <c r="F218" s="185" t="s">
        <v>584</v>
      </c>
      <c r="G218" s="37"/>
      <c r="H218" s="37"/>
      <c r="I218" s="186"/>
      <c r="J218" s="37"/>
      <c r="K218" s="37"/>
      <c r="L218" s="38"/>
      <c r="M218" s="187"/>
      <c r="N218" s="188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145</v>
      </c>
      <c r="AU218" s="18" t="s">
        <v>86</v>
      </c>
    </row>
    <row r="219" s="13" customFormat="1">
      <c r="A219" s="13"/>
      <c r="B219" s="189"/>
      <c r="C219" s="13"/>
      <c r="D219" s="184" t="s">
        <v>147</v>
      </c>
      <c r="E219" s="190" t="s">
        <v>1</v>
      </c>
      <c r="F219" s="191" t="s">
        <v>585</v>
      </c>
      <c r="G219" s="13"/>
      <c r="H219" s="190" t="s">
        <v>1</v>
      </c>
      <c r="I219" s="192"/>
      <c r="J219" s="13"/>
      <c r="K219" s="13"/>
      <c r="L219" s="189"/>
      <c r="M219" s="193"/>
      <c r="N219" s="194"/>
      <c r="O219" s="194"/>
      <c r="P219" s="194"/>
      <c r="Q219" s="194"/>
      <c r="R219" s="194"/>
      <c r="S219" s="194"/>
      <c r="T219" s="19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0" t="s">
        <v>147</v>
      </c>
      <c r="AU219" s="190" t="s">
        <v>86</v>
      </c>
      <c r="AV219" s="13" t="s">
        <v>84</v>
      </c>
      <c r="AW219" s="13" t="s">
        <v>32</v>
      </c>
      <c r="AX219" s="13" t="s">
        <v>76</v>
      </c>
      <c r="AY219" s="190" t="s">
        <v>136</v>
      </c>
    </row>
    <row r="220" s="14" customFormat="1">
      <c r="A220" s="14"/>
      <c r="B220" s="196"/>
      <c r="C220" s="14"/>
      <c r="D220" s="184" t="s">
        <v>147</v>
      </c>
      <c r="E220" s="197" t="s">
        <v>1</v>
      </c>
      <c r="F220" s="198" t="s">
        <v>586</v>
      </c>
      <c r="G220" s="14"/>
      <c r="H220" s="199">
        <v>15.75</v>
      </c>
      <c r="I220" s="200"/>
      <c r="J220" s="14"/>
      <c r="K220" s="14"/>
      <c r="L220" s="196"/>
      <c r="M220" s="201"/>
      <c r="N220" s="202"/>
      <c r="O220" s="202"/>
      <c r="P220" s="202"/>
      <c r="Q220" s="202"/>
      <c r="R220" s="202"/>
      <c r="S220" s="202"/>
      <c r="T220" s="20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7" t="s">
        <v>147</v>
      </c>
      <c r="AU220" s="197" t="s">
        <v>86</v>
      </c>
      <c r="AV220" s="14" t="s">
        <v>86</v>
      </c>
      <c r="AW220" s="14" t="s">
        <v>32</v>
      </c>
      <c r="AX220" s="14" t="s">
        <v>84</v>
      </c>
      <c r="AY220" s="197" t="s">
        <v>136</v>
      </c>
    </row>
    <row r="221" s="2" customFormat="1" ht="16.5" customHeight="1">
      <c r="A221" s="37"/>
      <c r="B221" s="170"/>
      <c r="C221" s="171" t="s">
        <v>587</v>
      </c>
      <c r="D221" s="171" t="s">
        <v>139</v>
      </c>
      <c r="E221" s="172" t="s">
        <v>588</v>
      </c>
      <c r="F221" s="173" t="s">
        <v>589</v>
      </c>
      <c r="G221" s="174" t="s">
        <v>142</v>
      </c>
      <c r="H221" s="175">
        <v>17.280000000000001</v>
      </c>
      <c r="I221" s="176"/>
      <c r="J221" s="177">
        <f>ROUND(I221*H221,2)</f>
        <v>0</v>
      </c>
      <c r="K221" s="173" t="s">
        <v>154</v>
      </c>
      <c r="L221" s="38"/>
      <c r="M221" s="178" t="s">
        <v>1</v>
      </c>
      <c r="N221" s="179" t="s">
        <v>41</v>
      </c>
      <c r="O221" s="76"/>
      <c r="P221" s="180">
        <f>O221*H221</f>
        <v>0</v>
      </c>
      <c r="Q221" s="180">
        <v>0.073480000000000004</v>
      </c>
      <c r="R221" s="180">
        <f>Q221*H221</f>
        <v>1.2697344000000002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143</v>
      </c>
      <c r="AT221" s="182" t="s">
        <v>139</v>
      </c>
      <c r="AU221" s="182" t="s">
        <v>86</v>
      </c>
      <c r="AY221" s="18" t="s">
        <v>136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84</v>
      </c>
      <c r="BK221" s="183">
        <f>ROUND(I221*H221,2)</f>
        <v>0</v>
      </c>
      <c r="BL221" s="18" t="s">
        <v>143</v>
      </c>
      <c r="BM221" s="182" t="s">
        <v>590</v>
      </c>
    </row>
    <row r="222" s="2" customFormat="1">
      <c r="A222" s="37"/>
      <c r="B222" s="38"/>
      <c r="C222" s="37"/>
      <c r="D222" s="184" t="s">
        <v>145</v>
      </c>
      <c r="E222" s="37"/>
      <c r="F222" s="185" t="s">
        <v>591</v>
      </c>
      <c r="G222" s="37"/>
      <c r="H222" s="37"/>
      <c r="I222" s="186"/>
      <c r="J222" s="37"/>
      <c r="K222" s="37"/>
      <c r="L222" s="38"/>
      <c r="M222" s="187"/>
      <c r="N222" s="188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145</v>
      </c>
      <c r="AU222" s="18" t="s">
        <v>86</v>
      </c>
    </row>
    <row r="223" s="14" customFormat="1">
      <c r="A223" s="14"/>
      <c r="B223" s="196"/>
      <c r="C223" s="14"/>
      <c r="D223" s="184" t="s">
        <v>147</v>
      </c>
      <c r="E223" s="197" t="s">
        <v>1</v>
      </c>
      <c r="F223" s="198" t="s">
        <v>592</v>
      </c>
      <c r="G223" s="14"/>
      <c r="H223" s="199">
        <v>17.280000000000001</v>
      </c>
      <c r="I223" s="200"/>
      <c r="J223" s="14"/>
      <c r="K223" s="14"/>
      <c r="L223" s="196"/>
      <c r="M223" s="201"/>
      <c r="N223" s="202"/>
      <c r="O223" s="202"/>
      <c r="P223" s="202"/>
      <c r="Q223" s="202"/>
      <c r="R223" s="202"/>
      <c r="S223" s="202"/>
      <c r="T223" s="20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7" t="s">
        <v>147</v>
      </c>
      <c r="AU223" s="197" t="s">
        <v>86</v>
      </c>
      <c r="AV223" s="14" t="s">
        <v>86</v>
      </c>
      <c r="AW223" s="14" t="s">
        <v>32</v>
      </c>
      <c r="AX223" s="14" t="s">
        <v>84</v>
      </c>
      <c r="AY223" s="197" t="s">
        <v>136</v>
      </c>
    </row>
    <row r="224" s="2" customFormat="1" ht="16.5" customHeight="1">
      <c r="A224" s="37"/>
      <c r="B224" s="170"/>
      <c r="C224" s="171" t="s">
        <v>258</v>
      </c>
      <c r="D224" s="171" t="s">
        <v>139</v>
      </c>
      <c r="E224" s="172" t="s">
        <v>593</v>
      </c>
      <c r="F224" s="173" t="s">
        <v>594</v>
      </c>
      <c r="G224" s="174" t="s">
        <v>142</v>
      </c>
      <c r="H224" s="175">
        <v>1</v>
      </c>
      <c r="I224" s="176"/>
      <c r="J224" s="177">
        <f>ROUND(I224*H224,2)</f>
        <v>0</v>
      </c>
      <c r="K224" s="173" t="s">
        <v>154</v>
      </c>
      <c r="L224" s="38"/>
      <c r="M224" s="178" t="s">
        <v>1</v>
      </c>
      <c r="N224" s="179" t="s">
        <v>41</v>
      </c>
      <c r="O224" s="76"/>
      <c r="P224" s="180">
        <f>O224*H224</f>
        <v>0</v>
      </c>
      <c r="Q224" s="180">
        <v>0.083409999999999998</v>
      </c>
      <c r="R224" s="180">
        <f>Q224*H224</f>
        <v>0.083409999999999998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143</v>
      </c>
      <c r="AT224" s="182" t="s">
        <v>139</v>
      </c>
      <c r="AU224" s="182" t="s">
        <v>86</v>
      </c>
      <c r="AY224" s="18" t="s">
        <v>136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84</v>
      </c>
      <c r="BK224" s="183">
        <f>ROUND(I224*H224,2)</f>
        <v>0</v>
      </c>
      <c r="BL224" s="18" t="s">
        <v>143</v>
      </c>
      <c r="BM224" s="182" t="s">
        <v>595</v>
      </c>
    </row>
    <row r="225" s="2" customFormat="1">
      <c r="A225" s="37"/>
      <c r="B225" s="38"/>
      <c r="C225" s="37"/>
      <c r="D225" s="184" t="s">
        <v>145</v>
      </c>
      <c r="E225" s="37"/>
      <c r="F225" s="185" t="s">
        <v>596</v>
      </c>
      <c r="G225" s="37"/>
      <c r="H225" s="37"/>
      <c r="I225" s="186"/>
      <c r="J225" s="37"/>
      <c r="K225" s="37"/>
      <c r="L225" s="38"/>
      <c r="M225" s="187"/>
      <c r="N225" s="188"/>
      <c r="O225" s="76"/>
      <c r="P225" s="76"/>
      <c r="Q225" s="76"/>
      <c r="R225" s="76"/>
      <c r="S225" s="76"/>
      <c r="T225" s="7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145</v>
      </c>
      <c r="AU225" s="18" t="s">
        <v>86</v>
      </c>
    </row>
    <row r="226" s="13" customFormat="1">
      <c r="A226" s="13"/>
      <c r="B226" s="189"/>
      <c r="C226" s="13"/>
      <c r="D226" s="184" t="s">
        <v>147</v>
      </c>
      <c r="E226" s="190" t="s">
        <v>1</v>
      </c>
      <c r="F226" s="191" t="s">
        <v>585</v>
      </c>
      <c r="G226" s="13"/>
      <c r="H226" s="190" t="s">
        <v>1</v>
      </c>
      <c r="I226" s="192"/>
      <c r="J226" s="13"/>
      <c r="K226" s="13"/>
      <c r="L226" s="189"/>
      <c r="M226" s="193"/>
      <c r="N226" s="194"/>
      <c r="O226" s="194"/>
      <c r="P226" s="194"/>
      <c r="Q226" s="194"/>
      <c r="R226" s="194"/>
      <c r="S226" s="194"/>
      <c r="T226" s="19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0" t="s">
        <v>147</v>
      </c>
      <c r="AU226" s="190" t="s">
        <v>86</v>
      </c>
      <c r="AV226" s="13" t="s">
        <v>84</v>
      </c>
      <c r="AW226" s="13" t="s">
        <v>32</v>
      </c>
      <c r="AX226" s="13" t="s">
        <v>76</v>
      </c>
      <c r="AY226" s="190" t="s">
        <v>136</v>
      </c>
    </row>
    <row r="227" s="14" customFormat="1">
      <c r="A227" s="14"/>
      <c r="B227" s="196"/>
      <c r="C227" s="14"/>
      <c r="D227" s="184" t="s">
        <v>147</v>
      </c>
      <c r="E227" s="197" t="s">
        <v>1</v>
      </c>
      <c r="F227" s="198" t="s">
        <v>84</v>
      </c>
      <c r="G227" s="14"/>
      <c r="H227" s="199">
        <v>1</v>
      </c>
      <c r="I227" s="200"/>
      <c r="J227" s="14"/>
      <c r="K227" s="14"/>
      <c r="L227" s="196"/>
      <c r="M227" s="201"/>
      <c r="N227" s="202"/>
      <c r="O227" s="202"/>
      <c r="P227" s="202"/>
      <c r="Q227" s="202"/>
      <c r="R227" s="202"/>
      <c r="S227" s="202"/>
      <c r="T227" s="20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7" t="s">
        <v>147</v>
      </c>
      <c r="AU227" s="197" t="s">
        <v>86</v>
      </c>
      <c r="AV227" s="14" t="s">
        <v>86</v>
      </c>
      <c r="AW227" s="14" t="s">
        <v>32</v>
      </c>
      <c r="AX227" s="14" t="s">
        <v>84</v>
      </c>
      <c r="AY227" s="197" t="s">
        <v>136</v>
      </c>
    </row>
    <row r="228" s="2" customFormat="1" ht="16.5" customHeight="1">
      <c r="A228" s="37"/>
      <c r="B228" s="170"/>
      <c r="C228" s="171" t="s">
        <v>263</v>
      </c>
      <c r="D228" s="171" t="s">
        <v>139</v>
      </c>
      <c r="E228" s="172" t="s">
        <v>597</v>
      </c>
      <c r="F228" s="173" t="s">
        <v>598</v>
      </c>
      <c r="G228" s="174" t="s">
        <v>142</v>
      </c>
      <c r="H228" s="175">
        <v>3.456</v>
      </c>
      <c r="I228" s="176"/>
      <c r="J228" s="177">
        <f>ROUND(I228*H228,2)</f>
        <v>0</v>
      </c>
      <c r="K228" s="173" t="s">
        <v>154</v>
      </c>
      <c r="L228" s="38"/>
      <c r="M228" s="178" t="s">
        <v>1</v>
      </c>
      <c r="N228" s="179" t="s">
        <v>41</v>
      </c>
      <c r="O228" s="76"/>
      <c r="P228" s="180">
        <f>O228*H228</f>
        <v>0</v>
      </c>
      <c r="Q228" s="180">
        <v>0.16114000000000001</v>
      </c>
      <c r="R228" s="180">
        <f>Q228*H228</f>
        <v>0.55689984000000003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143</v>
      </c>
      <c r="AT228" s="182" t="s">
        <v>139</v>
      </c>
      <c r="AU228" s="182" t="s">
        <v>86</v>
      </c>
      <c r="AY228" s="18" t="s">
        <v>136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84</v>
      </c>
      <c r="BK228" s="183">
        <f>ROUND(I228*H228,2)</f>
        <v>0</v>
      </c>
      <c r="BL228" s="18" t="s">
        <v>143</v>
      </c>
      <c r="BM228" s="182" t="s">
        <v>599</v>
      </c>
    </row>
    <row r="229" s="2" customFormat="1">
      <c r="A229" s="37"/>
      <c r="B229" s="38"/>
      <c r="C229" s="37"/>
      <c r="D229" s="184" t="s">
        <v>145</v>
      </c>
      <c r="E229" s="37"/>
      <c r="F229" s="185" t="s">
        <v>600</v>
      </c>
      <c r="G229" s="37"/>
      <c r="H229" s="37"/>
      <c r="I229" s="186"/>
      <c r="J229" s="37"/>
      <c r="K229" s="37"/>
      <c r="L229" s="38"/>
      <c r="M229" s="187"/>
      <c r="N229" s="188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145</v>
      </c>
      <c r="AU229" s="18" t="s">
        <v>86</v>
      </c>
    </row>
    <row r="230" s="13" customFormat="1">
      <c r="A230" s="13"/>
      <c r="B230" s="189"/>
      <c r="C230" s="13"/>
      <c r="D230" s="184" t="s">
        <v>147</v>
      </c>
      <c r="E230" s="190" t="s">
        <v>1</v>
      </c>
      <c r="F230" s="191" t="s">
        <v>529</v>
      </c>
      <c r="G230" s="13"/>
      <c r="H230" s="190" t="s">
        <v>1</v>
      </c>
      <c r="I230" s="192"/>
      <c r="J230" s="13"/>
      <c r="K230" s="13"/>
      <c r="L230" s="189"/>
      <c r="M230" s="193"/>
      <c r="N230" s="194"/>
      <c r="O230" s="194"/>
      <c r="P230" s="194"/>
      <c r="Q230" s="194"/>
      <c r="R230" s="194"/>
      <c r="S230" s="194"/>
      <c r="T230" s="19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90" t="s">
        <v>147</v>
      </c>
      <c r="AU230" s="190" t="s">
        <v>86</v>
      </c>
      <c r="AV230" s="13" t="s">
        <v>84</v>
      </c>
      <c r="AW230" s="13" t="s">
        <v>32</v>
      </c>
      <c r="AX230" s="13" t="s">
        <v>76</v>
      </c>
      <c r="AY230" s="190" t="s">
        <v>136</v>
      </c>
    </row>
    <row r="231" s="14" customFormat="1">
      <c r="A231" s="14"/>
      <c r="B231" s="196"/>
      <c r="C231" s="14"/>
      <c r="D231" s="184" t="s">
        <v>147</v>
      </c>
      <c r="E231" s="197" t="s">
        <v>1</v>
      </c>
      <c r="F231" s="198" t="s">
        <v>601</v>
      </c>
      <c r="G231" s="14"/>
      <c r="H231" s="199">
        <v>3.456</v>
      </c>
      <c r="I231" s="200"/>
      <c r="J231" s="14"/>
      <c r="K231" s="14"/>
      <c r="L231" s="196"/>
      <c r="M231" s="201"/>
      <c r="N231" s="202"/>
      <c r="O231" s="202"/>
      <c r="P231" s="202"/>
      <c r="Q231" s="202"/>
      <c r="R231" s="202"/>
      <c r="S231" s="202"/>
      <c r="T231" s="20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7" t="s">
        <v>147</v>
      </c>
      <c r="AU231" s="197" t="s">
        <v>86</v>
      </c>
      <c r="AV231" s="14" t="s">
        <v>86</v>
      </c>
      <c r="AW231" s="14" t="s">
        <v>32</v>
      </c>
      <c r="AX231" s="14" t="s">
        <v>76</v>
      </c>
      <c r="AY231" s="197" t="s">
        <v>136</v>
      </c>
    </row>
    <row r="232" s="15" customFormat="1">
      <c r="A232" s="15"/>
      <c r="B232" s="204"/>
      <c r="C232" s="15"/>
      <c r="D232" s="184" t="s">
        <v>147</v>
      </c>
      <c r="E232" s="205" t="s">
        <v>1</v>
      </c>
      <c r="F232" s="206" t="s">
        <v>190</v>
      </c>
      <c r="G232" s="15"/>
      <c r="H232" s="207">
        <v>3.456</v>
      </c>
      <c r="I232" s="208"/>
      <c r="J232" s="15"/>
      <c r="K232" s="15"/>
      <c r="L232" s="204"/>
      <c r="M232" s="209"/>
      <c r="N232" s="210"/>
      <c r="O232" s="210"/>
      <c r="P232" s="210"/>
      <c r="Q232" s="210"/>
      <c r="R232" s="210"/>
      <c r="S232" s="210"/>
      <c r="T232" s="21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05" t="s">
        <v>147</v>
      </c>
      <c r="AU232" s="205" t="s">
        <v>86</v>
      </c>
      <c r="AV232" s="15" t="s">
        <v>143</v>
      </c>
      <c r="AW232" s="15" t="s">
        <v>32</v>
      </c>
      <c r="AX232" s="15" t="s">
        <v>84</v>
      </c>
      <c r="AY232" s="205" t="s">
        <v>136</v>
      </c>
    </row>
    <row r="233" s="12" customFormat="1" ht="22.8" customHeight="1">
      <c r="A233" s="12"/>
      <c r="B233" s="157"/>
      <c r="C233" s="12"/>
      <c r="D233" s="158" t="s">
        <v>75</v>
      </c>
      <c r="E233" s="168" t="s">
        <v>143</v>
      </c>
      <c r="F233" s="168" t="s">
        <v>602</v>
      </c>
      <c r="G233" s="12"/>
      <c r="H233" s="12"/>
      <c r="I233" s="160"/>
      <c r="J233" s="169">
        <f>BK233</f>
        <v>0</v>
      </c>
      <c r="K233" s="12"/>
      <c r="L233" s="157"/>
      <c r="M233" s="162"/>
      <c r="N233" s="163"/>
      <c r="O233" s="163"/>
      <c r="P233" s="164">
        <f>SUM(P234:P249)</f>
        <v>0</v>
      </c>
      <c r="Q233" s="163"/>
      <c r="R233" s="164">
        <f>SUM(R234:R249)</f>
        <v>4.1365878799999996</v>
      </c>
      <c r="S233" s="163"/>
      <c r="T233" s="165">
        <f>SUM(T234:T249)</f>
        <v>0.0042000000000000006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58" t="s">
        <v>84</v>
      </c>
      <c r="AT233" s="166" t="s">
        <v>75</v>
      </c>
      <c r="AU233" s="166" t="s">
        <v>84</v>
      </c>
      <c r="AY233" s="158" t="s">
        <v>136</v>
      </c>
      <c r="BK233" s="167">
        <f>SUM(BK234:BK249)</f>
        <v>0</v>
      </c>
    </row>
    <row r="234" s="2" customFormat="1" ht="16.5" customHeight="1">
      <c r="A234" s="37"/>
      <c r="B234" s="170"/>
      <c r="C234" s="171" t="s">
        <v>8</v>
      </c>
      <c r="D234" s="171" t="s">
        <v>139</v>
      </c>
      <c r="E234" s="172" t="s">
        <v>603</v>
      </c>
      <c r="F234" s="173" t="s">
        <v>604</v>
      </c>
      <c r="G234" s="174" t="s">
        <v>193</v>
      </c>
      <c r="H234" s="175">
        <v>1.5680000000000001</v>
      </c>
      <c r="I234" s="176"/>
      <c r="J234" s="177">
        <f>ROUND(I234*H234,2)</f>
        <v>0</v>
      </c>
      <c r="K234" s="173" t="s">
        <v>1</v>
      </c>
      <c r="L234" s="38"/>
      <c r="M234" s="178" t="s">
        <v>1</v>
      </c>
      <c r="N234" s="179" t="s">
        <v>41</v>
      </c>
      <c r="O234" s="76"/>
      <c r="P234" s="180">
        <f>O234*H234</f>
        <v>0</v>
      </c>
      <c r="Q234" s="180">
        <v>2.5020099999999998</v>
      </c>
      <c r="R234" s="180">
        <f>Q234*H234</f>
        <v>3.9231516799999997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143</v>
      </c>
      <c r="AT234" s="182" t="s">
        <v>139</v>
      </c>
      <c r="AU234" s="182" t="s">
        <v>86</v>
      </c>
      <c r="AY234" s="18" t="s">
        <v>136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84</v>
      </c>
      <c r="BK234" s="183">
        <f>ROUND(I234*H234,2)</f>
        <v>0</v>
      </c>
      <c r="BL234" s="18" t="s">
        <v>143</v>
      </c>
      <c r="BM234" s="182" t="s">
        <v>605</v>
      </c>
    </row>
    <row r="235" s="2" customFormat="1">
      <c r="A235" s="37"/>
      <c r="B235" s="38"/>
      <c r="C235" s="37"/>
      <c r="D235" s="184" t="s">
        <v>145</v>
      </c>
      <c r="E235" s="37"/>
      <c r="F235" s="185" t="s">
        <v>604</v>
      </c>
      <c r="G235" s="37"/>
      <c r="H235" s="37"/>
      <c r="I235" s="186"/>
      <c r="J235" s="37"/>
      <c r="K235" s="37"/>
      <c r="L235" s="38"/>
      <c r="M235" s="187"/>
      <c r="N235" s="188"/>
      <c r="O235" s="76"/>
      <c r="P235" s="76"/>
      <c r="Q235" s="76"/>
      <c r="R235" s="76"/>
      <c r="S235" s="76"/>
      <c r="T235" s="7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8" t="s">
        <v>145</v>
      </c>
      <c r="AU235" s="18" t="s">
        <v>86</v>
      </c>
    </row>
    <row r="236" s="13" customFormat="1">
      <c r="A236" s="13"/>
      <c r="B236" s="189"/>
      <c r="C236" s="13"/>
      <c r="D236" s="184" t="s">
        <v>147</v>
      </c>
      <c r="E236" s="190" t="s">
        <v>1</v>
      </c>
      <c r="F236" s="191" t="s">
        <v>606</v>
      </c>
      <c r="G236" s="13"/>
      <c r="H236" s="190" t="s">
        <v>1</v>
      </c>
      <c r="I236" s="192"/>
      <c r="J236" s="13"/>
      <c r="K236" s="13"/>
      <c r="L236" s="189"/>
      <c r="M236" s="193"/>
      <c r="N236" s="194"/>
      <c r="O236" s="194"/>
      <c r="P236" s="194"/>
      <c r="Q236" s="194"/>
      <c r="R236" s="194"/>
      <c r="S236" s="194"/>
      <c r="T236" s="19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0" t="s">
        <v>147</v>
      </c>
      <c r="AU236" s="190" t="s">
        <v>86</v>
      </c>
      <c r="AV236" s="13" t="s">
        <v>84</v>
      </c>
      <c r="AW236" s="13" t="s">
        <v>32</v>
      </c>
      <c r="AX236" s="13" t="s">
        <v>76</v>
      </c>
      <c r="AY236" s="190" t="s">
        <v>136</v>
      </c>
    </row>
    <row r="237" s="14" customFormat="1">
      <c r="A237" s="14"/>
      <c r="B237" s="196"/>
      <c r="C237" s="14"/>
      <c r="D237" s="184" t="s">
        <v>147</v>
      </c>
      <c r="E237" s="197" t="s">
        <v>1</v>
      </c>
      <c r="F237" s="198" t="s">
        <v>607</v>
      </c>
      <c r="G237" s="14"/>
      <c r="H237" s="199">
        <v>1.5680000000000001</v>
      </c>
      <c r="I237" s="200"/>
      <c r="J237" s="14"/>
      <c r="K237" s="14"/>
      <c r="L237" s="196"/>
      <c r="M237" s="201"/>
      <c r="N237" s="202"/>
      <c r="O237" s="202"/>
      <c r="P237" s="202"/>
      <c r="Q237" s="202"/>
      <c r="R237" s="202"/>
      <c r="S237" s="202"/>
      <c r="T237" s="20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7" t="s">
        <v>147</v>
      </c>
      <c r="AU237" s="197" t="s">
        <v>86</v>
      </c>
      <c r="AV237" s="14" t="s">
        <v>86</v>
      </c>
      <c r="AW237" s="14" t="s">
        <v>32</v>
      </c>
      <c r="AX237" s="14" t="s">
        <v>84</v>
      </c>
      <c r="AY237" s="197" t="s">
        <v>136</v>
      </c>
    </row>
    <row r="238" s="2" customFormat="1" ht="24.15" customHeight="1">
      <c r="A238" s="37"/>
      <c r="B238" s="170"/>
      <c r="C238" s="171" t="s">
        <v>273</v>
      </c>
      <c r="D238" s="171" t="s">
        <v>139</v>
      </c>
      <c r="E238" s="172" t="s">
        <v>608</v>
      </c>
      <c r="F238" s="173" t="s">
        <v>609</v>
      </c>
      <c r="G238" s="174" t="s">
        <v>142</v>
      </c>
      <c r="H238" s="175">
        <v>7.8399999999999999</v>
      </c>
      <c r="I238" s="176"/>
      <c r="J238" s="177">
        <f>ROUND(I238*H238,2)</f>
        <v>0</v>
      </c>
      <c r="K238" s="173" t="s">
        <v>1</v>
      </c>
      <c r="L238" s="38"/>
      <c r="M238" s="178" t="s">
        <v>1</v>
      </c>
      <c r="N238" s="179" t="s">
        <v>41</v>
      </c>
      <c r="O238" s="76"/>
      <c r="P238" s="180">
        <f>O238*H238</f>
        <v>0</v>
      </c>
      <c r="Q238" s="180">
        <v>0.0053299999999999997</v>
      </c>
      <c r="R238" s="180">
        <f>Q238*H238</f>
        <v>0.041787199999999997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143</v>
      </c>
      <c r="AT238" s="182" t="s">
        <v>139</v>
      </c>
      <c r="AU238" s="182" t="s">
        <v>86</v>
      </c>
      <c r="AY238" s="18" t="s">
        <v>136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84</v>
      </c>
      <c r="BK238" s="183">
        <f>ROUND(I238*H238,2)</f>
        <v>0</v>
      </c>
      <c r="BL238" s="18" t="s">
        <v>143</v>
      </c>
      <c r="BM238" s="182" t="s">
        <v>610</v>
      </c>
    </row>
    <row r="239" s="2" customFormat="1">
      <c r="A239" s="37"/>
      <c r="B239" s="38"/>
      <c r="C239" s="37"/>
      <c r="D239" s="184" t="s">
        <v>145</v>
      </c>
      <c r="E239" s="37"/>
      <c r="F239" s="185" t="s">
        <v>611</v>
      </c>
      <c r="G239" s="37"/>
      <c r="H239" s="37"/>
      <c r="I239" s="186"/>
      <c r="J239" s="37"/>
      <c r="K239" s="37"/>
      <c r="L239" s="38"/>
      <c r="M239" s="187"/>
      <c r="N239" s="188"/>
      <c r="O239" s="76"/>
      <c r="P239" s="76"/>
      <c r="Q239" s="76"/>
      <c r="R239" s="76"/>
      <c r="S239" s="76"/>
      <c r="T239" s="7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8" t="s">
        <v>145</v>
      </c>
      <c r="AU239" s="18" t="s">
        <v>86</v>
      </c>
    </row>
    <row r="240" s="14" customFormat="1">
      <c r="A240" s="14"/>
      <c r="B240" s="196"/>
      <c r="C240" s="14"/>
      <c r="D240" s="184" t="s">
        <v>147</v>
      </c>
      <c r="E240" s="197" t="s">
        <v>1</v>
      </c>
      <c r="F240" s="198" t="s">
        <v>612</v>
      </c>
      <c r="G240" s="14"/>
      <c r="H240" s="199">
        <v>7.8399999999999999</v>
      </c>
      <c r="I240" s="200"/>
      <c r="J240" s="14"/>
      <c r="K240" s="14"/>
      <c r="L240" s="196"/>
      <c r="M240" s="201"/>
      <c r="N240" s="202"/>
      <c r="O240" s="202"/>
      <c r="P240" s="202"/>
      <c r="Q240" s="202"/>
      <c r="R240" s="202"/>
      <c r="S240" s="202"/>
      <c r="T240" s="20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7" t="s">
        <v>147</v>
      </c>
      <c r="AU240" s="197" t="s">
        <v>86</v>
      </c>
      <c r="AV240" s="14" t="s">
        <v>86</v>
      </c>
      <c r="AW240" s="14" t="s">
        <v>32</v>
      </c>
      <c r="AX240" s="14" t="s">
        <v>84</v>
      </c>
      <c r="AY240" s="197" t="s">
        <v>136</v>
      </c>
    </row>
    <row r="241" s="2" customFormat="1" ht="24.15" customHeight="1">
      <c r="A241" s="37"/>
      <c r="B241" s="170"/>
      <c r="C241" s="171" t="s">
        <v>278</v>
      </c>
      <c r="D241" s="171" t="s">
        <v>139</v>
      </c>
      <c r="E241" s="172" t="s">
        <v>613</v>
      </c>
      <c r="F241" s="173" t="s">
        <v>614</v>
      </c>
      <c r="G241" s="174" t="s">
        <v>142</v>
      </c>
      <c r="H241" s="175">
        <v>7.8399999999999999</v>
      </c>
      <c r="I241" s="176"/>
      <c r="J241" s="177">
        <f>ROUND(I241*H241,2)</f>
        <v>0</v>
      </c>
      <c r="K241" s="173" t="s">
        <v>1</v>
      </c>
      <c r="L241" s="38"/>
      <c r="M241" s="178" t="s">
        <v>1</v>
      </c>
      <c r="N241" s="179" t="s">
        <v>41</v>
      </c>
      <c r="O241" s="76"/>
      <c r="P241" s="180">
        <f>O241*H241</f>
        <v>0</v>
      </c>
      <c r="Q241" s="180">
        <v>0.00088000000000000003</v>
      </c>
      <c r="R241" s="180">
        <f>Q241*H241</f>
        <v>0.0068992000000000003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143</v>
      </c>
      <c r="AT241" s="182" t="s">
        <v>139</v>
      </c>
      <c r="AU241" s="182" t="s">
        <v>86</v>
      </c>
      <c r="AY241" s="18" t="s">
        <v>136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84</v>
      </c>
      <c r="BK241" s="183">
        <f>ROUND(I241*H241,2)</f>
        <v>0</v>
      </c>
      <c r="BL241" s="18" t="s">
        <v>143</v>
      </c>
      <c r="BM241" s="182" t="s">
        <v>615</v>
      </c>
    </row>
    <row r="242" s="2" customFormat="1">
      <c r="A242" s="37"/>
      <c r="B242" s="38"/>
      <c r="C242" s="37"/>
      <c r="D242" s="184" t="s">
        <v>145</v>
      </c>
      <c r="E242" s="37"/>
      <c r="F242" s="185" t="s">
        <v>616</v>
      </c>
      <c r="G242" s="37"/>
      <c r="H242" s="37"/>
      <c r="I242" s="186"/>
      <c r="J242" s="37"/>
      <c r="K242" s="37"/>
      <c r="L242" s="38"/>
      <c r="M242" s="187"/>
      <c r="N242" s="188"/>
      <c r="O242" s="76"/>
      <c r="P242" s="76"/>
      <c r="Q242" s="76"/>
      <c r="R242" s="76"/>
      <c r="S242" s="76"/>
      <c r="T242" s="7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8" t="s">
        <v>145</v>
      </c>
      <c r="AU242" s="18" t="s">
        <v>86</v>
      </c>
    </row>
    <row r="243" s="2" customFormat="1" ht="16.5" customHeight="1">
      <c r="A243" s="37"/>
      <c r="B243" s="170"/>
      <c r="C243" s="171" t="s">
        <v>283</v>
      </c>
      <c r="D243" s="171" t="s">
        <v>139</v>
      </c>
      <c r="E243" s="172" t="s">
        <v>617</v>
      </c>
      <c r="F243" s="173" t="s">
        <v>618</v>
      </c>
      <c r="G243" s="174" t="s">
        <v>255</v>
      </c>
      <c r="H243" s="175">
        <v>0.156</v>
      </c>
      <c r="I243" s="176"/>
      <c r="J243" s="177">
        <f>ROUND(I243*H243,2)</f>
        <v>0</v>
      </c>
      <c r="K243" s="173" t="s">
        <v>1</v>
      </c>
      <c r="L243" s="38"/>
      <c r="M243" s="178" t="s">
        <v>1</v>
      </c>
      <c r="N243" s="179" t="s">
        <v>41</v>
      </c>
      <c r="O243" s="76"/>
      <c r="P243" s="180">
        <f>O243*H243</f>
        <v>0</v>
      </c>
      <c r="Q243" s="180">
        <v>1.05555</v>
      </c>
      <c r="R243" s="180">
        <f>Q243*H243</f>
        <v>0.1646658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143</v>
      </c>
      <c r="AT243" s="182" t="s">
        <v>139</v>
      </c>
      <c r="AU243" s="182" t="s">
        <v>86</v>
      </c>
      <c r="AY243" s="18" t="s">
        <v>136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84</v>
      </c>
      <c r="BK243" s="183">
        <f>ROUND(I243*H243,2)</f>
        <v>0</v>
      </c>
      <c r="BL243" s="18" t="s">
        <v>143</v>
      </c>
      <c r="BM243" s="182" t="s">
        <v>619</v>
      </c>
    </row>
    <row r="244" s="2" customFormat="1">
      <c r="A244" s="37"/>
      <c r="B244" s="38"/>
      <c r="C244" s="37"/>
      <c r="D244" s="184" t="s">
        <v>145</v>
      </c>
      <c r="E244" s="37"/>
      <c r="F244" s="185" t="s">
        <v>618</v>
      </c>
      <c r="G244" s="37"/>
      <c r="H244" s="37"/>
      <c r="I244" s="186"/>
      <c r="J244" s="37"/>
      <c r="K244" s="37"/>
      <c r="L244" s="38"/>
      <c r="M244" s="187"/>
      <c r="N244" s="188"/>
      <c r="O244" s="76"/>
      <c r="P244" s="76"/>
      <c r="Q244" s="76"/>
      <c r="R244" s="76"/>
      <c r="S244" s="76"/>
      <c r="T244" s="7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8" t="s">
        <v>145</v>
      </c>
      <c r="AU244" s="18" t="s">
        <v>86</v>
      </c>
    </row>
    <row r="245" s="13" customFormat="1">
      <c r="A245" s="13"/>
      <c r="B245" s="189"/>
      <c r="C245" s="13"/>
      <c r="D245" s="184" t="s">
        <v>147</v>
      </c>
      <c r="E245" s="190" t="s">
        <v>1</v>
      </c>
      <c r="F245" s="191" t="s">
        <v>620</v>
      </c>
      <c r="G245" s="13"/>
      <c r="H245" s="190" t="s">
        <v>1</v>
      </c>
      <c r="I245" s="192"/>
      <c r="J245" s="13"/>
      <c r="K245" s="13"/>
      <c r="L245" s="189"/>
      <c r="M245" s="193"/>
      <c r="N245" s="194"/>
      <c r="O245" s="194"/>
      <c r="P245" s="194"/>
      <c r="Q245" s="194"/>
      <c r="R245" s="194"/>
      <c r="S245" s="194"/>
      <c r="T245" s="19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0" t="s">
        <v>147</v>
      </c>
      <c r="AU245" s="190" t="s">
        <v>86</v>
      </c>
      <c r="AV245" s="13" t="s">
        <v>84</v>
      </c>
      <c r="AW245" s="13" t="s">
        <v>32</v>
      </c>
      <c r="AX245" s="13" t="s">
        <v>76</v>
      </c>
      <c r="AY245" s="190" t="s">
        <v>136</v>
      </c>
    </row>
    <row r="246" s="14" customFormat="1">
      <c r="A246" s="14"/>
      <c r="B246" s="196"/>
      <c r="C246" s="14"/>
      <c r="D246" s="184" t="s">
        <v>147</v>
      </c>
      <c r="E246" s="197" t="s">
        <v>1</v>
      </c>
      <c r="F246" s="198" t="s">
        <v>621</v>
      </c>
      <c r="G246" s="14"/>
      <c r="H246" s="199">
        <v>0.156</v>
      </c>
      <c r="I246" s="200"/>
      <c r="J246" s="14"/>
      <c r="K246" s="14"/>
      <c r="L246" s="196"/>
      <c r="M246" s="201"/>
      <c r="N246" s="202"/>
      <c r="O246" s="202"/>
      <c r="P246" s="202"/>
      <c r="Q246" s="202"/>
      <c r="R246" s="202"/>
      <c r="S246" s="202"/>
      <c r="T246" s="20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7" t="s">
        <v>147</v>
      </c>
      <c r="AU246" s="197" t="s">
        <v>86</v>
      </c>
      <c r="AV246" s="14" t="s">
        <v>86</v>
      </c>
      <c r="AW246" s="14" t="s">
        <v>32</v>
      </c>
      <c r="AX246" s="14" t="s">
        <v>84</v>
      </c>
      <c r="AY246" s="197" t="s">
        <v>136</v>
      </c>
    </row>
    <row r="247" s="2" customFormat="1" ht="24.15" customHeight="1">
      <c r="A247" s="37"/>
      <c r="B247" s="170"/>
      <c r="C247" s="171" t="s">
        <v>292</v>
      </c>
      <c r="D247" s="171" t="s">
        <v>139</v>
      </c>
      <c r="E247" s="172" t="s">
        <v>622</v>
      </c>
      <c r="F247" s="173" t="s">
        <v>623</v>
      </c>
      <c r="G247" s="174" t="s">
        <v>207</v>
      </c>
      <c r="H247" s="175">
        <v>4.2000000000000002</v>
      </c>
      <c r="I247" s="176"/>
      <c r="J247" s="177">
        <f>ROUND(I247*H247,2)</f>
        <v>0</v>
      </c>
      <c r="K247" s="173" t="s">
        <v>1</v>
      </c>
      <c r="L247" s="38"/>
      <c r="M247" s="178" t="s">
        <v>1</v>
      </c>
      <c r="N247" s="179" t="s">
        <v>41</v>
      </c>
      <c r="O247" s="76"/>
      <c r="P247" s="180">
        <f>O247*H247</f>
        <v>0</v>
      </c>
      <c r="Q247" s="180">
        <v>2.0000000000000002E-05</v>
      </c>
      <c r="R247" s="180">
        <f>Q247*H247</f>
        <v>8.4000000000000009E-05</v>
      </c>
      <c r="S247" s="180">
        <v>0.001</v>
      </c>
      <c r="T247" s="181">
        <f>S247*H247</f>
        <v>0.0042000000000000006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143</v>
      </c>
      <c r="AT247" s="182" t="s">
        <v>139</v>
      </c>
      <c r="AU247" s="182" t="s">
        <v>86</v>
      </c>
      <c r="AY247" s="18" t="s">
        <v>136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84</v>
      </c>
      <c r="BK247" s="183">
        <f>ROUND(I247*H247,2)</f>
        <v>0</v>
      </c>
      <c r="BL247" s="18" t="s">
        <v>143</v>
      </c>
      <c r="BM247" s="182" t="s">
        <v>624</v>
      </c>
    </row>
    <row r="248" s="2" customFormat="1">
      <c r="A248" s="37"/>
      <c r="B248" s="38"/>
      <c r="C248" s="37"/>
      <c r="D248" s="184" t="s">
        <v>145</v>
      </c>
      <c r="E248" s="37"/>
      <c r="F248" s="185" t="s">
        <v>625</v>
      </c>
      <c r="G248" s="37"/>
      <c r="H248" s="37"/>
      <c r="I248" s="186"/>
      <c r="J248" s="37"/>
      <c r="K248" s="37"/>
      <c r="L248" s="38"/>
      <c r="M248" s="187"/>
      <c r="N248" s="188"/>
      <c r="O248" s="76"/>
      <c r="P248" s="76"/>
      <c r="Q248" s="76"/>
      <c r="R248" s="76"/>
      <c r="S248" s="76"/>
      <c r="T248" s="7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145</v>
      </c>
      <c r="AU248" s="18" t="s">
        <v>86</v>
      </c>
    </row>
    <row r="249" s="14" customFormat="1">
      <c r="A249" s="14"/>
      <c r="B249" s="196"/>
      <c r="C249" s="14"/>
      <c r="D249" s="184" t="s">
        <v>147</v>
      </c>
      <c r="E249" s="197" t="s">
        <v>1</v>
      </c>
      <c r="F249" s="198" t="s">
        <v>626</v>
      </c>
      <c r="G249" s="14"/>
      <c r="H249" s="199">
        <v>4.2000000000000002</v>
      </c>
      <c r="I249" s="200"/>
      <c r="J249" s="14"/>
      <c r="K249" s="14"/>
      <c r="L249" s="196"/>
      <c r="M249" s="201"/>
      <c r="N249" s="202"/>
      <c r="O249" s="202"/>
      <c r="P249" s="202"/>
      <c r="Q249" s="202"/>
      <c r="R249" s="202"/>
      <c r="S249" s="202"/>
      <c r="T249" s="20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7" t="s">
        <v>147</v>
      </c>
      <c r="AU249" s="197" t="s">
        <v>86</v>
      </c>
      <c r="AV249" s="14" t="s">
        <v>86</v>
      </c>
      <c r="AW249" s="14" t="s">
        <v>32</v>
      </c>
      <c r="AX249" s="14" t="s">
        <v>84</v>
      </c>
      <c r="AY249" s="197" t="s">
        <v>136</v>
      </c>
    </row>
    <row r="250" s="12" customFormat="1" ht="22.8" customHeight="1">
      <c r="A250" s="12"/>
      <c r="B250" s="157"/>
      <c r="C250" s="12"/>
      <c r="D250" s="158" t="s">
        <v>75</v>
      </c>
      <c r="E250" s="168" t="s">
        <v>137</v>
      </c>
      <c r="F250" s="168" t="s">
        <v>138</v>
      </c>
      <c r="G250" s="12"/>
      <c r="H250" s="12"/>
      <c r="I250" s="160"/>
      <c r="J250" s="169">
        <f>BK250</f>
        <v>0</v>
      </c>
      <c r="K250" s="12"/>
      <c r="L250" s="157"/>
      <c r="M250" s="162"/>
      <c r="N250" s="163"/>
      <c r="O250" s="163"/>
      <c r="P250" s="164">
        <f>SUM(P251:P312)</f>
        <v>0</v>
      </c>
      <c r="Q250" s="163"/>
      <c r="R250" s="164">
        <f>SUM(R251:R312)</f>
        <v>56.281929419999997</v>
      </c>
      <c r="S250" s="163"/>
      <c r="T250" s="165">
        <f>SUM(T251:T312)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58" t="s">
        <v>84</v>
      </c>
      <c r="AT250" s="166" t="s">
        <v>75</v>
      </c>
      <c r="AU250" s="166" t="s">
        <v>84</v>
      </c>
      <c r="AY250" s="158" t="s">
        <v>136</v>
      </c>
      <c r="BK250" s="167">
        <f>SUM(BK251:BK312)</f>
        <v>0</v>
      </c>
    </row>
    <row r="251" s="2" customFormat="1" ht="24.15" customHeight="1">
      <c r="A251" s="37"/>
      <c r="B251" s="170"/>
      <c r="C251" s="171" t="s">
        <v>298</v>
      </c>
      <c r="D251" s="171" t="s">
        <v>139</v>
      </c>
      <c r="E251" s="172" t="s">
        <v>627</v>
      </c>
      <c r="F251" s="173" t="s">
        <v>628</v>
      </c>
      <c r="G251" s="174" t="s">
        <v>142</v>
      </c>
      <c r="H251" s="175">
        <v>3352.9479999999999</v>
      </c>
      <c r="I251" s="176"/>
      <c r="J251" s="177">
        <f>ROUND(I251*H251,2)</f>
        <v>0</v>
      </c>
      <c r="K251" s="173" t="s">
        <v>154</v>
      </c>
      <c r="L251" s="38"/>
      <c r="M251" s="178" t="s">
        <v>1</v>
      </c>
      <c r="N251" s="179" t="s">
        <v>41</v>
      </c>
      <c r="O251" s="76"/>
      <c r="P251" s="180">
        <f>O251*H251</f>
        <v>0</v>
      </c>
      <c r="Q251" s="180">
        <v>0.00025999999999999998</v>
      </c>
      <c r="R251" s="180">
        <f>Q251*H251</f>
        <v>0.8717664799999999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143</v>
      </c>
      <c r="AT251" s="182" t="s">
        <v>139</v>
      </c>
      <c r="AU251" s="182" t="s">
        <v>86</v>
      </c>
      <c r="AY251" s="18" t="s">
        <v>136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84</v>
      </c>
      <c r="BK251" s="183">
        <f>ROUND(I251*H251,2)</f>
        <v>0</v>
      </c>
      <c r="BL251" s="18" t="s">
        <v>143</v>
      </c>
      <c r="BM251" s="182" t="s">
        <v>629</v>
      </c>
    </row>
    <row r="252" s="2" customFormat="1">
      <c r="A252" s="37"/>
      <c r="B252" s="38"/>
      <c r="C252" s="37"/>
      <c r="D252" s="184" t="s">
        <v>145</v>
      </c>
      <c r="E252" s="37"/>
      <c r="F252" s="185" t="s">
        <v>630</v>
      </c>
      <c r="G252" s="37"/>
      <c r="H252" s="37"/>
      <c r="I252" s="186"/>
      <c r="J252" s="37"/>
      <c r="K252" s="37"/>
      <c r="L252" s="38"/>
      <c r="M252" s="187"/>
      <c r="N252" s="188"/>
      <c r="O252" s="76"/>
      <c r="P252" s="76"/>
      <c r="Q252" s="76"/>
      <c r="R252" s="76"/>
      <c r="S252" s="76"/>
      <c r="T252" s="7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8" t="s">
        <v>145</v>
      </c>
      <c r="AU252" s="18" t="s">
        <v>86</v>
      </c>
    </row>
    <row r="253" s="13" customFormat="1">
      <c r="A253" s="13"/>
      <c r="B253" s="189"/>
      <c r="C253" s="13"/>
      <c r="D253" s="184" t="s">
        <v>147</v>
      </c>
      <c r="E253" s="190" t="s">
        <v>1</v>
      </c>
      <c r="F253" s="191" t="s">
        <v>631</v>
      </c>
      <c r="G253" s="13"/>
      <c r="H253" s="190" t="s">
        <v>1</v>
      </c>
      <c r="I253" s="192"/>
      <c r="J253" s="13"/>
      <c r="K253" s="13"/>
      <c r="L253" s="189"/>
      <c r="M253" s="193"/>
      <c r="N253" s="194"/>
      <c r="O253" s="194"/>
      <c r="P253" s="194"/>
      <c r="Q253" s="194"/>
      <c r="R253" s="194"/>
      <c r="S253" s="194"/>
      <c r="T253" s="19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0" t="s">
        <v>147</v>
      </c>
      <c r="AU253" s="190" t="s">
        <v>86</v>
      </c>
      <c r="AV253" s="13" t="s">
        <v>84</v>
      </c>
      <c r="AW253" s="13" t="s">
        <v>32</v>
      </c>
      <c r="AX253" s="13" t="s">
        <v>76</v>
      </c>
      <c r="AY253" s="190" t="s">
        <v>136</v>
      </c>
    </row>
    <row r="254" s="14" customFormat="1">
      <c r="A254" s="14"/>
      <c r="B254" s="196"/>
      <c r="C254" s="14"/>
      <c r="D254" s="184" t="s">
        <v>147</v>
      </c>
      <c r="E254" s="197" t="s">
        <v>1</v>
      </c>
      <c r="F254" s="198" t="s">
        <v>632</v>
      </c>
      <c r="G254" s="14"/>
      <c r="H254" s="199">
        <v>1982.78</v>
      </c>
      <c r="I254" s="200"/>
      <c r="J254" s="14"/>
      <c r="K254" s="14"/>
      <c r="L254" s="196"/>
      <c r="M254" s="201"/>
      <c r="N254" s="202"/>
      <c r="O254" s="202"/>
      <c r="P254" s="202"/>
      <c r="Q254" s="202"/>
      <c r="R254" s="202"/>
      <c r="S254" s="202"/>
      <c r="T254" s="20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7" t="s">
        <v>147</v>
      </c>
      <c r="AU254" s="197" t="s">
        <v>86</v>
      </c>
      <c r="AV254" s="14" t="s">
        <v>86</v>
      </c>
      <c r="AW254" s="14" t="s">
        <v>32</v>
      </c>
      <c r="AX254" s="14" t="s">
        <v>76</v>
      </c>
      <c r="AY254" s="197" t="s">
        <v>136</v>
      </c>
    </row>
    <row r="255" s="13" customFormat="1">
      <c r="A255" s="13"/>
      <c r="B255" s="189"/>
      <c r="C255" s="13"/>
      <c r="D255" s="184" t="s">
        <v>147</v>
      </c>
      <c r="E255" s="190" t="s">
        <v>1</v>
      </c>
      <c r="F255" s="191" t="s">
        <v>633</v>
      </c>
      <c r="G255" s="13"/>
      <c r="H255" s="190" t="s">
        <v>1</v>
      </c>
      <c r="I255" s="192"/>
      <c r="J255" s="13"/>
      <c r="K255" s="13"/>
      <c r="L255" s="189"/>
      <c r="M255" s="193"/>
      <c r="N255" s="194"/>
      <c r="O255" s="194"/>
      <c r="P255" s="194"/>
      <c r="Q255" s="194"/>
      <c r="R255" s="194"/>
      <c r="S255" s="194"/>
      <c r="T255" s="19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0" t="s">
        <v>147</v>
      </c>
      <c r="AU255" s="190" t="s">
        <v>86</v>
      </c>
      <c r="AV255" s="13" t="s">
        <v>84</v>
      </c>
      <c r="AW255" s="13" t="s">
        <v>32</v>
      </c>
      <c r="AX255" s="13" t="s">
        <v>76</v>
      </c>
      <c r="AY255" s="190" t="s">
        <v>136</v>
      </c>
    </row>
    <row r="256" s="14" customFormat="1">
      <c r="A256" s="14"/>
      <c r="B256" s="196"/>
      <c r="C256" s="14"/>
      <c r="D256" s="184" t="s">
        <v>147</v>
      </c>
      <c r="E256" s="197" t="s">
        <v>1</v>
      </c>
      <c r="F256" s="198" t="s">
        <v>634</v>
      </c>
      <c r="G256" s="14"/>
      <c r="H256" s="199">
        <v>1191.6300000000001</v>
      </c>
      <c r="I256" s="200"/>
      <c r="J256" s="14"/>
      <c r="K256" s="14"/>
      <c r="L256" s="196"/>
      <c r="M256" s="201"/>
      <c r="N256" s="202"/>
      <c r="O256" s="202"/>
      <c r="P256" s="202"/>
      <c r="Q256" s="202"/>
      <c r="R256" s="202"/>
      <c r="S256" s="202"/>
      <c r="T256" s="20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7" t="s">
        <v>147</v>
      </c>
      <c r="AU256" s="197" t="s">
        <v>86</v>
      </c>
      <c r="AV256" s="14" t="s">
        <v>86</v>
      </c>
      <c r="AW256" s="14" t="s">
        <v>32</v>
      </c>
      <c r="AX256" s="14" t="s">
        <v>76</v>
      </c>
      <c r="AY256" s="197" t="s">
        <v>136</v>
      </c>
    </row>
    <row r="257" s="13" customFormat="1">
      <c r="A257" s="13"/>
      <c r="B257" s="189"/>
      <c r="C257" s="13"/>
      <c r="D257" s="184" t="s">
        <v>147</v>
      </c>
      <c r="E257" s="190" t="s">
        <v>1</v>
      </c>
      <c r="F257" s="191" t="s">
        <v>635</v>
      </c>
      <c r="G257" s="13"/>
      <c r="H257" s="190" t="s">
        <v>1</v>
      </c>
      <c r="I257" s="192"/>
      <c r="J257" s="13"/>
      <c r="K257" s="13"/>
      <c r="L257" s="189"/>
      <c r="M257" s="193"/>
      <c r="N257" s="194"/>
      <c r="O257" s="194"/>
      <c r="P257" s="194"/>
      <c r="Q257" s="194"/>
      <c r="R257" s="194"/>
      <c r="S257" s="194"/>
      <c r="T257" s="19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0" t="s">
        <v>147</v>
      </c>
      <c r="AU257" s="190" t="s">
        <v>86</v>
      </c>
      <c r="AV257" s="13" t="s">
        <v>84</v>
      </c>
      <c r="AW257" s="13" t="s">
        <v>32</v>
      </c>
      <c r="AX257" s="13" t="s">
        <v>76</v>
      </c>
      <c r="AY257" s="190" t="s">
        <v>136</v>
      </c>
    </row>
    <row r="258" s="14" customFormat="1">
      <c r="A258" s="14"/>
      <c r="B258" s="196"/>
      <c r="C258" s="14"/>
      <c r="D258" s="184" t="s">
        <v>147</v>
      </c>
      <c r="E258" s="197" t="s">
        <v>1</v>
      </c>
      <c r="F258" s="198" t="s">
        <v>501</v>
      </c>
      <c r="G258" s="14"/>
      <c r="H258" s="199">
        <v>1.3500000000000001</v>
      </c>
      <c r="I258" s="200"/>
      <c r="J258" s="14"/>
      <c r="K258" s="14"/>
      <c r="L258" s="196"/>
      <c r="M258" s="201"/>
      <c r="N258" s="202"/>
      <c r="O258" s="202"/>
      <c r="P258" s="202"/>
      <c r="Q258" s="202"/>
      <c r="R258" s="202"/>
      <c r="S258" s="202"/>
      <c r="T258" s="20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7" t="s">
        <v>147</v>
      </c>
      <c r="AU258" s="197" t="s">
        <v>86</v>
      </c>
      <c r="AV258" s="14" t="s">
        <v>86</v>
      </c>
      <c r="AW258" s="14" t="s">
        <v>32</v>
      </c>
      <c r="AX258" s="14" t="s">
        <v>76</v>
      </c>
      <c r="AY258" s="197" t="s">
        <v>136</v>
      </c>
    </row>
    <row r="259" s="13" customFormat="1">
      <c r="A259" s="13"/>
      <c r="B259" s="189"/>
      <c r="C259" s="13"/>
      <c r="D259" s="184" t="s">
        <v>147</v>
      </c>
      <c r="E259" s="190" t="s">
        <v>1</v>
      </c>
      <c r="F259" s="191" t="s">
        <v>636</v>
      </c>
      <c r="G259" s="13"/>
      <c r="H259" s="190" t="s">
        <v>1</v>
      </c>
      <c r="I259" s="192"/>
      <c r="J259" s="13"/>
      <c r="K259" s="13"/>
      <c r="L259" s="189"/>
      <c r="M259" s="193"/>
      <c r="N259" s="194"/>
      <c r="O259" s="194"/>
      <c r="P259" s="194"/>
      <c r="Q259" s="194"/>
      <c r="R259" s="194"/>
      <c r="S259" s="194"/>
      <c r="T259" s="19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0" t="s">
        <v>147</v>
      </c>
      <c r="AU259" s="190" t="s">
        <v>86</v>
      </c>
      <c r="AV259" s="13" t="s">
        <v>84</v>
      </c>
      <c r="AW259" s="13" t="s">
        <v>32</v>
      </c>
      <c r="AX259" s="13" t="s">
        <v>76</v>
      </c>
      <c r="AY259" s="190" t="s">
        <v>136</v>
      </c>
    </row>
    <row r="260" s="14" customFormat="1">
      <c r="A260" s="14"/>
      <c r="B260" s="196"/>
      <c r="C260" s="14"/>
      <c r="D260" s="184" t="s">
        <v>147</v>
      </c>
      <c r="E260" s="197" t="s">
        <v>1</v>
      </c>
      <c r="F260" s="198" t="s">
        <v>637</v>
      </c>
      <c r="G260" s="14"/>
      <c r="H260" s="199">
        <v>177.18799999999999</v>
      </c>
      <c r="I260" s="200"/>
      <c r="J260" s="14"/>
      <c r="K260" s="14"/>
      <c r="L260" s="196"/>
      <c r="M260" s="201"/>
      <c r="N260" s="202"/>
      <c r="O260" s="202"/>
      <c r="P260" s="202"/>
      <c r="Q260" s="202"/>
      <c r="R260" s="202"/>
      <c r="S260" s="202"/>
      <c r="T260" s="20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97" t="s">
        <v>147</v>
      </c>
      <c r="AU260" s="197" t="s">
        <v>86</v>
      </c>
      <c r="AV260" s="14" t="s">
        <v>86</v>
      </c>
      <c r="AW260" s="14" t="s">
        <v>32</v>
      </c>
      <c r="AX260" s="14" t="s">
        <v>76</v>
      </c>
      <c r="AY260" s="197" t="s">
        <v>136</v>
      </c>
    </row>
    <row r="261" s="15" customFormat="1">
      <c r="A261" s="15"/>
      <c r="B261" s="204"/>
      <c r="C261" s="15"/>
      <c r="D261" s="184" t="s">
        <v>147</v>
      </c>
      <c r="E261" s="205" t="s">
        <v>1</v>
      </c>
      <c r="F261" s="206" t="s">
        <v>190</v>
      </c>
      <c r="G261" s="15"/>
      <c r="H261" s="207">
        <v>3352.9479999999999</v>
      </c>
      <c r="I261" s="208"/>
      <c r="J261" s="15"/>
      <c r="K261" s="15"/>
      <c r="L261" s="204"/>
      <c r="M261" s="209"/>
      <c r="N261" s="210"/>
      <c r="O261" s="210"/>
      <c r="P261" s="210"/>
      <c r="Q261" s="210"/>
      <c r="R261" s="210"/>
      <c r="S261" s="210"/>
      <c r="T261" s="211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05" t="s">
        <v>147</v>
      </c>
      <c r="AU261" s="205" t="s">
        <v>86</v>
      </c>
      <c r="AV261" s="15" t="s">
        <v>143</v>
      </c>
      <c r="AW261" s="15" t="s">
        <v>32</v>
      </c>
      <c r="AX261" s="15" t="s">
        <v>84</v>
      </c>
      <c r="AY261" s="205" t="s">
        <v>136</v>
      </c>
    </row>
    <row r="262" s="2" customFormat="1" ht="24.15" customHeight="1">
      <c r="A262" s="37"/>
      <c r="B262" s="170"/>
      <c r="C262" s="171" t="s">
        <v>303</v>
      </c>
      <c r="D262" s="171" t="s">
        <v>139</v>
      </c>
      <c r="E262" s="172" t="s">
        <v>638</v>
      </c>
      <c r="F262" s="173" t="s">
        <v>639</v>
      </c>
      <c r="G262" s="174" t="s">
        <v>142</v>
      </c>
      <c r="H262" s="175">
        <v>177.18799999999999</v>
      </c>
      <c r="I262" s="176"/>
      <c r="J262" s="177">
        <f>ROUND(I262*H262,2)</f>
        <v>0</v>
      </c>
      <c r="K262" s="173" t="s">
        <v>154</v>
      </c>
      <c r="L262" s="38"/>
      <c r="M262" s="178" t="s">
        <v>1</v>
      </c>
      <c r="N262" s="179" t="s">
        <v>41</v>
      </c>
      <c r="O262" s="76"/>
      <c r="P262" s="180">
        <f>O262*H262</f>
        <v>0</v>
      </c>
      <c r="Q262" s="180">
        <v>0.0043800000000000002</v>
      </c>
      <c r="R262" s="180">
        <f>Q262*H262</f>
        <v>0.77608343999999996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143</v>
      </c>
      <c r="AT262" s="182" t="s">
        <v>139</v>
      </c>
      <c r="AU262" s="182" t="s">
        <v>86</v>
      </c>
      <c r="AY262" s="18" t="s">
        <v>136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84</v>
      </c>
      <c r="BK262" s="183">
        <f>ROUND(I262*H262,2)</f>
        <v>0</v>
      </c>
      <c r="BL262" s="18" t="s">
        <v>143</v>
      </c>
      <c r="BM262" s="182" t="s">
        <v>640</v>
      </c>
    </row>
    <row r="263" s="2" customFormat="1">
      <c r="A263" s="37"/>
      <c r="B263" s="38"/>
      <c r="C263" s="37"/>
      <c r="D263" s="184" t="s">
        <v>145</v>
      </c>
      <c r="E263" s="37"/>
      <c r="F263" s="185" t="s">
        <v>641</v>
      </c>
      <c r="G263" s="37"/>
      <c r="H263" s="37"/>
      <c r="I263" s="186"/>
      <c r="J263" s="37"/>
      <c r="K263" s="37"/>
      <c r="L263" s="38"/>
      <c r="M263" s="187"/>
      <c r="N263" s="188"/>
      <c r="O263" s="76"/>
      <c r="P263" s="76"/>
      <c r="Q263" s="76"/>
      <c r="R263" s="76"/>
      <c r="S263" s="76"/>
      <c r="T263" s="7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8" t="s">
        <v>145</v>
      </c>
      <c r="AU263" s="18" t="s">
        <v>86</v>
      </c>
    </row>
    <row r="264" s="13" customFormat="1">
      <c r="A264" s="13"/>
      <c r="B264" s="189"/>
      <c r="C264" s="13"/>
      <c r="D264" s="184" t="s">
        <v>147</v>
      </c>
      <c r="E264" s="190" t="s">
        <v>1</v>
      </c>
      <c r="F264" s="191" t="s">
        <v>636</v>
      </c>
      <c r="G264" s="13"/>
      <c r="H264" s="190" t="s">
        <v>1</v>
      </c>
      <c r="I264" s="192"/>
      <c r="J264" s="13"/>
      <c r="K264" s="13"/>
      <c r="L264" s="189"/>
      <c r="M264" s="193"/>
      <c r="N264" s="194"/>
      <c r="O264" s="194"/>
      <c r="P264" s="194"/>
      <c r="Q264" s="194"/>
      <c r="R264" s="194"/>
      <c r="S264" s="194"/>
      <c r="T264" s="19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0" t="s">
        <v>147</v>
      </c>
      <c r="AU264" s="190" t="s">
        <v>86</v>
      </c>
      <c r="AV264" s="13" t="s">
        <v>84</v>
      </c>
      <c r="AW264" s="13" t="s">
        <v>32</v>
      </c>
      <c r="AX264" s="13" t="s">
        <v>76</v>
      </c>
      <c r="AY264" s="190" t="s">
        <v>136</v>
      </c>
    </row>
    <row r="265" s="14" customFormat="1">
      <c r="A265" s="14"/>
      <c r="B265" s="196"/>
      <c r="C265" s="14"/>
      <c r="D265" s="184" t="s">
        <v>147</v>
      </c>
      <c r="E265" s="197" t="s">
        <v>1</v>
      </c>
      <c r="F265" s="198" t="s">
        <v>637</v>
      </c>
      <c r="G265" s="14"/>
      <c r="H265" s="199">
        <v>177.18799999999999</v>
      </c>
      <c r="I265" s="200"/>
      <c r="J265" s="14"/>
      <c r="K265" s="14"/>
      <c r="L265" s="196"/>
      <c r="M265" s="201"/>
      <c r="N265" s="202"/>
      <c r="O265" s="202"/>
      <c r="P265" s="202"/>
      <c r="Q265" s="202"/>
      <c r="R265" s="202"/>
      <c r="S265" s="202"/>
      <c r="T265" s="20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197" t="s">
        <v>147</v>
      </c>
      <c r="AU265" s="197" t="s">
        <v>86</v>
      </c>
      <c r="AV265" s="14" t="s">
        <v>86</v>
      </c>
      <c r="AW265" s="14" t="s">
        <v>32</v>
      </c>
      <c r="AX265" s="14" t="s">
        <v>76</v>
      </c>
      <c r="AY265" s="197" t="s">
        <v>136</v>
      </c>
    </row>
    <row r="266" s="15" customFormat="1">
      <c r="A266" s="15"/>
      <c r="B266" s="204"/>
      <c r="C266" s="15"/>
      <c r="D266" s="184" t="s">
        <v>147</v>
      </c>
      <c r="E266" s="205" t="s">
        <v>1</v>
      </c>
      <c r="F266" s="206" t="s">
        <v>190</v>
      </c>
      <c r="G266" s="15"/>
      <c r="H266" s="207">
        <v>177.18799999999999</v>
      </c>
      <c r="I266" s="208"/>
      <c r="J266" s="15"/>
      <c r="K266" s="15"/>
      <c r="L266" s="204"/>
      <c r="M266" s="209"/>
      <c r="N266" s="210"/>
      <c r="O266" s="210"/>
      <c r="P266" s="210"/>
      <c r="Q266" s="210"/>
      <c r="R266" s="210"/>
      <c r="S266" s="210"/>
      <c r="T266" s="211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05" t="s">
        <v>147</v>
      </c>
      <c r="AU266" s="205" t="s">
        <v>86</v>
      </c>
      <c r="AV266" s="15" t="s">
        <v>143</v>
      </c>
      <c r="AW266" s="15" t="s">
        <v>32</v>
      </c>
      <c r="AX266" s="15" t="s">
        <v>84</v>
      </c>
      <c r="AY266" s="205" t="s">
        <v>136</v>
      </c>
    </row>
    <row r="267" s="2" customFormat="1" ht="24.15" customHeight="1">
      <c r="A267" s="37"/>
      <c r="B267" s="170"/>
      <c r="C267" s="171" t="s">
        <v>308</v>
      </c>
      <c r="D267" s="171" t="s">
        <v>139</v>
      </c>
      <c r="E267" s="172" t="s">
        <v>642</v>
      </c>
      <c r="F267" s="173" t="s">
        <v>643</v>
      </c>
      <c r="G267" s="174" t="s">
        <v>142</v>
      </c>
      <c r="H267" s="175">
        <v>177.18799999999999</v>
      </c>
      <c r="I267" s="176"/>
      <c r="J267" s="177">
        <f>ROUND(I267*H267,2)</f>
        <v>0</v>
      </c>
      <c r="K267" s="173" t="s">
        <v>154</v>
      </c>
      <c r="L267" s="38"/>
      <c r="M267" s="178" t="s">
        <v>1</v>
      </c>
      <c r="N267" s="179" t="s">
        <v>41</v>
      </c>
      <c r="O267" s="76"/>
      <c r="P267" s="180">
        <f>O267*H267</f>
        <v>0</v>
      </c>
      <c r="Q267" s="180">
        <v>0.0040000000000000001</v>
      </c>
      <c r="R267" s="180">
        <f>Q267*H267</f>
        <v>0.70875199999999994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143</v>
      </c>
      <c r="AT267" s="182" t="s">
        <v>139</v>
      </c>
      <c r="AU267" s="182" t="s">
        <v>86</v>
      </c>
      <c r="AY267" s="18" t="s">
        <v>136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84</v>
      </c>
      <c r="BK267" s="183">
        <f>ROUND(I267*H267,2)</f>
        <v>0</v>
      </c>
      <c r="BL267" s="18" t="s">
        <v>143</v>
      </c>
      <c r="BM267" s="182" t="s">
        <v>644</v>
      </c>
    </row>
    <row r="268" s="2" customFormat="1">
      <c r="A268" s="37"/>
      <c r="B268" s="38"/>
      <c r="C268" s="37"/>
      <c r="D268" s="184" t="s">
        <v>145</v>
      </c>
      <c r="E268" s="37"/>
      <c r="F268" s="185" t="s">
        <v>645</v>
      </c>
      <c r="G268" s="37"/>
      <c r="H268" s="37"/>
      <c r="I268" s="186"/>
      <c r="J268" s="37"/>
      <c r="K268" s="37"/>
      <c r="L268" s="38"/>
      <c r="M268" s="187"/>
      <c r="N268" s="188"/>
      <c r="O268" s="76"/>
      <c r="P268" s="76"/>
      <c r="Q268" s="76"/>
      <c r="R268" s="76"/>
      <c r="S268" s="76"/>
      <c r="T268" s="7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8" t="s">
        <v>145</v>
      </c>
      <c r="AU268" s="18" t="s">
        <v>86</v>
      </c>
    </row>
    <row r="269" s="2" customFormat="1" ht="37.8" customHeight="1">
      <c r="A269" s="37"/>
      <c r="B269" s="170"/>
      <c r="C269" s="171" t="s">
        <v>313</v>
      </c>
      <c r="D269" s="171" t="s">
        <v>139</v>
      </c>
      <c r="E269" s="172" t="s">
        <v>646</v>
      </c>
      <c r="F269" s="173" t="s">
        <v>647</v>
      </c>
      <c r="G269" s="174" t="s">
        <v>142</v>
      </c>
      <c r="H269" s="175">
        <v>3175.7600000000002</v>
      </c>
      <c r="I269" s="176"/>
      <c r="J269" s="177">
        <f>ROUND(I269*H269,2)</f>
        <v>0</v>
      </c>
      <c r="K269" s="173" t="s">
        <v>1</v>
      </c>
      <c r="L269" s="38"/>
      <c r="M269" s="178" t="s">
        <v>1</v>
      </c>
      <c r="N269" s="179" t="s">
        <v>41</v>
      </c>
      <c r="O269" s="76"/>
      <c r="P269" s="180">
        <f>O269*H269</f>
        <v>0</v>
      </c>
      <c r="Q269" s="180">
        <v>0.01103</v>
      </c>
      <c r="R269" s="180">
        <f>Q269*H269</f>
        <v>35.028632800000004</v>
      </c>
      <c r="S269" s="180">
        <v>0</v>
      </c>
      <c r="T269" s="18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143</v>
      </c>
      <c r="AT269" s="182" t="s">
        <v>139</v>
      </c>
      <c r="AU269" s="182" t="s">
        <v>86</v>
      </c>
      <c r="AY269" s="18" t="s">
        <v>136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84</v>
      </c>
      <c r="BK269" s="183">
        <f>ROUND(I269*H269,2)</f>
        <v>0</v>
      </c>
      <c r="BL269" s="18" t="s">
        <v>143</v>
      </c>
      <c r="BM269" s="182" t="s">
        <v>648</v>
      </c>
    </row>
    <row r="270" s="2" customFormat="1">
      <c r="A270" s="37"/>
      <c r="B270" s="38"/>
      <c r="C270" s="37"/>
      <c r="D270" s="184" t="s">
        <v>145</v>
      </c>
      <c r="E270" s="37"/>
      <c r="F270" s="185" t="s">
        <v>649</v>
      </c>
      <c r="G270" s="37"/>
      <c r="H270" s="37"/>
      <c r="I270" s="186"/>
      <c r="J270" s="37"/>
      <c r="K270" s="37"/>
      <c r="L270" s="38"/>
      <c r="M270" s="187"/>
      <c r="N270" s="188"/>
      <c r="O270" s="76"/>
      <c r="P270" s="76"/>
      <c r="Q270" s="76"/>
      <c r="R270" s="76"/>
      <c r="S270" s="76"/>
      <c r="T270" s="7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8" t="s">
        <v>145</v>
      </c>
      <c r="AU270" s="18" t="s">
        <v>86</v>
      </c>
    </row>
    <row r="271" s="13" customFormat="1">
      <c r="A271" s="13"/>
      <c r="B271" s="189"/>
      <c r="C271" s="13"/>
      <c r="D271" s="184" t="s">
        <v>147</v>
      </c>
      <c r="E271" s="190" t="s">
        <v>1</v>
      </c>
      <c r="F271" s="191" t="s">
        <v>631</v>
      </c>
      <c r="G271" s="13"/>
      <c r="H271" s="190" t="s">
        <v>1</v>
      </c>
      <c r="I271" s="192"/>
      <c r="J271" s="13"/>
      <c r="K271" s="13"/>
      <c r="L271" s="189"/>
      <c r="M271" s="193"/>
      <c r="N271" s="194"/>
      <c r="O271" s="194"/>
      <c r="P271" s="194"/>
      <c r="Q271" s="194"/>
      <c r="R271" s="194"/>
      <c r="S271" s="194"/>
      <c r="T271" s="19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90" t="s">
        <v>147</v>
      </c>
      <c r="AU271" s="190" t="s">
        <v>86</v>
      </c>
      <c r="AV271" s="13" t="s">
        <v>84</v>
      </c>
      <c r="AW271" s="13" t="s">
        <v>32</v>
      </c>
      <c r="AX271" s="13" t="s">
        <v>76</v>
      </c>
      <c r="AY271" s="190" t="s">
        <v>136</v>
      </c>
    </row>
    <row r="272" s="14" customFormat="1">
      <c r="A272" s="14"/>
      <c r="B272" s="196"/>
      <c r="C272" s="14"/>
      <c r="D272" s="184" t="s">
        <v>147</v>
      </c>
      <c r="E272" s="197" t="s">
        <v>1</v>
      </c>
      <c r="F272" s="198" t="s">
        <v>632</v>
      </c>
      <c r="G272" s="14"/>
      <c r="H272" s="199">
        <v>1982.78</v>
      </c>
      <c r="I272" s="200"/>
      <c r="J272" s="14"/>
      <c r="K272" s="14"/>
      <c r="L272" s="196"/>
      <c r="M272" s="201"/>
      <c r="N272" s="202"/>
      <c r="O272" s="202"/>
      <c r="P272" s="202"/>
      <c r="Q272" s="202"/>
      <c r="R272" s="202"/>
      <c r="S272" s="202"/>
      <c r="T272" s="20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7" t="s">
        <v>147</v>
      </c>
      <c r="AU272" s="197" t="s">
        <v>86</v>
      </c>
      <c r="AV272" s="14" t="s">
        <v>86</v>
      </c>
      <c r="AW272" s="14" t="s">
        <v>32</v>
      </c>
      <c r="AX272" s="14" t="s">
        <v>76</v>
      </c>
      <c r="AY272" s="197" t="s">
        <v>136</v>
      </c>
    </row>
    <row r="273" s="13" customFormat="1">
      <c r="A273" s="13"/>
      <c r="B273" s="189"/>
      <c r="C273" s="13"/>
      <c r="D273" s="184" t="s">
        <v>147</v>
      </c>
      <c r="E273" s="190" t="s">
        <v>1</v>
      </c>
      <c r="F273" s="191" t="s">
        <v>633</v>
      </c>
      <c r="G273" s="13"/>
      <c r="H273" s="190" t="s">
        <v>1</v>
      </c>
      <c r="I273" s="192"/>
      <c r="J273" s="13"/>
      <c r="K273" s="13"/>
      <c r="L273" s="189"/>
      <c r="M273" s="193"/>
      <c r="N273" s="194"/>
      <c r="O273" s="194"/>
      <c r="P273" s="194"/>
      <c r="Q273" s="194"/>
      <c r="R273" s="194"/>
      <c r="S273" s="194"/>
      <c r="T273" s="19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0" t="s">
        <v>147</v>
      </c>
      <c r="AU273" s="190" t="s">
        <v>86</v>
      </c>
      <c r="AV273" s="13" t="s">
        <v>84</v>
      </c>
      <c r="AW273" s="13" t="s">
        <v>32</v>
      </c>
      <c r="AX273" s="13" t="s">
        <v>76</v>
      </c>
      <c r="AY273" s="190" t="s">
        <v>136</v>
      </c>
    </row>
    <row r="274" s="14" customFormat="1">
      <c r="A274" s="14"/>
      <c r="B274" s="196"/>
      <c r="C274" s="14"/>
      <c r="D274" s="184" t="s">
        <v>147</v>
      </c>
      <c r="E274" s="197" t="s">
        <v>1</v>
      </c>
      <c r="F274" s="198" t="s">
        <v>634</v>
      </c>
      <c r="G274" s="14"/>
      <c r="H274" s="199">
        <v>1191.6300000000001</v>
      </c>
      <c r="I274" s="200"/>
      <c r="J274" s="14"/>
      <c r="K274" s="14"/>
      <c r="L274" s="196"/>
      <c r="M274" s="201"/>
      <c r="N274" s="202"/>
      <c r="O274" s="202"/>
      <c r="P274" s="202"/>
      <c r="Q274" s="202"/>
      <c r="R274" s="202"/>
      <c r="S274" s="202"/>
      <c r="T274" s="20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7" t="s">
        <v>147</v>
      </c>
      <c r="AU274" s="197" t="s">
        <v>86</v>
      </c>
      <c r="AV274" s="14" t="s">
        <v>86</v>
      </c>
      <c r="AW274" s="14" t="s">
        <v>32</v>
      </c>
      <c r="AX274" s="14" t="s">
        <v>76</v>
      </c>
      <c r="AY274" s="197" t="s">
        <v>136</v>
      </c>
    </row>
    <row r="275" s="13" customFormat="1">
      <c r="A275" s="13"/>
      <c r="B275" s="189"/>
      <c r="C275" s="13"/>
      <c r="D275" s="184" t="s">
        <v>147</v>
      </c>
      <c r="E275" s="190" t="s">
        <v>1</v>
      </c>
      <c r="F275" s="191" t="s">
        <v>635</v>
      </c>
      <c r="G275" s="13"/>
      <c r="H275" s="190" t="s">
        <v>1</v>
      </c>
      <c r="I275" s="192"/>
      <c r="J275" s="13"/>
      <c r="K275" s="13"/>
      <c r="L275" s="189"/>
      <c r="M275" s="193"/>
      <c r="N275" s="194"/>
      <c r="O275" s="194"/>
      <c r="P275" s="194"/>
      <c r="Q275" s="194"/>
      <c r="R275" s="194"/>
      <c r="S275" s="194"/>
      <c r="T275" s="19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0" t="s">
        <v>147</v>
      </c>
      <c r="AU275" s="190" t="s">
        <v>86</v>
      </c>
      <c r="AV275" s="13" t="s">
        <v>84</v>
      </c>
      <c r="AW275" s="13" t="s">
        <v>32</v>
      </c>
      <c r="AX275" s="13" t="s">
        <v>76</v>
      </c>
      <c r="AY275" s="190" t="s">
        <v>136</v>
      </c>
    </row>
    <row r="276" s="14" customFormat="1">
      <c r="A276" s="14"/>
      <c r="B276" s="196"/>
      <c r="C276" s="14"/>
      <c r="D276" s="184" t="s">
        <v>147</v>
      </c>
      <c r="E276" s="197" t="s">
        <v>1</v>
      </c>
      <c r="F276" s="198" t="s">
        <v>501</v>
      </c>
      <c r="G276" s="14"/>
      <c r="H276" s="199">
        <v>1.3500000000000001</v>
      </c>
      <c r="I276" s="200"/>
      <c r="J276" s="14"/>
      <c r="K276" s="14"/>
      <c r="L276" s="196"/>
      <c r="M276" s="201"/>
      <c r="N276" s="202"/>
      <c r="O276" s="202"/>
      <c r="P276" s="202"/>
      <c r="Q276" s="202"/>
      <c r="R276" s="202"/>
      <c r="S276" s="202"/>
      <c r="T276" s="20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7" t="s">
        <v>147</v>
      </c>
      <c r="AU276" s="197" t="s">
        <v>86</v>
      </c>
      <c r="AV276" s="14" t="s">
        <v>86</v>
      </c>
      <c r="AW276" s="14" t="s">
        <v>32</v>
      </c>
      <c r="AX276" s="14" t="s">
        <v>76</v>
      </c>
      <c r="AY276" s="197" t="s">
        <v>136</v>
      </c>
    </row>
    <row r="277" s="15" customFormat="1">
      <c r="A277" s="15"/>
      <c r="B277" s="204"/>
      <c r="C277" s="15"/>
      <c r="D277" s="184" t="s">
        <v>147</v>
      </c>
      <c r="E277" s="205" t="s">
        <v>1</v>
      </c>
      <c r="F277" s="206" t="s">
        <v>190</v>
      </c>
      <c r="G277" s="15"/>
      <c r="H277" s="207">
        <v>3175.7599999999998</v>
      </c>
      <c r="I277" s="208"/>
      <c r="J277" s="15"/>
      <c r="K277" s="15"/>
      <c r="L277" s="204"/>
      <c r="M277" s="209"/>
      <c r="N277" s="210"/>
      <c r="O277" s="210"/>
      <c r="P277" s="210"/>
      <c r="Q277" s="210"/>
      <c r="R277" s="210"/>
      <c r="S277" s="210"/>
      <c r="T277" s="21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05" t="s">
        <v>147</v>
      </c>
      <c r="AU277" s="205" t="s">
        <v>86</v>
      </c>
      <c r="AV277" s="15" t="s">
        <v>143</v>
      </c>
      <c r="AW277" s="15" t="s">
        <v>32</v>
      </c>
      <c r="AX277" s="15" t="s">
        <v>84</v>
      </c>
      <c r="AY277" s="205" t="s">
        <v>136</v>
      </c>
    </row>
    <row r="278" s="2" customFormat="1" ht="24.15" customHeight="1">
      <c r="A278" s="37"/>
      <c r="B278" s="170"/>
      <c r="C278" s="171" t="s">
        <v>7</v>
      </c>
      <c r="D278" s="171" t="s">
        <v>139</v>
      </c>
      <c r="E278" s="172" t="s">
        <v>650</v>
      </c>
      <c r="F278" s="173" t="s">
        <v>651</v>
      </c>
      <c r="G278" s="174" t="s">
        <v>142</v>
      </c>
      <c r="H278" s="175">
        <v>3175.7600000000002</v>
      </c>
      <c r="I278" s="176"/>
      <c r="J278" s="177">
        <f>ROUND(I278*H278,2)</f>
        <v>0</v>
      </c>
      <c r="K278" s="173" t="s">
        <v>154</v>
      </c>
      <c r="L278" s="38"/>
      <c r="M278" s="178" t="s">
        <v>1</v>
      </c>
      <c r="N278" s="179" t="s">
        <v>41</v>
      </c>
      <c r="O278" s="76"/>
      <c r="P278" s="180">
        <f>O278*H278</f>
        <v>0</v>
      </c>
      <c r="Q278" s="180">
        <v>0.0055199999999999997</v>
      </c>
      <c r="R278" s="180">
        <f>Q278*H278</f>
        <v>17.530195200000001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143</v>
      </c>
      <c r="AT278" s="182" t="s">
        <v>139</v>
      </c>
      <c r="AU278" s="182" t="s">
        <v>86</v>
      </c>
      <c r="AY278" s="18" t="s">
        <v>136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84</v>
      </c>
      <c r="BK278" s="183">
        <f>ROUND(I278*H278,2)</f>
        <v>0</v>
      </c>
      <c r="BL278" s="18" t="s">
        <v>143</v>
      </c>
      <c r="BM278" s="182" t="s">
        <v>652</v>
      </c>
    </row>
    <row r="279" s="2" customFormat="1">
      <c r="A279" s="37"/>
      <c r="B279" s="38"/>
      <c r="C279" s="37"/>
      <c r="D279" s="184" t="s">
        <v>145</v>
      </c>
      <c r="E279" s="37"/>
      <c r="F279" s="185" t="s">
        <v>653</v>
      </c>
      <c r="G279" s="37"/>
      <c r="H279" s="37"/>
      <c r="I279" s="186"/>
      <c r="J279" s="37"/>
      <c r="K279" s="37"/>
      <c r="L279" s="38"/>
      <c r="M279" s="187"/>
      <c r="N279" s="188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145</v>
      </c>
      <c r="AU279" s="18" t="s">
        <v>86</v>
      </c>
    </row>
    <row r="280" s="2" customFormat="1" ht="24.15" customHeight="1">
      <c r="A280" s="37"/>
      <c r="B280" s="170"/>
      <c r="C280" s="171" t="s">
        <v>322</v>
      </c>
      <c r="D280" s="171" t="s">
        <v>139</v>
      </c>
      <c r="E280" s="172" t="s">
        <v>654</v>
      </c>
      <c r="F280" s="173" t="s">
        <v>655</v>
      </c>
      <c r="G280" s="174" t="s">
        <v>142</v>
      </c>
      <c r="H280" s="175">
        <v>1.3500000000000001</v>
      </c>
      <c r="I280" s="176"/>
      <c r="J280" s="177">
        <f>ROUND(I280*H280,2)</f>
        <v>0</v>
      </c>
      <c r="K280" s="173" t="s">
        <v>154</v>
      </c>
      <c r="L280" s="38"/>
      <c r="M280" s="178" t="s">
        <v>1</v>
      </c>
      <c r="N280" s="179" t="s">
        <v>41</v>
      </c>
      <c r="O280" s="76"/>
      <c r="P280" s="180">
        <f>O280*H280</f>
        <v>0</v>
      </c>
      <c r="Q280" s="180">
        <v>0.0043800000000000002</v>
      </c>
      <c r="R280" s="180">
        <f>Q280*H280</f>
        <v>0.0059130000000000007</v>
      </c>
      <c r="S280" s="180">
        <v>0</v>
      </c>
      <c r="T280" s="18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2" t="s">
        <v>143</v>
      </c>
      <c r="AT280" s="182" t="s">
        <v>139</v>
      </c>
      <c r="AU280" s="182" t="s">
        <v>86</v>
      </c>
      <c r="AY280" s="18" t="s">
        <v>136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8" t="s">
        <v>84</v>
      </c>
      <c r="BK280" s="183">
        <f>ROUND(I280*H280,2)</f>
        <v>0</v>
      </c>
      <c r="BL280" s="18" t="s">
        <v>143</v>
      </c>
      <c r="BM280" s="182" t="s">
        <v>656</v>
      </c>
    </row>
    <row r="281" s="2" customFormat="1">
      <c r="A281" s="37"/>
      <c r="B281" s="38"/>
      <c r="C281" s="37"/>
      <c r="D281" s="184" t="s">
        <v>145</v>
      </c>
      <c r="E281" s="37"/>
      <c r="F281" s="185" t="s">
        <v>657</v>
      </c>
      <c r="G281" s="37"/>
      <c r="H281" s="37"/>
      <c r="I281" s="186"/>
      <c r="J281" s="37"/>
      <c r="K281" s="37"/>
      <c r="L281" s="38"/>
      <c r="M281" s="187"/>
      <c r="N281" s="188"/>
      <c r="O281" s="76"/>
      <c r="P281" s="76"/>
      <c r="Q281" s="76"/>
      <c r="R281" s="76"/>
      <c r="S281" s="76"/>
      <c r="T281" s="7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8" t="s">
        <v>145</v>
      </c>
      <c r="AU281" s="18" t="s">
        <v>86</v>
      </c>
    </row>
    <row r="282" s="13" customFormat="1">
      <c r="A282" s="13"/>
      <c r="B282" s="189"/>
      <c r="C282" s="13"/>
      <c r="D282" s="184" t="s">
        <v>147</v>
      </c>
      <c r="E282" s="190" t="s">
        <v>1</v>
      </c>
      <c r="F282" s="191" t="s">
        <v>500</v>
      </c>
      <c r="G282" s="13"/>
      <c r="H282" s="190" t="s">
        <v>1</v>
      </c>
      <c r="I282" s="192"/>
      <c r="J282" s="13"/>
      <c r="K282" s="13"/>
      <c r="L282" s="189"/>
      <c r="M282" s="193"/>
      <c r="N282" s="194"/>
      <c r="O282" s="194"/>
      <c r="P282" s="194"/>
      <c r="Q282" s="194"/>
      <c r="R282" s="194"/>
      <c r="S282" s="194"/>
      <c r="T282" s="19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90" t="s">
        <v>147</v>
      </c>
      <c r="AU282" s="190" t="s">
        <v>86</v>
      </c>
      <c r="AV282" s="13" t="s">
        <v>84</v>
      </c>
      <c r="AW282" s="13" t="s">
        <v>32</v>
      </c>
      <c r="AX282" s="13" t="s">
        <v>76</v>
      </c>
      <c r="AY282" s="190" t="s">
        <v>136</v>
      </c>
    </row>
    <row r="283" s="14" customFormat="1">
      <c r="A283" s="14"/>
      <c r="B283" s="196"/>
      <c r="C283" s="14"/>
      <c r="D283" s="184" t="s">
        <v>147</v>
      </c>
      <c r="E283" s="197" t="s">
        <v>1</v>
      </c>
      <c r="F283" s="198" t="s">
        <v>501</v>
      </c>
      <c r="G283" s="14"/>
      <c r="H283" s="199">
        <v>1.3500000000000001</v>
      </c>
      <c r="I283" s="200"/>
      <c r="J283" s="14"/>
      <c r="K283" s="14"/>
      <c r="L283" s="196"/>
      <c r="M283" s="201"/>
      <c r="N283" s="202"/>
      <c r="O283" s="202"/>
      <c r="P283" s="202"/>
      <c r="Q283" s="202"/>
      <c r="R283" s="202"/>
      <c r="S283" s="202"/>
      <c r="T283" s="20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7" t="s">
        <v>147</v>
      </c>
      <c r="AU283" s="197" t="s">
        <v>86</v>
      </c>
      <c r="AV283" s="14" t="s">
        <v>86</v>
      </c>
      <c r="AW283" s="14" t="s">
        <v>32</v>
      </c>
      <c r="AX283" s="14" t="s">
        <v>84</v>
      </c>
      <c r="AY283" s="197" t="s">
        <v>136</v>
      </c>
    </row>
    <row r="284" s="2" customFormat="1" ht="24.15" customHeight="1">
      <c r="A284" s="37"/>
      <c r="B284" s="170"/>
      <c r="C284" s="171" t="s">
        <v>327</v>
      </c>
      <c r="D284" s="171" t="s">
        <v>139</v>
      </c>
      <c r="E284" s="172" t="s">
        <v>658</v>
      </c>
      <c r="F284" s="173" t="s">
        <v>659</v>
      </c>
      <c r="G284" s="174" t="s">
        <v>142</v>
      </c>
      <c r="H284" s="175">
        <v>1.3500000000000001</v>
      </c>
      <c r="I284" s="176"/>
      <c r="J284" s="177">
        <f>ROUND(I284*H284,2)</f>
        <v>0</v>
      </c>
      <c r="K284" s="173" t="s">
        <v>154</v>
      </c>
      <c r="L284" s="38"/>
      <c r="M284" s="178" t="s">
        <v>1</v>
      </c>
      <c r="N284" s="179" t="s">
        <v>41</v>
      </c>
      <c r="O284" s="76"/>
      <c r="P284" s="180">
        <f>O284*H284</f>
        <v>0</v>
      </c>
      <c r="Q284" s="180">
        <v>0.00013999999999999999</v>
      </c>
      <c r="R284" s="180">
        <f>Q284*H284</f>
        <v>0.00018899999999999999</v>
      </c>
      <c r="S284" s="180">
        <v>0</v>
      </c>
      <c r="T284" s="18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2" t="s">
        <v>143</v>
      </c>
      <c r="AT284" s="182" t="s">
        <v>139</v>
      </c>
      <c r="AU284" s="182" t="s">
        <v>86</v>
      </c>
      <c r="AY284" s="18" t="s">
        <v>136</v>
      </c>
      <c r="BE284" s="183">
        <f>IF(N284="základní",J284,0)</f>
        <v>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8" t="s">
        <v>84</v>
      </c>
      <c r="BK284" s="183">
        <f>ROUND(I284*H284,2)</f>
        <v>0</v>
      </c>
      <c r="BL284" s="18" t="s">
        <v>143</v>
      </c>
      <c r="BM284" s="182" t="s">
        <v>660</v>
      </c>
    </row>
    <row r="285" s="2" customFormat="1">
      <c r="A285" s="37"/>
      <c r="B285" s="38"/>
      <c r="C285" s="37"/>
      <c r="D285" s="184" t="s">
        <v>145</v>
      </c>
      <c r="E285" s="37"/>
      <c r="F285" s="185" t="s">
        <v>661</v>
      </c>
      <c r="G285" s="37"/>
      <c r="H285" s="37"/>
      <c r="I285" s="186"/>
      <c r="J285" s="37"/>
      <c r="K285" s="37"/>
      <c r="L285" s="38"/>
      <c r="M285" s="187"/>
      <c r="N285" s="188"/>
      <c r="O285" s="76"/>
      <c r="P285" s="76"/>
      <c r="Q285" s="76"/>
      <c r="R285" s="76"/>
      <c r="S285" s="76"/>
      <c r="T285" s="7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8" t="s">
        <v>145</v>
      </c>
      <c r="AU285" s="18" t="s">
        <v>86</v>
      </c>
    </row>
    <row r="286" s="13" customFormat="1">
      <c r="A286" s="13"/>
      <c r="B286" s="189"/>
      <c r="C286" s="13"/>
      <c r="D286" s="184" t="s">
        <v>147</v>
      </c>
      <c r="E286" s="190" t="s">
        <v>1</v>
      </c>
      <c r="F286" s="191" t="s">
        <v>500</v>
      </c>
      <c r="G286" s="13"/>
      <c r="H286" s="190" t="s">
        <v>1</v>
      </c>
      <c r="I286" s="192"/>
      <c r="J286" s="13"/>
      <c r="K286" s="13"/>
      <c r="L286" s="189"/>
      <c r="M286" s="193"/>
      <c r="N286" s="194"/>
      <c r="O286" s="194"/>
      <c r="P286" s="194"/>
      <c r="Q286" s="194"/>
      <c r="R286" s="194"/>
      <c r="S286" s="194"/>
      <c r="T286" s="19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190" t="s">
        <v>147</v>
      </c>
      <c r="AU286" s="190" t="s">
        <v>86</v>
      </c>
      <c r="AV286" s="13" t="s">
        <v>84</v>
      </c>
      <c r="AW286" s="13" t="s">
        <v>32</v>
      </c>
      <c r="AX286" s="13" t="s">
        <v>76</v>
      </c>
      <c r="AY286" s="190" t="s">
        <v>136</v>
      </c>
    </row>
    <row r="287" s="14" customFormat="1">
      <c r="A287" s="14"/>
      <c r="B287" s="196"/>
      <c r="C287" s="14"/>
      <c r="D287" s="184" t="s">
        <v>147</v>
      </c>
      <c r="E287" s="197" t="s">
        <v>1</v>
      </c>
      <c r="F287" s="198" t="s">
        <v>501</v>
      </c>
      <c r="G287" s="14"/>
      <c r="H287" s="199">
        <v>1.3500000000000001</v>
      </c>
      <c r="I287" s="200"/>
      <c r="J287" s="14"/>
      <c r="K287" s="14"/>
      <c r="L287" s="196"/>
      <c r="M287" s="201"/>
      <c r="N287" s="202"/>
      <c r="O287" s="202"/>
      <c r="P287" s="202"/>
      <c r="Q287" s="202"/>
      <c r="R287" s="202"/>
      <c r="S287" s="202"/>
      <c r="T287" s="20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197" t="s">
        <v>147</v>
      </c>
      <c r="AU287" s="197" t="s">
        <v>86</v>
      </c>
      <c r="AV287" s="14" t="s">
        <v>86</v>
      </c>
      <c r="AW287" s="14" t="s">
        <v>32</v>
      </c>
      <c r="AX287" s="14" t="s">
        <v>84</v>
      </c>
      <c r="AY287" s="197" t="s">
        <v>136</v>
      </c>
    </row>
    <row r="288" s="2" customFormat="1" ht="24.15" customHeight="1">
      <c r="A288" s="37"/>
      <c r="B288" s="170"/>
      <c r="C288" s="171" t="s">
        <v>332</v>
      </c>
      <c r="D288" s="171" t="s">
        <v>139</v>
      </c>
      <c r="E288" s="172" t="s">
        <v>662</v>
      </c>
      <c r="F288" s="173" t="s">
        <v>663</v>
      </c>
      <c r="G288" s="174" t="s">
        <v>142</v>
      </c>
      <c r="H288" s="175">
        <v>1.3500000000000001</v>
      </c>
      <c r="I288" s="176"/>
      <c r="J288" s="177">
        <f>ROUND(I288*H288,2)</f>
        <v>0</v>
      </c>
      <c r="K288" s="173" t="s">
        <v>154</v>
      </c>
      <c r="L288" s="38"/>
      <c r="M288" s="178" t="s">
        <v>1</v>
      </c>
      <c r="N288" s="179" t="s">
        <v>41</v>
      </c>
      <c r="O288" s="76"/>
      <c r="P288" s="180">
        <f>O288*H288</f>
        <v>0</v>
      </c>
      <c r="Q288" s="180">
        <v>0.0028500000000000001</v>
      </c>
      <c r="R288" s="180">
        <f>Q288*H288</f>
        <v>0.0038475000000000002</v>
      </c>
      <c r="S288" s="180">
        <v>0</v>
      </c>
      <c r="T288" s="18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2" t="s">
        <v>143</v>
      </c>
      <c r="AT288" s="182" t="s">
        <v>139</v>
      </c>
      <c r="AU288" s="182" t="s">
        <v>86</v>
      </c>
      <c r="AY288" s="18" t="s">
        <v>136</v>
      </c>
      <c r="BE288" s="183">
        <f>IF(N288="základní",J288,0)</f>
        <v>0</v>
      </c>
      <c r="BF288" s="183">
        <f>IF(N288="snížená",J288,0)</f>
        <v>0</v>
      </c>
      <c r="BG288" s="183">
        <f>IF(N288="zákl. přenesená",J288,0)</f>
        <v>0</v>
      </c>
      <c r="BH288" s="183">
        <f>IF(N288="sníž. přenesená",J288,0)</f>
        <v>0</v>
      </c>
      <c r="BI288" s="183">
        <f>IF(N288="nulová",J288,0)</f>
        <v>0</v>
      </c>
      <c r="BJ288" s="18" t="s">
        <v>84</v>
      </c>
      <c r="BK288" s="183">
        <f>ROUND(I288*H288,2)</f>
        <v>0</v>
      </c>
      <c r="BL288" s="18" t="s">
        <v>143</v>
      </c>
      <c r="BM288" s="182" t="s">
        <v>664</v>
      </c>
    </row>
    <row r="289" s="2" customFormat="1">
      <c r="A289" s="37"/>
      <c r="B289" s="38"/>
      <c r="C289" s="37"/>
      <c r="D289" s="184" t="s">
        <v>145</v>
      </c>
      <c r="E289" s="37"/>
      <c r="F289" s="185" t="s">
        <v>665</v>
      </c>
      <c r="G289" s="37"/>
      <c r="H289" s="37"/>
      <c r="I289" s="186"/>
      <c r="J289" s="37"/>
      <c r="K289" s="37"/>
      <c r="L289" s="38"/>
      <c r="M289" s="187"/>
      <c r="N289" s="188"/>
      <c r="O289" s="76"/>
      <c r="P289" s="76"/>
      <c r="Q289" s="76"/>
      <c r="R289" s="76"/>
      <c r="S289" s="76"/>
      <c r="T289" s="7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8" t="s">
        <v>145</v>
      </c>
      <c r="AU289" s="18" t="s">
        <v>86</v>
      </c>
    </row>
    <row r="290" s="13" customFormat="1">
      <c r="A290" s="13"/>
      <c r="B290" s="189"/>
      <c r="C290" s="13"/>
      <c r="D290" s="184" t="s">
        <v>147</v>
      </c>
      <c r="E290" s="190" t="s">
        <v>1</v>
      </c>
      <c r="F290" s="191" t="s">
        <v>500</v>
      </c>
      <c r="G290" s="13"/>
      <c r="H290" s="190" t="s">
        <v>1</v>
      </c>
      <c r="I290" s="192"/>
      <c r="J290" s="13"/>
      <c r="K290" s="13"/>
      <c r="L290" s="189"/>
      <c r="M290" s="193"/>
      <c r="N290" s="194"/>
      <c r="O290" s="194"/>
      <c r="P290" s="194"/>
      <c r="Q290" s="194"/>
      <c r="R290" s="194"/>
      <c r="S290" s="194"/>
      <c r="T290" s="19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90" t="s">
        <v>147</v>
      </c>
      <c r="AU290" s="190" t="s">
        <v>86</v>
      </c>
      <c r="AV290" s="13" t="s">
        <v>84</v>
      </c>
      <c r="AW290" s="13" t="s">
        <v>32</v>
      </c>
      <c r="AX290" s="13" t="s">
        <v>76</v>
      </c>
      <c r="AY290" s="190" t="s">
        <v>136</v>
      </c>
    </row>
    <row r="291" s="14" customFormat="1">
      <c r="A291" s="14"/>
      <c r="B291" s="196"/>
      <c r="C291" s="14"/>
      <c r="D291" s="184" t="s">
        <v>147</v>
      </c>
      <c r="E291" s="197" t="s">
        <v>1</v>
      </c>
      <c r="F291" s="198" t="s">
        <v>501</v>
      </c>
      <c r="G291" s="14"/>
      <c r="H291" s="199">
        <v>1.3500000000000001</v>
      </c>
      <c r="I291" s="200"/>
      <c r="J291" s="14"/>
      <c r="K291" s="14"/>
      <c r="L291" s="196"/>
      <c r="M291" s="201"/>
      <c r="N291" s="202"/>
      <c r="O291" s="202"/>
      <c r="P291" s="202"/>
      <c r="Q291" s="202"/>
      <c r="R291" s="202"/>
      <c r="S291" s="202"/>
      <c r="T291" s="20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7" t="s">
        <v>147</v>
      </c>
      <c r="AU291" s="197" t="s">
        <v>86</v>
      </c>
      <c r="AV291" s="14" t="s">
        <v>86</v>
      </c>
      <c r="AW291" s="14" t="s">
        <v>32</v>
      </c>
      <c r="AX291" s="14" t="s">
        <v>84</v>
      </c>
      <c r="AY291" s="197" t="s">
        <v>136</v>
      </c>
    </row>
    <row r="292" s="2" customFormat="1" ht="24.15" customHeight="1">
      <c r="A292" s="37"/>
      <c r="B292" s="170"/>
      <c r="C292" s="171" t="s">
        <v>340</v>
      </c>
      <c r="D292" s="171" t="s">
        <v>139</v>
      </c>
      <c r="E292" s="172" t="s">
        <v>666</v>
      </c>
      <c r="F292" s="173" t="s">
        <v>667</v>
      </c>
      <c r="G292" s="174" t="s">
        <v>335</v>
      </c>
      <c r="H292" s="175">
        <v>37</v>
      </c>
      <c r="I292" s="176"/>
      <c r="J292" s="177">
        <f>ROUND(I292*H292,2)</f>
        <v>0</v>
      </c>
      <c r="K292" s="173" t="s">
        <v>154</v>
      </c>
      <c r="L292" s="38"/>
      <c r="M292" s="178" t="s">
        <v>1</v>
      </c>
      <c r="N292" s="179" t="s">
        <v>41</v>
      </c>
      <c r="O292" s="76"/>
      <c r="P292" s="180">
        <f>O292*H292</f>
        <v>0</v>
      </c>
      <c r="Q292" s="180">
        <v>0.017770000000000001</v>
      </c>
      <c r="R292" s="180">
        <f>Q292*H292</f>
        <v>0.65749000000000002</v>
      </c>
      <c r="S292" s="180">
        <v>0</v>
      </c>
      <c r="T292" s="18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82" t="s">
        <v>143</v>
      </c>
      <c r="AT292" s="182" t="s">
        <v>139</v>
      </c>
      <c r="AU292" s="182" t="s">
        <v>86</v>
      </c>
      <c r="AY292" s="18" t="s">
        <v>136</v>
      </c>
      <c r="BE292" s="183">
        <f>IF(N292="základní",J292,0)</f>
        <v>0</v>
      </c>
      <c r="BF292" s="183">
        <f>IF(N292="snížená",J292,0)</f>
        <v>0</v>
      </c>
      <c r="BG292" s="183">
        <f>IF(N292="zákl. přenesená",J292,0)</f>
        <v>0</v>
      </c>
      <c r="BH292" s="183">
        <f>IF(N292="sníž. přenesená",J292,0)</f>
        <v>0</v>
      </c>
      <c r="BI292" s="183">
        <f>IF(N292="nulová",J292,0)</f>
        <v>0</v>
      </c>
      <c r="BJ292" s="18" t="s">
        <v>84</v>
      </c>
      <c r="BK292" s="183">
        <f>ROUND(I292*H292,2)</f>
        <v>0</v>
      </c>
      <c r="BL292" s="18" t="s">
        <v>143</v>
      </c>
      <c r="BM292" s="182" t="s">
        <v>668</v>
      </c>
    </row>
    <row r="293" s="2" customFormat="1">
      <c r="A293" s="37"/>
      <c r="B293" s="38"/>
      <c r="C293" s="37"/>
      <c r="D293" s="184" t="s">
        <v>145</v>
      </c>
      <c r="E293" s="37"/>
      <c r="F293" s="185" t="s">
        <v>669</v>
      </c>
      <c r="G293" s="37"/>
      <c r="H293" s="37"/>
      <c r="I293" s="186"/>
      <c r="J293" s="37"/>
      <c r="K293" s="37"/>
      <c r="L293" s="38"/>
      <c r="M293" s="187"/>
      <c r="N293" s="188"/>
      <c r="O293" s="76"/>
      <c r="P293" s="76"/>
      <c r="Q293" s="76"/>
      <c r="R293" s="76"/>
      <c r="S293" s="76"/>
      <c r="T293" s="7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8" t="s">
        <v>145</v>
      </c>
      <c r="AU293" s="18" t="s">
        <v>86</v>
      </c>
    </row>
    <row r="294" s="2" customFormat="1" ht="24.15" customHeight="1">
      <c r="A294" s="37"/>
      <c r="B294" s="170"/>
      <c r="C294" s="216" t="s">
        <v>346</v>
      </c>
      <c r="D294" s="216" t="s">
        <v>554</v>
      </c>
      <c r="E294" s="217" t="s">
        <v>670</v>
      </c>
      <c r="F294" s="218" t="s">
        <v>671</v>
      </c>
      <c r="G294" s="219" t="s">
        <v>335</v>
      </c>
      <c r="H294" s="220">
        <v>10</v>
      </c>
      <c r="I294" s="221"/>
      <c r="J294" s="222">
        <f>ROUND(I294*H294,2)</f>
        <v>0</v>
      </c>
      <c r="K294" s="218" t="s">
        <v>154</v>
      </c>
      <c r="L294" s="223"/>
      <c r="M294" s="224" t="s">
        <v>1</v>
      </c>
      <c r="N294" s="225" t="s">
        <v>41</v>
      </c>
      <c r="O294" s="76"/>
      <c r="P294" s="180">
        <f>O294*H294</f>
        <v>0</v>
      </c>
      <c r="Q294" s="180">
        <v>0.01521</v>
      </c>
      <c r="R294" s="180">
        <f>Q294*H294</f>
        <v>0.15209999999999999</v>
      </c>
      <c r="S294" s="180">
        <v>0</v>
      </c>
      <c r="T294" s="18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2" t="s">
        <v>222</v>
      </c>
      <c r="AT294" s="182" t="s">
        <v>554</v>
      </c>
      <c r="AU294" s="182" t="s">
        <v>86</v>
      </c>
      <c r="AY294" s="18" t="s">
        <v>136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8" t="s">
        <v>84</v>
      </c>
      <c r="BK294" s="183">
        <f>ROUND(I294*H294,2)</f>
        <v>0</v>
      </c>
      <c r="BL294" s="18" t="s">
        <v>143</v>
      </c>
      <c r="BM294" s="182" t="s">
        <v>672</v>
      </c>
    </row>
    <row r="295" s="2" customFormat="1">
      <c r="A295" s="37"/>
      <c r="B295" s="38"/>
      <c r="C295" s="37"/>
      <c r="D295" s="184" t="s">
        <v>145</v>
      </c>
      <c r="E295" s="37"/>
      <c r="F295" s="185" t="s">
        <v>671</v>
      </c>
      <c r="G295" s="37"/>
      <c r="H295" s="37"/>
      <c r="I295" s="186"/>
      <c r="J295" s="37"/>
      <c r="K295" s="37"/>
      <c r="L295" s="38"/>
      <c r="M295" s="187"/>
      <c r="N295" s="188"/>
      <c r="O295" s="76"/>
      <c r="P295" s="76"/>
      <c r="Q295" s="76"/>
      <c r="R295" s="76"/>
      <c r="S295" s="76"/>
      <c r="T295" s="7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8" t="s">
        <v>145</v>
      </c>
      <c r="AU295" s="18" t="s">
        <v>86</v>
      </c>
    </row>
    <row r="296" s="2" customFormat="1" ht="24.15" customHeight="1">
      <c r="A296" s="37"/>
      <c r="B296" s="170"/>
      <c r="C296" s="216" t="s">
        <v>353</v>
      </c>
      <c r="D296" s="216" t="s">
        <v>554</v>
      </c>
      <c r="E296" s="217" t="s">
        <v>673</v>
      </c>
      <c r="F296" s="218" t="s">
        <v>674</v>
      </c>
      <c r="G296" s="219" t="s">
        <v>335</v>
      </c>
      <c r="H296" s="220">
        <v>8</v>
      </c>
      <c r="I296" s="221"/>
      <c r="J296" s="222">
        <f>ROUND(I296*H296,2)</f>
        <v>0</v>
      </c>
      <c r="K296" s="218" t="s">
        <v>154</v>
      </c>
      <c r="L296" s="223"/>
      <c r="M296" s="224" t="s">
        <v>1</v>
      </c>
      <c r="N296" s="225" t="s">
        <v>41</v>
      </c>
      <c r="O296" s="76"/>
      <c r="P296" s="180">
        <f>O296*H296</f>
        <v>0</v>
      </c>
      <c r="Q296" s="180">
        <v>0.014890000000000001</v>
      </c>
      <c r="R296" s="180">
        <f>Q296*H296</f>
        <v>0.11912</v>
      </c>
      <c r="S296" s="180">
        <v>0</v>
      </c>
      <c r="T296" s="18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2" t="s">
        <v>222</v>
      </c>
      <c r="AT296" s="182" t="s">
        <v>554</v>
      </c>
      <c r="AU296" s="182" t="s">
        <v>86</v>
      </c>
      <c r="AY296" s="18" t="s">
        <v>136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8" t="s">
        <v>84</v>
      </c>
      <c r="BK296" s="183">
        <f>ROUND(I296*H296,2)</f>
        <v>0</v>
      </c>
      <c r="BL296" s="18" t="s">
        <v>143</v>
      </c>
      <c r="BM296" s="182" t="s">
        <v>675</v>
      </c>
    </row>
    <row r="297" s="2" customFormat="1">
      <c r="A297" s="37"/>
      <c r="B297" s="38"/>
      <c r="C297" s="37"/>
      <c r="D297" s="184" t="s">
        <v>145</v>
      </c>
      <c r="E297" s="37"/>
      <c r="F297" s="185" t="s">
        <v>674</v>
      </c>
      <c r="G297" s="37"/>
      <c r="H297" s="37"/>
      <c r="I297" s="186"/>
      <c r="J297" s="37"/>
      <c r="K297" s="37"/>
      <c r="L297" s="38"/>
      <c r="M297" s="187"/>
      <c r="N297" s="188"/>
      <c r="O297" s="76"/>
      <c r="P297" s="76"/>
      <c r="Q297" s="76"/>
      <c r="R297" s="76"/>
      <c r="S297" s="76"/>
      <c r="T297" s="7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8" t="s">
        <v>145</v>
      </c>
      <c r="AU297" s="18" t="s">
        <v>86</v>
      </c>
    </row>
    <row r="298" s="2" customFormat="1" ht="24.15" customHeight="1">
      <c r="A298" s="37"/>
      <c r="B298" s="170"/>
      <c r="C298" s="216" t="s">
        <v>362</v>
      </c>
      <c r="D298" s="216" t="s">
        <v>554</v>
      </c>
      <c r="E298" s="217" t="s">
        <v>676</v>
      </c>
      <c r="F298" s="218" t="s">
        <v>677</v>
      </c>
      <c r="G298" s="219" t="s">
        <v>335</v>
      </c>
      <c r="H298" s="220">
        <v>2</v>
      </c>
      <c r="I298" s="221"/>
      <c r="J298" s="222">
        <f>ROUND(I298*H298,2)</f>
        <v>0</v>
      </c>
      <c r="K298" s="218" t="s">
        <v>154</v>
      </c>
      <c r="L298" s="223"/>
      <c r="M298" s="224" t="s">
        <v>1</v>
      </c>
      <c r="N298" s="225" t="s">
        <v>41</v>
      </c>
      <c r="O298" s="76"/>
      <c r="P298" s="180">
        <f>O298*H298</f>
        <v>0</v>
      </c>
      <c r="Q298" s="180">
        <v>0.012489999999999999</v>
      </c>
      <c r="R298" s="180">
        <f>Q298*H298</f>
        <v>0.024979999999999999</v>
      </c>
      <c r="S298" s="180">
        <v>0</v>
      </c>
      <c r="T298" s="18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2" t="s">
        <v>222</v>
      </c>
      <c r="AT298" s="182" t="s">
        <v>554</v>
      </c>
      <c r="AU298" s="182" t="s">
        <v>86</v>
      </c>
      <c r="AY298" s="18" t="s">
        <v>136</v>
      </c>
      <c r="BE298" s="183">
        <f>IF(N298="základní",J298,0)</f>
        <v>0</v>
      </c>
      <c r="BF298" s="183">
        <f>IF(N298="snížená",J298,0)</f>
        <v>0</v>
      </c>
      <c r="BG298" s="183">
        <f>IF(N298="zákl. přenesená",J298,0)</f>
        <v>0</v>
      </c>
      <c r="BH298" s="183">
        <f>IF(N298="sníž. přenesená",J298,0)</f>
        <v>0</v>
      </c>
      <c r="BI298" s="183">
        <f>IF(N298="nulová",J298,0)</f>
        <v>0</v>
      </c>
      <c r="BJ298" s="18" t="s">
        <v>84</v>
      </c>
      <c r="BK298" s="183">
        <f>ROUND(I298*H298,2)</f>
        <v>0</v>
      </c>
      <c r="BL298" s="18" t="s">
        <v>143</v>
      </c>
      <c r="BM298" s="182" t="s">
        <v>678</v>
      </c>
    </row>
    <row r="299" s="2" customFormat="1">
      <c r="A299" s="37"/>
      <c r="B299" s="38"/>
      <c r="C299" s="37"/>
      <c r="D299" s="184" t="s">
        <v>145</v>
      </c>
      <c r="E299" s="37"/>
      <c r="F299" s="185" t="s">
        <v>677</v>
      </c>
      <c r="G299" s="37"/>
      <c r="H299" s="37"/>
      <c r="I299" s="186"/>
      <c r="J299" s="37"/>
      <c r="K299" s="37"/>
      <c r="L299" s="38"/>
      <c r="M299" s="187"/>
      <c r="N299" s="188"/>
      <c r="O299" s="76"/>
      <c r="P299" s="76"/>
      <c r="Q299" s="76"/>
      <c r="R299" s="76"/>
      <c r="S299" s="76"/>
      <c r="T299" s="7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8" t="s">
        <v>145</v>
      </c>
      <c r="AU299" s="18" t="s">
        <v>86</v>
      </c>
    </row>
    <row r="300" s="2" customFormat="1" ht="24.15" customHeight="1">
      <c r="A300" s="37"/>
      <c r="B300" s="170"/>
      <c r="C300" s="216" t="s">
        <v>367</v>
      </c>
      <c r="D300" s="216" t="s">
        <v>554</v>
      </c>
      <c r="E300" s="217" t="s">
        <v>679</v>
      </c>
      <c r="F300" s="218" t="s">
        <v>680</v>
      </c>
      <c r="G300" s="219" t="s">
        <v>335</v>
      </c>
      <c r="H300" s="220">
        <v>1</v>
      </c>
      <c r="I300" s="221"/>
      <c r="J300" s="222">
        <f>ROUND(I300*H300,2)</f>
        <v>0</v>
      </c>
      <c r="K300" s="218" t="s">
        <v>154</v>
      </c>
      <c r="L300" s="223"/>
      <c r="M300" s="224" t="s">
        <v>1</v>
      </c>
      <c r="N300" s="225" t="s">
        <v>41</v>
      </c>
      <c r="O300" s="76"/>
      <c r="P300" s="180">
        <f>O300*H300</f>
        <v>0</v>
      </c>
      <c r="Q300" s="180">
        <v>0.012250000000000001</v>
      </c>
      <c r="R300" s="180">
        <f>Q300*H300</f>
        <v>0.012250000000000001</v>
      </c>
      <c r="S300" s="180">
        <v>0</v>
      </c>
      <c r="T300" s="18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82" t="s">
        <v>222</v>
      </c>
      <c r="AT300" s="182" t="s">
        <v>554</v>
      </c>
      <c r="AU300" s="182" t="s">
        <v>86</v>
      </c>
      <c r="AY300" s="18" t="s">
        <v>136</v>
      </c>
      <c r="BE300" s="183">
        <f>IF(N300="základní",J300,0)</f>
        <v>0</v>
      </c>
      <c r="BF300" s="183">
        <f>IF(N300="snížená",J300,0)</f>
        <v>0</v>
      </c>
      <c r="BG300" s="183">
        <f>IF(N300="zákl. přenesená",J300,0)</f>
        <v>0</v>
      </c>
      <c r="BH300" s="183">
        <f>IF(N300="sníž. přenesená",J300,0)</f>
        <v>0</v>
      </c>
      <c r="BI300" s="183">
        <f>IF(N300="nulová",J300,0)</f>
        <v>0</v>
      </c>
      <c r="BJ300" s="18" t="s">
        <v>84</v>
      </c>
      <c r="BK300" s="183">
        <f>ROUND(I300*H300,2)</f>
        <v>0</v>
      </c>
      <c r="BL300" s="18" t="s">
        <v>143</v>
      </c>
      <c r="BM300" s="182" t="s">
        <v>681</v>
      </c>
    </row>
    <row r="301" s="2" customFormat="1">
      <c r="A301" s="37"/>
      <c r="B301" s="38"/>
      <c r="C301" s="37"/>
      <c r="D301" s="184" t="s">
        <v>145</v>
      </c>
      <c r="E301" s="37"/>
      <c r="F301" s="185" t="s">
        <v>680</v>
      </c>
      <c r="G301" s="37"/>
      <c r="H301" s="37"/>
      <c r="I301" s="186"/>
      <c r="J301" s="37"/>
      <c r="K301" s="37"/>
      <c r="L301" s="38"/>
      <c r="M301" s="187"/>
      <c r="N301" s="188"/>
      <c r="O301" s="76"/>
      <c r="P301" s="76"/>
      <c r="Q301" s="76"/>
      <c r="R301" s="76"/>
      <c r="S301" s="76"/>
      <c r="T301" s="7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18" t="s">
        <v>145</v>
      </c>
      <c r="AU301" s="18" t="s">
        <v>86</v>
      </c>
    </row>
    <row r="302" s="2" customFormat="1">
      <c r="A302" s="37"/>
      <c r="B302" s="38"/>
      <c r="C302" s="37"/>
      <c r="D302" s="184" t="s">
        <v>558</v>
      </c>
      <c r="E302" s="37"/>
      <c r="F302" s="226" t="s">
        <v>682</v>
      </c>
      <c r="G302" s="37"/>
      <c r="H302" s="37"/>
      <c r="I302" s="186"/>
      <c r="J302" s="37"/>
      <c r="K302" s="37"/>
      <c r="L302" s="38"/>
      <c r="M302" s="187"/>
      <c r="N302" s="188"/>
      <c r="O302" s="76"/>
      <c r="P302" s="76"/>
      <c r="Q302" s="76"/>
      <c r="R302" s="76"/>
      <c r="S302" s="76"/>
      <c r="T302" s="7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8" t="s">
        <v>558</v>
      </c>
      <c r="AU302" s="18" t="s">
        <v>86</v>
      </c>
    </row>
    <row r="303" s="2" customFormat="1" ht="24.15" customHeight="1">
      <c r="A303" s="37"/>
      <c r="B303" s="170"/>
      <c r="C303" s="216" t="s">
        <v>372</v>
      </c>
      <c r="D303" s="216" t="s">
        <v>554</v>
      </c>
      <c r="E303" s="217" t="s">
        <v>683</v>
      </c>
      <c r="F303" s="218" t="s">
        <v>684</v>
      </c>
      <c r="G303" s="219" t="s">
        <v>335</v>
      </c>
      <c r="H303" s="220">
        <v>2</v>
      </c>
      <c r="I303" s="221"/>
      <c r="J303" s="222">
        <f>ROUND(I303*H303,2)</f>
        <v>0</v>
      </c>
      <c r="K303" s="218" t="s">
        <v>154</v>
      </c>
      <c r="L303" s="223"/>
      <c r="M303" s="224" t="s">
        <v>1</v>
      </c>
      <c r="N303" s="225" t="s">
        <v>41</v>
      </c>
      <c r="O303" s="76"/>
      <c r="P303" s="180">
        <f>O303*H303</f>
        <v>0</v>
      </c>
      <c r="Q303" s="180">
        <v>0.01272</v>
      </c>
      <c r="R303" s="180">
        <f>Q303*H303</f>
        <v>0.025440000000000001</v>
      </c>
      <c r="S303" s="180">
        <v>0</v>
      </c>
      <c r="T303" s="18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2" t="s">
        <v>222</v>
      </c>
      <c r="AT303" s="182" t="s">
        <v>554</v>
      </c>
      <c r="AU303" s="182" t="s">
        <v>86</v>
      </c>
      <c r="AY303" s="18" t="s">
        <v>136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8" t="s">
        <v>84</v>
      </c>
      <c r="BK303" s="183">
        <f>ROUND(I303*H303,2)</f>
        <v>0</v>
      </c>
      <c r="BL303" s="18" t="s">
        <v>143</v>
      </c>
      <c r="BM303" s="182" t="s">
        <v>685</v>
      </c>
    </row>
    <row r="304" s="2" customFormat="1">
      <c r="A304" s="37"/>
      <c r="B304" s="38"/>
      <c r="C304" s="37"/>
      <c r="D304" s="184" t="s">
        <v>145</v>
      </c>
      <c r="E304" s="37"/>
      <c r="F304" s="185" t="s">
        <v>684</v>
      </c>
      <c r="G304" s="37"/>
      <c r="H304" s="37"/>
      <c r="I304" s="186"/>
      <c r="J304" s="37"/>
      <c r="K304" s="37"/>
      <c r="L304" s="38"/>
      <c r="M304" s="187"/>
      <c r="N304" s="188"/>
      <c r="O304" s="76"/>
      <c r="P304" s="76"/>
      <c r="Q304" s="76"/>
      <c r="R304" s="76"/>
      <c r="S304" s="76"/>
      <c r="T304" s="7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8" t="s">
        <v>145</v>
      </c>
      <c r="AU304" s="18" t="s">
        <v>86</v>
      </c>
    </row>
    <row r="305" s="2" customFormat="1" ht="24.15" customHeight="1">
      <c r="A305" s="37"/>
      <c r="B305" s="170"/>
      <c r="C305" s="216" t="s">
        <v>378</v>
      </c>
      <c r="D305" s="216" t="s">
        <v>554</v>
      </c>
      <c r="E305" s="217" t="s">
        <v>686</v>
      </c>
      <c r="F305" s="218" t="s">
        <v>687</v>
      </c>
      <c r="G305" s="219" t="s">
        <v>335</v>
      </c>
      <c r="H305" s="220">
        <v>11</v>
      </c>
      <c r="I305" s="221"/>
      <c r="J305" s="222">
        <f>ROUND(I305*H305,2)</f>
        <v>0</v>
      </c>
      <c r="K305" s="218" t="s">
        <v>154</v>
      </c>
      <c r="L305" s="223"/>
      <c r="M305" s="224" t="s">
        <v>1</v>
      </c>
      <c r="N305" s="225" t="s">
        <v>41</v>
      </c>
      <c r="O305" s="76"/>
      <c r="P305" s="180">
        <f>O305*H305</f>
        <v>0</v>
      </c>
      <c r="Q305" s="180">
        <v>0.01553</v>
      </c>
      <c r="R305" s="180">
        <f>Q305*H305</f>
        <v>0.17083000000000001</v>
      </c>
      <c r="S305" s="180">
        <v>0</v>
      </c>
      <c r="T305" s="18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2" t="s">
        <v>222</v>
      </c>
      <c r="AT305" s="182" t="s">
        <v>554</v>
      </c>
      <c r="AU305" s="182" t="s">
        <v>86</v>
      </c>
      <c r="AY305" s="18" t="s">
        <v>136</v>
      </c>
      <c r="BE305" s="183">
        <f>IF(N305="základní",J305,0)</f>
        <v>0</v>
      </c>
      <c r="BF305" s="183">
        <f>IF(N305="snížená",J305,0)</f>
        <v>0</v>
      </c>
      <c r="BG305" s="183">
        <f>IF(N305="zákl. přenesená",J305,0)</f>
        <v>0</v>
      </c>
      <c r="BH305" s="183">
        <f>IF(N305="sníž. přenesená",J305,0)</f>
        <v>0</v>
      </c>
      <c r="BI305" s="183">
        <f>IF(N305="nulová",J305,0)</f>
        <v>0</v>
      </c>
      <c r="BJ305" s="18" t="s">
        <v>84</v>
      </c>
      <c r="BK305" s="183">
        <f>ROUND(I305*H305,2)</f>
        <v>0</v>
      </c>
      <c r="BL305" s="18" t="s">
        <v>143</v>
      </c>
      <c r="BM305" s="182" t="s">
        <v>688</v>
      </c>
    </row>
    <row r="306" s="2" customFormat="1">
      <c r="A306" s="37"/>
      <c r="B306" s="38"/>
      <c r="C306" s="37"/>
      <c r="D306" s="184" t="s">
        <v>145</v>
      </c>
      <c r="E306" s="37"/>
      <c r="F306" s="185" t="s">
        <v>687</v>
      </c>
      <c r="G306" s="37"/>
      <c r="H306" s="37"/>
      <c r="I306" s="186"/>
      <c r="J306" s="37"/>
      <c r="K306" s="37"/>
      <c r="L306" s="38"/>
      <c r="M306" s="187"/>
      <c r="N306" s="188"/>
      <c r="O306" s="76"/>
      <c r="P306" s="76"/>
      <c r="Q306" s="76"/>
      <c r="R306" s="76"/>
      <c r="S306" s="76"/>
      <c r="T306" s="7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8" t="s">
        <v>145</v>
      </c>
      <c r="AU306" s="18" t="s">
        <v>86</v>
      </c>
    </row>
    <row r="307" s="2" customFormat="1" ht="24.15" customHeight="1">
      <c r="A307" s="37"/>
      <c r="B307" s="170"/>
      <c r="C307" s="216" t="s">
        <v>383</v>
      </c>
      <c r="D307" s="216" t="s">
        <v>554</v>
      </c>
      <c r="E307" s="217" t="s">
        <v>689</v>
      </c>
      <c r="F307" s="218" t="s">
        <v>690</v>
      </c>
      <c r="G307" s="219" t="s">
        <v>335</v>
      </c>
      <c r="H307" s="220">
        <v>3</v>
      </c>
      <c r="I307" s="221"/>
      <c r="J307" s="222">
        <f>ROUND(I307*H307,2)</f>
        <v>0</v>
      </c>
      <c r="K307" s="218" t="s">
        <v>154</v>
      </c>
      <c r="L307" s="223"/>
      <c r="M307" s="224" t="s">
        <v>1</v>
      </c>
      <c r="N307" s="225" t="s">
        <v>41</v>
      </c>
      <c r="O307" s="76"/>
      <c r="P307" s="180">
        <f>O307*H307</f>
        <v>0</v>
      </c>
      <c r="Q307" s="180">
        <v>0.016240000000000001</v>
      </c>
      <c r="R307" s="180">
        <f>Q307*H307</f>
        <v>0.048719999999999999</v>
      </c>
      <c r="S307" s="180">
        <v>0</v>
      </c>
      <c r="T307" s="18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2" t="s">
        <v>222</v>
      </c>
      <c r="AT307" s="182" t="s">
        <v>554</v>
      </c>
      <c r="AU307" s="182" t="s">
        <v>86</v>
      </c>
      <c r="AY307" s="18" t="s">
        <v>136</v>
      </c>
      <c r="BE307" s="183">
        <f>IF(N307="základní",J307,0)</f>
        <v>0</v>
      </c>
      <c r="BF307" s="183">
        <f>IF(N307="snížená",J307,0)</f>
        <v>0</v>
      </c>
      <c r="BG307" s="183">
        <f>IF(N307="zákl. přenesená",J307,0)</f>
        <v>0</v>
      </c>
      <c r="BH307" s="183">
        <f>IF(N307="sníž. přenesená",J307,0)</f>
        <v>0</v>
      </c>
      <c r="BI307" s="183">
        <f>IF(N307="nulová",J307,0)</f>
        <v>0</v>
      </c>
      <c r="BJ307" s="18" t="s">
        <v>84</v>
      </c>
      <c r="BK307" s="183">
        <f>ROUND(I307*H307,2)</f>
        <v>0</v>
      </c>
      <c r="BL307" s="18" t="s">
        <v>143</v>
      </c>
      <c r="BM307" s="182" t="s">
        <v>691</v>
      </c>
    </row>
    <row r="308" s="2" customFormat="1">
      <c r="A308" s="37"/>
      <c r="B308" s="38"/>
      <c r="C308" s="37"/>
      <c r="D308" s="184" t="s">
        <v>145</v>
      </c>
      <c r="E308" s="37"/>
      <c r="F308" s="185" t="s">
        <v>690</v>
      </c>
      <c r="G308" s="37"/>
      <c r="H308" s="37"/>
      <c r="I308" s="186"/>
      <c r="J308" s="37"/>
      <c r="K308" s="37"/>
      <c r="L308" s="38"/>
      <c r="M308" s="187"/>
      <c r="N308" s="188"/>
      <c r="O308" s="76"/>
      <c r="P308" s="76"/>
      <c r="Q308" s="76"/>
      <c r="R308" s="76"/>
      <c r="S308" s="76"/>
      <c r="T308" s="7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8" t="s">
        <v>145</v>
      </c>
      <c r="AU308" s="18" t="s">
        <v>86</v>
      </c>
    </row>
    <row r="309" s="2" customFormat="1" ht="37.8" customHeight="1">
      <c r="A309" s="37"/>
      <c r="B309" s="170"/>
      <c r="C309" s="171" t="s">
        <v>390</v>
      </c>
      <c r="D309" s="171" t="s">
        <v>139</v>
      </c>
      <c r="E309" s="172" t="s">
        <v>692</v>
      </c>
      <c r="F309" s="173" t="s">
        <v>693</v>
      </c>
      <c r="G309" s="174" t="s">
        <v>335</v>
      </c>
      <c r="H309" s="175">
        <v>1</v>
      </c>
      <c r="I309" s="176"/>
      <c r="J309" s="177">
        <f>ROUND(I309*H309,2)</f>
        <v>0</v>
      </c>
      <c r="K309" s="173" t="s">
        <v>154</v>
      </c>
      <c r="L309" s="38"/>
      <c r="M309" s="178" t="s">
        <v>1</v>
      </c>
      <c r="N309" s="179" t="s">
        <v>41</v>
      </c>
      <c r="O309" s="76"/>
      <c r="P309" s="180">
        <f>O309*H309</f>
        <v>0</v>
      </c>
      <c r="Q309" s="180">
        <v>0.053620000000000001</v>
      </c>
      <c r="R309" s="180">
        <f>Q309*H309</f>
        <v>0.053620000000000001</v>
      </c>
      <c r="S309" s="180">
        <v>0</v>
      </c>
      <c r="T309" s="18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2" t="s">
        <v>143</v>
      </c>
      <c r="AT309" s="182" t="s">
        <v>139</v>
      </c>
      <c r="AU309" s="182" t="s">
        <v>86</v>
      </c>
      <c r="AY309" s="18" t="s">
        <v>136</v>
      </c>
      <c r="BE309" s="183">
        <f>IF(N309="základní",J309,0)</f>
        <v>0</v>
      </c>
      <c r="BF309" s="183">
        <f>IF(N309="snížená",J309,0)</f>
        <v>0</v>
      </c>
      <c r="BG309" s="183">
        <f>IF(N309="zákl. přenesená",J309,0)</f>
        <v>0</v>
      </c>
      <c r="BH309" s="183">
        <f>IF(N309="sníž. přenesená",J309,0)</f>
        <v>0</v>
      </c>
      <c r="BI309" s="183">
        <f>IF(N309="nulová",J309,0)</f>
        <v>0</v>
      </c>
      <c r="BJ309" s="18" t="s">
        <v>84</v>
      </c>
      <c r="BK309" s="183">
        <f>ROUND(I309*H309,2)</f>
        <v>0</v>
      </c>
      <c r="BL309" s="18" t="s">
        <v>143</v>
      </c>
      <c r="BM309" s="182" t="s">
        <v>694</v>
      </c>
    </row>
    <row r="310" s="2" customFormat="1">
      <c r="A310" s="37"/>
      <c r="B310" s="38"/>
      <c r="C310" s="37"/>
      <c r="D310" s="184" t="s">
        <v>145</v>
      </c>
      <c r="E310" s="37"/>
      <c r="F310" s="185" t="s">
        <v>695</v>
      </c>
      <c r="G310" s="37"/>
      <c r="H310" s="37"/>
      <c r="I310" s="186"/>
      <c r="J310" s="37"/>
      <c r="K310" s="37"/>
      <c r="L310" s="38"/>
      <c r="M310" s="187"/>
      <c r="N310" s="188"/>
      <c r="O310" s="76"/>
      <c r="P310" s="76"/>
      <c r="Q310" s="76"/>
      <c r="R310" s="76"/>
      <c r="S310" s="76"/>
      <c r="T310" s="7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8" t="s">
        <v>145</v>
      </c>
      <c r="AU310" s="18" t="s">
        <v>86</v>
      </c>
    </row>
    <row r="311" s="2" customFormat="1" ht="24.15" customHeight="1">
      <c r="A311" s="37"/>
      <c r="B311" s="170"/>
      <c r="C311" s="216" t="s">
        <v>405</v>
      </c>
      <c r="D311" s="216" t="s">
        <v>554</v>
      </c>
      <c r="E311" s="217" t="s">
        <v>696</v>
      </c>
      <c r="F311" s="218" t="s">
        <v>697</v>
      </c>
      <c r="G311" s="219" t="s">
        <v>335</v>
      </c>
      <c r="H311" s="220">
        <v>1</v>
      </c>
      <c r="I311" s="221"/>
      <c r="J311" s="222">
        <f>ROUND(I311*H311,2)</f>
        <v>0</v>
      </c>
      <c r="K311" s="218" t="s">
        <v>1</v>
      </c>
      <c r="L311" s="223"/>
      <c r="M311" s="224" t="s">
        <v>1</v>
      </c>
      <c r="N311" s="225" t="s">
        <v>41</v>
      </c>
      <c r="O311" s="76"/>
      <c r="P311" s="180">
        <f>O311*H311</f>
        <v>0</v>
      </c>
      <c r="Q311" s="180">
        <v>0.091999999999999998</v>
      </c>
      <c r="R311" s="180">
        <f>Q311*H311</f>
        <v>0.091999999999999998</v>
      </c>
      <c r="S311" s="180">
        <v>0</v>
      </c>
      <c r="T311" s="18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2" t="s">
        <v>222</v>
      </c>
      <c r="AT311" s="182" t="s">
        <v>554</v>
      </c>
      <c r="AU311" s="182" t="s">
        <v>86</v>
      </c>
      <c r="AY311" s="18" t="s">
        <v>136</v>
      </c>
      <c r="BE311" s="183">
        <f>IF(N311="základní",J311,0)</f>
        <v>0</v>
      </c>
      <c r="BF311" s="183">
        <f>IF(N311="snížená",J311,0)</f>
        <v>0</v>
      </c>
      <c r="BG311" s="183">
        <f>IF(N311="zákl. přenesená",J311,0)</f>
        <v>0</v>
      </c>
      <c r="BH311" s="183">
        <f>IF(N311="sníž. přenesená",J311,0)</f>
        <v>0</v>
      </c>
      <c r="BI311" s="183">
        <f>IF(N311="nulová",J311,0)</f>
        <v>0</v>
      </c>
      <c r="BJ311" s="18" t="s">
        <v>84</v>
      </c>
      <c r="BK311" s="183">
        <f>ROUND(I311*H311,2)</f>
        <v>0</v>
      </c>
      <c r="BL311" s="18" t="s">
        <v>143</v>
      </c>
      <c r="BM311" s="182" t="s">
        <v>698</v>
      </c>
    </row>
    <row r="312" s="2" customFormat="1">
      <c r="A312" s="37"/>
      <c r="B312" s="38"/>
      <c r="C312" s="37"/>
      <c r="D312" s="184" t="s">
        <v>145</v>
      </c>
      <c r="E312" s="37"/>
      <c r="F312" s="185" t="s">
        <v>699</v>
      </c>
      <c r="G312" s="37"/>
      <c r="H312" s="37"/>
      <c r="I312" s="186"/>
      <c r="J312" s="37"/>
      <c r="K312" s="37"/>
      <c r="L312" s="38"/>
      <c r="M312" s="187"/>
      <c r="N312" s="188"/>
      <c r="O312" s="76"/>
      <c r="P312" s="76"/>
      <c r="Q312" s="76"/>
      <c r="R312" s="76"/>
      <c r="S312" s="76"/>
      <c r="T312" s="7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8" t="s">
        <v>145</v>
      </c>
      <c r="AU312" s="18" t="s">
        <v>86</v>
      </c>
    </row>
    <row r="313" s="12" customFormat="1" ht="22.8" customHeight="1">
      <c r="A313" s="12"/>
      <c r="B313" s="157"/>
      <c r="C313" s="12"/>
      <c r="D313" s="158" t="s">
        <v>75</v>
      </c>
      <c r="E313" s="168" t="s">
        <v>150</v>
      </c>
      <c r="F313" s="168" t="s">
        <v>151</v>
      </c>
      <c r="G313" s="12"/>
      <c r="H313" s="12"/>
      <c r="I313" s="160"/>
      <c r="J313" s="169">
        <f>BK313</f>
        <v>0</v>
      </c>
      <c r="K313" s="12"/>
      <c r="L313" s="157"/>
      <c r="M313" s="162"/>
      <c r="N313" s="163"/>
      <c r="O313" s="163"/>
      <c r="P313" s="164">
        <f>SUM(P314:P317)</f>
        <v>0</v>
      </c>
      <c r="Q313" s="163"/>
      <c r="R313" s="164">
        <f>SUM(R314:R317)</f>
        <v>0.15619230000000001</v>
      </c>
      <c r="S313" s="163"/>
      <c r="T313" s="165">
        <f>SUM(T314:T317)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58" t="s">
        <v>84</v>
      </c>
      <c r="AT313" s="166" t="s">
        <v>75</v>
      </c>
      <c r="AU313" s="166" t="s">
        <v>84</v>
      </c>
      <c r="AY313" s="158" t="s">
        <v>136</v>
      </c>
      <c r="BK313" s="167">
        <f>SUM(BK314:BK317)</f>
        <v>0</v>
      </c>
    </row>
    <row r="314" s="2" customFormat="1" ht="33" customHeight="1">
      <c r="A314" s="37"/>
      <c r="B314" s="170"/>
      <c r="C314" s="171" t="s">
        <v>412</v>
      </c>
      <c r="D314" s="171" t="s">
        <v>139</v>
      </c>
      <c r="E314" s="172" t="s">
        <v>152</v>
      </c>
      <c r="F314" s="173" t="s">
        <v>153</v>
      </c>
      <c r="G314" s="174" t="s">
        <v>142</v>
      </c>
      <c r="H314" s="175">
        <v>946.62</v>
      </c>
      <c r="I314" s="176"/>
      <c r="J314" s="177">
        <f>ROUND(I314*H314,2)</f>
        <v>0</v>
      </c>
      <c r="K314" s="173" t="s">
        <v>154</v>
      </c>
      <c r="L314" s="38"/>
      <c r="M314" s="178" t="s">
        <v>1</v>
      </c>
      <c r="N314" s="179" t="s">
        <v>41</v>
      </c>
      <c r="O314" s="76"/>
      <c r="P314" s="180">
        <f>O314*H314</f>
        <v>0</v>
      </c>
      <c r="Q314" s="180">
        <v>0.00012999999999999999</v>
      </c>
      <c r="R314" s="180">
        <f>Q314*H314</f>
        <v>0.12306059999999999</v>
      </c>
      <c r="S314" s="180">
        <v>0</v>
      </c>
      <c r="T314" s="18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2" t="s">
        <v>143</v>
      </c>
      <c r="AT314" s="182" t="s">
        <v>139</v>
      </c>
      <c r="AU314" s="182" t="s">
        <v>86</v>
      </c>
      <c r="AY314" s="18" t="s">
        <v>136</v>
      </c>
      <c r="BE314" s="183">
        <f>IF(N314="základní",J314,0)</f>
        <v>0</v>
      </c>
      <c r="BF314" s="183">
        <f>IF(N314="snížená",J314,0)</f>
        <v>0</v>
      </c>
      <c r="BG314" s="183">
        <f>IF(N314="zákl. přenesená",J314,0)</f>
        <v>0</v>
      </c>
      <c r="BH314" s="183">
        <f>IF(N314="sníž. přenesená",J314,0)</f>
        <v>0</v>
      </c>
      <c r="BI314" s="183">
        <f>IF(N314="nulová",J314,0)</f>
        <v>0</v>
      </c>
      <c r="BJ314" s="18" t="s">
        <v>84</v>
      </c>
      <c r="BK314" s="183">
        <f>ROUND(I314*H314,2)</f>
        <v>0</v>
      </c>
      <c r="BL314" s="18" t="s">
        <v>143</v>
      </c>
      <c r="BM314" s="182" t="s">
        <v>700</v>
      </c>
    </row>
    <row r="315" s="2" customFormat="1">
      <c r="A315" s="37"/>
      <c r="B315" s="38"/>
      <c r="C315" s="37"/>
      <c r="D315" s="184" t="s">
        <v>145</v>
      </c>
      <c r="E315" s="37"/>
      <c r="F315" s="185" t="s">
        <v>156</v>
      </c>
      <c r="G315" s="37"/>
      <c r="H315" s="37"/>
      <c r="I315" s="186"/>
      <c r="J315" s="37"/>
      <c r="K315" s="37"/>
      <c r="L315" s="38"/>
      <c r="M315" s="187"/>
      <c r="N315" s="188"/>
      <c r="O315" s="76"/>
      <c r="P315" s="76"/>
      <c r="Q315" s="76"/>
      <c r="R315" s="76"/>
      <c r="S315" s="76"/>
      <c r="T315" s="7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8" t="s">
        <v>145</v>
      </c>
      <c r="AU315" s="18" t="s">
        <v>86</v>
      </c>
    </row>
    <row r="316" s="2" customFormat="1" ht="37.8" customHeight="1">
      <c r="A316" s="37"/>
      <c r="B316" s="170"/>
      <c r="C316" s="171" t="s">
        <v>419</v>
      </c>
      <c r="D316" s="171" t="s">
        <v>139</v>
      </c>
      <c r="E316" s="172" t="s">
        <v>701</v>
      </c>
      <c r="F316" s="173" t="s">
        <v>702</v>
      </c>
      <c r="G316" s="174" t="s">
        <v>142</v>
      </c>
      <c r="H316" s="175">
        <v>946.62</v>
      </c>
      <c r="I316" s="176"/>
      <c r="J316" s="177">
        <f>ROUND(I316*H316,2)</f>
        <v>0</v>
      </c>
      <c r="K316" s="173" t="s">
        <v>1</v>
      </c>
      <c r="L316" s="38"/>
      <c r="M316" s="178" t="s">
        <v>1</v>
      </c>
      <c r="N316" s="179" t="s">
        <v>41</v>
      </c>
      <c r="O316" s="76"/>
      <c r="P316" s="180">
        <f>O316*H316</f>
        <v>0</v>
      </c>
      <c r="Q316" s="180">
        <v>3.4999999999999997E-05</v>
      </c>
      <c r="R316" s="180">
        <f>Q316*H316</f>
        <v>0.0331317</v>
      </c>
      <c r="S316" s="180">
        <v>0</v>
      </c>
      <c r="T316" s="18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2" t="s">
        <v>143</v>
      </c>
      <c r="AT316" s="182" t="s">
        <v>139</v>
      </c>
      <c r="AU316" s="182" t="s">
        <v>86</v>
      </c>
      <c r="AY316" s="18" t="s">
        <v>136</v>
      </c>
      <c r="BE316" s="183">
        <f>IF(N316="základní",J316,0)</f>
        <v>0</v>
      </c>
      <c r="BF316" s="183">
        <f>IF(N316="snížená",J316,0)</f>
        <v>0</v>
      </c>
      <c r="BG316" s="183">
        <f>IF(N316="zákl. přenesená",J316,0)</f>
        <v>0</v>
      </c>
      <c r="BH316" s="183">
        <f>IF(N316="sníž. přenesená",J316,0)</f>
        <v>0</v>
      </c>
      <c r="BI316" s="183">
        <f>IF(N316="nulová",J316,0)</f>
        <v>0</v>
      </c>
      <c r="BJ316" s="18" t="s">
        <v>84</v>
      </c>
      <c r="BK316" s="183">
        <f>ROUND(I316*H316,2)</f>
        <v>0</v>
      </c>
      <c r="BL316" s="18" t="s">
        <v>143</v>
      </c>
      <c r="BM316" s="182" t="s">
        <v>703</v>
      </c>
    </row>
    <row r="317" s="2" customFormat="1">
      <c r="A317" s="37"/>
      <c r="B317" s="38"/>
      <c r="C317" s="37"/>
      <c r="D317" s="184" t="s">
        <v>145</v>
      </c>
      <c r="E317" s="37"/>
      <c r="F317" s="185" t="s">
        <v>702</v>
      </c>
      <c r="G317" s="37"/>
      <c r="H317" s="37"/>
      <c r="I317" s="186"/>
      <c r="J317" s="37"/>
      <c r="K317" s="37"/>
      <c r="L317" s="38"/>
      <c r="M317" s="187"/>
      <c r="N317" s="188"/>
      <c r="O317" s="76"/>
      <c r="P317" s="76"/>
      <c r="Q317" s="76"/>
      <c r="R317" s="76"/>
      <c r="S317" s="76"/>
      <c r="T317" s="7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8" t="s">
        <v>145</v>
      </c>
      <c r="AU317" s="18" t="s">
        <v>86</v>
      </c>
    </row>
    <row r="318" s="12" customFormat="1" ht="22.8" customHeight="1">
      <c r="A318" s="12"/>
      <c r="B318" s="157"/>
      <c r="C318" s="12"/>
      <c r="D318" s="158" t="s">
        <v>75</v>
      </c>
      <c r="E318" s="168" t="s">
        <v>704</v>
      </c>
      <c r="F318" s="168" t="s">
        <v>705</v>
      </c>
      <c r="G318" s="12"/>
      <c r="H318" s="12"/>
      <c r="I318" s="160"/>
      <c r="J318" s="169">
        <f>BK318</f>
        <v>0</v>
      </c>
      <c r="K318" s="12"/>
      <c r="L318" s="157"/>
      <c r="M318" s="162"/>
      <c r="N318" s="163"/>
      <c r="O318" s="163"/>
      <c r="P318" s="164">
        <f>SUM(P319:P320)</f>
        <v>0</v>
      </c>
      <c r="Q318" s="163"/>
      <c r="R318" s="164">
        <f>SUM(R319:R320)</f>
        <v>0</v>
      </c>
      <c r="S318" s="163"/>
      <c r="T318" s="165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58" t="s">
        <v>84</v>
      </c>
      <c r="AT318" s="166" t="s">
        <v>75</v>
      </c>
      <c r="AU318" s="166" t="s">
        <v>84</v>
      </c>
      <c r="AY318" s="158" t="s">
        <v>136</v>
      </c>
      <c r="BK318" s="167">
        <f>SUM(BK319:BK320)</f>
        <v>0</v>
      </c>
    </row>
    <row r="319" s="2" customFormat="1" ht="16.5" customHeight="1">
      <c r="A319" s="37"/>
      <c r="B319" s="170"/>
      <c r="C319" s="171" t="s">
        <v>457</v>
      </c>
      <c r="D319" s="171" t="s">
        <v>139</v>
      </c>
      <c r="E319" s="172" t="s">
        <v>706</v>
      </c>
      <c r="F319" s="173" t="s">
        <v>707</v>
      </c>
      <c r="G319" s="174" t="s">
        <v>255</v>
      </c>
      <c r="H319" s="175">
        <v>104.612</v>
      </c>
      <c r="I319" s="176"/>
      <c r="J319" s="177">
        <f>ROUND(I319*H319,2)</f>
        <v>0</v>
      </c>
      <c r="K319" s="173" t="s">
        <v>154</v>
      </c>
      <c r="L319" s="38"/>
      <c r="M319" s="178" t="s">
        <v>1</v>
      </c>
      <c r="N319" s="179" t="s">
        <v>41</v>
      </c>
      <c r="O319" s="76"/>
      <c r="P319" s="180">
        <f>O319*H319</f>
        <v>0</v>
      </c>
      <c r="Q319" s="180">
        <v>0</v>
      </c>
      <c r="R319" s="180">
        <f>Q319*H319</f>
        <v>0</v>
      </c>
      <c r="S319" s="180">
        <v>0</v>
      </c>
      <c r="T319" s="18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2" t="s">
        <v>143</v>
      </c>
      <c r="AT319" s="182" t="s">
        <v>139</v>
      </c>
      <c r="AU319" s="182" t="s">
        <v>86</v>
      </c>
      <c r="AY319" s="18" t="s">
        <v>136</v>
      </c>
      <c r="BE319" s="183">
        <f>IF(N319="základní",J319,0)</f>
        <v>0</v>
      </c>
      <c r="BF319" s="183">
        <f>IF(N319="snížená",J319,0)</f>
        <v>0</v>
      </c>
      <c r="BG319" s="183">
        <f>IF(N319="zákl. přenesená",J319,0)</f>
        <v>0</v>
      </c>
      <c r="BH319" s="183">
        <f>IF(N319="sníž. přenesená",J319,0)</f>
        <v>0</v>
      </c>
      <c r="BI319" s="183">
        <f>IF(N319="nulová",J319,0)</f>
        <v>0</v>
      </c>
      <c r="BJ319" s="18" t="s">
        <v>84</v>
      </c>
      <c r="BK319" s="183">
        <f>ROUND(I319*H319,2)</f>
        <v>0</v>
      </c>
      <c r="BL319" s="18" t="s">
        <v>143</v>
      </c>
      <c r="BM319" s="182" t="s">
        <v>708</v>
      </c>
    </row>
    <row r="320" s="2" customFormat="1">
      <c r="A320" s="37"/>
      <c r="B320" s="38"/>
      <c r="C320" s="37"/>
      <c r="D320" s="184" t="s">
        <v>145</v>
      </c>
      <c r="E320" s="37"/>
      <c r="F320" s="185" t="s">
        <v>709</v>
      </c>
      <c r="G320" s="37"/>
      <c r="H320" s="37"/>
      <c r="I320" s="186"/>
      <c r="J320" s="37"/>
      <c r="K320" s="37"/>
      <c r="L320" s="38"/>
      <c r="M320" s="187"/>
      <c r="N320" s="188"/>
      <c r="O320" s="76"/>
      <c r="P320" s="76"/>
      <c r="Q320" s="76"/>
      <c r="R320" s="76"/>
      <c r="S320" s="76"/>
      <c r="T320" s="7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8" t="s">
        <v>145</v>
      </c>
      <c r="AU320" s="18" t="s">
        <v>86</v>
      </c>
    </row>
    <row r="321" s="12" customFormat="1" ht="25.92" customHeight="1">
      <c r="A321" s="12"/>
      <c r="B321" s="157"/>
      <c r="C321" s="12"/>
      <c r="D321" s="158" t="s">
        <v>75</v>
      </c>
      <c r="E321" s="159" t="s">
        <v>288</v>
      </c>
      <c r="F321" s="159" t="s">
        <v>289</v>
      </c>
      <c r="G321" s="12"/>
      <c r="H321" s="12"/>
      <c r="I321" s="160"/>
      <c r="J321" s="161">
        <f>BK321</f>
        <v>0</v>
      </c>
      <c r="K321" s="12"/>
      <c r="L321" s="157"/>
      <c r="M321" s="162"/>
      <c r="N321" s="163"/>
      <c r="O321" s="163"/>
      <c r="P321" s="164">
        <f>P322+P345+P350+P388+P408+P470+P493+P542+P574+P618+P640</f>
        <v>0</v>
      </c>
      <c r="Q321" s="163"/>
      <c r="R321" s="164">
        <f>R322+R345+R350+R388+R408+R470+R493+R542+R574+R618+R640</f>
        <v>60.670905077499995</v>
      </c>
      <c r="S321" s="163"/>
      <c r="T321" s="165">
        <f>T322+T345+T350+T388+T408+T470+T493+T542+T574+T618+T640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158" t="s">
        <v>86</v>
      </c>
      <c r="AT321" s="166" t="s">
        <v>75</v>
      </c>
      <c r="AU321" s="166" t="s">
        <v>76</v>
      </c>
      <c r="AY321" s="158" t="s">
        <v>136</v>
      </c>
      <c r="BK321" s="167">
        <f>BK322+BK345+BK350+BK388+BK408+BK470+BK493+BK542+BK574+BK618+BK640</f>
        <v>0</v>
      </c>
    </row>
    <row r="322" s="12" customFormat="1" ht="22.8" customHeight="1">
      <c r="A322" s="12"/>
      <c r="B322" s="157"/>
      <c r="C322" s="12"/>
      <c r="D322" s="158" t="s">
        <v>75</v>
      </c>
      <c r="E322" s="168" t="s">
        <v>710</v>
      </c>
      <c r="F322" s="168" t="s">
        <v>711</v>
      </c>
      <c r="G322" s="12"/>
      <c r="H322" s="12"/>
      <c r="I322" s="160"/>
      <c r="J322" s="169">
        <f>BK322</f>
        <v>0</v>
      </c>
      <c r="K322" s="12"/>
      <c r="L322" s="157"/>
      <c r="M322" s="162"/>
      <c r="N322" s="163"/>
      <c r="O322" s="163"/>
      <c r="P322" s="164">
        <f>SUM(P323:P344)</f>
        <v>0</v>
      </c>
      <c r="Q322" s="163"/>
      <c r="R322" s="164">
        <f>SUM(R323:R344)</f>
        <v>0.62575833750000009</v>
      </c>
      <c r="S322" s="163"/>
      <c r="T322" s="165">
        <f>SUM(T323:T344)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158" t="s">
        <v>86</v>
      </c>
      <c r="AT322" s="166" t="s">
        <v>75</v>
      </c>
      <c r="AU322" s="166" t="s">
        <v>84</v>
      </c>
      <c r="AY322" s="158" t="s">
        <v>136</v>
      </c>
      <c r="BK322" s="167">
        <f>SUM(BK323:BK344)</f>
        <v>0</v>
      </c>
    </row>
    <row r="323" s="2" customFormat="1" ht="24.15" customHeight="1">
      <c r="A323" s="37"/>
      <c r="B323" s="170"/>
      <c r="C323" s="171" t="s">
        <v>466</v>
      </c>
      <c r="D323" s="171" t="s">
        <v>139</v>
      </c>
      <c r="E323" s="172" t="s">
        <v>712</v>
      </c>
      <c r="F323" s="173" t="s">
        <v>713</v>
      </c>
      <c r="G323" s="174" t="s">
        <v>142</v>
      </c>
      <c r="H323" s="175">
        <v>91.75</v>
      </c>
      <c r="I323" s="176"/>
      <c r="J323" s="177">
        <f>ROUND(I323*H323,2)</f>
        <v>0</v>
      </c>
      <c r="K323" s="173" t="s">
        <v>1</v>
      </c>
      <c r="L323" s="38"/>
      <c r="M323" s="178" t="s">
        <v>1</v>
      </c>
      <c r="N323" s="179" t="s">
        <v>41</v>
      </c>
      <c r="O323" s="76"/>
      <c r="P323" s="180">
        <f>O323*H323</f>
        <v>0</v>
      </c>
      <c r="Q323" s="180">
        <v>0</v>
      </c>
      <c r="R323" s="180">
        <f>Q323*H323</f>
        <v>0</v>
      </c>
      <c r="S323" s="180">
        <v>0</v>
      </c>
      <c r="T323" s="18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2" t="s">
        <v>292</v>
      </c>
      <c r="AT323" s="182" t="s">
        <v>139</v>
      </c>
      <c r="AU323" s="182" t="s">
        <v>86</v>
      </c>
      <c r="AY323" s="18" t="s">
        <v>136</v>
      </c>
      <c r="BE323" s="183">
        <f>IF(N323="základní",J323,0)</f>
        <v>0</v>
      </c>
      <c r="BF323" s="183">
        <f>IF(N323="snížená",J323,0)</f>
        <v>0</v>
      </c>
      <c r="BG323" s="183">
        <f>IF(N323="zákl. přenesená",J323,0)</f>
        <v>0</v>
      </c>
      <c r="BH323" s="183">
        <f>IF(N323="sníž. přenesená",J323,0)</f>
        <v>0</v>
      </c>
      <c r="BI323" s="183">
        <f>IF(N323="nulová",J323,0)</f>
        <v>0</v>
      </c>
      <c r="BJ323" s="18" t="s">
        <v>84</v>
      </c>
      <c r="BK323" s="183">
        <f>ROUND(I323*H323,2)</f>
        <v>0</v>
      </c>
      <c r="BL323" s="18" t="s">
        <v>292</v>
      </c>
      <c r="BM323" s="182" t="s">
        <v>714</v>
      </c>
    </row>
    <row r="324" s="2" customFormat="1">
      <c r="A324" s="37"/>
      <c r="B324" s="38"/>
      <c r="C324" s="37"/>
      <c r="D324" s="184" t="s">
        <v>145</v>
      </c>
      <c r="E324" s="37"/>
      <c r="F324" s="185" t="s">
        <v>713</v>
      </c>
      <c r="G324" s="37"/>
      <c r="H324" s="37"/>
      <c r="I324" s="186"/>
      <c r="J324" s="37"/>
      <c r="K324" s="37"/>
      <c r="L324" s="38"/>
      <c r="M324" s="187"/>
      <c r="N324" s="188"/>
      <c r="O324" s="76"/>
      <c r="P324" s="76"/>
      <c r="Q324" s="76"/>
      <c r="R324" s="76"/>
      <c r="S324" s="76"/>
      <c r="T324" s="7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18" t="s">
        <v>145</v>
      </c>
      <c r="AU324" s="18" t="s">
        <v>86</v>
      </c>
    </row>
    <row r="325" s="13" customFormat="1">
      <c r="A325" s="13"/>
      <c r="B325" s="189"/>
      <c r="C325" s="13"/>
      <c r="D325" s="184" t="s">
        <v>147</v>
      </c>
      <c r="E325" s="190" t="s">
        <v>1</v>
      </c>
      <c r="F325" s="191" t="s">
        <v>715</v>
      </c>
      <c r="G325" s="13"/>
      <c r="H325" s="190" t="s">
        <v>1</v>
      </c>
      <c r="I325" s="192"/>
      <c r="J325" s="13"/>
      <c r="K325" s="13"/>
      <c r="L325" s="189"/>
      <c r="M325" s="193"/>
      <c r="N325" s="194"/>
      <c r="O325" s="194"/>
      <c r="P325" s="194"/>
      <c r="Q325" s="194"/>
      <c r="R325" s="194"/>
      <c r="S325" s="194"/>
      <c r="T325" s="19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0" t="s">
        <v>147</v>
      </c>
      <c r="AU325" s="190" t="s">
        <v>86</v>
      </c>
      <c r="AV325" s="13" t="s">
        <v>84</v>
      </c>
      <c r="AW325" s="13" t="s">
        <v>32</v>
      </c>
      <c r="AX325" s="13" t="s">
        <v>76</v>
      </c>
      <c r="AY325" s="190" t="s">
        <v>136</v>
      </c>
    </row>
    <row r="326" s="14" customFormat="1">
      <c r="A326" s="14"/>
      <c r="B326" s="196"/>
      <c r="C326" s="14"/>
      <c r="D326" s="184" t="s">
        <v>147</v>
      </c>
      <c r="E326" s="197" t="s">
        <v>1</v>
      </c>
      <c r="F326" s="198" t="s">
        <v>612</v>
      </c>
      <c r="G326" s="14"/>
      <c r="H326" s="199">
        <v>7.8399999999999999</v>
      </c>
      <c r="I326" s="200"/>
      <c r="J326" s="14"/>
      <c r="K326" s="14"/>
      <c r="L326" s="196"/>
      <c r="M326" s="201"/>
      <c r="N326" s="202"/>
      <c r="O326" s="202"/>
      <c r="P326" s="202"/>
      <c r="Q326" s="202"/>
      <c r="R326" s="202"/>
      <c r="S326" s="202"/>
      <c r="T326" s="20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97" t="s">
        <v>147</v>
      </c>
      <c r="AU326" s="197" t="s">
        <v>86</v>
      </c>
      <c r="AV326" s="14" t="s">
        <v>86</v>
      </c>
      <c r="AW326" s="14" t="s">
        <v>32</v>
      </c>
      <c r="AX326" s="14" t="s">
        <v>76</v>
      </c>
      <c r="AY326" s="197" t="s">
        <v>136</v>
      </c>
    </row>
    <row r="327" s="13" customFormat="1">
      <c r="A327" s="13"/>
      <c r="B327" s="189"/>
      <c r="C327" s="13"/>
      <c r="D327" s="184" t="s">
        <v>147</v>
      </c>
      <c r="E327" s="190" t="s">
        <v>1</v>
      </c>
      <c r="F327" s="191" t="s">
        <v>716</v>
      </c>
      <c r="G327" s="13"/>
      <c r="H327" s="190" t="s">
        <v>1</v>
      </c>
      <c r="I327" s="192"/>
      <c r="J327" s="13"/>
      <c r="K327" s="13"/>
      <c r="L327" s="189"/>
      <c r="M327" s="193"/>
      <c r="N327" s="194"/>
      <c r="O327" s="194"/>
      <c r="P327" s="194"/>
      <c r="Q327" s="194"/>
      <c r="R327" s="194"/>
      <c r="S327" s="194"/>
      <c r="T327" s="19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0" t="s">
        <v>147</v>
      </c>
      <c r="AU327" s="190" t="s">
        <v>86</v>
      </c>
      <c r="AV327" s="13" t="s">
        <v>84</v>
      </c>
      <c r="AW327" s="13" t="s">
        <v>32</v>
      </c>
      <c r="AX327" s="13" t="s">
        <v>76</v>
      </c>
      <c r="AY327" s="190" t="s">
        <v>136</v>
      </c>
    </row>
    <row r="328" s="14" customFormat="1">
      <c r="A328" s="14"/>
      <c r="B328" s="196"/>
      <c r="C328" s="14"/>
      <c r="D328" s="184" t="s">
        <v>147</v>
      </c>
      <c r="E328" s="197" t="s">
        <v>1</v>
      </c>
      <c r="F328" s="198" t="s">
        <v>717</v>
      </c>
      <c r="G328" s="14"/>
      <c r="H328" s="199">
        <v>83.909999999999997</v>
      </c>
      <c r="I328" s="200"/>
      <c r="J328" s="14"/>
      <c r="K328" s="14"/>
      <c r="L328" s="196"/>
      <c r="M328" s="201"/>
      <c r="N328" s="202"/>
      <c r="O328" s="202"/>
      <c r="P328" s="202"/>
      <c r="Q328" s="202"/>
      <c r="R328" s="202"/>
      <c r="S328" s="202"/>
      <c r="T328" s="20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7" t="s">
        <v>147</v>
      </c>
      <c r="AU328" s="197" t="s">
        <v>86</v>
      </c>
      <c r="AV328" s="14" t="s">
        <v>86</v>
      </c>
      <c r="AW328" s="14" t="s">
        <v>32</v>
      </c>
      <c r="AX328" s="14" t="s">
        <v>76</v>
      </c>
      <c r="AY328" s="197" t="s">
        <v>136</v>
      </c>
    </row>
    <row r="329" s="15" customFormat="1">
      <c r="A329" s="15"/>
      <c r="B329" s="204"/>
      <c r="C329" s="15"/>
      <c r="D329" s="184" t="s">
        <v>147</v>
      </c>
      <c r="E329" s="205" t="s">
        <v>1</v>
      </c>
      <c r="F329" s="206" t="s">
        <v>190</v>
      </c>
      <c r="G329" s="15"/>
      <c r="H329" s="207">
        <v>91.75</v>
      </c>
      <c r="I329" s="208"/>
      <c r="J329" s="15"/>
      <c r="K329" s="15"/>
      <c r="L329" s="204"/>
      <c r="M329" s="209"/>
      <c r="N329" s="210"/>
      <c r="O329" s="210"/>
      <c r="P329" s="210"/>
      <c r="Q329" s="210"/>
      <c r="R329" s="210"/>
      <c r="S329" s="210"/>
      <c r="T329" s="21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05" t="s">
        <v>147</v>
      </c>
      <c r="AU329" s="205" t="s">
        <v>86</v>
      </c>
      <c r="AV329" s="15" t="s">
        <v>143</v>
      </c>
      <c r="AW329" s="15" t="s">
        <v>32</v>
      </c>
      <c r="AX329" s="15" t="s">
        <v>84</v>
      </c>
      <c r="AY329" s="205" t="s">
        <v>136</v>
      </c>
    </row>
    <row r="330" s="2" customFormat="1" ht="16.5" customHeight="1">
      <c r="A330" s="37"/>
      <c r="B330" s="170"/>
      <c r="C330" s="216" t="s">
        <v>472</v>
      </c>
      <c r="D330" s="216" t="s">
        <v>554</v>
      </c>
      <c r="E330" s="217" t="s">
        <v>718</v>
      </c>
      <c r="F330" s="218" t="s">
        <v>719</v>
      </c>
      <c r="G330" s="219" t="s">
        <v>255</v>
      </c>
      <c r="H330" s="220">
        <v>0.029999999999999999</v>
      </c>
      <c r="I330" s="221"/>
      <c r="J330" s="222">
        <f>ROUND(I330*H330,2)</f>
        <v>0</v>
      </c>
      <c r="K330" s="218" t="s">
        <v>1</v>
      </c>
      <c r="L330" s="223"/>
      <c r="M330" s="224" t="s">
        <v>1</v>
      </c>
      <c r="N330" s="225" t="s">
        <v>41</v>
      </c>
      <c r="O330" s="76"/>
      <c r="P330" s="180">
        <f>O330*H330</f>
        <v>0</v>
      </c>
      <c r="Q330" s="180">
        <v>1</v>
      </c>
      <c r="R330" s="180">
        <f>Q330*H330</f>
        <v>0.029999999999999999</v>
      </c>
      <c r="S330" s="180">
        <v>0</v>
      </c>
      <c r="T330" s="18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82" t="s">
        <v>383</v>
      </c>
      <c r="AT330" s="182" t="s">
        <v>554</v>
      </c>
      <c r="AU330" s="182" t="s">
        <v>86</v>
      </c>
      <c r="AY330" s="18" t="s">
        <v>136</v>
      </c>
      <c r="BE330" s="183">
        <f>IF(N330="základní",J330,0)</f>
        <v>0</v>
      </c>
      <c r="BF330" s="183">
        <f>IF(N330="snížená",J330,0)</f>
        <v>0</v>
      </c>
      <c r="BG330" s="183">
        <f>IF(N330="zákl. přenesená",J330,0)</f>
        <v>0</v>
      </c>
      <c r="BH330" s="183">
        <f>IF(N330="sníž. přenesená",J330,0)</f>
        <v>0</v>
      </c>
      <c r="BI330" s="183">
        <f>IF(N330="nulová",J330,0)</f>
        <v>0</v>
      </c>
      <c r="BJ330" s="18" t="s">
        <v>84</v>
      </c>
      <c r="BK330" s="183">
        <f>ROUND(I330*H330,2)</f>
        <v>0</v>
      </c>
      <c r="BL330" s="18" t="s">
        <v>292</v>
      </c>
      <c r="BM330" s="182" t="s">
        <v>720</v>
      </c>
    </row>
    <row r="331" s="2" customFormat="1">
      <c r="A331" s="37"/>
      <c r="B331" s="38"/>
      <c r="C331" s="37"/>
      <c r="D331" s="184" t="s">
        <v>145</v>
      </c>
      <c r="E331" s="37"/>
      <c r="F331" s="185" t="s">
        <v>719</v>
      </c>
      <c r="G331" s="37"/>
      <c r="H331" s="37"/>
      <c r="I331" s="186"/>
      <c r="J331" s="37"/>
      <c r="K331" s="37"/>
      <c r="L331" s="38"/>
      <c r="M331" s="187"/>
      <c r="N331" s="188"/>
      <c r="O331" s="76"/>
      <c r="P331" s="76"/>
      <c r="Q331" s="76"/>
      <c r="R331" s="76"/>
      <c r="S331" s="76"/>
      <c r="T331" s="7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18" t="s">
        <v>145</v>
      </c>
      <c r="AU331" s="18" t="s">
        <v>86</v>
      </c>
    </row>
    <row r="332" s="14" customFormat="1">
      <c r="A332" s="14"/>
      <c r="B332" s="196"/>
      <c r="C332" s="14"/>
      <c r="D332" s="184" t="s">
        <v>147</v>
      </c>
      <c r="E332" s="14"/>
      <c r="F332" s="198" t="s">
        <v>721</v>
      </c>
      <c r="G332" s="14"/>
      <c r="H332" s="199">
        <v>0.029999999999999999</v>
      </c>
      <c r="I332" s="200"/>
      <c r="J332" s="14"/>
      <c r="K332" s="14"/>
      <c r="L332" s="196"/>
      <c r="M332" s="201"/>
      <c r="N332" s="202"/>
      <c r="O332" s="202"/>
      <c r="P332" s="202"/>
      <c r="Q332" s="202"/>
      <c r="R332" s="202"/>
      <c r="S332" s="202"/>
      <c r="T332" s="20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7" t="s">
        <v>147</v>
      </c>
      <c r="AU332" s="197" t="s">
        <v>86</v>
      </c>
      <c r="AV332" s="14" t="s">
        <v>86</v>
      </c>
      <c r="AW332" s="14" t="s">
        <v>3</v>
      </c>
      <c r="AX332" s="14" t="s">
        <v>84</v>
      </c>
      <c r="AY332" s="197" t="s">
        <v>136</v>
      </c>
    </row>
    <row r="333" s="2" customFormat="1" ht="24.15" customHeight="1">
      <c r="A333" s="37"/>
      <c r="B333" s="170"/>
      <c r="C333" s="171" t="s">
        <v>477</v>
      </c>
      <c r="D333" s="171" t="s">
        <v>139</v>
      </c>
      <c r="E333" s="172" t="s">
        <v>722</v>
      </c>
      <c r="F333" s="173" t="s">
        <v>723</v>
      </c>
      <c r="G333" s="174" t="s">
        <v>142</v>
      </c>
      <c r="H333" s="175">
        <v>91.75</v>
      </c>
      <c r="I333" s="176"/>
      <c r="J333" s="177">
        <f>ROUND(I333*H333,2)</f>
        <v>0</v>
      </c>
      <c r="K333" s="173" t="s">
        <v>1</v>
      </c>
      <c r="L333" s="38"/>
      <c r="M333" s="178" t="s">
        <v>1</v>
      </c>
      <c r="N333" s="179" t="s">
        <v>41</v>
      </c>
      <c r="O333" s="76"/>
      <c r="P333" s="180">
        <f>O333*H333</f>
        <v>0</v>
      </c>
      <c r="Q333" s="180">
        <v>0.00039825</v>
      </c>
      <c r="R333" s="180">
        <f>Q333*H333</f>
        <v>0.036539437500000001</v>
      </c>
      <c r="S333" s="180">
        <v>0</v>
      </c>
      <c r="T333" s="18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2" t="s">
        <v>292</v>
      </c>
      <c r="AT333" s="182" t="s">
        <v>139</v>
      </c>
      <c r="AU333" s="182" t="s">
        <v>86</v>
      </c>
      <c r="AY333" s="18" t="s">
        <v>136</v>
      </c>
      <c r="BE333" s="183">
        <f>IF(N333="základní",J333,0)</f>
        <v>0</v>
      </c>
      <c r="BF333" s="183">
        <f>IF(N333="snížená",J333,0)</f>
        <v>0</v>
      </c>
      <c r="BG333" s="183">
        <f>IF(N333="zákl. přenesená",J333,0)</f>
        <v>0</v>
      </c>
      <c r="BH333" s="183">
        <f>IF(N333="sníž. přenesená",J333,0)</f>
        <v>0</v>
      </c>
      <c r="BI333" s="183">
        <f>IF(N333="nulová",J333,0)</f>
        <v>0</v>
      </c>
      <c r="BJ333" s="18" t="s">
        <v>84</v>
      </c>
      <c r="BK333" s="183">
        <f>ROUND(I333*H333,2)</f>
        <v>0</v>
      </c>
      <c r="BL333" s="18" t="s">
        <v>292</v>
      </c>
      <c r="BM333" s="182" t="s">
        <v>724</v>
      </c>
    </row>
    <row r="334" s="2" customFormat="1">
      <c r="A334" s="37"/>
      <c r="B334" s="38"/>
      <c r="C334" s="37"/>
      <c r="D334" s="184" t="s">
        <v>145</v>
      </c>
      <c r="E334" s="37"/>
      <c r="F334" s="185" t="s">
        <v>723</v>
      </c>
      <c r="G334" s="37"/>
      <c r="H334" s="37"/>
      <c r="I334" s="186"/>
      <c r="J334" s="37"/>
      <c r="K334" s="37"/>
      <c r="L334" s="38"/>
      <c r="M334" s="187"/>
      <c r="N334" s="188"/>
      <c r="O334" s="76"/>
      <c r="P334" s="76"/>
      <c r="Q334" s="76"/>
      <c r="R334" s="76"/>
      <c r="S334" s="76"/>
      <c r="T334" s="7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8" t="s">
        <v>145</v>
      </c>
      <c r="AU334" s="18" t="s">
        <v>86</v>
      </c>
    </row>
    <row r="335" s="13" customFormat="1">
      <c r="A335" s="13"/>
      <c r="B335" s="189"/>
      <c r="C335" s="13"/>
      <c r="D335" s="184" t="s">
        <v>147</v>
      </c>
      <c r="E335" s="190" t="s">
        <v>1</v>
      </c>
      <c r="F335" s="191" t="s">
        <v>715</v>
      </c>
      <c r="G335" s="13"/>
      <c r="H335" s="190" t="s">
        <v>1</v>
      </c>
      <c r="I335" s="192"/>
      <c r="J335" s="13"/>
      <c r="K335" s="13"/>
      <c r="L335" s="189"/>
      <c r="M335" s="193"/>
      <c r="N335" s="194"/>
      <c r="O335" s="194"/>
      <c r="P335" s="194"/>
      <c r="Q335" s="194"/>
      <c r="R335" s="194"/>
      <c r="S335" s="194"/>
      <c r="T335" s="19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190" t="s">
        <v>147</v>
      </c>
      <c r="AU335" s="190" t="s">
        <v>86</v>
      </c>
      <c r="AV335" s="13" t="s">
        <v>84</v>
      </c>
      <c r="AW335" s="13" t="s">
        <v>32</v>
      </c>
      <c r="AX335" s="13" t="s">
        <v>76</v>
      </c>
      <c r="AY335" s="190" t="s">
        <v>136</v>
      </c>
    </row>
    <row r="336" s="14" customFormat="1">
      <c r="A336" s="14"/>
      <c r="B336" s="196"/>
      <c r="C336" s="14"/>
      <c r="D336" s="184" t="s">
        <v>147</v>
      </c>
      <c r="E336" s="197" t="s">
        <v>1</v>
      </c>
      <c r="F336" s="198" t="s">
        <v>612</v>
      </c>
      <c r="G336" s="14"/>
      <c r="H336" s="199">
        <v>7.8399999999999999</v>
      </c>
      <c r="I336" s="200"/>
      <c r="J336" s="14"/>
      <c r="K336" s="14"/>
      <c r="L336" s="196"/>
      <c r="M336" s="201"/>
      <c r="N336" s="202"/>
      <c r="O336" s="202"/>
      <c r="P336" s="202"/>
      <c r="Q336" s="202"/>
      <c r="R336" s="202"/>
      <c r="S336" s="202"/>
      <c r="T336" s="20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197" t="s">
        <v>147</v>
      </c>
      <c r="AU336" s="197" t="s">
        <v>86</v>
      </c>
      <c r="AV336" s="14" t="s">
        <v>86</v>
      </c>
      <c r="AW336" s="14" t="s">
        <v>32</v>
      </c>
      <c r="AX336" s="14" t="s">
        <v>76</v>
      </c>
      <c r="AY336" s="197" t="s">
        <v>136</v>
      </c>
    </row>
    <row r="337" s="13" customFormat="1">
      <c r="A337" s="13"/>
      <c r="B337" s="189"/>
      <c r="C337" s="13"/>
      <c r="D337" s="184" t="s">
        <v>147</v>
      </c>
      <c r="E337" s="190" t="s">
        <v>1</v>
      </c>
      <c r="F337" s="191" t="s">
        <v>716</v>
      </c>
      <c r="G337" s="13"/>
      <c r="H337" s="190" t="s">
        <v>1</v>
      </c>
      <c r="I337" s="192"/>
      <c r="J337" s="13"/>
      <c r="K337" s="13"/>
      <c r="L337" s="189"/>
      <c r="M337" s="193"/>
      <c r="N337" s="194"/>
      <c r="O337" s="194"/>
      <c r="P337" s="194"/>
      <c r="Q337" s="194"/>
      <c r="R337" s="194"/>
      <c r="S337" s="194"/>
      <c r="T337" s="19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0" t="s">
        <v>147</v>
      </c>
      <c r="AU337" s="190" t="s">
        <v>86</v>
      </c>
      <c r="AV337" s="13" t="s">
        <v>84</v>
      </c>
      <c r="AW337" s="13" t="s">
        <v>32</v>
      </c>
      <c r="AX337" s="13" t="s">
        <v>76</v>
      </c>
      <c r="AY337" s="190" t="s">
        <v>136</v>
      </c>
    </row>
    <row r="338" s="14" customFormat="1">
      <c r="A338" s="14"/>
      <c r="B338" s="196"/>
      <c r="C338" s="14"/>
      <c r="D338" s="184" t="s">
        <v>147</v>
      </c>
      <c r="E338" s="197" t="s">
        <v>1</v>
      </c>
      <c r="F338" s="198" t="s">
        <v>717</v>
      </c>
      <c r="G338" s="14"/>
      <c r="H338" s="199">
        <v>83.909999999999997</v>
      </c>
      <c r="I338" s="200"/>
      <c r="J338" s="14"/>
      <c r="K338" s="14"/>
      <c r="L338" s="196"/>
      <c r="M338" s="201"/>
      <c r="N338" s="202"/>
      <c r="O338" s="202"/>
      <c r="P338" s="202"/>
      <c r="Q338" s="202"/>
      <c r="R338" s="202"/>
      <c r="S338" s="202"/>
      <c r="T338" s="20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197" t="s">
        <v>147</v>
      </c>
      <c r="AU338" s="197" t="s">
        <v>86</v>
      </c>
      <c r="AV338" s="14" t="s">
        <v>86</v>
      </c>
      <c r="AW338" s="14" t="s">
        <v>32</v>
      </c>
      <c r="AX338" s="14" t="s">
        <v>76</v>
      </c>
      <c r="AY338" s="197" t="s">
        <v>136</v>
      </c>
    </row>
    <row r="339" s="15" customFormat="1">
      <c r="A339" s="15"/>
      <c r="B339" s="204"/>
      <c r="C339" s="15"/>
      <c r="D339" s="184" t="s">
        <v>147</v>
      </c>
      <c r="E339" s="205" t="s">
        <v>1</v>
      </c>
      <c r="F339" s="206" t="s">
        <v>190</v>
      </c>
      <c r="G339" s="15"/>
      <c r="H339" s="207">
        <v>91.75</v>
      </c>
      <c r="I339" s="208"/>
      <c r="J339" s="15"/>
      <c r="K339" s="15"/>
      <c r="L339" s="204"/>
      <c r="M339" s="209"/>
      <c r="N339" s="210"/>
      <c r="O339" s="210"/>
      <c r="P339" s="210"/>
      <c r="Q339" s="210"/>
      <c r="R339" s="210"/>
      <c r="S339" s="210"/>
      <c r="T339" s="21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05" t="s">
        <v>147</v>
      </c>
      <c r="AU339" s="205" t="s">
        <v>86</v>
      </c>
      <c r="AV339" s="15" t="s">
        <v>143</v>
      </c>
      <c r="AW339" s="15" t="s">
        <v>32</v>
      </c>
      <c r="AX339" s="15" t="s">
        <v>84</v>
      </c>
      <c r="AY339" s="205" t="s">
        <v>136</v>
      </c>
    </row>
    <row r="340" s="2" customFormat="1" ht="49.05" customHeight="1">
      <c r="A340" s="37"/>
      <c r="B340" s="170"/>
      <c r="C340" s="216" t="s">
        <v>482</v>
      </c>
      <c r="D340" s="216" t="s">
        <v>554</v>
      </c>
      <c r="E340" s="217" t="s">
        <v>725</v>
      </c>
      <c r="F340" s="218" t="s">
        <v>726</v>
      </c>
      <c r="G340" s="219" t="s">
        <v>142</v>
      </c>
      <c r="H340" s="220">
        <v>105.51300000000001</v>
      </c>
      <c r="I340" s="221"/>
      <c r="J340" s="222">
        <f>ROUND(I340*H340,2)</f>
        <v>0</v>
      </c>
      <c r="K340" s="218" t="s">
        <v>1</v>
      </c>
      <c r="L340" s="223"/>
      <c r="M340" s="224" t="s">
        <v>1</v>
      </c>
      <c r="N340" s="225" t="s">
        <v>41</v>
      </c>
      <c r="O340" s="76"/>
      <c r="P340" s="180">
        <f>O340*H340</f>
        <v>0</v>
      </c>
      <c r="Q340" s="180">
        <v>0.0053</v>
      </c>
      <c r="R340" s="180">
        <f>Q340*H340</f>
        <v>0.55921890000000007</v>
      </c>
      <c r="S340" s="180">
        <v>0</v>
      </c>
      <c r="T340" s="18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82" t="s">
        <v>383</v>
      </c>
      <c r="AT340" s="182" t="s">
        <v>554</v>
      </c>
      <c r="AU340" s="182" t="s">
        <v>86</v>
      </c>
      <c r="AY340" s="18" t="s">
        <v>136</v>
      </c>
      <c r="BE340" s="183">
        <f>IF(N340="základní",J340,0)</f>
        <v>0</v>
      </c>
      <c r="BF340" s="183">
        <f>IF(N340="snížená",J340,0)</f>
        <v>0</v>
      </c>
      <c r="BG340" s="183">
        <f>IF(N340="zákl. přenesená",J340,0)</f>
        <v>0</v>
      </c>
      <c r="BH340" s="183">
        <f>IF(N340="sníž. přenesená",J340,0)</f>
        <v>0</v>
      </c>
      <c r="BI340" s="183">
        <f>IF(N340="nulová",J340,0)</f>
        <v>0</v>
      </c>
      <c r="BJ340" s="18" t="s">
        <v>84</v>
      </c>
      <c r="BK340" s="183">
        <f>ROUND(I340*H340,2)</f>
        <v>0</v>
      </c>
      <c r="BL340" s="18" t="s">
        <v>292</v>
      </c>
      <c r="BM340" s="182" t="s">
        <v>727</v>
      </c>
    </row>
    <row r="341" s="2" customFormat="1">
      <c r="A341" s="37"/>
      <c r="B341" s="38"/>
      <c r="C341" s="37"/>
      <c r="D341" s="184" t="s">
        <v>145</v>
      </c>
      <c r="E341" s="37"/>
      <c r="F341" s="185" t="s">
        <v>726</v>
      </c>
      <c r="G341" s="37"/>
      <c r="H341" s="37"/>
      <c r="I341" s="186"/>
      <c r="J341" s="37"/>
      <c r="K341" s="37"/>
      <c r="L341" s="38"/>
      <c r="M341" s="187"/>
      <c r="N341" s="188"/>
      <c r="O341" s="76"/>
      <c r="P341" s="76"/>
      <c r="Q341" s="76"/>
      <c r="R341" s="76"/>
      <c r="S341" s="76"/>
      <c r="T341" s="7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8" t="s">
        <v>145</v>
      </c>
      <c r="AU341" s="18" t="s">
        <v>86</v>
      </c>
    </row>
    <row r="342" s="14" customFormat="1">
      <c r="A342" s="14"/>
      <c r="B342" s="196"/>
      <c r="C342" s="14"/>
      <c r="D342" s="184" t="s">
        <v>147</v>
      </c>
      <c r="E342" s="14"/>
      <c r="F342" s="198" t="s">
        <v>728</v>
      </c>
      <c r="G342" s="14"/>
      <c r="H342" s="199">
        <v>105.51300000000001</v>
      </c>
      <c r="I342" s="200"/>
      <c r="J342" s="14"/>
      <c r="K342" s="14"/>
      <c r="L342" s="196"/>
      <c r="M342" s="201"/>
      <c r="N342" s="202"/>
      <c r="O342" s="202"/>
      <c r="P342" s="202"/>
      <c r="Q342" s="202"/>
      <c r="R342" s="202"/>
      <c r="S342" s="202"/>
      <c r="T342" s="20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97" t="s">
        <v>147</v>
      </c>
      <c r="AU342" s="197" t="s">
        <v>86</v>
      </c>
      <c r="AV342" s="14" t="s">
        <v>86</v>
      </c>
      <c r="AW342" s="14" t="s">
        <v>3</v>
      </c>
      <c r="AX342" s="14" t="s">
        <v>84</v>
      </c>
      <c r="AY342" s="197" t="s">
        <v>136</v>
      </c>
    </row>
    <row r="343" s="2" customFormat="1" ht="24.15" customHeight="1">
      <c r="A343" s="37"/>
      <c r="B343" s="170"/>
      <c r="C343" s="171" t="s">
        <v>729</v>
      </c>
      <c r="D343" s="171" t="s">
        <v>139</v>
      </c>
      <c r="E343" s="172" t="s">
        <v>730</v>
      </c>
      <c r="F343" s="173" t="s">
        <v>731</v>
      </c>
      <c r="G343" s="174" t="s">
        <v>255</v>
      </c>
      <c r="H343" s="175">
        <v>0.626</v>
      </c>
      <c r="I343" s="176"/>
      <c r="J343" s="177">
        <f>ROUND(I343*H343,2)</f>
        <v>0</v>
      </c>
      <c r="K343" s="173" t="s">
        <v>154</v>
      </c>
      <c r="L343" s="38"/>
      <c r="M343" s="178" t="s">
        <v>1</v>
      </c>
      <c r="N343" s="179" t="s">
        <v>41</v>
      </c>
      <c r="O343" s="76"/>
      <c r="P343" s="180">
        <f>O343*H343</f>
        <v>0</v>
      </c>
      <c r="Q343" s="180">
        <v>0</v>
      </c>
      <c r="R343" s="180">
        <f>Q343*H343</f>
        <v>0</v>
      </c>
      <c r="S343" s="180">
        <v>0</v>
      </c>
      <c r="T343" s="18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82" t="s">
        <v>292</v>
      </c>
      <c r="AT343" s="182" t="s">
        <v>139</v>
      </c>
      <c r="AU343" s="182" t="s">
        <v>86</v>
      </c>
      <c r="AY343" s="18" t="s">
        <v>136</v>
      </c>
      <c r="BE343" s="183">
        <f>IF(N343="základní",J343,0)</f>
        <v>0</v>
      </c>
      <c r="BF343" s="183">
        <f>IF(N343="snížená",J343,0)</f>
        <v>0</v>
      </c>
      <c r="BG343" s="183">
        <f>IF(N343="zákl. přenesená",J343,0)</f>
        <v>0</v>
      </c>
      <c r="BH343" s="183">
        <f>IF(N343="sníž. přenesená",J343,0)</f>
        <v>0</v>
      </c>
      <c r="BI343" s="183">
        <f>IF(N343="nulová",J343,0)</f>
        <v>0</v>
      </c>
      <c r="BJ343" s="18" t="s">
        <v>84</v>
      </c>
      <c r="BK343" s="183">
        <f>ROUND(I343*H343,2)</f>
        <v>0</v>
      </c>
      <c r="BL343" s="18" t="s">
        <v>292</v>
      </c>
      <c r="BM343" s="182" t="s">
        <v>732</v>
      </c>
    </row>
    <row r="344" s="2" customFormat="1">
      <c r="A344" s="37"/>
      <c r="B344" s="38"/>
      <c r="C344" s="37"/>
      <c r="D344" s="184" t="s">
        <v>145</v>
      </c>
      <c r="E344" s="37"/>
      <c r="F344" s="185" t="s">
        <v>733</v>
      </c>
      <c r="G344" s="37"/>
      <c r="H344" s="37"/>
      <c r="I344" s="186"/>
      <c r="J344" s="37"/>
      <c r="K344" s="37"/>
      <c r="L344" s="38"/>
      <c r="M344" s="187"/>
      <c r="N344" s="188"/>
      <c r="O344" s="76"/>
      <c r="P344" s="76"/>
      <c r="Q344" s="76"/>
      <c r="R344" s="76"/>
      <c r="S344" s="76"/>
      <c r="T344" s="7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8" t="s">
        <v>145</v>
      </c>
      <c r="AU344" s="18" t="s">
        <v>86</v>
      </c>
    </row>
    <row r="345" s="12" customFormat="1" ht="22.8" customHeight="1">
      <c r="A345" s="12"/>
      <c r="B345" s="157"/>
      <c r="C345" s="12"/>
      <c r="D345" s="158" t="s">
        <v>75</v>
      </c>
      <c r="E345" s="168" t="s">
        <v>734</v>
      </c>
      <c r="F345" s="168" t="s">
        <v>735</v>
      </c>
      <c r="G345" s="12"/>
      <c r="H345" s="12"/>
      <c r="I345" s="160"/>
      <c r="J345" s="169">
        <f>BK345</f>
        <v>0</v>
      </c>
      <c r="K345" s="12"/>
      <c r="L345" s="157"/>
      <c r="M345" s="162"/>
      <c r="N345" s="163"/>
      <c r="O345" s="163"/>
      <c r="P345" s="164">
        <f>SUM(P346:P349)</f>
        <v>0</v>
      </c>
      <c r="Q345" s="163"/>
      <c r="R345" s="164">
        <f>SUM(R346:R349)</f>
        <v>0.029760500000000002</v>
      </c>
      <c r="S345" s="163"/>
      <c r="T345" s="165">
        <f>SUM(T346:T349)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158" t="s">
        <v>86</v>
      </c>
      <c r="AT345" s="166" t="s">
        <v>75</v>
      </c>
      <c r="AU345" s="166" t="s">
        <v>84</v>
      </c>
      <c r="AY345" s="158" t="s">
        <v>136</v>
      </c>
      <c r="BK345" s="167">
        <f>SUM(BK346:BK349)</f>
        <v>0</v>
      </c>
    </row>
    <row r="346" s="2" customFormat="1" ht="24.15" customHeight="1">
      <c r="A346" s="37"/>
      <c r="B346" s="170"/>
      <c r="C346" s="171" t="s">
        <v>736</v>
      </c>
      <c r="D346" s="171" t="s">
        <v>139</v>
      </c>
      <c r="E346" s="172" t="s">
        <v>737</v>
      </c>
      <c r="F346" s="173" t="s">
        <v>738</v>
      </c>
      <c r="G346" s="174" t="s">
        <v>335</v>
      </c>
      <c r="H346" s="175">
        <v>7</v>
      </c>
      <c r="I346" s="176"/>
      <c r="J346" s="177">
        <f>ROUND(I346*H346,2)</f>
        <v>0</v>
      </c>
      <c r="K346" s="173" t="s">
        <v>1</v>
      </c>
      <c r="L346" s="38"/>
      <c r="M346" s="178" t="s">
        <v>1</v>
      </c>
      <c r="N346" s="179" t="s">
        <v>41</v>
      </c>
      <c r="O346" s="76"/>
      <c r="P346" s="180">
        <f>O346*H346</f>
        <v>0</v>
      </c>
      <c r="Q346" s="180">
        <v>0.0001515</v>
      </c>
      <c r="R346" s="180">
        <f>Q346*H346</f>
        <v>0.0010605</v>
      </c>
      <c r="S346" s="180">
        <v>0</v>
      </c>
      <c r="T346" s="18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2" t="s">
        <v>292</v>
      </c>
      <c r="AT346" s="182" t="s">
        <v>139</v>
      </c>
      <c r="AU346" s="182" t="s">
        <v>86</v>
      </c>
      <c r="AY346" s="18" t="s">
        <v>136</v>
      </c>
      <c r="BE346" s="183">
        <f>IF(N346="základní",J346,0)</f>
        <v>0</v>
      </c>
      <c r="BF346" s="183">
        <f>IF(N346="snížená",J346,0)</f>
        <v>0</v>
      </c>
      <c r="BG346" s="183">
        <f>IF(N346="zákl. přenesená",J346,0)</f>
        <v>0</v>
      </c>
      <c r="BH346" s="183">
        <f>IF(N346="sníž. přenesená",J346,0)</f>
        <v>0</v>
      </c>
      <c r="BI346" s="183">
        <f>IF(N346="nulová",J346,0)</f>
        <v>0</v>
      </c>
      <c r="BJ346" s="18" t="s">
        <v>84</v>
      </c>
      <c r="BK346" s="183">
        <f>ROUND(I346*H346,2)</f>
        <v>0</v>
      </c>
      <c r="BL346" s="18" t="s">
        <v>292</v>
      </c>
      <c r="BM346" s="182" t="s">
        <v>739</v>
      </c>
    </row>
    <row r="347" s="2" customFormat="1">
      <c r="A347" s="37"/>
      <c r="B347" s="38"/>
      <c r="C347" s="37"/>
      <c r="D347" s="184" t="s">
        <v>145</v>
      </c>
      <c r="E347" s="37"/>
      <c r="F347" s="185" t="s">
        <v>740</v>
      </c>
      <c r="G347" s="37"/>
      <c r="H347" s="37"/>
      <c r="I347" s="186"/>
      <c r="J347" s="37"/>
      <c r="K347" s="37"/>
      <c r="L347" s="38"/>
      <c r="M347" s="187"/>
      <c r="N347" s="188"/>
      <c r="O347" s="76"/>
      <c r="P347" s="76"/>
      <c r="Q347" s="76"/>
      <c r="R347" s="76"/>
      <c r="S347" s="76"/>
      <c r="T347" s="7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8" t="s">
        <v>145</v>
      </c>
      <c r="AU347" s="18" t="s">
        <v>86</v>
      </c>
    </row>
    <row r="348" s="2" customFormat="1" ht="24.15" customHeight="1">
      <c r="A348" s="37"/>
      <c r="B348" s="170"/>
      <c r="C348" s="216" t="s">
        <v>741</v>
      </c>
      <c r="D348" s="216" t="s">
        <v>554</v>
      </c>
      <c r="E348" s="217" t="s">
        <v>742</v>
      </c>
      <c r="F348" s="218" t="s">
        <v>743</v>
      </c>
      <c r="G348" s="219" t="s">
        <v>335</v>
      </c>
      <c r="H348" s="220">
        <v>7</v>
      </c>
      <c r="I348" s="221"/>
      <c r="J348" s="222">
        <f>ROUND(I348*H348,2)</f>
        <v>0</v>
      </c>
      <c r="K348" s="218" t="s">
        <v>744</v>
      </c>
      <c r="L348" s="223"/>
      <c r="M348" s="224" t="s">
        <v>1</v>
      </c>
      <c r="N348" s="225" t="s">
        <v>41</v>
      </c>
      <c r="O348" s="76"/>
      <c r="P348" s="180">
        <f>O348*H348</f>
        <v>0</v>
      </c>
      <c r="Q348" s="180">
        <v>0.0041000000000000003</v>
      </c>
      <c r="R348" s="180">
        <f>Q348*H348</f>
        <v>0.028700000000000003</v>
      </c>
      <c r="S348" s="180">
        <v>0</v>
      </c>
      <c r="T348" s="18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82" t="s">
        <v>383</v>
      </c>
      <c r="AT348" s="182" t="s">
        <v>554</v>
      </c>
      <c r="AU348" s="182" t="s">
        <v>86</v>
      </c>
      <c r="AY348" s="18" t="s">
        <v>136</v>
      </c>
      <c r="BE348" s="183">
        <f>IF(N348="základní",J348,0)</f>
        <v>0</v>
      </c>
      <c r="BF348" s="183">
        <f>IF(N348="snížená",J348,0)</f>
        <v>0</v>
      </c>
      <c r="BG348" s="183">
        <f>IF(N348="zákl. přenesená",J348,0)</f>
        <v>0</v>
      </c>
      <c r="BH348" s="183">
        <f>IF(N348="sníž. přenesená",J348,0)</f>
        <v>0</v>
      </c>
      <c r="BI348" s="183">
        <f>IF(N348="nulová",J348,0)</f>
        <v>0</v>
      </c>
      <c r="BJ348" s="18" t="s">
        <v>84</v>
      </c>
      <c r="BK348" s="183">
        <f>ROUND(I348*H348,2)</f>
        <v>0</v>
      </c>
      <c r="BL348" s="18" t="s">
        <v>292</v>
      </c>
      <c r="BM348" s="182" t="s">
        <v>745</v>
      </c>
    </row>
    <row r="349" s="2" customFormat="1">
      <c r="A349" s="37"/>
      <c r="B349" s="38"/>
      <c r="C349" s="37"/>
      <c r="D349" s="184" t="s">
        <v>145</v>
      </c>
      <c r="E349" s="37"/>
      <c r="F349" s="185" t="s">
        <v>746</v>
      </c>
      <c r="G349" s="37"/>
      <c r="H349" s="37"/>
      <c r="I349" s="186"/>
      <c r="J349" s="37"/>
      <c r="K349" s="37"/>
      <c r="L349" s="38"/>
      <c r="M349" s="187"/>
      <c r="N349" s="188"/>
      <c r="O349" s="76"/>
      <c r="P349" s="76"/>
      <c r="Q349" s="76"/>
      <c r="R349" s="76"/>
      <c r="S349" s="76"/>
      <c r="T349" s="7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8" t="s">
        <v>145</v>
      </c>
      <c r="AU349" s="18" t="s">
        <v>86</v>
      </c>
    </row>
    <row r="350" s="12" customFormat="1" ht="22.8" customHeight="1">
      <c r="A350" s="12"/>
      <c r="B350" s="157"/>
      <c r="C350" s="12"/>
      <c r="D350" s="158" t="s">
        <v>75</v>
      </c>
      <c r="E350" s="168" t="s">
        <v>290</v>
      </c>
      <c r="F350" s="168" t="s">
        <v>291</v>
      </c>
      <c r="G350" s="12"/>
      <c r="H350" s="12"/>
      <c r="I350" s="160"/>
      <c r="J350" s="169">
        <f>BK350</f>
        <v>0</v>
      </c>
      <c r="K350" s="12"/>
      <c r="L350" s="157"/>
      <c r="M350" s="162"/>
      <c r="N350" s="163"/>
      <c r="O350" s="163"/>
      <c r="P350" s="164">
        <f>SUM(P351:P387)</f>
        <v>0</v>
      </c>
      <c r="Q350" s="163"/>
      <c r="R350" s="164">
        <f>SUM(R351:R387)</f>
        <v>1.4524377999999998</v>
      </c>
      <c r="S350" s="163"/>
      <c r="T350" s="165">
        <f>SUM(T351:T387)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58" t="s">
        <v>86</v>
      </c>
      <c r="AT350" s="166" t="s">
        <v>75</v>
      </c>
      <c r="AU350" s="166" t="s">
        <v>84</v>
      </c>
      <c r="AY350" s="158" t="s">
        <v>136</v>
      </c>
      <c r="BK350" s="167">
        <f>SUM(BK351:BK387)</f>
        <v>0</v>
      </c>
    </row>
    <row r="351" s="2" customFormat="1" ht="16.5" customHeight="1">
      <c r="A351" s="37"/>
      <c r="B351" s="170"/>
      <c r="C351" s="171" t="s">
        <v>747</v>
      </c>
      <c r="D351" s="171" t="s">
        <v>139</v>
      </c>
      <c r="E351" s="172" t="s">
        <v>748</v>
      </c>
      <c r="F351" s="173" t="s">
        <v>749</v>
      </c>
      <c r="G351" s="174" t="s">
        <v>295</v>
      </c>
      <c r="H351" s="175">
        <v>1</v>
      </c>
      <c r="I351" s="176"/>
      <c r="J351" s="177">
        <f>ROUND(I351*H351,2)</f>
        <v>0</v>
      </c>
      <c r="K351" s="173" t="s">
        <v>1</v>
      </c>
      <c r="L351" s="38"/>
      <c r="M351" s="178" t="s">
        <v>1</v>
      </c>
      <c r="N351" s="179" t="s">
        <v>41</v>
      </c>
      <c r="O351" s="76"/>
      <c r="P351" s="180">
        <f>O351*H351</f>
        <v>0</v>
      </c>
      <c r="Q351" s="180">
        <v>0.02894</v>
      </c>
      <c r="R351" s="180">
        <f>Q351*H351</f>
        <v>0.02894</v>
      </c>
      <c r="S351" s="180">
        <v>0</v>
      </c>
      <c r="T351" s="18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82" t="s">
        <v>292</v>
      </c>
      <c r="AT351" s="182" t="s">
        <v>139</v>
      </c>
      <c r="AU351" s="182" t="s">
        <v>86</v>
      </c>
      <c r="AY351" s="18" t="s">
        <v>136</v>
      </c>
      <c r="BE351" s="183">
        <f>IF(N351="základní",J351,0)</f>
        <v>0</v>
      </c>
      <c r="BF351" s="183">
        <f>IF(N351="snížená",J351,0)</f>
        <v>0</v>
      </c>
      <c r="BG351" s="183">
        <f>IF(N351="zákl. přenesená",J351,0)</f>
        <v>0</v>
      </c>
      <c r="BH351" s="183">
        <f>IF(N351="sníž. přenesená",J351,0)</f>
        <v>0</v>
      </c>
      <c r="BI351" s="183">
        <f>IF(N351="nulová",J351,0)</f>
        <v>0</v>
      </c>
      <c r="BJ351" s="18" t="s">
        <v>84</v>
      </c>
      <c r="BK351" s="183">
        <f>ROUND(I351*H351,2)</f>
        <v>0</v>
      </c>
      <c r="BL351" s="18" t="s">
        <v>292</v>
      </c>
      <c r="BM351" s="182" t="s">
        <v>750</v>
      </c>
    </row>
    <row r="352" s="2" customFormat="1">
      <c r="A352" s="37"/>
      <c r="B352" s="38"/>
      <c r="C352" s="37"/>
      <c r="D352" s="184" t="s">
        <v>145</v>
      </c>
      <c r="E352" s="37"/>
      <c r="F352" s="185" t="s">
        <v>749</v>
      </c>
      <c r="G352" s="37"/>
      <c r="H352" s="37"/>
      <c r="I352" s="186"/>
      <c r="J352" s="37"/>
      <c r="K352" s="37"/>
      <c r="L352" s="38"/>
      <c r="M352" s="187"/>
      <c r="N352" s="188"/>
      <c r="O352" s="76"/>
      <c r="P352" s="76"/>
      <c r="Q352" s="76"/>
      <c r="R352" s="76"/>
      <c r="S352" s="76"/>
      <c r="T352" s="7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8" t="s">
        <v>145</v>
      </c>
      <c r="AU352" s="18" t="s">
        <v>86</v>
      </c>
    </row>
    <row r="353" s="2" customFormat="1" ht="24.15" customHeight="1">
      <c r="A353" s="37"/>
      <c r="B353" s="170"/>
      <c r="C353" s="171" t="s">
        <v>751</v>
      </c>
      <c r="D353" s="171" t="s">
        <v>139</v>
      </c>
      <c r="E353" s="172" t="s">
        <v>752</v>
      </c>
      <c r="F353" s="173" t="s">
        <v>753</v>
      </c>
      <c r="G353" s="174" t="s">
        <v>295</v>
      </c>
      <c r="H353" s="175">
        <v>10</v>
      </c>
      <c r="I353" s="176"/>
      <c r="J353" s="177">
        <f>ROUND(I353*H353,2)</f>
        <v>0</v>
      </c>
      <c r="K353" s="173" t="s">
        <v>154</v>
      </c>
      <c r="L353" s="38"/>
      <c r="M353" s="178" t="s">
        <v>1</v>
      </c>
      <c r="N353" s="179" t="s">
        <v>41</v>
      </c>
      <c r="O353" s="76"/>
      <c r="P353" s="180">
        <f>O353*H353</f>
        <v>0</v>
      </c>
      <c r="Q353" s="180">
        <v>0.02894</v>
      </c>
      <c r="R353" s="180">
        <f>Q353*H353</f>
        <v>0.28939999999999999</v>
      </c>
      <c r="S353" s="180">
        <v>0</v>
      </c>
      <c r="T353" s="18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2" t="s">
        <v>292</v>
      </c>
      <c r="AT353" s="182" t="s">
        <v>139</v>
      </c>
      <c r="AU353" s="182" t="s">
        <v>86</v>
      </c>
      <c r="AY353" s="18" t="s">
        <v>136</v>
      </c>
      <c r="BE353" s="183">
        <f>IF(N353="základní",J353,0)</f>
        <v>0</v>
      </c>
      <c r="BF353" s="183">
        <f>IF(N353="snížená",J353,0)</f>
        <v>0</v>
      </c>
      <c r="BG353" s="183">
        <f>IF(N353="zákl. přenesená",J353,0)</f>
        <v>0</v>
      </c>
      <c r="BH353" s="183">
        <f>IF(N353="sníž. přenesená",J353,0)</f>
        <v>0</v>
      </c>
      <c r="BI353" s="183">
        <f>IF(N353="nulová",J353,0)</f>
        <v>0</v>
      </c>
      <c r="BJ353" s="18" t="s">
        <v>84</v>
      </c>
      <c r="BK353" s="183">
        <f>ROUND(I353*H353,2)</f>
        <v>0</v>
      </c>
      <c r="BL353" s="18" t="s">
        <v>292</v>
      </c>
      <c r="BM353" s="182" t="s">
        <v>754</v>
      </c>
    </row>
    <row r="354" s="2" customFormat="1">
      <c r="A354" s="37"/>
      <c r="B354" s="38"/>
      <c r="C354" s="37"/>
      <c r="D354" s="184" t="s">
        <v>145</v>
      </c>
      <c r="E354" s="37"/>
      <c r="F354" s="185" t="s">
        <v>755</v>
      </c>
      <c r="G354" s="37"/>
      <c r="H354" s="37"/>
      <c r="I354" s="186"/>
      <c r="J354" s="37"/>
      <c r="K354" s="37"/>
      <c r="L354" s="38"/>
      <c r="M354" s="187"/>
      <c r="N354" s="188"/>
      <c r="O354" s="76"/>
      <c r="P354" s="76"/>
      <c r="Q354" s="76"/>
      <c r="R354" s="76"/>
      <c r="S354" s="76"/>
      <c r="T354" s="7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8" t="s">
        <v>145</v>
      </c>
      <c r="AU354" s="18" t="s">
        <v>86</v>
      </c>
    </row>
    <row r="355" s="2" customFormat="1" ht="24.15" customHeight="1">
      <c r="A355" s="37"/>
      <c r="B355" s="170"/>
      <c r="C355" s="171" t="s">
        <v>756</v>
      </c>
      <c r="D355" s="171" t="s">
        <v>139</v>
      </c>
      <c r="E355" s="172" t="s">
        <v>757</v>
      </c>
      <c r="F355" s="173" t="s">
        <v>758</v>
      </c>
      <c r="G355" s="174" t="s">
        <v>295</v>
      </c>
      <c r="H355" s="175">
        <v>2</v>
      </c>
      <c r="I355" s="176"/>
      <c r="J355" s="177">
        <f>ROUND(I355*H355,2)</f>
        <v>0</v>
      </c>
      <c r="K355" s="173" t="s">
        <v>154</v>
      </c>
      <c r="L355" s="38"/>
      <c r="M355" s="178" t="s">
        <v>1</v>
      </c>
      <c r="N355" s="179" t="s">
        <v>41</v>
      </c>
      <c r="O355" s="76"/>
      <c r="P355" s="180">
        <f>O355*H355</f>
        <v>0</v>
      </c>
      <c r="Q355" s="180">
        <v>0.017690000000000001</v>
      </c>
      <c r="R355" s="180">
        <f>Q355*H355</f>
        <v>0.035380000000000002</v>
      </c>
      <c r="S355" s="180">
        <v>0</v>
      </c>
      <c r="T355" s="18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2" t="s">
        <v>292</v>
      </c>
      <c r="AT355" s="182" t="s">
        <v>139</v>
      </c>
      <c r="AU355" s="182" t="s">
        <v>86</v>
      </c>
      <c r="AY355" s="18" t="s">
        <v>136</v>
      </c>
      <c r="BE355" s="183">
        <f>IF(N355="základní",J355,0)</f>
        <v>0</v>
      </c>
      <c r="BF355" s="183">
        <f>IF(N355="snížená",J355,0)</f>
        <v>0</v>
      </c>
      <c r="BG355" s="183">
        <f>IF(N355="zákl. přenesená",J355,0)</f>
        <v>0</v>
      </c>
      <c r="BH355" s="183">
        <f>IF(N355="sníž. přenesená",J355,0)</f>
        <v>0</v>
      </c>
      <c r="BI355" s="183">
        <f>IF(N355="nulová",J355,0)</f>
        <v>0</v>
      </c>
      <c r="BJ355" s="18" t="s">
        <v>84</v>
      </c>
      <c r="BK355" s="183">
        <f>ROUND(I355*H355,2)</f>
        <v>0</v>
      </c>
      <c r="BL355" s="18" t="s">
        <v>292</v>
      </c>
      <c r="BM355" s="182" t="s">
        <v>759</v>
      </c>
    </row>
    <row r="356" s="2" customFormat="1">
      <c r="A356" s="37"/>
      <c r="B356" s="38"/>
      <c r="C356" s="37"/>
      <c r="D356" s="184" t="s">
        <v>145</v>
      </c>
      <c r="E356" s="37"/>
      <c r="F356" s="185" t="s">
        <v>760</v>
      </c>
      <c r="G356" s="37"/>
      <c r="H356" s="37"/>
      <c r="I356" s="186"/>
      <c r="J356" s="37"/>
      <c r="K356" s="37"/>
      <c r="L356" s="38"/>
      <c r="M356" s="187"/>
      <c r="N356" s="188"/>
      <c r="O356" s="76"/>
      <c r="P356" s="76"/>
      <c r="Q356" s="76"/>
      <c r="R356" s="76"/>
      <c r="S356" s="76"/>
      <c r="T356" s="7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18" t="s">
        <v>145</v>
      </c>
      <c r="AU356" s="18" t="s">
        <v>86</v>
      </c>
    </row>
    <row r="357" s="2" customFormat="1" ht="24.15" customHeight="1">
      <c r="A357" s="37"/>
      <c r="B357" s="170"/>
      <c r="C357" s="171" t="s">
        <v>761</v>
      </c>
      <c r="D357" s="171" t="s">
        <v>139</v>
      </c>
      <c r="E357" s="172" t="s">
        <v>762</v>
      </c>
      <c r="F357" s="173" t="s">
        <v>763</v>
      </c>
      <c r="G357" s="174" t="s">
        <v>295</v>
      </c>
      <c r="H357" s="175">
        <v>19</v>
      </c>
      <c r="I357" s="176"/>
      <c r="J357" s="177">
        <f>ROUND(I357*H357,2)</f>
        <v>0</v>
      </c>
      <c r="K357" s="173" t="s">
        <v>154</v>
      </c>
      <c r="L357" s="38"/>
      <c r="M357" s="178" t="s">
        <v>1</v>
      </c>
      <c r="N357" s="179" t="s">
        <v>41</v>
      </c>
      <c r="O357" s="76"/>
      <c r="P357" s="180">
        <f>O357*H357</f>
        <v>0</v>
      </c>
      <c r="Q357" s="180">
        <v>0.027629999999999998</v>
      </c>
      <c r="R357" s="180">
        <f>Q357*H357</f>
        <v>0.52496999999999994</v>
      </c>
      <c r="S357" s="180">
        <v>0</v>
      </c>
      <c r="T357" s="18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2" t="s">
        <v>292</v>
      </c>
      <c r="AT357" s="182" t="s">
        <v>139</v>
      </c>
      <c r="AU357" s="182" t="s">
        <v>86</v>
      </c>
      <c r="AY357" s="18" t="s">
        <v>136</v>
      </c>
      <c r="BE357" s="183">
        <f>IF(N357="základní",J357,0)</f>
        <v>0</v>
      </c>
      <c r="BF357" s="183">
        <f>IF(N357="snížená",J357,0)</f>
        <v>0</v>
      </c>
      <c r="BG357" s="183">
        <f>IF(N357="zákl. přenesená",J357,0)</f>
        <v>0</v>
      </c>
      <c r="BH357" s="183">
        <f>IF(N357="sníž. přenesená",J357,0)</f>
        <v>0</v>
      </c>
      <c r="BI357" s="183">
        <f>IF(N357="nulová",J357,0)</f>
        <v>0</v>
      </c>
      <c r="BJ357" s="18" t="s">
        <v>84</v>
      </c>
      <c r="BK357" s="183">
        <f>ROUND(I357*H357,2)</f>
        <v>0</v>
      </c>
      <c r="BL357" s="18" t="s">
        <v>292</v>
      </c>
      <c r="BM357" s="182" t="s">
        <v>764</v>
      </c>
    </row>
    <row r="358" s="2" customFormat="1">
      <c r="A358" s="37"/>
      <c r="B358" s="38"/>
      <c r="C358" s="37"/>
      <c r="D358" s="184" t="s">
        <v>145</v>
      </c>
      <c r="E358" s="37"/>
      <c r="F358" s="185" t="s">
        <v>765</v>
      </c>
      <c r="G358" s="37"/>
      <c r="H358" s="37"/>
      <c r="I358" s="186"/>
      <c r="J358" s="37"/>
      <c r="K358" s="37"/>
      <c r="L358" s="38"/>
      <c r="M358" s="187"/>
      <c r="N358" s="188"/>
      <c r="O358" s="76"/>
      <c r="P358" s="76"/>
      <c r="Q358" s="76"/>
      <c r="R358" s="76"/>
      <c r="S358" s="76"/>
      <c r="T358" s="7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8" t="s">
        <v>145</v>
      </c>
      <c r="AU358" s="18" t="s">
        <v>86</v>
      </c>
    </row>
    <row r="359" s="2" customFormat="1" ht="37.8" customHeight="1">
      <c r="A359" s="37"/>
      <c r="B359" s="170"/>
      <c r="C359" s="171" t="s">
        <v>766</v>
      </c>
      <c r="D359" s="171" t="s">
        <v>139</v>
      </c>
      <c r="E359" s="172" t="s">
        <v>767</v>
      </c>
      <c r="F359" s="173" t="s">
        <v>768</v>
      </c>
      <c r="G359" s="174" t="s">
        <v>295</v>
      </c>
      <c r="H359" s="175">
        <v>7</v>
      </c>
      <c r="I359" s="176"/>
      <c r="J359" s="177">
        <f>ROUND(I359*H359,2)</f>
        <v>0</v>
      </c>
      <c r="K359" s="173" t="s">
        <v>154</v>
      </c>
      <c r="L359" s="38"/>
      <c r="M359" s="178" t="s">
        <v>1</v>
      </c>
      <c r="N359" s="179" t="s">
        <v>41</v>
      </c>
      <c r="O359" s="76"/>
      <c r="P359" s="180">
        <f>O359*H359</f>
        <v>0</v>
      </c>
      <c r="Q359" s="180">
        <v>0.070419999999999996</v>
      </c>
      <c r="R359" s="180">
        <f>Q359*H359</f>
        <v>0.49293999999999999</v>
      </c>
      <c r="S359" s="180">
        <v>0</v>
      </c>
      <c r="T359" s="18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82" t="s">
        <v>292</v>
      </c>
      <c r="AT359" s="182" t="s">
        <v>139</v>
      </c>
      <c r="AU359" s="182" t="s">
        <v>86</v>
      </c>
      <c r="AY359" s="18" t="s">
        <v>136</v>
      </c>
      <c r="BE359" s="183">
        <f>IF(N359="základní",J359,0)</f>
        <v>0</v>
      </c>
      <c r="BF359" s="183">
        <f>IF(N359="snížená",J359,0)</f>
        <v>0</v>
      </c>
      <c r="BG359" s="183">
        <f>IF(N359="zákl. přenesená",J359,0)</f>
        <v>0</v>
      </c>
      <c r="BH359" s="183">
        <f>IF(N359="sníž. přenesená",J359,0)</f>
        <v>0</v>
      </c>
      <c r="BI359" s="183">
        <f>IF(N359="nulová",J359,0)</f>
        <v>0</v>
      </c>
      <c r="BJ359" s="18" t="s">
        <v>84</v>
      </c>
      <c r="BK359" s="183">
        <f>ROUND(I359*H359,2)</f>
        <v>0</v>
      </c>
      <c r="BL359" s="18" t="s">
        <v>292</v>
      </c>
      <c r="BM359" s="182" t="s">
        <v>769</v>
      </c>
    </row>
    <row r="360" s="2" customFormat="1">
      <c r="A360" s="37"/>
      <c r="B360" s="38"/>
      <c r="C360" s="37"/>
      <c r="D360" s="184" t="s">
        <v>145</v>
      </c>
      <c r="E360" s="37"/>
      <c r="F360" s="185" t="s">
        <v>770</v>
      </c>
      <c r="G360" s="37"/>
      <c r="H360" s="37"/>
      <c r="I360" s="186"/>
      <c r="J360" s="37"/>
      <c r="K360" s="37"/>
      <c r="L360" s="38"/>
      <c r="M360" s="187"/>
      <c r="N360" s="188"/>
      <c r="O360" s="76"/>
      <c r="P360" s="76"/>
      <c r="Q360" s="76"/>
      <c r="R360" s="76"/>
      <c r="S360" s="76"/>
      <c r="T360" s="7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18" t="s">
        <v>145</v>
      </c>
      <c r="AU360" s="18" t="s">
        <v>86</v>
      </c>
    </row>
    <row r="361" s="2" customFormat="1" ht="24.15" customHeight="1">
      <c r="A361" s="37"/>
      <c r="B361" s="170"/>
      <c r="C361" s="171" t="s">
        <v>771</v>
      </c>
      <c r="D361" s="171" t="s">
        <v>139</v>
      </c>
      <c r="E361" s="172" t="s">
        <v>772</v>
      </c>
      <c r="F361" s="173" t="s">
        <v>773</v>
      </c>
      <c r="G361" s="174" t="s">
        <v>295</v>
      </c>
      <c r="H361" s="175">
        <v>19</v>
      </c>
      <c r="I361" s="176"/>
      <c r="J361" s="177">
        <f>ROUND(I361*H361,2)</f>
        <v>0</v>
      </c>
      <c r="K361" s="173" t="s">
        <v>1</v>
      </c>
      <c r="L361" s="38"/>
      <c r="M361" s="178" t="s">
        <v>1</v>
      </c>
      <c r="N361" s="179" t="s">
        <v>41</v>
      </c>
      <c r="O361" s="76"/>
      <c r="P361" s="180">
        <f>O361*H361</f>
        <v>0</v>
      </c>
      <c r="Q361" s="180">
        <v>1.8199999999999999E-05</v>
      </c>
      <c r="R361" s="180">
        <f>Q361*H361</f>
        <v>0.00034579999999999995</v>
      </c>
      <c r="S361" s="180">
        <v>0</v>
      </c>
      <c r="T361" s="18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2" t="s">
        <v>292</v>
      </c>
      <c r="AT361" s="182" t="s">
        <v>139</v>
      </c>
      <c r="AU361" s="182" t="s">
        <v>86</v>
      </c>
      <c r="AY361" s="18" t="s">
        <v>136</v>
      </c>
      <c r="BE361" s="183">
        <f>IF(N361="základní",J361,0)</f>
        <v>0</v>
      </c>
      <c r="BF361" s="183">
        <f>IF(N361="snížená",J361,0)</f>
        <v>0</v>
      </c>
      <c r="BG361" s="183">
        <f>IF(N361="zákl. přenesená",J361,0)</f>
        <v>0</v>
      </c>
      <c r="BH361" s="183">
        <f>IF(N361="sníž. přenesená",J361,0)</f>
        <v>0</v>
      </c>
      <c r="BI361" s="183">
        <f>IF(N361="nulová",J361,0)</f>
        <v>0</v>
      </c>
      <c r="BJ361" s="18" t="s">
        <v>84</v>
      </c>
      <c r="BK361" s="183">
        <f>ROUND(I361*H361,2)</f>
        <v>0</v>
      </c>
      <c r="BL361" s="18" t="s">
        <v>292</v>
      </c>
      <c r="BM361" s="182" t="s">
        <v>774</v>
      </c>
    </row>
    <row r="362" s="2" customFormat="1">
      <c r="A362" s="37"/>
      <c r="B362" s="38"/>
      <c r="C362" s="37"/>
      <c r="D362" s="184" t="s">
        <v>145</v>
      </c>
      <c r="E362" s="37"/>
      <c r="F362" s="185" t="s">
        <v>775</v>
      </c>
      <c r="G362" s="37"/>
      <c r="H362" s="37"/>
      <c r="I362" s="186"/>
      <c r="J362" s="37"/>
      <c r="K362" s="37"/>
      <c r="L362" s="38"/>
      <c r="M362" s="187"/>
      <c r="N362" s="188"/>
      <c r="O362" s="76"/>
      <c r="P362" s="76"/>
      <c r="Q362" s="76"/>
      <c r="R362" s="76"/>
      <c r="S362" s="76"/>
      <c r="T362" s="7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8" t="s">
        <v>145</v>
      </c>
      <c r="AU362" s="18" t="s">
        <v>86</v>
      </c>
    </row>
    <row r="363" s="2" customFormat="1" ht="16.5" customHeight="1">
      <c r="A363" s="37"/>
      <c r="B363" s="170"/>
      <c r="C363" s="216" t="s">
        <v>776</v>
      </c>
      <c r="D363" s="216" t="s">
        <v>554</v>
      </c>
      <c r="E363" s="217" t="s">
        <v>777</v>
      </c>
      <c r="F363" s="218" t="s">
        <v>778</v>
      </c>
      <c r="G363" s="219" t="s">
        <v>335</v>
      </c>
      <c r="H363" s="220">
        <v>19</v>
      </c>
      <c r="I363" s="221"/>
      <c r="J363" s="222">
        <f>ROUND(I363*H363,2)</f>
        <v>0</v>
      </c>
      <c r="K363" s="218" t="s">
        <v>1</v>
      </c>
      <c r="L363" s="223"/>
      <c r="M363" s="224" t="s">
        <v>1</v>
      </c>
      <c r="N363" s="225" t="s">
        <v>41</v>
      </c>
      <c r="O363" s="76"/>
      <c r="P363" s="180">
        <f>O363*H363</f>
        <v>0</v>
      </c>
      <c r="Q363" s="180">
        <v>0</v>
      </c>
      <c r="R363" s="180">
        <f>Q363*H363</f>
        <v>0</v>
      </c>
      <c r="S363" s="180">
        <v>0</v>
      </c>
      <c r="T363" s="18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182" t="s">
        <v>383</v>
      </c>
      <c r="AT363" s="182" t="s">
        <v>554</v>
      </c>
      <c r="AU363" s="182" t="s">
        <v>86</v>
      </c>
      <c r="AY363" s="18" t="s">
        <v>136</v>
      </c>
      <c r="BE363" s="183">
        <f>IF(N363="základní",J363,0)</f>
        <v>0</v>
      </c>
      <c r="BF363" s="183">
        <f>IF(N363="snížená",J363,0)</f>
        <v>0</v>
      </c>
      <c r="BG363" s="183">
        <f>IF(N363="zákl. přenesená",J363,0)</f>
        <v>0</v>
      </c>
      <c r="BH363" s="183">
        <f>IF(N363="sníž. přenesená",J363,0)</f>
        <v>0</v>
      </c>
      <c r="BI363" s="183">
        <f>IF(N363="nulová",J363,0)</f>
        <v>0</v>
      </c>
      <c r="BJ363" s="18" t="s">
        <v>84</v>
      </c>
      <c r="BK363" s="183">
        <f>ROUND(I363*H363,2)</f>
        <v>0</v>
      </c>
      <c r="BL363" s="18" t="s">
        <v>292</v>
      </c>
      <c r="BM363" s="182" t="s">
        <v>779</v>
      </c>
    </row>
    <row r="364" s="2" customFormat="1">
      <c r="A364" s="37"/>
      <c r="B364" s="38"/>
      <c r="C364" s="37"/>
      <c r="D364" s="184" t="s">
        <v>145</v>
      </c>
      <c r="E364" s="37"/>
      <c r="F364" s="185" t="s">
        <v>778</v>
      </c>
      <c r="G364" s="37"/>
      <c r="H364" s="37"/>
      <c r="I364" s="186"/>
      <c r="J364" s="37"/>
      <c r="K364" s="37"/>
      <c r="L364" s="38"/>
      <c r="M364" s="187"/>
      <c r="N364" s="188"/>
      <c r="O364" s="76"/>
      <c r="P364" s="76"/>
      <c r="Q364" s="76"/>
      <c r="R364" s="76"/>
      <c r="S364" s="76"/>
      <c r="T364" s="7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8" t="s">
        <v>145</v>
      </c>
      <c r="AU364" s="18" t="s">
        <v>86</v>
      </c>
    </row>
    <row r="365" s="2" customFormat="1">
      <c r="A365" s="37"/>
      <c r="B365" s="38"/>
      <c r="C365" s="37"/>
      <c r="D365" s="184" t="s">
        <v>558</v>
      </c>
      <c r="E365" s="37"/>
      <c r="F365" s="226" t="s">
        <v>780</v>
      </c>
      <c r="G365" s="37"/>
      <c r="H365" s="37"/>
      <c r="I365" s="186"/>
      <c r="J365" s="37"/>
      <c r="K365" s="37"/>
      <c r="L365" s="38"/>
      <c r="M365" s="187"/>
      <c r="N365" s="188"/>
      <c r="O365" s="76"/>
      <c r="P365" s="76"/>
      <c r="Q365" s="76"/>
      <c r="R365" s="76"/>
      <c r="S365" s="76"/>
      <c r="T365" s="7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18" t="s">
        <v>558</v>
      </c>
      <c r="AU365" s="18" t="s">
        <v>86</v>
      </c>
    </row>
    <row r="366" s="2" customFormat="1" ht="24.15" customHeight="1">
      <c r="A366" s="37"/>
      <c r="B366" s="170"/>
      <c r="C366" s="171" t="s">
        <v>781</v>
      </c>
      <c r="D366" s="171" t="s">
        <v>139</v>
      </c>
      <c r="E366" s="172" t="s">
        <v>782</v>
      </c>
      <c r="F366" s="173" t="s">
        <v>783</v>
      </c>
      <c r="G366" s="174" t="s">
        <v>295</v>
      </c>
      <c r="H366" s="175">
        <v>10</v>
      </c>
      <c r="I366" s="176"/>
      <c r="J366" s="177">
        <f>ROUND(I366*H366,2)</f>
        <v>0</v>
      </c>
      <c r="K366" s="173" t="s">
        <v>784</v>
      </c>
      <c r="L366" s="38"/>
      <c r="M366" s="178" t="s">
        <v>1</v>
      </c>
      <c r="N366" s="179" t="s">
        <v>41</v>
      </c>
      <c r="O366" s="76"/>
      <c r="P366" s="180">
        <f>O366*H366</f>
        <v>0</v>
      </c>
      <c r="Q366" s="180">
        <v>1.8199999999999999E-05</v>
      </c>
      <c r="R366" s="180">
        <f>Q366*H366</f>
        <v>0.00018199999999999998</v>
      </c>
      <c r="S366" s="180">
        <v>0</v>
      </c>
      <c r="T366" s="18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82" t="s">
        <v>292</v>
      </c>
      <c r="AT366" s="182" t="s">
        <v>139</v>
      </c>
      <c r="AU366" s="182" t="s">
        <v>86</v>
      </c>
      <c r="AY366" s="18" t="s">
        <v>136</v>
      </c>
      <c r="BE366" s="183">
        <f>IF(N366="základní",J366,0)</f>
        <v>0</v>
      </c>
      <c r="BF366" s="183">
        <f>IF(N366="snížená",J366,0)</f>
        <v>0</v>
      </c>
      <c r="BG366" s="183">
        <f>IF(N366="zákl. přenesená",J366,0)</f>
        <v>0</v>
      </c>
      <c r="BH366" s="183">
        <f>IF(N366="sníž. přenesená",J366,0)</f>
        <v>0</v>
      </c>
      <c r="BI366" s="183">
        <f>IF(N366="nulová",J366,0)</f>
        <v>0</v>
      </c>
      <c r="BJ366" s="18" t="s">
        <v>84</v>
      </c>
      <c r="BK366" s="183">
        <f>ROUND(I366*H366,2)</f>
        <v>0</v>
      </c>
      <c r="BL366" s="18" t="s">
        <v>292</v>
      </c>
      <c r="BM366" s="182" t="s">
        <v>785</v>
      </c>
    </row>
    <row r="367" s="2" customFormat="1">
      <c r="A367" s="37"/>
      <c r="B367" s="38"/>
      <c r="C367" s="37"/>
      <c r="D367" s="184" t="s">
        <v>145</v>
      </c>
      <c r="E367" s="37"/>
      <c r="F367" s="185" t="s">
        <v>786</v>
      </c>
      <c r="G367" s="37"/>
      <c r="H367" s="37"/>
      <c r="I367" s="186"/>
      <c r="J367" s="37"/>
      <c r="K367" s="37"/>
      <c r="L367" s="38"/>
      <c r="M367" s="187"/>
      <c r="N367" s="188"/>
      <c r="O367" s="76"/>
      <c r="P367" s="76"/>
      <c r="Q367" s="76"/>
      <c r="R367" s="76"/>
      <c r="S367" s="76"/>
      <c r="T367" s="7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8" t="s">
        <v>145</v>
      </c>
      <c r="AU367" s="18" t="s">
        <v>86</v>
      </c>
    </row>
    <row r="368" s="2" customFormat="1" ht="16.5" customHeight="1">
      <c r="A368" s="37"/>
      <c r="B368" s="170"/>
      <c r="C368" s="216" t="s">
        <v>787</v>
      </c>
      <c r="D368" s="216" t="s">
        <v>554</v>
      </c>
      <c r="E368" s="217" t="s">
        <v>788</v>
      </c>
      <c r="F368" s="218" t="s">
        <v>789</v>
      </c>
      <c r="G368" s="219" t="s">
        <v>335</v>
      </c>
      <c r="H368" s="220">
        <v>10</v>
      </c>
      <c r="I368" s="221"/>
      <c r="J368" s="222">
        <f>ROUND(I368*H368,2)</f>
        <v>0</v>
      </c>
      <c r="K368" s="218" t="s">
        <v>1</v>
      </c>
      <c r="L368" s="223"/>
      <c r="M368" s="224" t="s">
        <v>1</v>
      </c>
      <c r="N368" s="225" t="s">
        <v>41</v>
      </c>
      <c r="O368" s="76"/>
      <c r="P368" s="180">
        <f>O368*H368</f>
        <v>0</v>
      </c>
      <c r="Q368" s="180">
        <v>0</v>
      </c>
      <c r="R368" s="180">
        <f>Q368*H368</f>
        <v>0</v>
      </c>
      <c r="S368" s="180">
        <v>0</v>
      </c>
      <c r="T368" s="18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2" t="s">
        <v>383</v>
      </c>
      <c r="AT368" s="182" t="s">
        <v>554</v>
      </c>
      <c r="AU368" s="182" t="s">
        <v>86</v>
      </c>
      <c r="AY368" s="18" t="s">
        <v>136</v>
      </c>
      <c r="BE368" s="183">
        <f>IF(N368="základní",J368,0)</f>
        <v>0</v>
      </c>
      <c r="BF368" s="183">
        <f>IF(N368="snížená",J368,0)</f>
        <v>0</v>
      </c>
      <c r="BG368" s="183">
        <f>IF(N368="zákl. přenesená",J368,0)</f>
        <v>0</v>
      </c>
      <c r="BH368" s="183">
        <f>IF(N368="sníž. přenesená",J368,0)</f>
        <v>0</v>
      </c>
      <c r="BI368" s="183">
        <f>IF(N368="nulová",J368,0)</f>
        <v>0</v>
      </c>
      <c r="BJ368" s="18" t="s">
        <v>84</v>
      </c>
      <c r="BK368" s="183">
        <f>ROUND(I368*H368,2)</f>
        <v>0</v>
      </c>
      <c r="BL368" s="18" t="s">
        <v>292</v>
      </c>
      <c r="BM368" s="182" t="s">
        <v>790</v>
      </c>
    </row>
    <row r="369" s="2" customFormat="1">
      <c r="A369" s="37"/>
      <c r="B369" s="38"/>
      <c r="C369" s="37"/>
      <c r="D369" s="184" t="s">
        <v>145</v>
      </c>
      <c r="E369" s="37"/>
      <c r="F369" s="185" t="s">
        <v>791</v>
      </c>
      <c r="G369" s="37"/>
      <c r="H369" s="37"/>
      <c r="I369" s="186"/>
      <c r="J369" s="37"/>
      <c r="K369" s="37"/>
      <c r="L369" s="38"/>
      <c r="M369" s="187"/>
      <c r="N369" s="188"/>
      <c r="O369" s="76"/>
      <c r="P369" s="76"/>
      <c r="Q369" s="76"/>
      <c r="R369" s="76"/>
      <c r="S369" s="76"/>
      <c r="T369" s="7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8" t="s">
        <v>145</v>
      </c>
      <c r="AU369" s="18" t="s">
        <v>86</v>
      </c>
    </row>
    <row r="370" s="2" customFormat="1">
      <c r="A370" s="37"/>
      <c r="B370" s="38"/>
      <c r="C370" s="37"/>
      <c r="D370" s="184" t="s">
        <v>558</v>
      </c>
      <c r="E370" s="37"/>
      <c r="F370" s="226" t="s">
        <v>792</v>
      </c>
      <c r="G370" s="37"/>
      <c r="H370" s="37"/>
      <c r="I370" s="186"/>
      <c r="J370" s="37"/>
      <c r="K370" s="37"/>
      <c r="L370" s="38"/>
      <c r="M370" s="187"/>
      <c r="N370" s="188"/>
      <c r="O370" s="76"/>
      <c r="P370" s="76"/>
      <c r="Q370" s="76"/>
      <c r="R370" s="76"/>
      <c r="S370" s="76"/>
      <c r="T370" s="7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8" t="s">
        <v>558</v>
      </c>
      <c r="AU370" s="18" t="s">
        <v>86</v>
      </c>
    </row>
    <row r="371" s="2" customFormat="1" ht="16.5" customHeight="1">
      <c r="A371" s="37"/>
      <c r="B371" s="170"/>
      <c r="C371" s="216" t="s">
        <v>793</v>
      </c>
      <c r="D371" s="216" t="s">
        <v>554</v>
      </c>
      <c r="E371" s="217" t="s">
        <v>794</v>
      </c>
      <c r="F371" s="218" t="s">
        <v>791</v>
      </c>
      <c r="G371" s="219" t="s">
        <v>335</v>
      </c>
      <c r="H371" s="220">
        <v>10</v>
      </c>
      <c r="I371" s="221"/>
      <c r="J371" s="222">
        <f>ROUND(I371*H371,2)</f>
        <v>0</v>
      </c>
      <c r="K371" s="218" t="s">
        <v>1</v>
      </c>
      <c r="L371" s="223"/>
      <c r="M371" s="224" t="s">
        <v>1</v>
      </c>
      <c r="N371" s="225" t="s">
        <v>41</v>
      </c>
      <c r="O371" s="76"/>
      <c r="P371" s="180">
        <f>O371*H371</f>
        <v>0</v>
      </c>
      <c r="Q371" s="180">
        <v>0</v>
      </c>
      <c r="R371" s="180">
        <f>Q371*H371</f>
        <v>0</v>
      </c>
      <c r="S371" s="180">
        <v>0</v>
      </c>
      <c r="T371" s="181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82" t="s">
        <v>383</v>
      </c>
      <c r="AT371" s="182" t="s">
        <v>554</v>
      </c>
      <c r="AU371" s="182" t="s">
        <v>86</v>
      </c>
      <c r="AY371" s="18" t="s">
        <v>136</v>
      </c>
      <c r="BE371" s="183">
        <f>IF(N371="základní",J371,0)</f>
        <v>0</v>
      </c>
      <c r="BF371" s="183">
        <f>IF(N371="snížená",J371,0)</f>
        <v>0</v>
      </c>
      <c r="BG371" s="183">
        <f>IF(N371="zákl. přenesená",J371,0)</f>
        <v>0</v>
      </c>
      <c r="BH371" s="183">
        <f>IF(N371="sníž. přenesená",J371,0)</f>
        <v>0</v>
      </c>
      <c r="BI371" s="183">
        <f>IF(N371="nulová",J371,0)</f>
        <v>0</v>
      </c>
      <c r="BJ371" s="18" t="s">
        <v>84</v>
      </c>
      <c r="BK371" s="183">
        <f>ROUND(I371*H371,2)</f>
        <v>0</v>
      </c>
      <c r="BL371" s="18" t="s">
        <v>292</v>
      </c>
      <c r="BM371" s="182" t="s">
        <v>795</v>
      </c>
    </row>
    <row r="372" s="2" customFormat="1">
      <c r="A372" s="37"/>
      <c r="B372" s="38"/>
      <c r="C372" s="37"/>
      <c r="D372" s="184" t="s">
        <v>145</v>
      </c>
      <c r="E372" s="37"/>
      <c r="F372" s="185" t="s">
        <v>791</v>
      </c>
      <c r="G372" s="37"/>
      <c r="H372" s="37"/>
      <c r="I372" s="186"/>
      <c r="J372" s="37"/>
      <c r="K372" s="37"/>
      <c r="L372" s="38"/>
      <c r="M372" s="187"/>
      <c r="N372" s="188"/>
      <c r="O372" s="76"/>
      <c r="P372" s="76"/>
      <c r="Q372" s="76"/>
      <c r="R372" s="76"/>
      <c r="S372" s="76"/>
      <c r="T372" s="7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8" t="s">
        <v>145</v>
      </c>
      <c r="AU372" s="18" t="s">
        <v>86</v>
      </c>
    </row>
    <row r="373" s="2" customFormat="1">
      <c r="A373" s="37"/>
      <c r="B373" s="38"/>
      <c r="C373" s="37"/>
      <c r="D373" s="184" t="s">
        <v>558</v>
      </c>
      <c r="E373" s="37"/>
      <c r="F373" s="226" t="s">
        <v>796</v>
      </c>
      <c r="G373" s="37"/>
      <c r="H373" s="37"/>
      <c r="I373" s="186"/>
      <c r="J373" s="37"/>
      <c r="K373" s="37"/>
      <c r="L373" s="38"/>
      <c r="M373" s="187"/>
      <c r="N373" s="188"/>
      <c r="O373" s="76"/>
      <c r="P373" s="76"/>
      <c r="Q373" s="76"/>
      <c r="R373" s="76"/>
      <c r="S373" s="76"/>
      <c r="T373" s="7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18" t="s">
        <v>558</v>
      </c>
      <c r="AU373" s="18" t="s">
        <v>86</v>
      </c>
    </row>
    <row r="374" s="2" customFormat="1" ht="16.5" customHeight="1">
      <c r="A374" s="37"/>
      <c r="B374" s="170"/>
      <c r="C374" s="171" t="s">
        <v>797</v>
      </c>
      <c r="D374" s="171" t="s">
        <v>139</v>
      </c>
      <c r="E374" s="172" t="s">
        <v>798</v>
      </c>
      <c r="F374" s="173" t="s">
        <v>799</v>
      </c>
      <c r="G374" s="174" t="s">
        <v>295</v>
      </c>
      <c r="H374" s="175">
        <v>2</v>
      </c>
      <c r="I374" s="176"/>
      <c r="J374" s="177">
        <f>ROUND(I374*H374,2)</f>
        <v>0</v>
      </c>
      <c r="K374" s="173" t="s">
        <v>800</v>
      </c>
      <c r="L374" s="38"/>
      <c r="M374" s="178" t="s">
        <v>1</v>
      </c>
      <c r="N374" s="179" t="s">
        <v>41</v>
      </c>
      <c r="O374" s="76"/>
      <c r="P374" s="180">
        <f>O374*H374</f>
        <v>0</v>
      </c>
      <c r="Q374" s="180">
        <v>0.00064000000000000005</v>
      </c>
      <c r="R374" s="180">
        <f>Q374*H374</f>
        <v>0.0012800000000000001</v>
      </c>
      <c r="S374" s="180">
        <v>0</v>
      </c>
      <c r="T374" s="18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2" t="s">
        <v>292</v>
      </c>
      <c r="AT374" s="182" t="s">
        <v>139</v>
      </c>
      <c r="AU374" s="182" t="s">
        <v>86</v>
      </c>
      <c r="AY374" s="18" t="s">
        <v>136</v>
      </c>
      <c r="BE374" s="183">
        <f>IF(N374="základní",J374,0)</f>
        <v>0</v>
      </c>
      <c r="BF374" s="183">
        <f>IF(N374="snížená",J374,0)</f>
        <v>0</v>
      </c>
      <c r="BG374" s="183">
        <f>IF(N374="zákl. přenesená",J374,0)</f>
        <v>0</v>
      </c>
      <c r="BH374" s="183">
        <f>IF(N374="sníž. přenesená",J374,0)</f>
        <v>0</v>
      </c>
      <c r="BI374" s="183">
        <f>IF(N374="nulová",J374,0)</f>
        <v>0</v>
      </c>
      <c r="BJ374" s="18" t="s">
        <v>84</v>
      </c>
      <c r="BK374" s="183">
        <f>ROUND(I374*H374,2)</f>
        <v>0</v>
      </c>
      <c r="BL374" s="18" t="s">
        <v>292</v>
      </c>
      <c r="BM374" s="182" t="s">
        <v>801</v>
      </c>
    </row>
    <row r="375" s="2" customFormat="1">
      <c r="A375" s="37"/>
      <c r="B375" s="38"/>
      <c r="C375" s="37"/>
      <c r="D375" s="184" t="s">
        <v>145</v>
      </c>
      <c r="E375" s="37"/>
      <c r="F375" s="185" t="s">
        <v>802</v>
      </c>
      <c r="G375" s="37"/>
      <c r="H375" s="37"/>
      <c r="I375" s="186"/>
      <c r="J375" s="37"/>
      <c r="K375" s="37"/>
      <c r="L375" s="38"/>
      <c r="M375" s="187"/>
      <c r="N375" s="188"/>
      <c r="O375" s="76"/>
      <c r="P375" s="76"/>
      <c r="Q375" s="76"/>
      <c r="R375" s="76"/>
      <c r="S375" s="76"/>
      <c r="T375" s="7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8" t="s">
        <v>145</v>
      </c>
      <c r="AU375" s="18" t="s">
        <v>86</v>
      </c>
    </row>
    <row r="376" s="2" customFormat="1" ht="16.5" customHeight="1">
      <c r="A376" s="37"/>
      <c r="B376" s="170"/>
      <c r="C376" s="216" t="s">
        <v>803</v>
      </c>
      <c r="D376" s="216" t="s">
        <v>554</v>
      </c>
      <c r="E376" s="217" t="s">
        <v>804</v>
      </c>
      <c r="F376" s="218" t="s">
        <v>805</v>
      </c>
      <c r="G376" s="219" t="s">
        <v>335</v>
      </c>
      <c r="H376" s="220">
        <v>2</v>
      </c>
      <c r="I376" s="221"/>
      <c r="J376" s="222">
        <f>ROUND(I376*H376,2)</f>
        <v>0</v>
      </c>
      <c r="K376" s="218" t="s">
        <v>800</v>
      </c>
      <c r="L376" s="223"/>
      <c r="M376" s="224" t="s">
        <v>1</v>
      </c>
      <c r="N376" s="225" t="s">
        <v>41</v>
      </c>
      <c r="O376" s="76"/>
      <c r="P376" s="180">
        <f>O376*H376</f>
        <v>0</v>
      </c>
      <c r="Q376" s="180">
        <v>0.014</v>
      </c>
      <c r="R376" s="180">
        <f>Q376*H376</f>
        <v>0.028000000000000001</v>
      </c>
      <c r="S376" s="180">
        <v>0</v>
      </c>
      <c r="T376" s="18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82" t="s">
        <v>383</v>
      </c>
      <c r="AT376" s="182" t="s">
        <v>554</v>
      </c>
      <c r="AU376" s="182" t="s">
        <v>86</v>
      </c>
      <c r="AY376" s="18" t="s">
        <v>136</v>
      </c>
      <c r="BE376" s="183">
        <f>IF(N376="základní",J376,0)</f>
        <v>0</v>
      </c>
      <c r="BF376" s="183">
        <f>IF(N376="snížená",J376,0)</f>
        <v>0</v>
      </c>
      <c r="BG376" s="183">
        <f>IF(N376="zákl. přenesená",J376,0)</f>
        <v>0</v>
      </c>
      <c r="BH376" s="183">
        <f>IF(N376="sníž. přenesená",J376,0)</f>
        <v>0</v>
      </c>
      <c r="BI376" s="183">
        <f>IF(N376="nulová",J376,0)</f>
        <v>0</v>
      </c>
      <c r="BJ376" s="18" t="s">
        <v>84</v>
      </c>
      <c r="BK376" s="183">
        <f>ROUND(I376*H376,2)</f>
        <v>0</v>
      </c>
      <c r="BL376" s="18" t="s">
        <v>292</v>
      </c>
      <c r="BM376" s="182" t="s">
        <v>806</v>
      </c>
    </row>
    <row r="377" s="2" customFormat="1">
      <c r="A377" s="37"/>
      <c r="B377" s="38"/>
      <c r="C377" s="37"/>
      <c r="D377" s="184" t="s">
        <v>145</v>
      </c>
      <c r="E377" s="37"/>
      <c r="F377" s="185" t="s">
        <v>805</v>
      </c>
      <c r="G377" s="37"/>
      <c r="H377" s="37"/>
      <c r="I377" s="186"/>
      <c r="J377" s="37"/>
      <c r="K377" s="37"/>
      <c r="L377" s="38"/>
      <c r="M377" s="187"/>
      <c r="N377" s="188"/>
      <c r="O377" s="76"/>
      <c r="P377" s="76"/>
      <c r="Q377" s="76"/>
      <c r="R377" s="76"/>
      <c r="S377" s="76"/>
      <c r="T377" s="7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18" t="s">
        <v>145</v>
      </c>
      <c r="AU377" s="18" t="s">
        <v>86</v>
      </c>
    </row>
    <row r="378" s="2" customFormat="1" ht="21.75" customHeight="1">
      <c r="A378" s="37"/>
      <c r="B378" s="170"/>
      <c r="C378" s="171" t="s">
        <v>807</v>
      </c>
      <c r="D378" s="171" t="s">
        <v>139</v>
      </c>
      <c r="E378" s="172" t="s">
        <v>808</v>
      </c>
      <c r="F378" s="173" t="s">
        <v>809</v>
      </c>
      <c r="G378" s="174" t="s">
        <v>295</v>
      </c>
      <c r="H378" s="175">
        <v>19</v>
      </c>
      <c r="I378" s="176"/>
      <c r="J378" s="177">
        <f>ROUND(I378*H378,2)</f>
        <v>0</v>
      </c>
      <c r="K378" s="173" t="s">
        <v>154</v>
      </c>
      <c r="L378" s="38"/>
      <c r="M378" s="178" t="s">
        <v>1</v>
      </c>
      <c r="N378" s="179" t="s">
        <v>41</v>
      </c>
      <c r="O378" s="76"/>
      <c r="P378" s="180">
        <f>O378*H378</f>
        <v>0</v>
      </c>
      <c r="Q378" s="180">
        <v>0.0018</v>
      </c>
      <c r="R378" s="180">
        <f>Q378*H378</f>
        <v>0.034200000000000001</v>
      </c>
      <c r="S378" s="180">
        <v>0</v>
      </c>
      <c r="T378" s="18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2" t="s">
        <v>292</v>
      </c>
      <c r="AT378" s="182" t="s">
        <v>139</v>
      </c>
      <c r="AU378" s="182" t="s">
        <v>86</v>
      </c>
      <c r="AY378" s="18" t="s">
        <v>136</v>
      </c>
      <c r="BE378" s="183">
        <f>IF(N378="základní",J378,0)</f>
        <v>0</v>
      </c>
      <c r="BF378" s="183">
        <f>IF(N378="snížená",J378,0)</f>
        <v>0</v>
      </c>
      <c r="BG378" s="183">
        <f>IF(N378="zákl. přenesená",J378,0)</f>
        <v>0</v>
      </c>
      <c r="BH378" s="183">
        <f>IF(N378="sníž. přenesená",J378,0)</f>
        <v>0</v>
      </c>
      <c r="BI378" s="183">
        <f>IF(N378="nulová",J378,0)</f>
        <v>0</v>
      </c>
      <c r="BJ378" s="18" t="s">
        <v>84</v>
      </c>
      <c r="BK378" s="183">
        <f>ROUND(I378*H378,2)</f>
        <v>0</v>
      </c>
      <c r="BL378" s="18" t="s">
        <v>292</v>
      </c>
      <c r="BM378" s="182" t="s">
        <v>810</v>
      </c>
    </row>
    <row r="379" s="2" customFormat="1">
      <c r="A379" s="37"/>
      <c r="B379" s="38"/>
      <c r="C379" s="37"/>
      <c r="D379" s="184" t="s">
        <v>145</v>
      </c>
      <c r="E379" s="37"/>
      <c r="F379" s="185" t="s">
        <v>811</v>
      </c>
      <c r="G379" s="37"/>
      <c r="H379" s="37"/>
      <c r="I379" s="186"/>
      <c r="J379" s="37"/>
      <c r="K379" s="37"/>
      <c r="L379" s="38"/>
      <c r="M379" s="187"/>
      <c r="N379" s="188"/>
      <c r="O379" s="76"/>
      <c r="P379" s="76"/>
      <c r="Q379" s="76"/>
      <c r="R379" s="76"/>
      <c r="S379" s="76"/>
      <c r="T379" s="7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8" t="s">
        <v>145</v>
      </c>
      <c r="AU379" s="18" t="s">
        <v>86</v>
      </c>
    </row>
    <row r="380" s="2" customFormat="1" ht="21.75" customHeight="1">
      <c r="A380" s="37"/>
      <c r="B380" s="170"/>
      <c r="C380" s="171" t="s">
        <v>812</v>
      </c>
      <c r="D380" s="171" t="s">
        <v>139</v>
      </c>
      <c r="E380" s="172" t="s">
        <v>813</v>
      </c>
      <c r="F380" s="173" t="s">
        <v>814</v>
      </c>
      <c r="G380" s="174" t="s">
        <v>335</v>
      </c>
      <c r="H380" s="175">
        <v>2</v>
      </c>
      <c r="I380" s="176"/>
      <c r="J380" s="177">
        <f>ROUND(I380*H380,2)</f>
        <v>0</v>
      </c>
      <c r="K380" s="173" t="s">
        <v>800</v>
      </c>
      <c r="L380" s="38"/>
      <c r="M380" s="178" t="s">
        <v>1</v>
      </c>
      <c r="N380" s="179" t="s">
        <v>41</v>
      </c>
      <c r="O380" s="76"/>
      <c r="P380" s="180">
        <f>O380*H380</f>
        <v>0</v>
      </c>
      <c r="Q380" s="180">
        <v>0.00016000000000000001</v>
      </c>
      <c r="R380" s="180">
        <f>Q380*H380</f>
        <v>0.00032000000000000003</v>
      </c>
      <c r="S380" s="180">
        <v>0</v>
      </c>
      <c r="T380" s="18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82" t="s">
        <v>292</v>
      </c>
      <c r="AT380" s="182" t="s">
        <v>139</v>
      </c>
      <c r="AU380" s="182" t="s">
        <v>86</v>
      </c>
      <c r="AY380" s="18" t="s">
        <v>136</v>
      </c>
      <c r="BE380" s="183">
        <f>IF(N380="základní",J380,0)</f>
        <v>0</v>
      </c>
      <c r="BF380" s="183">
        <f>IF(N380="snížená",J380,0)</f>
        <v>0</v>
      </c>
      <c r="BG380" s="183">
        <f>IF(N380="zákl. přenesená",J380,0)</f>
        <v>0</v>
      </c>
      <c r="BH380" s="183">
        <f>IF(N380="sníž. přenesená",J380,0)</f>
        <v>0</v>
      </c>
      <c r="BI380" s="183">
        <f>IF(N380="nulová",J380,0)</f>
        <v>0</v>
      </c>
      <c r="BJ380" s="18" t="s">
        <v>84</v>
      </c>
      <c r="BK380" s="183">
        <f>ROUND(I380*H380,2)</f>
        <v>0</v>
      </c>
      <c r="BL380" s="18" t="s">
        <v>292</v>
      </c>
      <c r="BM380" s="182" t="s">
        <v>815</v>
      </c>
    </row>
    <row r="381" s="2" customFormat="1">
      <c r="A381" s="37"/>
      <c r="B381" s="38"/>
      <c r="C381" s="37"/>
      <c r="D381" s="184" t="s">
        <v>145</v>
      </c>
      <c r="E381" s="37"/>
      <c r="F381" s="185" t="s">
        <v>816</v>
      </c>
      <c r="G381" s="37"/>
      <c r="H381" s="37"/>
      <c r="I381" s="186"/>
      <c r="J381" s="37"/>
      <c r="K381" s="37"/>
      <c r="L381" s="38"/>
      <c r="M381" s="187"/>
      <c r="N381" s="188"/>
      <c r="O381" s="76"/>
      <c r="P381" s="76"/>
      <c r="Q381" s="76"/>
      <c r="R381" s="76"/>
      <c r="S381" s="76"/>
      <c r="T381" s="7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8" t="s">
        <v>145</v>
      </c>
      <c r="AU381" s="18" t="s">
        <v>86</v>
      </c>
    </row>
    <row r="382" s="2" customFormat="1" ht="24.15" customHeight="1">
      <c r="A382" s="37"/>
      <c r="B382" s="170"/>
      <c r="C382" s="216" t="s">
        <v>817</v>
      </c>
      <c r="D382" s="216" t="s">
        <v>554</v>
      </c>
      <c r="E382" s="217" t="s">
        <v>818</v>
      </c>
      <c r="F382" s="218" t="s">
        <v>819</v>
      </c>
      <c r="G382" s="219" t="s">
        <v>335</v>
      </c>
      <c r="H382" s="220">
        <v>2</v>
      </c>
      <c r="I382" s="221"/>
      <c r="J382" s="222">
        <f>ROUND(I382*H382,2)</f>
        <v>0</v>
      </c>
      <c r="K382" s="218" t="s">
        <v>800</v>
      </c>
      <c r="L382" s="223"/>
      <c r="M382" s="224" t="s">
        <v>1</v>
      </c>
      <c r="N382" s="225" t="s">
        <v>41</v>
      </c>
      <c r="O382" s="76"/>
      <c r="P382" s="180">
        <f>O382*H382</f>
        <v>0</v>
      </c>
      <c r="Q382" s="180">
        <v>0.0018</v>
      </c>
      <c r="R382" s="180">
        <f>Q382*H382</f>
        <v>0.0035999999999999999</v>
      </c>
      <c r="S382" s="180">
        <v>0</v>
      </c>
      <c r="T382" s="18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2" t="s">
        <v>383</v>
      </c>
      <c r="AT382" s="182" t="s">
        <v>554</v>
      </c>
      <c r="AU382" s="182" t="s">
        <v>86</v>
      </c>
      <c r="AY382" s="18" t="s">
        <v>136</v>
      </c>
      <c r="BE382" s="183">
        <f>IF(N382="základní",J382,0)</f>
        <v>0</v>
      </c>
      <c r="BF382" s="183">
        <f>IF(N382="snížená",J382,0)</f>
        <v>0</v>
      </c>
      <c r="BG382" s="183">
        <f>IF(N382="zákl. přenesená",J382,0)</f>
        <v>0</v>
      </c>
      <c r="BH382" s="183">
        <f>IF(N382="sníž. přenesená",J382,0)</f>
        <v>0</v>
      </c>
      <c r="BI382" s="183">
        <f>IF(N382="nulová",J382,0)</f>
        <v>0</v>
      </c>
      <c r="BJ382" s="18" t="s">
        <v>84</v>
      </c>
      <c r="BK382" s="183">
        <f>ROUND(I382*H382,2)</f>
        <v>0</v>
      </c>
      <c r="BL382" s="18" t="s">
        <v>292</v>
      </c>
      <c r="BM382" s="182" t="s">
        <v>820</v>
      </c>
    </row>
    <row r="383" s="2" customFormat="1">
      <c r="A383" s="37"/>
      <c r="B383" s="38"/>
      <c r="C383" s="37"/>
      <c r="D383" s="184" t="s">
        <v>145</v>
      </c>
      <c r="E383" s="37"/>
      <c r="F383" s="185" t="s">
        <v>819</v>
      </c>
      <c r="G383" s="37"/>
      <c r="H383" s="37"/>
      <c r="I383" s="186"/>
      <c r="J383" s="37"/>
      <c r="K383" s="37"/>
      <c r="L383" s="38"/>
      <c r="M383" s="187"/>
      <c r="N383" s="188"/>
      <c r="O383" s="76"/>
      <c r="P383" s="76"/>
      <c r="Q383" s="76"/>
      <c r="R383" s="76"/>
      <c r="S383" s="76"/>
      <c r="T383" s="7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18" t="s">
        <v>145</v>
      </c>
      <c r="AU383" s="18" t="s">
        <v>86</v>
      </c>
    </row>
    <row r="384" s="2" customFormat="1" ht="21.75" customHeight="1">
      <c r="A384" s="37"/>
      <c r="B384" s="170"/>
      <c r="C384" s="171" t="s">
        <v>821</v>
      </c>
      <c r="D384" s="171" t="s">
        <v>139</v>
      </c>
      <c r="E384" s="172" t="s">
        <v>822</v>
      </c>
      <c r="F384" s="173" t="s">
        <v>823</v>
      </c>
      <c r="G384" s="174" t="s">
        <v>295</v>
      </c>
      <c r="H384" s="175">
        <v>7</v>
      </c>
      <c r="I384" s="176"/>
      <c r="J384" s="177">
        <f>ROUND(I384*H384,2)</f>
        <v>0</v>
      </c>
      <c r="K384" s="173" t="s">
        <v>154</v>
      </c>
      <c r="L384" s="38"/>
      <c r="M384" s="178" t="s">
        <v>1</v>
      </c>
      <c r="N384" s="179" t="s">
        <v>41</v>
      </c>
      <c r="O384" s="76"/>
      <c r="P384" s="180">
        <f>O384*H384</f>
        <v>0</v>
      </c>
      <c r="Q384" s="180">
        <v>0.0018400000000000001</v>
      </c>
      <c r="R384" s="180">
        <f>Q384*H384</f>
        <v>0.012880000000000001</v>
      </c>
      <c r="S384" s="180">
        <v>0</v>
      </c>
      <c r="T384" s="18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2" t="s">
        <v>292</v>
      </c>
      <c r="AT384" s="182" t="s">
        <v>139</v>
      </c>
      <c r="AU384" s="182" t="s">
        <v>86</v>
      </c>
      <c r="AY384" s="18" t="s">
        <v>136</v>
      </c>
      <c r="BE384" s="183">
        <f>IF(N384="základní",J384,0)</f>
        <v>0</v>
      </c>
      <c r="BF384" s="183">
        <f>IF(N384="snížená",J384,0)</f>
        <v>0</v>
      </c>
      <c r="BG384" s="183">
        <f>IF(N384="zákl. přenesená",J384,0)</f>
        <v>0</v>
      </c>
      <c r="BH384" s="183">
        <f>IF(N384="sníž. přenesená",J384,0)</f>
        <v>0</v>
      </c>
      <c r="BI384" s="183">
        <f>IF(N384="nulová",J384,0)</f>
        <v>0</v>
      </c>
      <c r="BJ384" s="18" t="s">
        <v>84</v>
      </c>
      <c r="BK384" s="183">
        <f>ROUND(I384*H384,2)</f>
        <v>0</v>
      </c>
      <c r="BL384" s="18" t="s">
        <v>292</v>
      </c>
      <c r="BM384" s="182" t="s">
        <v>824</v>
      </c>
    </row>
    <row r="385" s="2" customFormat="1">
      <c r="A385" s="37"/>
      <c r="B385" s="38"/>
      <c r="C385" s="37"/>
      <c r="D385" s="184" t="s">
        <v>145</v>
      </c>
      <c r="E385" s="37"/>
      <c r="F385" s="185" t="s">
        <v>825</v>
      </c>
      <c r="G385" s="37"/>
      <c r="H385" s="37"/>
      <c r="I385" s="186"/>
      <c r="J385" s="37"/>
      <c r="K385" s="37"/>
      <c r="L385" s="38"/>
      <c r="M385" s="187"/>
      <c r="N385" s="188"/>
      <c r="O385" s="76"/>
      <c r="P385" s="76"/>
      <c r="Q385" s="76"/>
      <c r="R385" s="76"/>
      <c r="S385" s="76"/>
      <c r="T385" s="7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18" t="s">
        <v>145</v>
      </c>
      <c r="AU385" s="18" t="s">
        <v>86</v>
      </c>
    </row>
    <row r="386" s="2" customFormat="1" ht="24.15" customHeight="1">
      <c r="A386" s="37"/>
      <c r="B386" s="170"/>
      <c r="C386" s="171" t="s">
        <v>826</v>
      </c>
      <c r="D386" s="171" t="s">
        <v>139</v>
      </c>
      <c r="E386" s="172" t="s">
        <v>827</v>
      </c>
      <c r="F386" s="173" t="s">
        <v>828</v>
      </c>
      <c r="G386" s="174" t="s">
        <v>255</v>
      </c>
      <c r="H386" s="175">
        <v>1.4299999999999999</v>
      </c>
      <c r="I386" s="176"/>
      <c r="J386" s="177">
        <f>ROUND(I386*H386,2)</f>
        <v>0</v>
      </c>
      <c r="K386" s="173" t="s">
        <v>784</v>
      </c>
      <c r="L386" s="38"/>
      <c r="M386" s="178" t="s">
        <v>1</v>
      </c>
      <c r="N386" s="179" t="s">
        <v>41</v>
      </c>
      <c r="O386" s="76"/>
      <c r="P386" s="180">
        <f>O386*H386</f>
        <v>0</v>
      </c>
      <c r="Q386" s="180">
        <v>0</v>
      </c>
      <c r="R386" s="180">
        <f>Q386*H386</f>
        <v>0</v>
      </c>
      <c r="S386" s="180">
        <v>0</v>
      </c>
      <c r="T386" s="18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82" t="s">
        <v>292</v>
      </c>
      <c r="AT386" s="182" t="s">
        <v>139</v>
      </c>
      <c r="AU386" s="182" t="s">
        <v>86</v>
      </c>
      <c r="AY386" s="18" t="s">
        <v>136</v>
      </c>
      <c r="BE386" s="183">
        <f>IF(N386="základní",J386,0)</f>
        <v>0</v>
      </c>
      <c r="BF386" s="183">
        <f>IF(N386="snížená",J386,0)</f>
        <v>0</v>
      </c>
      <c r="BG386" s="183">
        <f>IF(N386="zákl. přenesená",J386,0)</f>
        <v>0</v>
      </c>
      <c r="BH386" s="183">
        <f>IF(N386="sníž. přenesená",J386,0)</f>
        <v>0</v>
      </c>
      <c r="BI386" s="183">
        <f>IF(N386="nulová",J386,0)</f>
        <v>0</v>
      </c>
      <c r="BJ386" s="18" t="s">
        <v>84</v>
      </c>
      <c r="BK386" s="183">
        <f>ROUND(I386*H386,2)</f>
        <v>0</v>
      </c>
      <c r="BL386" s="18" t="s">
        <v>292</v>
      </c>
      <c r="BM386" s="182" t="s">
        <v>829</v>
      </c>
    </row>
    <row r="387" s="2" customFormat="1">
      <c r="A387" s="37"/>
      <c r="B387" s="38"/>
      <c r="C387" s="37"/>
      <c r="D387" s="184" t="s">
        <v>145</v>
      </c>
      <c r="E387" s="37"/>
      <c r="F387" s="185" t="s">
        <v>830</v>
      </c>
      <c r="G387" s="37"/>
      <c r="H387" s="37"/>
      <c r="I387" s="186"/>
      <c r="J387" s="37"/>
      <c r="K387" s="37"/>
      <c r="L387" s="38"/>
      <c r="M387" s="187"/>
      <c r="N387" s="188"/>
      <c r="O387" s="76"/>
      <c r="P387" s="76"/>
      <c r="Q387" s="76"/>
      <c r="R387" s="76"/>
      <c r="S387" s="76"/>
      <c r="T387" s="7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8" t="s">
        <v>145</v>
      </c>
      <c r="AU387" s="18" t="s">
        <v>86</v>
      </c>
    </row>
    <row r="388" s="12" customFormat="1" ht="22.8" customHeight="1">
      <c r="A388" s="12"/>
      <c r="B388" s="157"/>
      <c r="C388" s="12"/>
      <c r="D388" s="158" t="s">
        <v>75</v>
      </c>
      <c r="E388" s="168" t="s">
        <v>344</v>
      </c>
      <c r="F388" s="168" t="s">
        <v>345</v>
      </c>
      <c r="G388" s="12"/>
      <c r="H388" s="12"/>
      <c r="I388" s="160"/>
      <c r="J388" s="169">
        <f>BK388</f>
        <v>0</v>
      </c>
      <c r="K388" s="12"/>
      <c r="L388" s="157"/>
      <c r="M388" s="162"/>
      <c r="N388" s="163"/>
      <c r="O388" s="163"/>
      <c r="P388" s="164">
        <f>SUM(P389:P407)</f>
        <v>0</v>
      </c>
      <c r="Q388" s="163"/>
      <c r="R388" s="164">
        <f>SUM(R389:R407)</f>
        <v>9.4996536999999996</v>
      </c>
      <c r="S388" s="163"/>
      <c r="T388" s="165">
        <f>SUM(T389:T407)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158" t="s">
        <v>86</v>
      </c>
      <c r="AT388" s="166" t="s">
        <v>75</v>
      </c>
      <c r="AU388" s="166" t="s">
        <v>84</v>
      </c>
      <c r="AY388" s="158" t="s">
        <v>136</v>
      </c>
      <c r="BK388" s="167">
        <f>SUM(BK389:BK407)</f>
        <v>0</v>
      </c>
    </row>
    <row r="389" s="2" customFormat="1" ht="24.15" customHeight="1">
      <c r="A389" s="37"/>
      <c r="B389" s="170"/>
      <c r="C389" s="171" t="s">
        <v>831</v>
      </c>
      <c r="D389" s="171" t="s">
        <v>139</v>
      </c>
      <c r="E389" s="172" t="s">
        <v>832</v>
      </c>
      <c r="F389" s="173" t="s">
        <v>833</v>
      </c>
      <c r="G389" s="174" t="s">
        <v>142</v>
      </c>
      <c r="H389" s="175">
        <v>69.430000000000007</v>
      </c>
      <c r="I389" s="176"/>
      <c r="J389" s="177">
        <f>ROUND(I389*H389,2)</f>
        <v>0</v>
      </c>
      <c r="K389" s="173" t="s">
        <v>154</v>
      </c>
      <c r="L389" s="38"/>
      <c r="M389" s="178" t="s">
        <v>1</v>
      </c>
      <c r="N389" s="179" t="s">
        <v>41</v>
      </c>
      <c r="O389" s="76"/>
      <c r="P389" s="180">
        <f>O389*H389</f>
        <v>0</v>
      </c>
      <c r="Q389" s="180">
        <v>0.012200000000000001</v>
      </c>
      <c r="R389" s="180">
        <f>Q389*H389</f>
        <v>0.84704600000000019</v>
      </c>
      <c r="S389" s="180">
        <v>0</v>
      </c>
      <c r="T389" s="18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82" t="s">
        <v>292</v>
      </c>
      <c r="AT389" s="182" t="s">
        <v>139</v>
      </c>
      <c r="AU389" s="182" t="s">
        <v>86</v>
      </c>
      <c r="AY389" s="18" t="s">
        <v>136</v>
      </c>
      <c r="BE389" s="183">
        <f>IF(N389="základní",J389,0)</f>
        <v>0</v>
      </c>
      <c r="BF389" s="183">
        <f>IF(N389="snížená",J389,0)</f>
        <v>0</v>
      </c>
      <c r="BG389" s="183">
        <f>IF(N389="zákl. přenesená",J389,0)</f>
        <v>0</v>
      </c>
      <c r="BH389" s="183">
        <f>IF(N389="sníž. přenesená",J389,0)</f>
        <v>0</v>
      </c>
      <c r="BI389" s="183">
        <f>IF(N389="nulová",J389,0)</f>
        <v>0</v>
      </c>
      <c r="BJ389" s="18" t="s">
        <v>84</v>
      </c>
      <c r="BK389" s="183">
        <f>ROUND(I389*H389,2)</f>
        <v>0</v>
      </c>
      <c r="BL389" s="18" t="s">
        <v>292</v>
      </c>
      <c r="BM389" s="182" t="s">
        <v>834</v>
      </c>
    </row>
    <row r="390" s="2" customFormat="1">
      <c r="A390" s="37"/>
      <c r="B390" s="38"/>
      <c r="C390" s="37"/>
      <c r="D390" s="184" t="s">
        <v>145</v>
      </c>
      <c r="E390" s="37"/>
      <c r="F390" s="185" t="s">
        <v>835</v>
      </c>
      <c r="G390" s="37"/>
      <c r="H390" s="37"/>
      <c r="I390" s="186"/>
      <c r="J390" s="37"/>
      <c r="K390" s="37"/>
      <c r="L390" s="38"/>
      <c r="M390" s="187"/>
      <c r="N390" s="188"/>
      <c r="O390" s="76"/>
      <c r="P390" s="76"/>
      <c r="Q390" s="76"/>
      <c r="R390" s="76"/>
      <c r="S390" s="76"/>
      <c r="T390" s="7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T390" s="18" t="s">
        <v>145</v>
      </c>
      <c r="AU390" s="18" t="s">
        <v>86</v>
      </c>
    </row>
    <row r="391" s="14" customFormat="1">
      <c r="A391" s="14"/>
      <c r="B391" s="196"/>
      <c r="C391" s="14"/>
      <c r="D391" s="184" t="s">
        <v>147</v>
      </c>
      <c r="E391" s="197" t="s">
        <v>1</v>
      </c>
      <c r="F391" s="198" t="s">
        <v>836</v>
      </c>
      <c r="G391" s="14"/>
      <c r="H391" s="199">
        <v>69.430000000000007</v>
      </c>
      <c r="I391" s="200"/>
      <c r="J391" s="14"/>
      <c r="K391" s="14"/>
      <c r="L391" s="196"/>
      <c r="M391" s="201"/>
      <c r="N391" s="202"/>
      <c r="O391" s="202"/>
      <c r="P391" s="202"/>
      <c r="Q391" s="202"/>
      <c r="R391" s="202"/>
      <c r="S391" s="202"/>
      <c r="T391" s="20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197" t="s">
        <v>147</v>
      </c>
      <c r="AU391" s="197" t="s">
        <v>86</v>
      </c>
      <c r="AV391" s="14" t="s">
        <v>86</v>
      </c>
      <c r="AW391" s="14" t="s">
        <v>32</v>
      </c>
      <c r="AX391" s="14" t="s">
        <v>84</v>
      </c>
      <c r="AY391" s="197" t="s">
        <v>136</v>
      </c>
    </row>
    <row r="392" s="2" customFormat="1" ht="24.15" customHeight="1">
      <c r="A392" s="37"/>
      <c r="B392" s="170"/>
      <c r="C392" s="171" t="s">
        <v>837</v>
      </c>
      <c r="D392" s="171" t="s">
        <v>139</v>
      </c>
      <c r="E392" s="172" t="s">
        <v>838</v>
      </c>
      <c r="F392" s="173" t="s">
        <v>839</v>
      </c>
      <c r="G392" s="174" t="s">
        <v>142</v>
      </c>
      <c r="H392" s="175">
        <v>105.83</v>
      </c>
      <c r="I392" s="176"/>
      <c r="J392" s="177">
        <f>ROUND(I392*H392,2)</f>
        <v>0</v>
      </c>
      <c r="K392" s="173" t="s">
        <v>154</v>
      </c>
      <c r="L392" s="38"/>
      <c r="M392" s="178" t="s">
        <v>1</v>
      </c>
      <c r="N392" s="179" t="s">
        <v>41</v>
      </c>
      <c r="O392" s="76"/>
      <c r="P392" s="180">
        <f>O392*H392</f>
        <v>0</v>
      </c>
      <c r="Q392" s="180">
        <v>0.012590000000000001</v>
      </c>
      <c r="R392" s="180">
        <f>Q392*H392</f>
        <v>1.3323997000000001</v>
      </c>
      <c r="S392" s="180">
        <v>0</v>
      </c>
      <c r="T392" s="18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82" t="s">
        <v>292</v>
      </c>
      <c r="AT392" s="182" t="s">
        <v>139</v>
      </c>
      <c r="AU392" s="182" t="s">
        <v>86</v>
      </c>
      <c r="AY392" s="18" t="s">
        <v>136</v>
      </c>
      <c r="BE392" s="183">
        <f>IF(N392="základní",J392,0)</f>
        <v>0</v>
      </c>
      <c r="BF392" s="183">
        <f>IF(N392="snížená",J392,0)</f>
        <v>0</v>
      </c>
      <c r="BG392" s="183">
        <f>IF(N392="zákl. přenesená",J392,0)</f>
        <v>0</v>
      </c>
      <c r="BH392" s="183">
        <f>IF(N392="sníž. přenesená",J392,0)</f>
        <v>0</v>
      </c>
      <c r="BI392" s="183">
        <f>IF(N392="nulová",J392,0)</f>
        <v>0</v>
      </c>
      <c r="BJ392" s="18" t="s">
        <v>84</v>
      </c>
      <c r="BK392" s="183">
        <f>ROUND(I392*H392,2)</f>
        <v>0</v>
      </c>
      <c r="BL392" s="18" t="s">
        <v>292</v>
      </c>
      <c r="BM392" s="182" t="s">
        <v>840</v>
      </c>
    </row>
    <row r="393" s="2" customFormat="1">
      <c r="A393" s="37"/>
      <c r="B393" s="38"/>
      <c r="C393" s="37"/>
      <c r="D393" s="184" t="s">
        <v>145</v>
      </c>
      <c r="E393" s="37"/>
      <c r="F393" s="185" t="s">
        <v>841</v>
      </c>
      <c r="G393" s="37"/>
      <c r="H393" s="37"/>
      <c r="I393" s="186"/>
      <c r="J393" s="37"/>
      <c r="K393" s="37"/>
      <c r="L393" s="38"/>
      <c r="M393" s="187"/>
      <c r="N393" s="188"/>
      <c r="O393" s="76"/>
      <c r="P393" s="76"/>
      <c r="Q393" s="76"/>
      <c r="R393" s="76"/>
      <c r="S393" s="76"/>
      <c r="T393" s="7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18" t="s">
        <v>145</v>
      </c>
      <c r="AU393" s="18" t="s">
        <v>86</v>
      </c>
    </row>
    <row r="394" s="14" customFormat="1">
      <c r="A394" s="14"/>
      <c r="B394" s="196"/>
      <c r="C394" s="14"/>
      <c r="D394" s="184" t="s">
        <v>147</v>
      </c>
      <c r="E394" s="197" t="s">
        <v>1</v>
      </c>
      <c r="F394" s="198" t="s">
        <v>842</v>
      </c>
      <c r="G394" s="14"/>
      <c r="H394" s="199">
        <v>105.83</v>
      </c>
      <c r="I394" s="200"/>
      <c r="J394" s="14"/>
      <c r="K394" s="14"/>
      <c r="L394" s="196"/>
      <c r="M394" s="201"/>
      <c r="N394" s="202"/>
      <c r="O394" s="202"/>
      <c r="P394" s="202"/>
      <c r="Q394" s="202"/>
      <c r="R394" s="202"/>
      <c r="S394" s="202"/>
      <c r="T394" s="20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97" t="s">
        <v>147</v>
      </c>
      <c r="AU394" s="197" t="s">
        <v>86</v>
      </c>
      <c r="AV394" s="14" t="s">
        <v>86</v>
      </c>
      <c r="AW394" s="14" t="s">
        <v>32</v>
      </c>
      <c r="AX394" s="14" t="s">
        <v>84</v>
      </c>
      <c r="AY394" s="197" t="s">
        <v>136</v>
      </c>
    </row>
    <row r="395" s="2" customFormat="1" ht="33" customHeight="1">
      <c r="A395" s="37"/>
      <c r="B395" s="170"/>
      <c r="C395" s="171" t="s">
        <v>843</v>
      </c>
      <c r="D395" s="171" t="s">
        <v>139</v>
      </c>
      <c r="E395" s="172" t="s">
        <v>844</v>
      </c>
      <c r="F395" s="173" t="s">
        <v>845</v>
      </c>
      <c r="G395" s="174" t="s">
        <v>142</v>
      </c>
      <c r="H395" s="175">
        <v>771.36000000000001</v>
      </c>
      <c r="I395" s="176"/>
      <c r="J395" s="177">
        <f>ROUND(I395*H395,2)</f>
        <v>0</v>
      </c>
      <c r="K395" s="173" t="s">
        <v>154</v>
      </c>
      <c r="L395" s="38"/>
      <c r="M395" s="178" t="s">
        <v>1</v>
      </c>
      <c r="N395" s="179" t="s">
        <v>41</v>
      </c>
      <c r="O395" s="76"/>
      <c r="P395" s="180">
        <f>O395*H395</f>
        <v>0</v>
      </c>
      <c r="Q395" s="180">
        <v>0.00125</v>
      </c>
      <c r="R395" s="180">
        <f>Q395*H395</f>
        <v>0.96420000000000006</v>
      </c>
      <c r="S395" s="180">
        <v>0</v>
      </c>
      <c r="T395" s="18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82" t="s">
        <v>292</v>
      </c>
      <c r="AT395" s="182" t="s">
        <v>139</v>
      </c>
      <c r="AU395" s="182" t="s">
        <v>86</v>
      </c>
      <c r="AY395" s="18" t="s">
        <v>136</v>
      </c>
      <c r="BE395" s="183">
        <f>IF(N395="základní",J395,0)</f>
        <v>0</v>
      </c>
      <c r="BF395" s="183">
        <f>IF(N395="snížená",J395,0)</f>
        <v>0</v>
      </c>
      <c r="BG395" s="183">
        <f>IF(N395="zákl. přenesená",J395,0)</f>
        <v>0</v>
      </c>
      <c r="BH395" s="183">
        <f>IF(N395="sníž. přenesená",J395,0)</f>
        <v>0</v>
      </c>
      <c r="BI395" s="183">
        <f>IF(N395="nulová",J395,0)</f>
        <v>0</v>
      </c>
      <c r="BJ395" s="18" t="s">
        <v>84</v>
      </c>
      <c r="BK395" s="183">
        <f>ROUND(I395*H395,2)</f>
        <v>0</v>
      </c>
      <c r="BL395" s="18" t="s">
        <v>292</v>
      </c>
      <c r="BM395" s="182" t="s">
        <v>846</v>
      </c>
    </row>
    <row r="396" s="2" customFormat="1">
      <c r="A396" s="37"/>
      <c r="B396" s="38"/>
      <c r="C396" s="37"/>
      <c r="D396" s="184" t="s">
        <v>145</v>
      </c>
      <c r="E396" s="37"/>
      <c r="F396" s="185" t="s">
        <v>847</v>
      </c>
      <c r="G396" s="37"/>
      <c r="H396" s="37"/>
      <c r="I396" s="186"/>
      <c r="J396" s="37"/>
      <c r="K396" s="37"/>
      <c r="L396" s="38"/>
      <c r="M396" s="187"/>
      <c r="N396" s="188"/>
      <c r="O396" s="76"/>
      <c r="P396" s="76"/>
      <c r="Q396" s="76"/>
      <c r="R396" s="76"/>
      <c r="S396" s="76"/>
      <c r="T396" s="7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18" t="s">
        <v>145</v>
      </c>
      <c r="AU396" s="18" t="s">
        <v>86</v>
      </c>
    </row>
    <row r="397" s="14" customFormat="1">
      <c r="A397" s="14"/>
      <c r="B397" s="196"/>
      <c r="C397" s="14"/>
      <c r="D397" s="184" t="s">
        <v>147</v>
      </c>
      <c r="E397" s="197" t="s">
        <v>1</v>
      </c>
      <c r="F397" s="198" t="s">
        <v>848</v>
      </c>
      <c r="G397" s="14"/>
      <c r="H397" s="199">
        <v>567.23000000000002</v>
      </c>
      <c r="I397" s="200"/>
      <c r="J397" s="14"/>
      <c r="K397" s="14"/>
      <c r="L397" s="196"/>
      <c r="M397" s="201"/>
      <c r="N397" s="202"/>
      <c r="O397" s="202"/>
      <c r="P397" s="202"/>
      <c r="Q397" s="202"/>
      <c r="R397" s="202"/>
      <c r="S397" s="202"/>
      <c r="T397" s="20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197" t="s">
        <v>147</v>
      </c>
      <c r="AU397" s="197" t="s">
        <v>86</v>
      </c>
      <c r="AV397" s="14" t="s">
        <v>86</v>
      </c>
      <c r="AW397" s="14" t="s">
        <v>32</v>
      </c>
      <c r="AX397" s="14" t="s">
        <v>76</v>
      </c>
      <c r="AY397" s="197" t="s">
        <v>136</v>
      </c>
    </row>
    <row r="398" s="14" customFormat="1">
      <c r="A398" s="14"/>
      <c r="B398" s="196"/>
      <c r="C398" s="14"/>
      <c r="D398" s="184" t="s">
        <v>147</v>
      </c>
      <c r="E398" s="197" t="s">
        <v>1</v>
      </c>
      <c r="F398" s="198" t="s">
        <v>849</v>
      </c>
      <c r="G398" s="14"/>
      <c r="H398" s="199">
        <v>204.13</v>
      </c>
      <c r="I398" s="200"/>
      <c r="J398" s="14"/>
      <c r="K398" s="14"/>
      <c r="L398" s="196"/>
      <c r="M398" s="201"/>
      <c r="N398" s="202"/>
      <c r="O398" s="202"/>
      <c r="P398" s="202"/>
      <c r="Q398" s="202"/>
      <c r="R398" s="202"/>
      <c r="S398" s="202"/>
      <c r="T398" s="20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197" t="s">
        <v>147</v>
      </c>
      <c r="AU398" s="197" t="s">
        <v>86</v>
      </c>
      <c r="AV398" s="14" t="s">
        <v>86</v>
      </c>
      <c r="AW398" s="14" t="s">
        <v>32</v>
      </c>
      <c r="AX398" s="14" t="s">
        <v>76</v>
      </c>
      <c r="AY398" s="197" t="s">
        <v>136</v>
      </c>
    </row>
    <row r="399" s="15" customFormat="1">
      <c r="A399" s="15"/>
      <c r="B399" s="204"/>
      <c r="C399" s="15"/>
      <c r="D399" s="184" t="s">
        <v>147</v>
      </c>
      <c r="E399" s="205" t="s">
        <v>1</v>
      </c>
      <c r="F399" s="206" t="s">
        <v>190</v>
      </c>
      <c r="G399" s="15"/>
      <c r="H399" s="207">
        <v>771.36000000000001</v>
      </c>
      <c r="I399" s="208"/>
      <c r="J399" s="15"/>
      <c r="K399" s="15"/>
      <c r="L399" s="204"/>
      <c r="M399" s="209"/>
      <c r="N399" s="210"/>
      <c r="O399" s="210"/>
      <c r="P399" s="210"/>
      <c r="Q399" s="210"/>
      <c r="R399" s="210"/>
      <c r="S399" s="210"/>
      <c r="T399" s="21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05" t="s">
        <v>147</v>
      </c>
      <c r="AU399" s="205" t="s">
        <v>86</v>
      </c>
      <c r="AV399" s="15" t="s">
        <v>143</v>
      </c>
      <c r="AW399" s="15" t="s">
        <v>32</v>
      </c>
      <c r="AX399" s="15" t="s">
        <v>84</v>
      </c>
      <c r="AY399" s="205" t="s">
        <v>136</v>
      </c>
    </row>
    <row r="400" s="2" customFormat="1" ht="24.15" customHeight="1">
      <c r="A400" s="37"/>
      <c r="B400" s="170"/>
      <c r="C400" s="216" t="s">
        <v>850</v>
      </c>
      <c r="D400" s="216" t="s">
        <v>554</v>
      </c>
      <c r="E400" s="217" t="s">
        <v>851</v>
      </c>
      <c r="F400" s="218" t="s">
        <v>852</v>
      </c>
      <c r="G400" s="219" t="s">
        <v>142</v>
      </c>
      <c r="H400" s="220">
        <v>584.24699999999996</v>
      </c>
      <c r="I400" s="221"/>
      <c r="J400" s="222">
        <f>ROUND(I400*H400,2)</f>
        <v>0</v>
      </c>
      <c r="K400" s="218" t="s">
        <v>1</v>
      </c>
      <c r="L400" s="223"/>
      <c r="M400" s="224" t="s">
        <v>1</v>
      </c>
      <c r="N400" s="225" t="s">
        <v>41</v>
      </c>
      <c r="O400" s="76"/>
      <c r="P400" s="180">
        <f>O400*H400</f>
        <v>0</v>
      </c>
      <c r="Q400" s="180">
        <v>0.0080000000000000002</v>
      </c>
      <c r="R400" s="180">
        <f>Q400*H400</f>
        <v>4.6739759999999997</v>
      </c>
      <c r="S400" s="180">
        <v>0</v>
      </c>
      <c r="T400" s="18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2" t="s">
        <v>383</v>
      </c>
      <c r="AT400" s="182" t="s">
        <v>554</v>
      </c>
      <c r="AU400" s="182" t="s">
        <v>86</v>
      </c>
      <c r="AY400" s="18" t="s">
        <v>136</v>
      </c>
      <c r="BE400" s="183">
        <f>IF(N400="základní",J400,0)</f>
        <v>0</v>
      </c>
      <c r="BF400" s="183">
        <f>IF(N400="snížená",J400,0)</f>
        <v>0</v>
      </c>
      <c r="BG400" s="183">
        <f>IF(N400="zákl. přenesená",J400,0)</f>
        <v>0</v>
      </c>
      <c r="BH400" s="183">
        <f>IF(N400="sníž. přenesená",J400,0)</f>
        <v>0</v>
      </c>
      <c r="BI400" s="183">
        <f>IF(N400="nulová",J400,0)</f>
        <v>0</v>
      </c>
      <c r="BJ400" s="18" t="s">
        <v>84</v>
      </c>
      <c r="BK400" s="183">
        <f>ROUND(I400*H400,2)</f>
        <v>0</v>
      </c>
      <c r="BL400" s="18" t="s">
        <v>292</v>
      </c>
      <c r="BM400" s="182" t="s">
        <v>853</v>
      </c>
    </row>
    <row r="401" s="2" customFormat="1">
      <c r="A401" s="37"/>
      <c r="B401" s="38"/>
      <c r="C401" s="37"/>
      <c r="D401" s="184" t="s">
        <v>145</v>
      </c>
      <c r="E401" s="37"/>
      <c r="F401" s="185" t="s">
        <v>854</v>
      </c>
      <c r="G401" s="37"/>
      <c r="H401" s="37"/>
      <c r="I401" s="186"/>
      <c r="J401" s="37"/>
      <c r="K401" s="37"/>
      <c r="L401" s="38"/>
      <c r="M401" s="187"/>
      <c r="N401" s="188"/>
      <c r="O401" s="76"/>
      <c r="P401" s="76"/>
      <c r="Q401" s="76"/>
      <c r="R401" s="76"/>
      <c r="S401" s="76"/>
      <c r="T401" s="7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8" t="s">
        <v>145</v>
      </c>
      <c r="AU401" s="18" t="s">
        <v>86</v>
      </c>
    </row>
    <row r="402" s="14" customFormat="1">
      <c r="A402" s="14"/>
      <c r="B402" s="196"/>
      <c r="C402" s="14"/>
      <c r="D402" s="184" t="s">
        <v>147</v>
      </c>
      <c r="E402" s="14"/>
      <c r="F402" s="198" t="s">
        <v>855</v>
      </c>
      <c r="G402" s="14"/>
      <c r="H402" s="199">
        <v>584.24699999999996</v>
      </c>
      <c r="I402" s="200"/>
      <c r="J402" s="14"/>
      <c r="K402" s="14"/>
      <c r="L402" s="196"/>
      <c r="M402" s="201"/>
      <c r="N402" s="202"/>
      <c r="O402" s="202"/>
      <c r="P402" s="202"/>
      <c r="Q402" s="202"/>
      <c r="R402" s="202"/>
      <c r="S402" s="202"/>
      <c r="T402" s="20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197" t="s">
        <v>147</v>
      </c>
      <c r="AU402" s="197" t="s">
        <v>86</v>
      </c>
      <c r="AV402" s="14" t="s">
        <v>86</v>
      </c>
      <c r="AW402" s="14" t="s">
        <v>3</v>
      </c>
      <c r="AX402" s="14" t="s">
        <v>84</v>
      </c>
      <c r="AY402" s="197" t="s">
        <v>136</v>
      </c>
    </row>
    <row r="403" s="2" customFormat="1" ht="24.15" customHeight="1">
      <c r="A403" s="37"/>
      <c r="B403" s="170"/>
      <c r="C403" s="216" t="s">
        <v>856</v>
      </c>
      <c r="D403" s="216" t="s">
        <v>554</v>
      </c>
      <c r="E403" s="217" t="s">
        <v>857</v>
      </c>
      <c r="F403" s="218" t="s">
        <v>858</v>
      </c>
      <c r="G403" s="219" t="s">
        <v>142</v>
      </c>
      <c r="H403" s="220">
        <v>210.25399999999999</v>
      </c>
      <c r="I403" s="221"/>
      <c r="J403" s="222">
        <f>ROUND(I403*H403,2)</f>
        <v>0</v>
      </c>
      <c r="K403" s="218" t="s">
        <v>1</v>
      </c>
      <c r="L403" s="223"/>
      <c r="M403" s="224" t="s">
        <v>1</v>
      </c>
      <c r="N403" s="225" t="s">
        <v>41</v>
      </c>
      <c r="O403" s="76"/>
      <c r="P403" s="180">
        <f>O403*H403</f>
        <v>0</v>
      </c>
      <c r="Q403" s="180">
        <v>0.0080000000000000002</v>
      </c>
      <c r="R403" s="180">
        <f>Q403*H403</f>
        <v>1.682032</v>
      </c>
      <c r="S403" s="180">
        <v>0</v>
      </c>
      <c r="T403" s="181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82" t="s">
        <v>383</v>
      </c>
      <c r="AT403" s="182" t="s">
        <v>554</v>
      </c>
      <c r="AU403" s="182" t="s">
        <v>86</v>
      </c>
      <c r="AY403" s="18" t="s">
        <v>136</v>
      </c>
      <c r="BE403" s="183">
        <f>IF(N403="základní",J403,0)</f>
        <v>0</v>
      </c>
      <c r="BF403" s="183">
        <f>IF(N403="snížená",J403,0)</f>
        <v>0</v>
      </c>
      <c r="BG403" s="183">
        <f>IF(N403="zákl. přenesená",J403,0)</f>
        <v>0</v>
      </c>
      <c r="BH403" s="183">
        <f>IF(N403="sníž. přenesená",J403,0)</f>
        <v>0</v>
      </c>
      <c r="BI403" s="183">
        <f>IF(N403="nulová",J403,0)</f>
        <v>0</v>
      </c>
      <c r="BJ403" s="18" t="s">
        <v>84</v>
      </c>
      <c r="BK403" s="183">
        <f>ROUND(I403*H403,2)</f>
        <v>0</v>
      </c>
      <c r="BL403" s="18" t="s">
        <v>292</v>
      </c>
      <c r="BM403" s="182" t="s">
        <v>859</v>
      </c>
    </row>
    <row r="404" s="2" customFormat="1">
      <c r="A404" s="37"/>
      <c r="B404" s="38"/>
      <c r="C404" s="37"/>
      <c r="D404" s="184" t="s">
        <v>145</v>
      </c>
      <c r="E404" s="37"/>
      <c r="F404" s="185" t="s">
        <v>854</v>
      </c>
      <c r="G404" s="37"/>
      <c r="H404" s="37"/>
      <c r="I404" s="186"/>
      <c r="J404" s="37"/>
      <c r="K404" s="37"/>
      <c r="L404" s="38"/>
      <c r="M404" s="187"/>
      <c r="N404" s="188"/>
      <c r="O404" s="76"/>
      <c r="P404" s="76"/>
      <c r="Q404" s="76"/>
      <c r="R404" s="76"/>
      <c r="S404" s="76"/>
      <c r="T404" s="7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8" t="s">
        <v>145</v>
      </c>
      <c r="AU404" s="18" t="s">
        <v>86</v>
      </c>
    </row>
    <row r="405" s="14" customFormat="1">
      <c r="A405" s="14"/>
      <c r="B405" s="196"/>
      <c r="C405" s="14"/>
      <c r="D405" s="184" t="s">
        <v>147</v>
      </c>
      <c r="E405" s="14"/>
      <c r="F405" s="198" t="s">
        <v>860</v>
      </c>
      <c r="G405" s="14"/>
      <c r="H405" s="199">
        <v>210.25399999999999</v>
      </c>
      <c r="I405" s="200"/>
      <c r="J405" s="14"/>
      <c r="K405" s="14"/>
      <c r="L405" s="196"/>
      <c r="M405" s="201"/>
      <c r="N405" s="202"/>
      <c r="O405" s="202"/>
      <c r="P405" s="202"/>
      <c r="Q405" s="202"/>
      <c r="R405" s="202"/>
      <c r="S405" s="202"/>
      <c r="T405" s="20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197" t="s">
        <v>147</v>
      </c>
      <c r="AU405" s="197" t="s">
        <v>86</v>
      </c>
      <c r="AV405" s="14" t="s">
        <v>86</v>
      </c>
      <c r="AW405" s="14" t="s">
        <v>3</v>
      </c>
      <c r="AX405" s="14" t="s">
        <v>84</v>
      </c>
      <c r="AY405" s="197" t="s">
        <v>136</v>
      </c>
    </row>
    <row r="406" s="2" customFormat="1" ht="24.15" customHeight="1">
      <c r="A406" s="37"/>
      <c r="B406" s="170"/>
      <c r="C406" s="171" t="s">
        <v>861</v>
      </c>
      <c r="D406" s="171" t="s">
        <v>139</v>
      </c>
      <c r="E406" s="172" t="s">
        <v>862</v>
      </c>
      <c r="F406" s="173" t="s">
        <v>863</v>
      </c>
      <c r="G406" s="174" t="s">
        <v>255</v>
      </c>
      <c r="H406" s="175">
        <v>9.5</v>
      </c>
      <c r="I406" s="176"/>
      <c r="J406" s="177">
        <f>ROUND(I406*H406,2)</f>
        <v>0</v>
      </c>
      <c r="K406" s="173" t="s">
        <v>154</v>
      </c>
      <c r="L406" s="38"/>
      <c r="M406" s="178" t="s">
        <v>1</v>
      </c>
      <c r="N406" s="179" t="s">
        <v>41</v>
      </c>
      <c r="O406" s="76"/>
      <c r="P406" s="180">
        <f>O406*H406</f>
        <v>0</v>
      </c>
      <c r="Q406" s="180">
        <v>0</v>
      </c>
      <c r="R406" s="180">
        <f>Q406*H406</f>
        <v>0</v>
      </c>
      <c r="S406" s="180">
        <v>0</v>
      </c>
      <c r="T406" s="18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82" t="s">
        <v>292</v>
      </c>
      <c r="AT406" s="182" t="s">
        <v>139</v>
      </c>
      <c r="AU406" s="182" t="s">
        <v>86</v>
      </c>
      <c r="AY406" s="18" t="s">
        <v>136</v>
      </c>
      <c r="BE406" s="183">
        <f>IF(N406="základní",J406,0)</f>
        <v>0</v>
      </c>
      <c r="BF406" s="183">
        <f>IF(N406="snížená",J406,0)</f>
        <v>0</v>
      </c>
      <c r="BG406" s="183">
        <f>IF(N406="zákl. přenesená",J406,0)</f>
        <v>0</v>
      </c>
      <c r="BH406" s="183">
        <f>IF(N406="sníž. přenesená",J406,0)</f>
        <v>0</v>
      </c>
      <c r="BI406" s="183">
        <f>IF(N406="nulová",J406,0)</f>
        <v>0</v>
      </c>
      <c r="BJ406" s="18" t="s">
        <v>84</v>
      </c>
      <c r="BK406" s="183">
        <f>ROUND(I406*H406,2)</f>
        <v>0</v>
      </c>
      <c r="BL406" s="18" t="s">
        <v>292</v>
      </c>
      <c r="BM406" s="182" t="s">
        <v>864</v>
      </c>
    </row>
    <row r="407" s="2" customFormat="1">
      <c r="A407" s="37"/>
      <c r="B407" s="38"/>
      <c r="C407" s="37"/>
      <c r="D407" s="184" t="s">
        <v>145</v>
      </c>
      <c r="E407" s="37"/>
      <c r="F407" s="185" t="s">
        <v>865</v>
      </c>
      <c r="G407" s="37"/>
      <c r="H407" s="37"/>
      <c r="I407" s="186"/>
      <c r="J407" s="37"/>
      <c r="K407" s="37"/>
      <c r="L407" s="38"/>
      <c r="M407" s="187"/>
      <c r="N407" s="188"/>
      <c r="O407" s="76"/>
      <c r="P407" s="76"/>
      <c r="Q407" s="76"/>
      <c r="R407" s="76"/>
      <c r="S407" s="76"/>
      <c r="T407" s="7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18" t="s">
        <v>145</v>
      </c>
      <c r="AU407" s="18" t="s">
        <v>86</v>
      </c>
    </row>
    <row r="408" s="12" customFormat="1" ht="22.8" customHeight="1">
      <c r="A408" s="12"/>
      <c r="B408" s="157"/>
      <c r="C408" s="12"/>
      <c r="D408" s="158" t="s">
        <v>75</v>
      </c>
      <c r="E408" s="168" t="s">
        <v>360</v>
      </c>
      <c r="F408" s="168" t="s">
        <v>361</v>
      </c>
      <c r="G408" s="12"/>
      <c r="H408" s="12"/>
      <c r="I408" s="160"/>
      <c r="J408" s="169">
        <f>BK408</f>
        <v>0</v>
      </c>
      <c r="K408" s="12"/>
      <c r="L408" s="157"/>
      <c r="M408" s="162"/>
      <c r="N408" s="163"/>
      <c r="O408" s="163"/>
      <c r="P408" s="164">
        <f>SUM(P409:P469)</f>
        <v>0</v>
      </c>
      <c r="Q408" s="163"/>
      <c r="R408" s="164">
        <f>SUM(R409:R469)</f>
        <v>0.126</v>
      </c>
      <c r="S408" s="163"/>
      <c r="T408" s="165">
        <f>SUM(T409:T469)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158" t="s">
        <v>86</v>
      </c>
      <c r="AT408" s="166" t="s">
        <v>75</v>
      </c>
      <c r="AU408" s="166" t="s">
        <v>84</v>
      </c>
      <c r="AY408" s="158" t="s">
        <v>136</v>
      </c>
      <c r="BK408" s="167">
        <f>SUM(BK409:BK469)</f>
        <v>0</v>
      </c>
    </row>
    <row r="409" s="2" customFormat="1" ht="24.15" customHeight="1">
      <c r="A409" s="37"/>
      <c r="B409" s="170"/>
      <c r="C409" s="171" t="s">
        <v>866</v>
      </c>
      <c r="D409" s="171" t="s">
        <v>139</v>
      </c>
      <c r="E409" s="172" t="s">
        <v>867</v>
      </c>
      <c r="F409" s="173" t="s">
        <v>868</v>
      </c>
      <c r="G409" s="174" t="s">
        <v>207</v>
      </c>
      <c r="H409" s="175">
        <v>22.5</v>
      </c>
      <c r="I409" s="176"/>
      <c r="J409" s="177">
        <f>ROUND(I409*H409,2)</f>
        <v>0</v>
      </c>
      <c r="K409" s="173" t="s">
        <v>1</v>
      </c>
      <c r="L409" s="38"/>
      <c r="M409" s="178" t="s">
        <v>1</v>
      </c>
      <c r="N409" s="179" t="s">
        <v>41</v>
      </c>
      <c r="O409" s="76"/>
      <c r="P409" s="180">
        <f>O409*H409</f>
        <v>0</v>
      </c>
      <c r="Q409" s="180">
        <v>0</v>
      </c>
      <c r="R409" s="180">
        <f>Q409*H409</f>
        <v>0</v>
      </c>
      <c r="S409" s="180">
        <v>0</v>
      </c>
      <c r="T409" s="181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182" t="s">
        <v>292</v>
      </c>
      <c r="AT409" s="182" t="s">
        <v>139</v>
      </c>
      <c r="AU409" s="182" t="s">
        <v>86</v>
      </c>
      <c r="AY409" s="18" t="s">
        <v>136</v>
      </c>
      <c r="BE409" s="183">
        <f>IF(N409="základní",J409,0)</f>
        <v>0</v>
      </c>
      <c r="BF409" s="183">
        <f>IF(N409="snížená",J409,0)</f>
        <v>0</v>
      </c>
      <c r="BG409" s="183">
        <f>IF(N409="zákl. přenesená",J409,0)</f>
        <v>0</v>
      </c>
      <c r="BH409" s="183">
        <f>IF(N409="sníž. přenesená",J409,0)</f>
        <v>0</v>
      </c>
      <c r="BI409" s="183">
        <f>IF(N409="nulová",J409,0)</f>
        <v>0</v>
      </c>
      <c r="BJ409" s="18" t="s">
        <v>84</v>
      </c>
      <c r="BK409" s="183">
        <f>ROUND(I409*H409,2)</f>
        <v>0</v>
      </c>
      <c r="BL409" s="18" t="s">
        <v>292</v>
      </c>
      <c r="BM409" s="182" t="s">
        <v>869</v>
      </c>
    </row>
    <row r="410" s="2" customFormat="1">
      <c r="A410" s="37"/>
      <c r="B410" s="38"/>
      <c r="C410" s="37"/>
      <c r="D410" s="184" t="s">
        <v>145</v>
      </c>
      <c r="E410" s="37"/>
      <c r="F410" s="185" t="s">
        <v>868</v>
      </c>
      <c r="G410" s="37"/>
      <c r="H410" s="37"/>
      <c r="I410" s="186"/>
      <c r="J410" s="37"/>
      <c r="K410" s="37"/>
      <c r="L410" s="38"/>
      <c r="M410" s="187"/>
      <c r="N410" s="188"/>
      <c r="O410" s="76"/>
      <c r="P410" s="76"/>
      <c r="Q410" s="76"/>
      <c r="R410" s="76"/>
      <c r="S410" s="76"/>
      <c r="T410" s="7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T410" s="18" t="s">
        <v>145</v>
      </c>
      <c r="AU410" s="18" t="s">
        <v>86</v>
      </c>
    </row>
    <row r="411" s="14" customFormat="1">
      <c r="A411" s="14"/>
      <c r="B411" s="196"/>
      <c r="C411" s="14"/>
      <c r="D411" s="184" t="s">
        <v>147</v>
      </c>
      <c r="E411" s="197" t="s">
        <v>1</v>
      </c>
      <c r="F411" s="198" t="s">
        <v>870</v>
      </c>
      <c r="G411" s="14"/>
      <c r="H411" s="199">
        <v>22.5</v>
      </c>
      <c r="I411" s="200"/>
      <c r="J411" s="14"/>
      <c r="K411" s="14"/>
      <c r="L411" s="196"/>
      <c r="M411" s="201"/>
      <c r="N411" s="202"/>
      <c r="O411" s="202"/>
      <c r="P411" s="202"/>
      <c r="Q411" s="202"/>
      <c r="R411" s="202"/>
      <c r="S411" s="202"/>
      <c r="T411" s="20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197" t="s">
        <v>147</v>
      </c>
      <c r="AU411" s="197" t="s">
        <v>86</v>
      </c>
      <c r="AV411" s="14" t="s">
        <v>86</v>
      </c>
      <c r="AW411" s="14" t="s">
        <v>32</v>
      </c>
      <c r="AX411" s="14" t="s">
        <v>84</v>
      </c>
      <c r="AY411" s="197" t="s">
        <v>136</v>
      </c>
    </row>
    <row r="412" s="2" customFormat="1" ht="24.15" customHeight="1">
      <c r="A412" s="37"/>
      <c r="B412" s="170"/>
      <c r="C412" s="216" t="s">
        <v>871</v>
      </c>
      <c r="D412" s="216" t="s">
        <v>554</v>
      </c>
      <c r="E412" s="217" t="s">
        <v>872</v>
      </c>
      <c r="F412" s="218" t="s">
        <v>873</v>
      </c>
      <c r="G412" s="219" t="s">
        <v>207</v>
      </c>
      <c r="H412" s="220">
        <v>31.5</v>
      </c>
      <c r="I412" s="221"/>
      <c r="J412" s="222">
        <f>ROUND(I412*H412,2)</f>
        <v>0</v>
      </c>
      <c r="K412" s="218" t="s">
        <v>1</v>
      </c>
      <c r="L412" s="223"/>
      <c r="M412" s="224" t="s">
        <v>1</v>
      </c>
      <c r="N412" s="225" t="s">
        <v>41</v>
      </c>
      <c r="O412" s="76"/>
      <c r="P412" s="180">
        <f>O412*H412</f>
        <v>0</v>
      </c>
      <c r="Q412" s="180">
        <v>0.0040000000000000001</v>
      </c>
      <c r="R412" s="180">
        <f>Q412*H412</f>
        <v>0.126</v>
      </c>
      <c r="S412" s="180">
        <v>0</v>
      </c>
      <c r="T412" s="181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82" t="s">
        <v>383</v>
      </c>
      <c r="AT412" s="182" t="s">
        <v>554</v>
      </c>
      <c r="AU412" s="182" t="s">
        <v>86</v>
      </c>
      <c r="AY412" s="18" t="s">
        <v>136</v>
      </c>
      <c r="BE412" s="183">
        <f>IF(N412="základní",J412,0)</f>
        <v>0</v>
      </c>
      <c r="BF412" s="183">
        <f>IF(N412="snížená",J412,0)</f>
        <v>0</v>
      </c>
      <c r="BG412" s="183">
        <f>IF(N412="zákl. přenesená",J412,0)</f>
        <v>0</v>
      </c>
      <c r="BH412" s="183">
        <f>IF(N412="sníž. přenesená",J412,0)</f>
        <v>0</v>
      </c>
      <c r="BI412" s="183">
        <f>IF(N412="nulová",J412,0)</f>
        <v>0</v>
      </c>
      <c r="BJ412" s="18" t="s">
        <v>84</v>
      </c>
      <c r="BK412" s="183">
        <f>ROUND(I412*H412,2)</f>
        <v>0</v>
      </c>
      <c r="BL412" s="18" t="s">
        <v>292</v>
      </c>
      <c r="BM412" s="182" t="s">
        <v>874</v>
      </c>
    </row>
    <row r="413" s="2" customFormat="1">
      <c r="A413" s="37"/>
      <c r="B413" s="38"/>
      <c r="C413" s="37"/>
      <c r="D413" s="184" t="s">
        <v>145</v>
      </c>
      <c r="E413" s="37"/>
      <c r="F413" s="185" t="s">
        <v>873</v>
      </c>
      <c r="G413" s="37"/>
      <c r="H413" s="37"/>
      <c r="I413" s="186"/>
      <c r="J413" s="37"/>
      <c r="K413" s="37"/>
      <c r="L413" s="38"/>
      <c r="M413" s="187"/>
      <c r="N413" s="188"/>
      <c r="O413" s="76"/>
      <c r="P413" s="76"/>
      <c r="Q413" s="76"/>
      <c r="R413" s="76"/>
      <c r="S413" s="76"/>
      <c r="T413" s="7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18" t="s">
        <v>145</v>
      </c>
      <c r="AU413" s="18" t="s">
        <v>86</v>
      </c>
    </row>
    <row r="414" s="2" customFormat="1" ht="16.5" customHeight="1">
      <c r="A414" s="37"/>
      <c r="B414" s="170"/>
      <c r="C414" s="171" t="s">
        <v>875</v>
      </c>
      <c r="D414" s="171" t="s">
        <v>139</v>
      </c>
      <c r="E414" s="172" t="s">
        <v>876</v>
      </c>
      <c r="F414" s="173" t="s">
        <v>877</v>
      </c>
      <c r="G414" s="174" t="s">
        <v>878</v>
      </c>
      <c r="H414" s="175">
        <v>1</v>
      </c>
      <c r="I414" s="176"/>
      <c r="J414" s="177">
        <f>ROUND(I414*H414,2)</f>
        <v>0</v>
      </c>
      <c r="K414" s="173" t="s">
        <v>1</v>
      </c>
      <c r="L414" s="38"/>
      <c r="M414" s="178" t="s">
        <v>1</v>
      </c>
      <c r="N414" s="179" t="s">
        <v>41</v>
      </c>
      <c r="O414" s="76"/>
      <c r="P414" s="180">
        <f>O414*H414</f>
        <v>0</v>
      </c>
      <c r="Q414" s="180">
        <v>0</v>
      </c>
      <c r="R414" s="180">
        <f>Q414*H414</f>
        <v>0</v>
      </c>
      <c r="S414" s="180">
        <v>0</v>
      </c>
      <c r="T414" s="181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82" t="s">
        <v>292</v>
      </c>
      <c r="AT414" s="182" t="s">
        <v>139</v>
      </c>
      <c r="AU414" s="182" t="s">
        <v>86</v>
      </c>
      <c r="AY414" s="18" t="s">
        <v>136</v>
      </c>
      <c r="BE414" s="183">
        <f>IF(N414="základní",J414,0)</f>
        <v>0</v>
      </c>
      <c r="BF414" s="183">
        <f>IF(N414="snížená",J414,0)</f>
        <v>0</v>
      </c>
      <c r="BG414" s="183">
        <f>IF(N414="zákl. přenesená",J414,0)</f>
        <v>0</v>
      </c>
      <c r="BH414" s="183">
        <f>IF(N414="sníž. přenesená",J414,0)</f>
        <v>0</v>
      </c>
      <c r="BI414" s="183">
        <f>IF(N414="nulová",J414,0)</f>
        <v>0</v>
      </c>
      <c r="BJ414" s="18" t="s">
        <v>84</v>
      </c>
      <c r="BK414" s="183">
        <f>ROUND(I414*H414,2)</f>
        <v>0</v>
      </c>
      <c r="BL414" s="18" t="s">
        <v>292</v>
      </c>
      <c r="BM414" s="182" t="s">
        <v>879</v>
      </c>
    </row>
    <row r="415" s="2" customFormat="1">
      <c r="A415" s="37"/>
      <c r="B415" s="38"/>
      <c r="C415" s="37"/>
      <c r="D415" s="184" t="s">
        <v>145</v>
      </c>
      <c r="E415" s="37"/>
      <c r="F415" s="185" t="s">
        <v>880</v>
      </c>
      <c r="G415" s="37"/>
      <c r="H415" s="37"/>
      <c r="I415" s="186"/>
      <c r="J415" s="37"/>
      <c r="K415" s="37"/>
      <c r="L415" s="38"/>
      <c r="M415" s="187"/>
      <c r="N415" s="188"/>
      <c r="O415" s="76"/>
      <c r="P415" s="76"/>
      <c r="Q415" s="76"/>
      <c r="R415" s="76"/>
      <c r="S415" s="76"/>
      <c r="T415" s="7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8" t="s">
        <v>145</v>
      </c>
      <c r="AU415" s="18" t="s">
        <v>86</v>
      </c>
    </row>
    <row r="416" s="2" customFormat="1" ht="16.5" customHeight="1">
      <c r="A416" s="37"/>
      <c r="B416" s="170"/>
      <c r="C416" s="171" t="s">
        <v>881</v>
      </c>
      <c r="D416" s="171" t="s">
        <v>139</v>
      </c>
      <c r="E416" s="172" t="s">
        <v>882</v>
      </c>
      <c r="F416" s="173" t="s">
        <v>883</v>
      </c>
      <c r="G416" s="174" t="s">
        <v>878</v>
      </c>
      <c r="H416" s="175">
        <v>1</v>
      </c>
      <c r="I416" s="176"/>
      <c r="J416" s="177">
        <f>ROUND(I416*H416,2)</f>
        <v>0</v>
      </c>
      <c r="K416" s="173" t="s">
        <v>1</v>
      </c>
      <c r="L416" s="38"/>
      <c r="M416" s="178" t="s">
        <v>1</v>
      </c>
      <c r="N416" s="179" t="s">
        <v>41</v>
      </c>
      <c r="O416" s="76"/>
      <c r="P416" s="180">
        <f>O416*H416</f>
        <v>0</v>
      </c>
      <c r="Q416" s="180">
        <v>0</v>
      </c>
      <c r="R416" s="180">
        <f>Q416*H416</f>
        <v>0</v>
      </c>
      <c r="S416" s="180">
        <v>0</v>
      </c>
      <c r="T416" s="18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82" t="s">
        <v>292</v>
      </c>
      <c r="AT416" s="182" t="s">
        <v>139</v>
      </c>
      <c r="AU416" s="182" t="s">
        <v>86</v>
      </c>
      <c r="AY416" s="18" t="s">
        <v>136</v>
      </c>
      <c r="BE416" s="183">
        <f>IF(N416="základní",J416,0)</f>
        <v>0</v>
      </c>
      <c r="BF416" s="183">
        <f>IF(N416="snížená",J416,0)</f>
        <v>0</v>
      </c>
      <c r="BG416" s="183">
        <f>IF(N416="zákl. přenesená",J416,0)</f>
        <v>0</v>
      </c>
      <c r="BH416" s="183">
        <f>IF(N416="sníž. přenesená",J416,0)</f>
        <v>0</v>
      </c>
      <c r="BI416" s="183">
        <f>IF(N416="nulová",J416,0)</f>
        <v>0</v>
      </c>
      <c r="BJ416" s="18" t="s">
        <v>84</v>
      </c>
      <c r="BK416" s="183">
        <f>ROUND(I416*H416,2)</f>
        <v>0</v>
      </c>
      <c r="BL416" s="18" t="s">
        <v>292</v>
      </c>
      <c r="BM416" s="182" t="s">
        <v>884</v>
      </c>
    </row>
    <row r="417" s="2" customFormat="1">
      <c r="A417" s="37"/>
      <c r="B417" s="38"/>
      <c r="C417" s="37"/>
      <c r="D417" s="184" t="s">
        <v>145</v>
      </c>
      <c r="E417" s="37"/>
      <c r="F417" s="185" t="s">
        <v>885</v>
      </c>
      <c r="G417" s="37"/>
      <c r="H417" s="37"/>
      <c r="I417" s="186"/>
      <c r="J417" s="37"/>
      <c r="K417" s="37"/>
      <c r="L417" s="38"/>
      <c r="M417" s="187"/>
      <c r="N417" s="188"/>
      <c r="O417" s="76"/>
      <c r="P417" s="76"/>
      <c r="Q417" s="76"/>
      <c r="R417" s="76"/>
      <c r="S417" s="76"/>
      <c r="T417" s="7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18" t="s">
        <v>145</v>
      </c>
      <c r="AU417" s="18" t="s">
        <v>86</v>
      </c>
    </row>
    <row r="418" s="2" customFormat="1" ht="16.5" customHeight="1">
      <c r="A418" s="37"/>
      <c r="B418" s="170"/>
      <c r="C418" s="171" t="s">
        <v>886</v>
      </c>
      <c r="D418" s="171" t="s">
        <v>139</v>
      </c>
      <c r="E418" s="172" t="s">
        <v>887</v>
      </c>
      <c r="F418" s="173" t="s">
        <v>888</v>
      </c>
      <c r="G418" s="174" t="s">
        <v>878</v>
      </c>
      <c r="H418" s="175">
        <v>1</v>
      </c>
      <c r="I418" s="176"/>
      <c r="J418" s="177">
        <f>ROUND(I418*H418,2)</f>
        <v>0</v>
      </c>
      <c r="K418" s="173" t="s">
        <v>1</v>
      </c>
      <c r="L418" s="38"/>
      <c r="M418" s="178" t="s">
        <v>1</v>
      </c>
      <c r="N418" s="179" t="s">
        <v>41</v>
      </c>
      <c r="O418" s="76"/>
      <c r="P418" s="180">
        <f>O418*H418</f>
        <v>0</v>
      </c>
      <c r="Q418" s="180">
        <v>0</v>
      </c>
      <c r="R418" s="180">
        <f>Q418*H418</f>
        <v>0</v>
      </c>
      <c r="S418" s="180">
        <v>0</v>
      </c>
      <c r="T418" s="181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2" t="s">
        <v>292</v>
      </c>
      <c r="AT418" s="182" t="s">
        <v>139</v>
      </c>
      <c r="AU418" s="182" t="s">
        <v>86</v>
      </c>
      <c r="AY418" s="18" t="s">
        <v>136</v>
      </c>
      <c r="BE418" s="183">
        <f>IF(N418="základní",J418,0)</f>
        <v>0</v>
      </c>
      <c r="BF418" s="183">
        <f>IF(N418="snížená",J418,0)</f>
        <v>0</v>
      </c>
      <c r="BG418" s="183">
        <f>IF(N418="zákl. přenesená",J418,0)</f>
        <v>0</v>
      </c>
      <c r="BH418" s="183">
        <f>IF(N418="sníž. přenesená",J418,0)</f>
        <v>0</v>
      </c>
      <c r="BI418" s="183">
        <f>IF(N418="nulová",J418,0)</f>
        <v>0</v>
      </c>
      <c r="BJ418" s="18" t="s">
        <v>84</v>
      </c>
      <c r="BK418" s="183">
        <f>ROUND(I418*H418,2)</f>
        <v>0</v>
      </c>
      <c r="BL418" s="18" t="s">
        <v>292</v>
      </c>
      <c r="BM418" s="182" t="s">
        <v>889</v>
      </c>
    </row>
    <row r="419" s="2" customFormat="1">
      <c r="A419" s="37"/>
      <c r="B419" s="38"/>
      <c r="C419" s="37"/>
      <c r="D419" s="184" t="s">
        <v>145</v>
      </c>
      <c r="E419" s="37"/>
      <c r="F419" s="185" t="s">
        <v>885</v>
      </c>
      <c r="G419" s="37"/>
      <c r="H419" s="37"/>
      <c r="I419" s="186"/>
      <c r="J419" s="37"/>
      <c r="K419" s="37"/>
      <c r="L419" s="38"/>
      <c r="M419" s="187"/>
      <c r="N419" s="188"/>
      <c r="O419" s="76"/>
      <c r="P419" s="76"/>
      <c r="Q419" s="76"/>
      <c r="R419" s="76"/>
      <c r="S419" s="76"/>
      <c r="T419" s="7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18" t="s">
        <v>145</v>
      </c>
      <c r="AU419" s="18" t="s">
        <v>86</v>
      </c>
    </row>
    <row r="420" s="2" customFormat="1" ht="24.15" customHeight="1">
      <c r="A420" s="37"/>
      <c r="B420" s="170"/>
      <c r="C420" s="171" t="s">
        <v>890</v>
      </c>
      <c r="D420" s="171" t="s">
        <v>139</v>
      </c>
      <c r="E420" s="172" t="s">
        <v>891</v>
      </c>
      <c r="F420" s="173" t="s">
        <v>892</v>
      </c>
      <c r="G420" s="174" t="s">
        <v>202</v>
      </c>
      <c r="H420" s="175">
        <v>1</v>
      </c>
      <c r="I420" s="176"/>
      <c r="J420" s="177">
        <f>ROUND(I420*H420,2)</f>
        <v>0</v>
      </c>
      <c r="K420" s="173" t="s">
        <v>1</v>
      </c>
      <c r="L420" s="38"/>
      <c r="M420" s="178" t="s">
        <v>1</v>
      </c>
      <c r="N420" s="179" t="s">
        <v>41</v>
      </c>
      <c r="O420" s="76"/>
      <c r="P420" s="180">
        <f>O420*H420</f>
        <v>0</v>
      </c>
      <c r="Q420" s="180">
        <v>0</v>
      </c>
      <c r="R420" s="180">
        <f>Q420*H420</f>
        <v>0</v>
      </c>
      <c r="S420" s="180">
        <v>0</v>
      </c>
      <c r="T420" s="18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82" t="s">
        <v>292</v>
      </c>
      <c r="AT420" s="182" t="s">
        <v>139</v>
      </c>
      <c r="AU420" s="182" t="s">
        <v>86</v>
      </c>
      <c r="AY420" s="18" t="s">
        <v>136</v>
      </c>
      <c r="BE420" s="183">
        <f>IF(N420="základní",J420,0)</f>
        <v>0</v>
      </c>
      <c r="BF420" s="183">
        <f>IF(N420="snížená",J420,0)</f>
        <v>0</v>
      </c>
      <c r="BG420" s="183">
        <f>IF(N420="zákl. přenesená",J420,0)</f>
        <v>0</v>
      </c>
      <c r="BH420" s="183">
        <f>IF(N420="sníž. přenesená",J420,0)</f>
        <v>0</v>
      </c>
      <c r="BI420" s="183">
        <f>IF(N420="nulová",J420,0)</f>
        <v>0</v>
      </c>
      <c r="BJ420" s="18" t="s">
        <v>84</v>
      </c>
      <c r="BK420" s="183">
        <f>ROUND(I420*H420,2)</f>
        <v>0</v>
      </c>
      <c r="BL420" s="18" t="s">
        <v>292</v>
      </c>
      <c r="BM420" s="182" t="s">
        <v>893</v>
      </c>
    </row>
    <row r="421" s="2" customFormat="1">
      <c r="A421" s="37"/>
      <c r="B421" s="38"/>
      <c r="C421" s="37"/>
      <c r="D421" s="184" t="s">
        <v>145</v>
      </c>
      <c r="E421" s="37"/>
      <c r="F421" s="185" t="s">
        <v>894</v>
      </c>
      <c r="G421" s="37"/>
      <c r="H421" s="37"/>
      <c r="I421" s="186"/>
      <c r="J421" s="37"/>
      <c r="K421" s="37"/>
      <c r="L421" s="38"/>
      <c r="M421" s="187"/>
      <c r="N421" s="188"/>
      <c r="O421" s="76"/>
      <c r="P421" s="76"/>
      <c r="Q421" s="76"/>
      <c r="R421" s="76"/>
      <c r="S421" s="76"/>
      <c r="T421" s="7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8" t="s">
        <v>145</v>
      </c>
      <c r="AU421" s="18" t="s">
        <v>86</v>
      </c>
    </row>
    <row r="422" s="2" customFormat="1" ht="24.15" customHeight="1">
      <c r="A422" s="37"/>
      <c r="B422" s="170"/>
      <c r="C422" s="171" t="s">
        <v>895</v>
      </c>
      <c r="D422" s="171" t="s">
        <v>139</v>
      </c>
      <c r="E422" s="172" t="s">
        <v>896</v>
      </c>
      <c r="F422" s="173" t="s">
        <v>897</v>
      </c>
      <c r="G422" s="174" t="s">
        <v>202</v>
      </c>
      <c r="H422" s="175">
        <v>4</v>
      </c>
      <c r="I422" s="176"/>
      <c r="J422" s="177">
        <f>ROUND(I422*H422,2)</f>
        <v>0</v>
      </c>
      <c r="K422" s="173" t="s">
        <v>1</v>
      </c>
      <c r="L422" s="38"/>
      <c r="M422" s="178" t="s">
        <v>1</v>
      </c>
      <c r="N422" s="179" t="s">
        <v>41</v>
      </c>
      <c r="O422" s="76"/>
      <c r="P422" s="180">
        <f>O422*H422</f>
        <v>0</v>
      </c>
      <c r="Q422" s="180">
        <v>0</v>
      </c>
      <c r="R422" s="180">
        <f>Q422*H422</f>
        <v>0</v>
      </c>
      <c r="S422" s="180">
        <v>0</v>
      </c>
      <c r="T422" s="18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82" t="s">
        <v>292</v>
      </c>
      <c r="AT422" s="182" t="s">
        <v>139</v>
      </c>
      <c r="AU422" s="182" t="s">
        <v>86</v>
      </c>
      <c r="AY422" s="18" t="s">
        <v>136</v>
      </c>
      <c r="BE422" s="183">
        <f>IF(N422="základní",J422,0)</f>
        <v>0</v>
      </c>
      <c r="BF422" s="183">
        <f>IF(N422="snížená",J422,0)</f>
        <v>0</v>
      </c>
      <c r="BG422" s="183">
        <f>IF(N422="zákl. přenesená",J422,0)</f>
        <v>0</v>
      </c>
      <c r="BH422" s="183">
        <f>IF(N422="sníž. přenesená",J422,0)</f>
        <v>0</v>
      </c>
      <c r="BI422" s="183">
        <f>IF(N422="nulová",J422,0)</f>
        <v>0</v>
      </c>
      <c r="BJ422" s="18" t="s">
        <v>84</v>
      </c>
      <c r="BK422" s="183">
        <f>ROUND(I422*H422,2)</f>
        <v>0</v>
      </c>
      <c r="BL422" s="18" t="s">
        <v>292</v>
      </c>
      <c r="BM422" s="182" t="s">
        <v>898</v>
      </c>
    </row>
    <row r="423" s="2" customFormat="1">
      <c r="A423" s="37"/>
      <c r="B423" s="38"/>
      <c r="C423" s="37"/>
      <c r="D423" s="184" t="s">
        <v>145</v>
      </c>
      <c r="E423" s="37"/>
      <c r="F423" s="185" t="s">
        <v>899</v>
      </c>
      <c r="G423" s="37"/>
      <c r="H423" s="37"/>
      <c r="I423" s="186"/>
      <c r="J423" s="37"/>
      <c r="K423" s="37"/>
      <c r="L423" s="38"/>
      <c r="M423" s="187"/>
      <c r="N423" s="188"/>
      <c r="O423" s="76"/>
      <c r="P423" s="76"/>
      <c r="Q423" s="76"/>
      <c r="R423" s="76"/>
      <c r="S423" s="76"/>
      <c r="T423" s="7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18" t="s">
        <v>145</v>
      </c>
      <c r="AU423" s="18" t="s">
        <v>86</v>
      </c>
    </row>
    <row r="424" s="2" customFormat="1" ht="24.15" customHeight="1">
      <c r="A424" s="37"/>
      <c r="B424" s="170"/>
      <c r="C424" s="171" t="s">
        <v>900</v>
      </c>
      <c r="D424" s="171" t="s">
        <v>139</v>
      </c>
      <c r="E424" s="172" t="s">
        <v>901</v>
      </c>
      <c r="F424" s="173" t="s">
        <v>902</v>
      </c>
      <c r="G424" s="174" t="s">
        <v>202</v>
      </c>
      <c r="H424" s="175">
        <v>2</v>
      </c>
      <c r="I424" s="176"/>
      <c r="J424" s="177">
        <f>ROUND(I424*H424,2)</f>
        <v>0</v>
      </c>
      <c r="K424" s="173" t="s">
        <v>1</v>
      </c>
      <c r="L424" s="38"/>
      <c r="M424" s="178" t="s">
        <v>1</v>
      </c>
      <c r="N424" s="179" t="s">
        <v>41</v>
      </c>
      <c r="O424" s="76"/>
      <c r="P424" s="180">
        <f>O424*H424</f>
        <v>0</v>
      </c>
      <c r="Q424" s="180">
        <v>0</v>
      </c>
      <c r="R424" s="180">
        <f>Q424*H424</f>
        <v>0</v>
      </c>
      <c r="S424" s="180">
        <v>0</v>
      </c>
      <c r="T424" s="181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82" t="s">
        <v>292</v>
      </c>
      <c r="AT424" s="182" t="s">
        <v>139</v>
      </c>
      <c r="AU424" s="182" t="s">
        <v>86</v>
      </c>
      <c r="AY424" s="18" t="s">
        <v>136</v>
      </c>
      <c r="BE424" s="183">
        <f>IF(N424="základní",J424,0)</f>
        <v>0</v>
      </c>
      <c r="BF424" s="183">
        <f>IF(N424="snížená",J424,0)</f>
        <v>0</v>
      </c>
      <c r="BG424" s="183">
        <f>IF(N424="zákl. přenesená",J424,0)</f>
        <v>0</v>
      </c>
      <c r="BH424" s="183">
        <f>IF(N424="sníž. přenesená",J424,0)</f>
        <v>0</v>
      </c>
      <c r="BI424" s="183">
        <f>IF(N424="nulová",J424,0)</f>
        <v>0</v>
      </c>
      <c r="BJ424" s="18" t="s">
        <v>84</v>
      </c>
      <c r="BK424" s="183">
        <f>ROUND(I424*H424,2)</f>
        <v>0</v>
      </c>
      <c r="BL424" s="18" t="s">
        <v>292</v>
      </c>
      <c r="BM424" s="182" t="s">
        <v>903</v>
      </c>
    </row>
    <row r="425" s="2" customFormat="1">
      <c r="A425" s="37"/>
      <c r="B425" s="38"/>
      <c r="C425" s="37"/>
      <c r="D425" s="184" t="s">
        <v>145</v>
      </c>
      <c r="E425" s="37"/>
      <c r="F425" s="185" t="s">
        <v>904</v>
      </c>
      <c r="G425" s="37"/>
      <c r="H425" s="37"/>
      <c r="I425" s="186"/>
      <c r="J425" s="37"/>
      <c r="K425" s="37"/>
      <c r="L425" s="38"/>
      <c r="M425" s="187"/>
      <c r="N425" s="188"/>
      <c r="O425" s="76"/>
      <c r="P425" s="76"/>
      <c r="Q425" s="76"/>
      <c r="R425" s="76"/>
      <c r="S425" s="76"/>
      <c r="T425" s="7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18" t="s">
        <v>145</v>
      </c>
      <c r="AU425" s="18" t="s">
        <v>86</v>
      </c>
    </row>
    <row r="426" s="2" customFormat="1" ht="24.15" customHeight="1">
      <c r="A426" s="37"/>
      <c r="B426" s="170"/>
      <c r="C426" s="171" t="s">
        <v>905</v>
      </c>
      <c r="D426" s="171" t="s">
        <v>139</v>
      </c>
      <c r="E426" s="172" t="s">
        <v>906</v>
      </c>
      <c r="F426" s="173" t="s">
        <v>907</v>
      </c>
      <c r="G426" s="174" t="s">
        <v>202</v>
      </c>
      <c r="H426" s="175">
        <v>1</v>
      </c>
      <c r="I426" s="176"/>
      <c r="J426" s="177">
        <f>ROUND(I426*H426,2)</f>
        <v>0</v>
      </c>
      <c r="K426" s="173" t="s">
        <v>1</v>
      </c>
      <c r="L426" s="38"/>
      <c r="M426" s="178" t="s">
        <v>1</v>
      </c>
      <c r="N426" s="179" t="s">
        <v>41</v>
      </c>
      <c r="O426" s="76"/>
      <c r="P426" s="180">
        <f>O426*H426</f>
        <v>0</v>
      </c>
      <c r="Q426" s="180">
        <v>0</v>
      </c>
      <c r="R426" s="180">
        <f>Q426*H426</f>
        <v>0</v>
      </c>
      <c r="S426" s="180">
        <v>0</v>
      </c>
      <c r="T426" s="181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82" t="s">
        <v>292</v>
      </c>
      <c r="AT426" s="182" t="s">
        <v>139</v>
      </c>
      <c r="AU426" s="182" t="s">
        <v>86</v>
      </c>
      <c r="AY426" s="18" t="s">
        <v>136</v>
      </c>
      <c r="BE426" s="183">
        <f>IF(N426="základní",J426,0)</f>
        <v>0</v>
      </c>
      <c r="BF426" s="183">
        <f>IF(N426="snížená",J426,0)</f>
        <v>0</v>
      </c>
      <c r="BG426" s="183">
        <f>IF(N426="zákl. přenesená",J426,0)</f>
        <v>0</v>
      </c>
      <c r="BH426" s="183">
        <f>IF(N426="sníž. přenesená",J426,0)</f>
        <v>0</v>
      </c>
      <c r="BI426" s="183">
        <f>IF(N426="nulová",J426,0)</f>
        <v>0</v>
      </c>
      <c r="BJ426" s="18" t="s">
        <v>84</v>
      </c>
      <c r="BK426" s="183">
        <f>ROUND(I426*H426,2)</f>
        <v>0</v>
      </c>
      <c r="BL426" s="18" t="s">
        <v>292</v>
      </c>
      <c r="BM426" s="182" t="s">
        <v>908</v>
      </c>
    </row>
    <row r="427" s="2" customFormat="1">
      <c r="A427" s="37"/>
      <c r="B427" s="38"/>
      <c r="C427" s="37"/>
      <c r="D427" s="184" t="s">
        <v>145</v>
      </c>
      <c r="E427" s="37"/>
      <c r="F427" s="185" t="s">
        <v>909</v>
      </c>
      <c r="G427" s="37"/>
      <c r="H427" s="37"/>
      <c r="I427" s="186"/>
      <c r="J427" s="37"/>
      <c r="K427" s="37"/>
      <c r="L427" s="38"/>
      <c r="M427" s="187"/>
      <c r="N427" s="188"/>
      <c r="O427" s="76"/>
      <c r="P427" s="76"/>
      <c r="Q427" s="76"/>
      <c r="R427" s="76"/>
      <c r="S427" s="76"/>
      <c r="T427" s="7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18" t="s">
        <v>145</v>
      </c>
      <c r="AU427" s="18" t="s">
        <v>86</v>
      </c>
    </row>
    <row r="428" s="2" customFormat="1" ht="24.15" customHeight="1">
      <c r="A428" s="37"/>
      <c r="B428" s="170"/>
      <c r="C428" s="171" t="s">
        <v>910</v>
      </c>
      <c r="D428" s="171" t="s">
        <v>139</v>
      </c>
      <c r="E428" s="172" t="s">
        <v>911</v>
      </c>
      <c r="F428" s="173" t="s">
        <v>912</v>
      </c>
      <c r="G428" s="174" t="s">
        <v>202</v>
      </c>
      <c r="H428" s="175">
        <v>3</v>
      </c>
      <c r="I428" s="176"/>
      <c r="J428" s="177">
        <f>ROUND(I428*H428,2)</f>
        <v>0</v>
      </c>
      <c r="K428" s="173" t="s">
        <v>1</v>
      </c>
      <c r="L428" s="38"/>
      <c r="M428" s="178" t="s">
        <v>1</v>
      </c>
      <c r="N428" s="179" t="s">
        <v>41</v>
      </c>
      <c r="O428" s="76"/>
      <c r="P428" s="180">
        <f>O428*H428</f>
        <v>0</v>
      </c>
      <c r="Q428" s="180">
        <v>0</v>
      </c>
      <c r="R428" s="180">
        <f>Q428*H428</f>
        <v>0</v>
      </c>
      <c r="S428" s="180">
        <v>0</v>
      </c>
      <c r="T428" s="18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82" t="s">
        <v>292</v>
      </c>
      <c r="AT428" s="182" t="s">
        <v>139</v>
      </c>
      <c r="AU428" s="182" t="s">
        <v>86</v>
      </c>
      <c r="AY428" s="18" t="s">
        <v>136</v>
      </c>
      <c r="BE428" s="183">
        <f>IF(N428="základní",J428,0)</f>
        <v>0</v>
      </c>
      <c r="BF428" s="183">
        <f>IF(N428="snížená",J428,0)</f>
        <v>0</v>
      </c>
      <c r="BG428" s="183">
        <f>IF(N428="zákl. přenesená",J428,0)</f>
        <v>0</v>
      </c>
      <c r="BH428" s="183">
        <f>IF(N428="sníž. přenesená",J428,0)</f>
        <v>0</v>
      </c>
      <c r="BI428" s="183">
        <f>IF(N428="nulová",J428,0)</f>
        <v>0</v>
      </c>
      <c r="BJ428" s="18" t="s">
        <v>84</v>
      </c>
      <c r="BK428" s="183">
        <f>ROUND(I428*H428,2)</f>
        <v>0</v>
      </c>
      <c r="BL428" s="18" t="s">
        <v>292</v>
      </c>
      <c r="BM428" s="182" t="s">
        <v>913</v>
      </c>
    </row>
    <row r="429" s="2" customFormat="1">
      <c r="A429" s="37"/>
      <c r="B429" s="38"/>
      <c r="C429" s="37"/>
      <c r="D429" s="184" t="s">
        <v>145</v>
      </c>
      <c r="E429" s="37"/>
      <c r="F429" s="185" t="s">
        <v>914</v>
      </c>
      <c r="G429" s="37"/>
      <c r="H429" s="37"/>
      <c r="I429" s="186"/>
      <c r="J429" s="37"/>
      <c r="K429" s="37"/>
      <c r="L429" s="38"/>
      <c r="M429" s="187"/>
      <c r="N429" s="188"/>
      <c r="O429" s="76"/>
      <c r="P429" s="76"/>
      <c r="Q429" s="76"/>
      <c r="R429" s="76"/>
      <c r="S429" s="76"/>
      <c r="T429" s="7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8" t="s">
        <v>145</v>
      </c>
      <c r="AU429" s="18" t="s">
        <v>86</v>
      </c>
    </row>
    <row r="430" s="2" customFormat="1" ht="24.15" customHeight="1">
      <c r="A430" s="37"/>
      <c r="B430" s="170"/>
      <c r="C430" s="171" t="s">
        <v>915</v>
      </c>
      <c r="D430" s="171" t="s">
        <v>139</v>
      </c>
      <c r="E430" s="172" t="s">
        <v>916</v>
      </c>
      <c r="F430" s="173" t="s">
        <v>917</v>
      </c>
      <c r="G430" s="174" t="s">
        <v>202</v>
      </c>
      <c r="H430" s="175">
        <v>3</v>
      </c>
      <c r="I430" s="176"/>
      <c r="J430" s="177">
        <f>ROUND(I430*H430,2)</f>
        <v>0</v>
      </c>
      <c r="K430" s="173" t="s">
        <v>1</v>
      </c>
      <c r="L430" s="38"/>
      <c r="M430" s="178" t="s">
        <v>1</v>
      </c>
      <c r="N430" s="179" t="s">
        <v>41</v>
      </c>
      <c r="O430" s="76"/>
      <c r="P430" s="180">
        <f>O430*H430</f>
        <v>0</v>
      </c>
      <c r="Q430" s="180">
        <v>0</v>
      </c>
      <c r="R430" s="180">
        <f>Q430*H430</f>
        <v>0</v>
      </c>
      <c r="S430" s="180">
        <v>0</v>
      </c>
      <c r="T430" s="18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82" t="s">
        <v>292</v>
      </c>
      <c r="AT430" s="182" t="s">
        <v>139</v>
      </c>
      <c r="AU430" s="182" t="s">
        <v>86</v>
      </c>
      <c r="AY430" s="18" t="s">
        <v>136</v>
      </c>
      <c r="BE430" s="183">
        <f>IF(N430="základní",J430,0)</f>
        <v>0</v>
      </c>
      <c r="BF430" s="183">
        <f>IF(N430="snížená",J430,0)</f>
        <v>0</v>
      </c>
      <c r="BG430" s="183">
        <f>IF(N430="zákl. přenesená",J430,0)</f>
        <v>0</v>
      </c>
      <c r="BH430" s="183">
        <f>IF(N430="sníž. přenesená",J430,0)</f>
        <v>0</v>
      </c>
      <c r="BI430" s="183">
        <f>IF(N430="nulová",J430,0)</f>
        <v>0</v>
      </c>
      <c r="BJ430" s="18" t="s">
        <v>84</v>
      </c>
      <c r="BK430" s="183">
        <f>ROUND(I430*H430,2)</f>
        <v>0</v>
      </c>
      <c r="BL430" s="18" t="s">
        <v>292</v>
      </c>
      <c r="BM430" s="182" t="s">
        <v>918</v>
      </c>
    </row>
    <row r="431" s="2" customFormat="1">
      <c r="A431" s="37"/>
      <c r="B431" s="38"/>
      <c r="C431" s="37"/>
      <c r="D431" s="184" t="s">
        <v>145</v>
      </c>
      <c r="E431" s="37"/>
      <c r="F431" s="185" t="s">
        <v>919</v>
      </c>
      <c r="G431" s="37"/>
      <c r="H431" s="37"/>
      <c r="I431" s="186"/>
      <c r="J431" s="37"/>
      <c r="K431" s="37"/>
      <c r="L431" s="38"/>
      <c r="M431" s="187"/>
      <c r="N431" s="188"/>
      <c r="O431" s="76"/>
      <c r="P431" s="76"/>
      <c r="Q431" s="76"/>
      <c r="R431" s="76"/>
      <c r="S431" s="76"/>
      <c r="T431" s="7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8" t="s">
        <v>145</v>
      </c>
      <c r="AU431" s="18" t="s">
        <v>86</v>
      </c>
    </row>
    <row r="432" s="2" customFormat="1" ht="24.15" customHeight="1">
      <c r="A432" s="37"/>
      <c r="B432" s="170"/>
      <c r="C432" s="171" t="s">
        <v>920</v>
      </c>
      <c r="D432" s="171" t="s">
        <v>139</v>
      </c>
      <c r="E432" s="172" t="s">
        <v>921</v>
      </c>
      <c r="F432" s="173" t="s">
        <v>922</v>
      </c>
      <c r="G432" s="174" t="s">
        <v>202</v>
      </c>
      <c r="H432" s="175">
        <v>1</v>
      </c>
      <c r="I432" s="176"/>
      <c r="J432" s="177">
        <f>ROUND(I432*H432,2)</f>
        <v>0</v>
      </c>
      <c r="K432" s="173" t="s">
        <v>1</v>
      </c>
      <c r="L432" s="38"/>
      <c r="M432" s="178" t="s">
        <v>1</v>
      </c>
      <c r="N432" s="179" t="s">
        <v>41</v>
      </c>
      <c r="O432" s="76"/>
      <c r="P432" s="180">
        <f>O432*H432</f>
        <v>0</v>
      </c>
      <c r="Q432" s="180">
        <v>0</v>
      </c>
      <c r="R432" s="180">
        <f>Q432*H432</f>
        <v>0</v>
      </c>
      <c r="S432" s="180">
        <v>0</v>
      </c>
      <c r="T432" s="18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82" t="s">
        <v>292</v>
      </c>
      <c r="AT432" s="182" t="s">
        <v>139</v>
      </c>
      <c r="AU432" s="182" t="s">
        <v>86</v>
      </c>
      <c r="AY432" s="18" t="s">
        <v>136</v>
      </c>
      <c r="BE432" s="183">
        <f>IF(N432="základní",J432,0)</f>
        <v>0</v>
      </c>
      <c r="BF432" s="183">
        <f>IF(N432="snížená",J432,0)</f>
        <v>0</v>
      </c>
      <c r="BG432" s="183">
        <f>IF(N432="zákl. přenesená",J432,0)</f>
        <v>0</v>
      </c>
      <c r="BH432" s="183">
        <f>IF(N432="sníž. přenesená",J432,0)</f>
        <v>0</v>
      </c>
      <c r="BI432" s="183">
        <f>IF(N432="nulová",J432,0)</f>
        <v>0</v>
      </c>
      <c r="BJ432" s="18" t="s">
        <v>84</v>
      </c>
      <c r="BK432" s="183">
        <f>ROUND(I432*H432,2)</f>
        <v>0</v>
      </c>
      <c r="BL432" s="18" t="s">
        <v>292</v>
      </c>
      <c r="BM432" s="182" t="s">
        <v>923</v>
      </c>
    </row>
    <row r="433" s="2" customFormat="1">
      <c r="A433" s="37"/>
      <c r="B433" s="38"/>
      <c r="C433" s="37"/>
      <c r="D433" s="184" t="s">
        <v>145</v>
      </c>
      <c r="E433" s="37"/>
      <c r="F433" s="185" t="s">
        <v>924</v>
      </c>
      <c r="G433" s="37"/>
      <c r="H433" s="37"/>
      <c r="I433" s="186"/>
      <c r="J433" s="37"/>
      <c r="K433" s="37"/>
      <c r="L433" s="38"/>
      <c r="M433" s="187"/>
      <c r="N433" s="188"/>
      <c r="O433" s="76"/>
      <c r="P433" s="76"/>
      <c r="Q433" s="76"/>
      <c r="R433" s="76"/>
      <c r="S433" s="76"/>
      <c r="T433" s="7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18" t="s">
        <v>145</v>
      </c>
      <c r="AU433" s="18" t="s">
        <v>86</v>
      </c>
    </row>
    <row r="434" s="2" customFormat="1" ht="24.15" customHeight="1">
      <c r="A434" s="37"/>
      <c r="B434" s="170"/>
      <c r="C434" s="171" t="s">
        <v>925</v>
      </c>
      <c r="D434" s="171" t="s">
        <v>139</v>
      </c>
      <c r="E434" s="172" t="s">
        <v>926</v>
      </c>
      <c r="F434" s="173" t="s">
        <v>927</v>
      </c>
      <c r="G434" s="174" t="s">
        <v>202</v>
      </c>
      <c r="H434" s="175">
        <v>2</v>
      </c>
      <c r="I434" s="176"/>
      <c r="J434" s="177">
        <f>ROUND(I434*H434,2)</f>
        <v>0</v>
      </c>
      <c r="K434" s="173" t="s">
        <v>1</v>
      </c>
      <c r="L434" s="38"/>
      <c r="M434" s="178" t="s">
        <v>1</v>
      </c>
      <c r="N434" s="179" t="s">
        <v>41</v>
      </c>
      <c r="O434" s="76"/>
      <c r="P434" s="180">
        <f>O434*H434</f>
        <v>0</v>
      </c>
      <c r="Q434" s="180">
        <v>0</v>
      </c>
      <c r="R434" s="180">
        <f>Q434*H434</f>
        <v>0</v>
      </c>
      <c r="S434" s="180">
        <v>0</v>
      </c>
      <c r="T434" s="18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82" t="s">
        <v>292</v>
      </c>
      <c r="AT434" s="182" t="s">
        <v>139</v>
      </c>
      <c r="AU434" s="182" t="s">
        <v>86</v>
      </c>
      <c r="AY434" s="18" t="s">
        <v>136</v>
      </c>
      <c r="BE434" s="183">
        <f>IF(N434="základní",J434,0)</f>
        <v>0</v>
      </c>
      <c r="BF434" s="183">
        <f>IF(N434="snížená",J434,0)</f>
        <v>0</v>
      </c>
      <c r="BG434" s="183">
        <f>IF(N434="zákl. přenesená",J434,0)</f>
        <v>0</v>
      </c>
      <c r="BH434" s="183">
        <f>IF(N434="sníž. přenesená",J434,0)</f>
        <v>0</v>
      </c>
      <c r="BI434" s="183">
        <f>IF(N434="nulová",J434,0)</f>
        <v>0</v>
      </c>
      <c r="BJ434" s="18" t="s">
        <v>84</v>
      </c>
      <c r="BK434" s="183">
        <f>ROUND(I434*H434,2)</f>
        <v>0</v>
      </c>
      <c r="BL434" s="18" t="s">
        <v>292</v>
      </c>
      <c r="BM434" s="182" t="s">
        <v>928</v>
      </c>
    </row>
    <row r="435" s="2" customFormat="1">
      <c r="A435" s="37"/>
      <c r="B435" s="38"/>
      <c r="C435" s="37"/>
      <c r="D435" s="184" t="s">
        <v>145</v>
      </c>
      <c r="E435" s="37"/>
      <c r="F435" s="185" t="s">
        <v>929</v>
      </c>
      <c r="G435" s="37"/>
      <c r="H435" s="37"/>
      <c r="I435" s="186"/>
      <c r="J435" s="37"/>
      <c r="K435" s="37"/>
      <c r="L435" s="38"/>
      <c r="M435" s="187"/>
      <c r="N435" s="188"/>
      <c r="O435" s="76"/>
      <c r="P435" s="76"/>
      <c r="Q435" s="76"/>
      <c r="R435" s="76"/>
      <c r="S435" s="76"/>
      <c r="T435" s="7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18" t="s">
        <v>145</v>
      </c>
      <c r="AU435" s="18" t="s">
        <v>86</v>
      </c>
    </row>
    <row r="436" s="2" customFormat="1" ht="24.15" customHeight="1">
      <c r="A436" s="37"/>
      <c r="B436" s="170"/>
      <c r="C436" s="171" t="s">
        <v>930</v>
      </c>
      <c r="D436" s="171" t="s">
        <v>139</v>
      </c>
      <c r="E436" s="172" t="s">
        <v>931</v>
      </c>
      <c r="F436" s="173" t="s">
        <v>932</v>
      </c>
      <c r="G436" s="174" t="s">
        <v>202</v>
      </c>
      <c r="H436" s="175">
        <v>1</v>
      </c>
      <c r="I436" s="176"/>
      <c r="J436" s="177">
        <f>ROUND(I436*H436,2)</f>
        <v>0</v>
      </c>
      <c r="K436" s="173" t="s">
        <v>1</v>
      </c>
      <c r="L436" s="38"/>
      <c r="M436" s="178" t="s">
        <v>1</v>
      </c>
      <c r="N436" s="179" t="s">
        <v>41</v>
      </c>
      <c r="O436" s="76"/>
      <c r="P436" s="180">
        <f>O436*H436</f>
        <v>0</v>
      </c>
      <c r="Q436" s="180">
        <v>0</v>
      </c>
      <c r="R436" s="180">
        <f>Q436*H436</f>
        <v>0</v>
      </c>
      <c r="S436" s="180">
        <v>0</v>
      </c>
      <c r="T436" s="181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82" t="s">
        <v>292</v>
      </c>
      <c r="AT436" s="182" t="s">
        <v>139</v>
      </c>
      <c r="AU436" s="182" t="s">
        <v>86</v>
      </c>
      <c r="AY436" s="18" t="s">
        <v>136</v>
      </c>
      <c r="BE436" s="183">
        <f>IF(N436="základní",J436,0)</f>
        <v>0</v>
      </c>
      <c r="BF436" s="183">
        <f>IF(N436="snížená",J436,0)</f>
        <v>0</v>
      </c>
      <c r="BG436" s="183">
        <f>IF(N436="zákl. přenesená",J436,0)</f>
        <v>0</v>
      </c>
      <c r="BH436" s="183">
        <f>IF(N436="sníž. přenesená",J436,0)</f>
        <v>0</v>
      </c>
      <c r="BI436" s="183">
        <f>IF(N436="nulová",J436,0)</f>
        <v>0</v>
      </c>
      <c r="BJ436" s="18" t="s">
        <v>84</v>
      </c>
      <c r="BK436" s="183">
        <f>ROUND(I436*H436,2)</f>
        <v>0</v>
      </c>
      <c r="BL436" s="18" t="s">
        <v>292</v>
      </c>
      <c r="BM436" s="182" t="s">
        <v>933</v>
      </c>
    </row>
    <row r="437" s="2" customFormat="1">
      <c r="A437" s="37"/>
      <c r="B437" s="38"/>
      <c r="C437" s="37"/>
      <c r="D437" s="184" t="s">
        <v>145</v>
      </c>
      <c r="E437" s="37"/>
      <c r="F437" s="185" t="s">
        <v>934</v>
      </c>
      <c r="G437" s="37"/>
      <c r="H437" s="37"/>
      <c r="I437" s="186"/>
      <c r="J437" s="37"/>
      <c r="K437" s="37"/>
      <c r="L437" s="38"/>
      <c r="M437" s="187"/>
      <c r="N437" s="188"/>
      <c r="O437" s="76"/>
      <c r="P437" s="76"/>
      <c r="Q437" s="76"/>
      <c r="R437" s="76"/>
      <c r="S437" s="76"/>
      <c r="T437" s="7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18" t="s">
        <v>145</v>
      </c>
      <c r="AU437" s="18" t="s">
        <v>86</v>
      </c>
    </row>
    <row r="438" s="2" customFormat="1" ht="24.15" customHeight="1">
      <c r="A438" s="37"/>
      <c r="B438" s="170"/>
      <c r="C438" s="171" t="s">
        <v>935</v>
      </c>
      <c r="D438" s="171" t="s">
        <v>139</v>
      </c>
      <c r="E438" s="172" t="s">
        <v>936</v>
      </c>
      <c r="F438" s="173" t="s">
        <v>937</v>
      </c>
      <c r="G438" s="174" t="s">
        <v>202</v>
      </c>
      <c r="H438" s="175">
        <v>1</v>
      </c>
      <c r="I438" s="176"/>
      <c r="J438" s="177">
        <f>ROUND(I438*H438,2)</f>
        <v>0</v>
      </c>
      <c r="K438" s="173" t="s">
        <v>1</v>
      </c>
      <c r="L438" s="38"/>
      <c r="M438" s="178" t="s">
        <v>1</v>
      </c>
      <c r="N438" s="179" t="s">
        <v>41</v>
      </c>
      <c r="O438" s="76"/>
      <c r="P438" s="180">
        <f>O438*H438</f>
        <v>0</v>
      </c>
      <c r="Q438" s="180">
        <v>0</v>
      </c>
      <c r="R438" s="180">
        <f>Q438*H438</f>
        <v>0</v>
      </c>
      <c r="S438" s="180">
        <v>0</v>
      </c>
      <c r="T438" s="18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82" t="s">
        <v>292</v>
      </c>
      <c r="AT438" s="182" t="s">
        <v>139</v>
      </c>
      <c r="AU438" s="182" t="s">
        <v>86</v>
      </c>
      <c r="AY438" s="18" t="s">
        <v>136</v>
      </c>
      <c r="BE438" s="183">
        <f>IF(N438="základní",J438,0)</f>
        <v>0</v>
      </c>
      <c r="BF438" s="183">
        <f>IF(N438="snížená",J438,0)</f>
        <v>0</v>
      </c>
      <c r="BG438" s="183">
        <f>IF(N438="zákl. přenesená",J438,0)</f>
        <v>0</v>
      </c>
      <c r="BH438" s="183">
        <f>IF(N438="sníž. přenesená",J438,0)</f>
        <v>0</v>
      </c>
      <c r="BI438" s="183">
        <f>IF(N438="nulová",J438,0)</f>
        <v>0</v>
      </c>
      <c r="BJ438" s="18" t="s">
        <v>84</v>
      </c>
      <c r="BK438" s="183">
        <f>ROUND(I438*H438,2)</f>
        <v>0</v>
      </c>
      <c r="BL438" s="18" t="s">
        <v>292</v>
      </c>
      <c r="BM438" s="182" t="s">
        <v>938</v>
      </c>
    </row>
    <row r="439" s="2" customFormat="1">
      <c r="A439" s="37"/>
      <c r="B439" s="38"/>
      <c r="C439" s="37"/>
      <c r="D439" s="184" t="s">
        <v>145</v>
      </c>
      <c r="E439" s="37"/>
      <c r="F439" s="185" t="s">
        <v>939</v>
      </c>
      <c r="G439" s="37"/>
      <c r="H439" s="37"/>
      <c r="I439" s="186"/>
      <c r="J439" s="37"/>
      <c r="K439" s="37"/>
      <c r="L439" s="38"/>
      <c r="M439" s="187"/>
      <c r="N439" s="188"/>
      <c r="O439" s="76"/>
      <c r="P439" s="76"/>
      <c r="Q439" s="76"/>
      <c r="R439" s="76"/>
      <c r="S439" s="76"/>
      <c r="T439" s="7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18" t="s">
        <v>145</v>
      </c>
      <c r="AU439" s="18" t="s">
        <v>86</v>
      </c>
    </row>
    <row r="440" s="2" customFormat="1" ht="24.15" customHeight="1">
      <c r="A440" s="37"/>
      <c r="B440" s="170"/>
      <c r="C440" s="171" t="s">
        <v>940</v>
      </c>
      <c r="D440" s="171" t="s">
        <v>139</v>
      </c>
      <c r="E440" s="172" t="s">
        <v>941</v>
      </c>
      <c r="F440" s="173" t="s">
        <v>942</v>
      </c>
      <c r="G440" s="174" t="s">
        <v>202</v>
      </c>
      <c r="H440" s="175">
        <v>1</v>
      </c>
      <c r="I440" s="176"/>
      <c r="J440" s="177">
        <f>ROUND(I440*H440,2)</f>
        <v>0</v>
      </c>
      <c r="K440" s="173" t="s">
        <v>1</v>
      </c>
      <c r="L440" s="38"/>
      <c r="M440" s="178" t="s">
        <v>1</v>
      </c>
      <c r="N440" s="179" t="s">
        <v>41</v>
      </c>
      <c r="O440" s="76"/>
      <c r="P440" s="180">
        <f>O440*H440</f>
        <v>0</v>
      </c>
      <c r="Q440" s="180">
        <v>0</v>
      </c>
      <c r="R440" s="180">
        <f>Q440*H440</f>
        <v>0</v>
      </c>
      <c r="S440" s="180">
        <v>0</v>
      </c>
      <c r="T440" s="18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82" t="s">
        <v>292</v>
      </c>
      <c r="AT440" s="182" t="s">
        <v>139</v>
      </c>
      <c r="AU440" s="182" t="s">
        <v>86</v>
      </c>
      <c r="AY440" s="18" t="s">
        <v>136</v>
      </c>
      <c r="BE440" s="183">
        <f>IF(N440="základní",J440,0)</f>
        <v>0</v>
      </c>
      <c r="BF440" s="183">
        <f>IF(N440="snížená",J440,0)</f>
        <v>0</v>
      </c>
      <c r="BG440" s="183">
        <f>IF(N440="zákl. přenesená",J440,0)</f>
        <v>0</v>
      </c>
      <c r="BH440" s="183">
        <f>IF(N440="sníž. přenesená",J440,0)</f>
        <v>0</v>
      </c>
      <c r="BI440" s="183">
        <f>IF(N440="nulová",J440,0)</f>
        <v>0</v>
      </c>
      <c r="BJ440" s="18" t="s">
        <v>84</v>
      </c>
      <c r="BK440" s="183">
        <f>ROUND(I440*H440,2)</f>
        <v>0</v>
      </c>
      <c r="BL440" s="18" t="s">
        <v>292</v>
      </c>
      <c r="BM440" s="182" t="s">
        <v>943</v>
      </c>
    </row>
    <row r="441" s="2" customFormat="1">
      <c r="A441" s="37"/>
      <c r="B441" s="38"/>
      <c r="C441" s="37"/>
      <c r="D441" s="184" t="s">
        <v>145</v>
      </c>
      <c r="E441" s="37"/>
      <c r="F441" s="185" t="s">
        <v>944</v>
      </c>
      <c r="G441" s="37"/>
      <c r="H441" s="37"/>
      <c r="I441" s="186"/>
      <c r="J441" s="37"/>
      <c r="K441" s="37"/>
      <c r="L441" s="38"/>
      <c r="M441" s="187"/>
      <c r="N441" s="188"/>
      <c r="O441" s="76"/>
      <c r="P441" s="76"/>
      <c r="Q441" s="76"/>
      <c r="R441" s="76"/>
      <c r="S441" s="76"/>
      <c r="T441" s="7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18" t="s">
        <v>145</v>
      </c>
      <c r="AU441" s="18" t="s">
        <v>86</v>
      </c>
    </row>
    <row r="442" s="2" customFormat="1" ht="24.15" customHeight="1">
      <c r="A442" s="37"/>
      <c r="B442" s="170"/>
      <c r="C442" s="171" t="s">
        <v>945</v>
      </c>
      <c r="D442" s="171" t="s">
        <v>139</v>
      </c>
      <c r="E442" s="172" t="s">
        <v>946</v>
      </c>
      <c r="F442" s="173" t="s">
        <v>947</v>
      </c>
      <c r="G442" s="174" t="s">
        <v>202</v>
      </c>
      <c r="H442" s="175">
        <v>9</v>
      </c>
      <c r="I442" s="176"/>
      <c r="J442" s="177">
        <f>ROUND(I442*H442,2)</f>
        <v>0</v>
      </c>
      <c r="K442" s="173" t="s">
        <v>1</v>
      </c>
      <c r="L442" s="38"/>
      <c r="M442" s="178" t="s">
        <v>1</v>
      </c>
      <c r="N442" s="179" t="s">
        <v>41</v>
      </c>
      <c r="O442" s="76"/>
      <c r="P442" s="180">
        <f>O442*H442</f>
        <v>0</v>
      </c>
      <c r="Q442" s="180">
        <v>0</v>
      </c>
      <c r="R442" s="180">
        <f>Q442*H442</f>
        <v>0</v>
      </c>
      <c r="S442" s="180">
        <v>0</v>
      </c>
      <c r="T442" s="18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82" t="s">
        <v>292</v>
      </c>
      <c r="AT442" s="182" t="s">
        <v>139</v>
      </c>
      <c r="AU442" s="182" t="s">
        <v>86</v>
      </c>
      <c r="AY442" s="18" t="s">
        <v>136</v>
      </c>
      <c r="BE442" s="183">
        <f>IF(N442="základní",J442,0)</f>
        <v>0</v>
      </c>
      <c r="BF442" s="183">
        <f>IF(N442="snížená",J442,0)</f>
        <v>0</v>
      </c>
      <c r="BG442" s="183">
        <f>IF(N442="zákl. přenesená",J442,0)</f>
        <v>0</v>
      </c>
      <c r="BH442" s="183">
        <f>IF(N442="sníž. přenesená",J442,0)</f>
        <v>0</v>
      </c>
      <c r="BI442" s="183">
        <f>IF(N442="nulová",J442,0)</f>
        <v>0</v>
      </c>
      <c r="BJ442" s="18" t="s">
        <v>84</v>
      </c>
      <c r="BK442" s="183">
        <f>ROUND(I442*H442,2)</f>
        <v>0</v>
      </c>
      <c r="BL442" s="18" t="s">
        <v>292</v>
      </c>
      <c r="BM442" s="182" t="s">
        <v>948</v>
      </c>
    </row>
    <row r="443" s="2" customFormat="1">
      <c r="A443" s="37"/>
      <c r="B443" s="38"/>
      <c r="C443" s="37"/>
      <c r="D443" s="184" t="s">
        <v>145</v>
      </c>
      <c r="E443" s="37"/>
      <c r="F443" s="185" t="s">
        <v>949</v>
      </c>
      <c r="G443" s="37"/>
      <c r="H443" s="37"/>
      <c r="I443" s="186"/>
      <c r="J443" s="37"/>
      <c r="K443" s="37"/>
      <c r="L443" s="38"/>
      <c r="M443" s="187"/>
      <c r="N443" s="188"/>
      <c r="O443" s="76"/>
      <c r="P443" s="76"/>
      <c r="Q443" s="76"/>
      <c r="R443" s="76"/>
      <c r="S443" s="76"/>
      <c r="T443" s="7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T443" s="18" t="s">
        <v>145</v>
      </c>
      <c r="AU443" s="18" t="s">
        <v>86</v>
      </c>
    </row>
    <row r="444" s="2" customFormat="1" ht="24.15" customHeight="1">
      <c r="A444" s="37"/>
      <c r="B444" s="170"/>
      <c r="C444" s="171" t="s">
        <v>950</v>
      </c>
      <c r="D444" s="171" t="s">
        <v>139</v>
      </c>
      <c r="E444" s="172" t="s">
        <v>951</v>
      </c>
      <c r="F444" s="173" t="s">
        <v>952</v>
      </c>
      <c r="G444" s="174" t="s">
        <v>202</v>
      </c>
      <c r="H444" s="175">
        <v>1</v>
      </c>
      <c r="I444" s="176"/>
      <c r="J444" s="177">
        <f>ROUND(I444*H444,2)</f>
        <v>0</v>
      </c>
      <c r="K444" s="173" t="s">
        <v>1</v>
      </c>
      <c r="L444" s="38"/>
      <c r="M444" s="178" t="s">
        <v>1</v>
      </c>
      <c r="N444" s="179" t="s">
        <v>41</v>
      </c>
      <c r="O444" s="76"/>
      <c r="P444" s="180">
        <f>O444*H444</f>
        <v>0</v>
      </c>
      <c r="Q444" s="180">
        <v>0</v>
      </c>
      <c r="R444" s="180">
        <f>Q444*H444</f>
        <v>0</v>
      </c>
      <c r="S444" s="180">
        <v>0</v>
      </c>
      <c r="T444" s="181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182" t="s">
        <v>292</v>
      </c>
      <c r="AT444" s="182" t="s">
        <v>139</v>
      </c>
      <c r="AU444" s="182" t="s">
        <v>86</v>
      </c>
      <c r="AY444" s="18" t="s">
        <v>136</v>
      </c>
      <c r="BE444" s="183">
        <f>IF(N444="základní",J444,0)</f>
        <v>0</v>
      </c>
      <c r="BF444" s="183">
        <f>IF(N444="snížená",J444,0)</f>
        <v>0</v>
      </c>
      <c r="BG444" s="183">
        <f>IF(N444="zákl. přenesená",J444,0)</f>
        <v>0</v>
      </c>
      <c r="BH444" s="183">
        <f>IF(N444="sníž. přenesená",J444,0)</f>
        <v>0</v>
      </c>
      <c r="BI444" s="183">
        <f>IF(N444="nulová",J444,0)</f>
        <v>0</v>
      </c>
      <c r="BJ444" s="18" t="s">
        <v>84</v>
      </c>
      <c r="BK444" s="183">
        <f>ROUND(I444*H444,2)</f>
        <v>0</v>
      </c>
      <c r="BL444" s="18" t="s">
        <v>292</v>
      </c>
      <c r="BM444" s="182" t="s">
        <v>953</v>
      </c>
    </row>
    <row r="445" s="2" customFormat="1">
      <c r="A445" s="37"/>
      <c r="B445" s="38"/>
      <c r="C445" s="37"/>
      <c r="D445" s="184" t="s">
        <v>145</v>
      </c>
      <c r="E445" s="37"/>
      <c r="F445" s="185" t="s">
        <v>954</v>
      </c>
      <c r="G445" s="37"/>
      <c r="H445" s="37"/>
      <c r="I445" s="186"/>
      <c r="J445" s="37"/>
      <c r="K445" s="37"/>
      <c r="L445" s="38"/>
      <c r="M445" s="187"/>
      <c r="N445" s="188"/>
      <c r="O445" s="76"/>
      <c r="P445" s="76"/>
      <c r="Q445" s="76"/>
      <c r="R445" s="76"/>
      <c r="S445" s="76"/>
      <c r="T445" s="7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8" t="s">
        <v>145</v>
      </c>
      <c r="AU445" s="18" t="s">
        <v>86</v>
      </c>
    </row>
    <row r="446" s="2" customFormat="1" ht="24.15" customHeight="1">
      <c r="A446" s="37"/>
      <c r="B446" s="170"/>
      <c r="C446" s="171" t="s">
        <v>955</v>
      </c>
      <c r="D446" s="171" t="s">
        <v>139</v>
      </c>
      <c r="E446" s="172" t="s">
        <v>956</v>
      </c>
      <c r="F446" s="173" t="s">
        <v>957</v>
      </c>
      <c r="G446" s="174" t="s">
        <v>202</v>
      </c>
      <c r="H446" s="175">
        <v>2</v>
      </c>
      <c r="I446" s="176"/>
      <c r="J446" s="177">
        <f>ROUND(I446*H446,2)</f>
        <v>0</v>
      </c>
      <c r="K446" s="173" t="s">
        <v>1</v>
      </c>
      <c r="L446" s="38"/>
      <c r="M446" s="178" t="s">
        <v>1</v>
      </c>
      <c r="N446" s="179" t="s">
        <v>41</v>
      </c>
      <c r="O446" s="76"/>
      <c r="P446" s="180">
        <f>O446*H446</f>
        <v>0</v>
      </c>
      <c r="Q446" s="180">
        <v>0</v>
      </c>
      <c r="R446" s="180">
        <f>Q446*H446</f>
        <v>0</v>
      </c>
      <c r="S446" s="180">
        <v>0</v>
      </c>
      <c r="T446" s="18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82" t="s">
        <v>292</v>
      </c>
      <c r="AT446" s="182" t="s">
        <v>139</v>
      </c>
      <c r="AU446" s="182" t="s">
        <v>86</v>
      </c>
      <c r="AY446" s="18" t="s">
        <v>136</v>
      </c>
      <c r="BE446" s="183">
        <f>IF(N446="základní",J446,0)</f>
        <v>0</v>
      </c>
      <c r="BF446" s="183">
        <f>IF(N446="snížená",J446,0)</f>
        <v>0</v>
      </c>
      <c r="BG446" s="183">
        <f>IF(N446="zákl. přenesená",J446,0)</f>
        <v>0</v>
      </c>
      <c r="BH446" s="183">
        <f>IF(N446="sníž. přenesená",J446,0)</f>
        <v>0</v>
      </c>
      <c r="BI446" s="183">
        <f>IF(N446="nulová",J446,0)</f>
        <v>0</v>
      </c>
      <c r="BJ446" s="18" t="s">
        <v>84</v>
      </c>
      <c r="BK446" s="183">
        <f>ROUND(I446*H446,2)</f>
        <v>0</v>
      </c>
      <c r="BL446" s="18" t="s">
        <v>292</v>
      </c>
      <c r="BM446" s="182" t="s">
        <v>958</v>
      </c>
    </row>
    <row r="447" s="2" customFormat="1">
      <c r="A447" s="37"/>
      <c r="B447" s="38"/>
      <c r="C447" s="37"/>
      <c r="D447" s="184" t="s">
        <v>145</v>
      </c>
      <c r="E447" s="37"/>
      <c r="F447" s="185" t="s">
        <v>959</v>
      </c>
      <c r="G447" s="37"/>
      <c r="H447" s="37"/>
      <c r="I447" s="186"/>
      <c r="J447" s="37"/>
      <c r="K447" s="37"/>
      <c r="L447" s="38"/>
      <c r="M447" s="187"/>
      <c r="N447" s="188"/>
      <c r="O447" s="76"/>
      <c r="P447" s="76"/>
      <c r="Q447" s="76"/>
      <c r="R447" s="76"/>
      <c r="S447" s="76"/>
      <c r="T447" s="7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T447" s="18" t="s">
        <v>145</v>
      </c>
      <c r="AU447" s="18" t="s">
        <v>86</v>
      </c>
    </row>
    <row r="448" s="2" customFormat="1" ht="24.15" customHeight="1">
      <c r="A448" s="37"/>
      <c r="B448" s="170"/>
      <c r="C448" s="171" t="s">
        <v>960</v>
      </c>
      <c r="D448" s="171" t="s">
        <v>139</v>
      </c>
      <c r="E448" s="172" t="s">
        <v>961</v>
      </c>
      <c r="F448" s="173" t="s">
        <v>962</v>
      </c>
      <c r="G448" s="174" t="s">
        <v>202</v>
      </c>
      <c r="H448" s="175">
        <v>1</v>
      </c>
      <c r="I448" s="176"/>
      <c r="J448" s="177">
        <f>ROUND(I448*H448,2)</f>
        <v>0</v>
      </c>
      <c r="K448" s="173" t="s">
        <v>1</v>
      </c>
      <c r="L448" s="38"/>
      <c r="M448" s="178" t="s">
        <v>1</v>
      </c>
      <c r="N448" s="179" t="s">
        <v>41</v>
      </c>
      <c r="O448" s="76"/>
      <c r="P448" s="180">
        <f>O448*H448</f>
        <v>0</v>
      </c>
      <c r="Q448" s="180">
        <v>0</v>
      </c>
      <c r="R448" s="180">
        <f>Q448*H448</f>
        <v>0</v>
      </c>
      <c r="S448" s="180">
        <v>0</v>
      </c>
      <c r="T448" s="18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82" t="s">
        <v>292</v>
      </c>
      <c r="AT448" s="182" t="s">
        <v>139</v>
      </c>
      <c r="AU448" s="182" t="s">
        <v>86</v>
      </c>
      <c r="AY448" s="18" t="s">
        <v>136</v>
      </c>
      <c r="BE448" s="183">
        <f>IF(N448="základní",J448,0)</f>
        <v>0</v>
      </c>
      <c r="BF448" s="183">
        <f>IF(N448="snížená",J448,0)</f>
        <v>0</v>
      </c>
      <c r="BG448" s="183">
        <f>IF(N448="zákl. přenesená",J448,0)</f>
        <v>0</v>
      </c>
      <c r="BH448" s="183">
        <f>IF(N448="sníž. přenesená",J448,0)</f>
        <v>0</v>
      </c>
      <c r="BI448" s="183">
        <f>IF(N448="nulová",J448,0)</f>
        <v>0</v>
      </c>
      <c r="BJ448" s="18" t="s">
        <v>84</v>
      </c>
      <c r="BK448" s="183">
        <f>ROUND(I448*H448,2)</f>
        <v>0</v>
      </c>
      <c r="BL448" s="18" t="s">
        <v>292</v>
      </c>
      <c r="BM448" s="182" t="s">
        <v>963</v>
      </c>
    </row>
    <row r="449" s="2" customFormat="1">
      <c r="A449" s="37"/>
      <c r="B449" s="38"/>
      <c r="C449" s="37"/>
      <c r="D449" s="184" t="s">
        <v>145</v>
      </c>
      <c r="E449" s="37"/>
      <c r="F449" s="185" t="s">
        <v>964</v>
      </c>
      <c r="G449" s="37"/>
      <c r="H449" s="37"/>
      <c r="I449" s="186"/>
      <c r="J449" s="37"/>
      <c r="K449" s="37"/>
      <c r="L449" s="38"/>
      <c r="M449" s="187"/>
      <c r="N449" s="188"/>
      <c r="O449" s="76"/>
      <c r="P449" s="76"/>
      <c r="Q449" s="76"/>
      <c r="R449" s="76"/>
      <c r="S449" s="76"/>
      <c r="T449" s="7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18" t="s">
        <v>145</v>
      </c>
      <c r="AU449" s="18" t="s">
        <v>86</v>
      </c>
    </row>
    <row r="450" s="2" customFormat="1" ht="24.15" customHeight="1">
      <c r="A450" s="37"/>
      <c r="B450" s="170"/>
      <c r="C450" s="171" t="s">
        <v>965</v>
      </c>
      <c r="D450" s="171" t="s">
        <v>139</v>
      </c>
      <c r="E450" s="172" t="s">
        <v>966</v>
      </c>
      <c r="F450" s="173" t="s">
        <v>967</v>
      </c>
      <c r="G450" s="174" t="s">
        <v>202</v>
      </c>
      <c r="H450" s="175">
        <v>1</v>
      </c>
      <c r="I450" s="176"/>
      <c r="J450" s="177">
        <f>ROUND(I450*H450,2)</f>
        <v>0</v>
      </c>
      <c r="K450" s="173" t="s">
        <v>1</v>
      </c>
      <c r="L450" s="38"/>
      <c r="M450" s="178" t="s">
        <v>1</v>
      </c>
      <c r="N450" s="179" t="s">
        <v>41</v>
      </c>
      <c r="O450" s="76"/>
      <c r="P450" s="180">
        <f>O450*H450</f>
        <v>0</v>
      </c>
      <c r="Q450" s="180">
        <v>0</v>
      </c>
      <c r="R450" s="180">
        <f>Q450*H450</f>
        <v>0</v>
      </c>
      <c r="S450" s="180">
        <v>0</v>
      </c>
      <c r="T450" s="18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82" t="s">
        <v>292</v>
      </c>
      <c r="AT450" s="182" t="s">
        <v>139</v>
      </c>
      <c r="AU450" s="182" t="s">
        <v>86</v>
      </c>
      <c r="AY450" s="18" t="s">
        <v>136</v>
      </c>
      <c r="BE450" s="183">
        <f>IF(N450="základní",J450,0)</f>
        <v>0</v>
      </c>
      <c r="BF450" s="183">
        <f>IF(N450="snížená",J450,0)</f>
        <v>0</v>
      </c>
      <c r="BG450" s="183">
        <f>IF(N450="zákl. přenesená",J450,0)</f>
        <v>0</v>
      </c>
      <c r="BH450" s="183">
        <f>IF(N450="sníž. přenesená",J450,0)</f>
        <v>0</v>
      </c>
      <c r="BI450" s="183">
        <f>IF(N450="nulová",J450,0)</f>
        <v>0</v>
      </c>
      <c r="BJ450" s="18" t="s">
        <v>84</v>
      </c>
      <c r="BK450" s="183">
        <f>ROUND(I450*H450,2)</f>
        <v>0</v>
      </c>
      <c r="BL450" s="18" t="s">
        <v>292</v>
      </c>
      <c r="BM450" s="182" t="s">
        <v>968</v>
      </c>
    </row>
    <row r="451" s="2" customFormat="1">
      <c r="A451" s="37"/>
      <c r="B451" s="38"/>
      <c r="C451" s="37"/>
      <c r="D451" s="184" t="s">
        <v>145</v>
      </c>
      <c r="E451" s="37"/>
      <c r="F451" s="185" t="s">
        <v>969</v>
      </c>
      <c r="G451" s="37"/>
      <c r="H451" s="37"/>
      <c r="I451" s="186"/>
      <c r="J451" s="37"/>
      <c r="K451" s="37"/>
      <c r="L451" s="38"/>
      <c r="M451" s="187"/>
      <c r="N451" s="188"/>
      <c r="O451" s="76"/>
      <c r="P451" s="76"/>
      <c r="Q451" s="76"/>
      <c r="R451" s="76"/>
      <c r="S451" s="76"/>
      <c r="T451" s="7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8" t="s">
        <v>145</v>
      </c>
      <c r="AU451" s="18" t="s">
        <v>86</v>
      </c>
    </row>
    <row r="452" s="2" customFormat="1" ht="24.15" customHeight="1">
      <c r="A452" s="37"/>
      <c r="B452" s="170"/>
      <c r="C452" s="171" t="s">
        <v>970</v>
      </c>
      <c r="D452" s="171" t="s">
        <v>139</v>
      </c>
      <c r="E452" s="172" t="s">
        <v>971</v>
      </c>
      <c r="F452" s="173" t="s">
        <v>972</v>
      </c>
      <c r="G452" s="174" t="s">
        <v>202</v>
      </c>
      <c r="H452" s="175">
        <v>1</v>
      </c>
      <c r="I452" s="176"/>
      <c r="J452" s="177">
        <f>ROUND(I452*H452,2)</f>
        <v>0</v>
      </c>
      <c r="K452" s="173" t="s">
        <v>1</v>
      </c>
      <c r="L452" s="38"/>
      <c r="M452" s="178" t="s">
        <v>1</v>
      </c>
      <c r="N452" s="179" t="s">
        <v>41</v>
      </c>
      <c r="O452" s="76"/>
      <c r="P452" s="180">
        <f>O452*H452</f>
        <v>0</v>
      </c>
      <c r="Q452" s="180">
        <v>0</v>
      </c>
      <c r="R452" s="180">
        <f>Q452*H452</f>
        <v>0</v>
      </c>
      <c r="S452" s="180">
        <v>0</v>
      </c>
      <c r="T452" s="181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182" t="s">
        <v>292</v>
      </c>
      <c r="AT452" s="182" t="s">
        <v>139</v>
      </c>
      <c r="AU452" s="182" t="s">
        <v>86</v>
      </c>
      <c r="AY452" s="18" t="s">
        <v>136</v>
      </c>
      <c r="BE452" s="183">
        <f>IF(N452="základní",J452,0)</f>
        <v>0</v>
      </c>
      <c r="BF452" s="183">
        <f>IF(N452="snížená",J452,0)</f>
        <v>0</v>
      </c>
      <c r="BG452" s="183">
        <f>IF(N452="zákl. přenesená",J452,0)</f>
        <v>0</v>
      </c>
      <c r="BH452" s="183">
        <f>IF(N452="sníž. přenesená",J452,0)</f>
        <v>0</v>
      </c>
      <c r="BI452" s="183">
        <f>IF(N452="nulová",J452,0)</f>
        <v>0</v>
      </c>
      <c r="BJ452" s="18" t="s">
        <v>84</v>
      </c>
      <c r="BK452" s="183">
        <f>ROUND(I452*H452,2)</f>
        <v>0</v>
      </c>
      <c r="BL452" s="18" t="s">
        <v>292</v>
      </c>
      <c r="BM452" s="182" t="s">
        <v>973</v>
      </c>
    </row>
    <row r="453" s="2" customFormat="1">
      <c r="A453" s="37"/>
      <c r="B453" s="38"/>
      <c r="C453" s="37"/>
      <c r="D453" s="184" t="s">
        <v>145</v>
      </c>
      <c r="E453" s="37"/>
      <c r="F453" s="185" t="s">
        <v>974</v>
      </c>
      <c r="G453" s="37"/>
      <c r="H453" s="37"/>
      <c r="I453" s="186"/>
      <c r="J453" s="37"/>
      <c r="K453" s="37"/>
      <c r="L453" s="38"/>
      <c r="M453" s="187"/>
      <c r="N453" s="188"/>
      <c r="O453" s="76"/>
      <c r="P453" s="76"/>
      <c r="Q453" s="76"/>
      <c r="R453" s="76"/>
      <c r="S453" s="76"/>
      <c r="T453" s="7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T453" s="18" t="s">
        <v>145</v>
      </c>
      <c r="AU453" s="18" t="s">
        <v>86</v>
      </c>
    </row>
    <row r="454" s="2" customFormat="1" ht="24.15" customHeight="1">
      <c r="A454" s="37"/>
      <c r="B454" s="170"/>
      <c r="C454" s="171" t="s">
        <v>975</v>
      </c>
      <c r="D454" s="171" t="s">
        <v>139</v>
      </c>
      <c r="E454" s="172" t="s">
        <v>976</v>
      </c>
      <c r="F454" s="173" t="s">
        <v>977</v>
      </c>
      <c r="G454" s="174" t="s">
        <v>202</v>
      </c>
      <c r="H454" s="175">
        <v>4</v>
      </c>
      <c r="I454" s="176"/>
      <c r="J454" s="177">
        <f>ROUND(I454*H454,2)</f>
        <v>0</v>
      </c>
      <c r="K454" s="173" t="s">
        <v>1</v>
      </c>
      <c r="L454" s="38"/>
      <c r="M454" s="178" t="s">
        <v>1</v>
      </c>
      <c r="N454" s="179" t="s">
        <v>41</v>
      </c>
      <c r="O454" s="76"/>
      <c r="P454" s="180">
        <f>O454*H454</f>
        <v>0</v>
      </c>
      <c r="Q454" s="180">
        <v>0</v>
      </c>
      <c r="R454" s="180">
        <f>Q454*H454</f>
        <v>0</v>
      </c>
      <c r="S454" s="180">
        <v>0</v>
      </c>
      <c r="T454" s="181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82" t="s">
        <v>292</v>
      </c>
      <c r="AT454" s="182" t="s">
        <v>139</v>
      </c>
      <c r="AU454" s="182" t="s">
        <v>86</v>
      </c>
      <c r="AY454" s="18" t="s">
        <v>136</v>
      </c>
      <c r="BE454" s="183">
        <f>IF(N454="základní",J454,0)</f>
        <v>0</v>
      </c>
      <c r="BF454" s="183">
        <f>IF(N454="snížená",J454,0)</f>
        <v>0</v>
      </c>
      <c r="BG454" s="183">
        <f>IF(N454="zákl. přenesená",J454,0)</f>
        <v>0</v>
      </c>
      <c r="BH454" s="183">
        <f>IF(N454="sníž. přenesená",J454,0)</f>
        <v>0</v>
      </c>
      <c r="BI454" s="183">
        <f>IF(N454="nulová",J454,0)</f>
        <v>0</v>
      </c>
      <c r="BJ454" s="18" t="s">
        <v>84</v>
      </c>
      <c r="BK454" s="183">
        <f>ROUND(I454*H454,2)</f>
        <v>0</v>
      </c>
      <c r="BL454" s="18" t="s">
        <v>292</v>
      </c>
      <c r="BM454" s="182" t="s">
        <v>978</v>
      </c>
    </row>
    <row r="455" s="2" customFormat="1">
      <c r="A455" s="37"/>
      <c r="B455" s="38"/>
      <c r="C455" s="37"/>
      <c r="D455" s="184" t="s">
        <v>145</v>
      </c>
      <c r="E455" s="37"/>
      <c r="F455" s="185" t="s">
        <v>979</v>
      </c>
      <c r="G455" s="37"/>
      <c r="H455" s="37"/>
      <c r="I455" s="186"/>
      <c r="J455" s="37"/>
      <c r="K455" s="37"/>
      <c r="L455" s="38"/>
      <c r="M455" s="187"/>
      <c r="N455" s="188"/>
      <c r="O455" s="76"/>
      <c r="P455" s="76"/>
      <c r="Q455" s="76"/>
      <c r="R455" s="76"/>
      <c r="S455" s="76"/>
      <c r="T455" s="7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T455" s="18" t="s">
        <v>145</v>
      </c>
      <c r="AU455" s="18" t="s">
        <v>86</v>
      </c>
    </row>
    <row r="456" s="2" customFormat="1" ht="24.15" customHeight="1">
      <c r="A456" s="37"/>
      <c r="B456" s="170"/>
      <c r="C456" s="171" t="s">
        <v>980</v>
      </c>
      <c r="D456" s="171" t="s">
        <v>139</v>
      </c>
      <c r="E456" s="172" t="s">
        <v>981</v>
      </c>
      <c r="F456" s="173" t="s">
        <v>982</v>
      </c>
      <c r="G456" s="174" t="s">
        <v>202</v>
      </c>
      <c r="H456" s="175">
        <v>8</v>
      </c>
      <c r="I456" s="176"/>
      <c r="J456" s="177">
        <f>ROUND(I456*H456,2)</f>
        <v>0</v>
      </c>
      <c r="K456" s="173" t="s">
        <v>1</v>
      </c>
      <c r="L456" s="38"/>
      <c r="M456" s="178" t="s">
        <v>1</v>
      </c>
      <c r="N456" s="179" t="s">
        <v>41</v>
      </c>
      <c r="O456" s="76"/>
      <c r="P456" s="180">
        <f>O456*H456</f>
        <v>0</v>
      </c>
      <c r="Q456" s="180">
        <v>0</v>
      </c>
      <c r="R456" s="180">
        <f>Q456*H456</f>
        <v>0</v>
      </c>
      <c r="S456" s="180">
        <v>0</v>
      </c>
      <c r="T456" s="181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82" t="s">
        <v>292</v>
      </c>
      <c r="AT456" s="182" t="s">
        <v>139</v>
      </c>
      <c r="AU456" s="182" t="s">
        <v>86</v>
      </c>
      <c r="AY456" s="18" t="s">
        <v>136</v>
      </c>
      <c r="BE456" s="183">
        <f>IF(N456="základní",J456,0)</f>
        <v>0</v>
      </c>
      <c r="BF456" s="183">
        <f>IF(N456="snížená",J456,0)</f>
        <v>0</v>
      </c>
      <c r="BG456" s="183">
        <f>IF(N456="zákl. přenesená",J456,0)</f>
        <v>0</v>
      </c>
      <c r="BH456" s="183">
        <f>IF(N456="sníž. přenesená",J456,0)</f>
        <v>0</v>
      </c>
      <c r="BI456" s="183">
        <f>IF(N456="nulová",J456,0)</f>
        <v>0</v>
      </c>
      <c r="BJ456" s="18" t="s">
        <v>84</v>
      </c>
      <c r="BK456" s="183">
        <f>ROUND(I456*H456,2)</f>
        <v>0</v>
      </c>
      <c r="BL456" s="18" t="s">
        <v>292</v>
      </c>
      <c r="BM456" s="182" t="s">
        <v>983</v>
      </c>
    </row>
    <row r="457" s="2" customFormat="1">
      <c r="A457" s="37"/>
      <c r="B457" s="38"/>
      <c r="C457" s="37"/>
      <c r="D457" s="184" t="s">
        <v>145</v>
      </c>
      <c r="E457" s="37"/>
      <c r="F457" s="185" t="s">
        <v>984</v>
      </c>
      <c r="G457" s="37"/>
      <c r="H457" s="37"/>
      <c r="I457" s="186"/>
      <c r="J457" s="37"/>
      <c r="K457" s="37"/>
      <c r="L457" s="38"/>
      <c r="M457" s="187"/>
      <c r="N457" s="188"/>
      <c r="O457" s="76"/>
      <c r="P457" s="76"/>
      <c r="Q457" s="76"/>
      <c r="R457" s="76"/>
      <c r="S457" s="76"/>
      <c r="T457" s="7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8" t="s">
        <v>145</v>
      </c>
      <c r="AU457" s="18" t="s">
        <v>86</v>
      </c>
    </row>
    <row r="458" s="2" customFormat="1" ht="24.15" customHeight="1">
      <c r="A458" s="37"/>
      <c r="B458" s="170"/>
      <c r="C458" s="171" t="s">
        <v>985</v>
      </c>
      <c r="D458" s="171" t="s">
        <v>139</v>
      </c>
      <c r="E458" s="172" t="s">
        <v>986</v>
      </c>
      <c r="F458" s="173" t="s">
        <v>987</v>
      </c>
      <c r="G458" s="174" t="s">
        <v>202</v>
      </c>
      <c r="H458" s="175">
        <v>1</v>
      </c>
      <c r="I458" s="176"/>
      <c r="J458" s="177">
        <f>ROUND(I458*H458,2)</f>
        <v>0</v>
      </c>
      <c r="K458" s="173" t="s">
        <v>1</v>
      </c>
      <c r="L458" s="38"/>
      <c r="M458" s="178" t="s">
        <v>1</v>
      </c>
      <c r="N458" s="179" t="s">
        <v>41</v>
      </c>
      <c r="O458" s="76"/>
      <c r="P458" s="180">
        <f>O458*H458</f>
        <v>0</v>
      </c>
      <c r="Q458" s="180">
        <v>0</v>
      </c>
      <c r="R458" s="180">
        <f>Q458*H458</f>
        <v>0</v>
      </c>
      <c r="S458" s="180">
        <v>0</v>
      </c>
      <c r="T458" s="181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82" t="s">
        <v>292</v>
      </c>
      <c r="AT458" s="182" t="s">
        <v>139</v>
      </c>
      <c r="AU458" s="182" t="s">
        <v>86</v>
      </c>
      <c r="AY458" s="18" t="s">
        <v>136</v>
      </c>
      <c r="BE458" s="183">
        <f>IF(N458="základní",J458,0)</f>
        <v>0</v>
      </c>
      <c r="BF458" s="183">
        <f>IF(N458="snížená",J458,0)</f>
        <v>0</v>
      </c>
      <c r="BG458" s="183">
        <f>IF(N458="zákl. přenesená",J458,0)</f>
        <v>0</v>
      </c>
      <c r="BH458" s="183">
        <f>IF(N458="sníž. přenesená",J458,0)</f>
        <v>0</v>
      </c>
      <c r="BI458" s="183">
        <f>IF(N458="nulová",J458,0)</f>
        <v>0</v>
      </c>
      <c r="BJ458" s="18" t="s">
        <v>84</v>
      </c>
      <c r="BK458" s="183">
        <f>ROUND(I458*H458,2)</f>
        <v>0</v>
      </c>
      <c r="BL458" s="18" t="s">
        <v>292</v>
      </c>
      <c r="BM458" s="182" t="s">
        <v>988</v>
      </c>
    </row>
    <row r="459" s="2" customFormat="1">
      <c r="A459" s="37"/>
      <c r="B459" s="38"/>
      <c r="C459" s="37"/>
      <c r="D459" s="184" t="s">
        <v>145</v>
      </c>
      <c r="E459" s="37"/>
      <c r="F459" s="185" t="s">
        <v>989</v>
      </c>
      <c r="G459" s="37"/>
      <c r="H459" s="37"/>
      <c r="I459" s="186"/>
      <c r="J459" s="37"/>
      <c r="K459" s="37"/>
      <c r="L459" s="38"/>
      <c r="M459" s="187"/>
      <c r="N459" s="188"/>
      <c r="O459" s="76"/>
      <c r="P459" s="76"/>
      <c r="Q459" s="76"/>
      <c r="R459" s="76"/>
      <c r="S459" s="76"/>
      <c r="T459" s="7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T459" s="18" t="s">
        <v>145</v>
      </c>
      <c r="AU459" s="18" t="s">
        <v>86</v>
      </c>
    </row>
    <row r="460" s="2" customFormat="1" ht="24.15" customHeight="1">
      <c r="A460" s="37"/>
      <c r="B460" s="170"/>
      <c r="C460" s="171" t="s">
        <v>990</v>
      </c>
      <c r="D460" s="171" t="s">
        <v>139</v>
      </c>
      <c r="E460" s="172" t="s">
        <v>991</v>
      </c>
      <c r="F460" s="173" t="s">
        <v>992</v>
      </c>
      <c r="G460" s="174" t="s">
        <v>202</v>
      </c>
      <c r="H460" s="175">
        <v>4</v>
      </c>
      <c r="I460" s="176"/>
      <c r="J460" s="177">
        <f>ROUND(I460*H460,2)</f>
        <v>0</v>
      </c>
      <c r="K460" s="173" t="s">
        <v>1</v>
      </c>
      <c r="L460" s="38"/>
      <c r="M460" s="178" t="s">
        <v>1</v>
      </c>
      <c r="N460" s="179" t="s">
        <v>41</v>
      </c>
      <c r="O460" s="76"/>
      <c r="P460" s="180">
        <f>O460*H460</f>
        <v>0</v>
      </c>
      <c r="Q460" s="180">
        <v>0</v>
      </c>
      <c r="R460" s="180">
        <f>Q460*H460</f>
        <v>0</v>
      </c>
      <c r="S460" s="180">
        <v>0</v>
      </c>
      <c r="T460" s="181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82" t="s">
        <v>292</v>
      </c>
      <c r="AT460" s="182" t="s">
        <v>139</v>
      </c>
      <c r="AU460" s="182" t="s">
        <v>86</v>
      </c>
      <c r="AY460" s="18" t="s">
        <v>136</v>
      </c>
      <c r="BE460" s="183">
        <f>IF(N460="základní",J460,0)</f>
        <v>0</v>
      </c>
      <c r="BF460" s="183">
        <f>IF(N460="snížená",J460,0)</f>
        <v>0</v>
      </c>
      <c r="BG460" s="183">
        <f>IF(N460="zákl. přenesená",J460,0)</f>
        <v>0</v>
      </c>
      <c r="BH460" s="183">
        <f>IF(N460="sníž. přenesená",J460,0)</f>
        <v>0</v>
      </c>
      <c r="BI460" s="183">
        <f>IF(N460="nulová",J460,0)</f>
        <v>0</v>
      </c>
      <c r="BJ460" s="18" t="s">
        <v>84</v>
      </c>
      <c r="BK460" s="183">
        <f>ROUND(I460*H460,2)</f>
        <v>0</v>
      </c>
      <c r="BL460" s="18" t="s">
        <v>292</v>
      </c>
      <c r="BM460" s="182" t="s">
        <v>993</v>
      </c>
    </row>
    <row r="461" s="2" customFormat="1">
      <c r="A461" s="37"/>
      <c r="B461" s="38"/>
      <c r="C461" s="37"/>
      <c r="D461" s="184" t="s">
        <v>145</v>
      </c>
      <c r="E461" s="37"/>
      <c r="F461" s="185" t="s">
        <v>994</v>
      </c>
      <c r="G461" s="37"/>
      <c r="H461" s="37"/>
      <c r="I461" s="186"/>
      <c r="J461" s="37"/>
      <c r="K461" s="37"/>
      <c r="L461" s="38"/>
      <c r="M461" s="187"/>
      <c r="N461" s="188"/>
      <c r="O461" s="76"/>
      <c r="P461" s="76"/>
      <c r="Q461" s="76"/>
      <c r="R461" s="76"/>
      <c r="S461" s="76"/>
      <c r="T461" s="7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T461" s="18" t="s">
        <v>145</v>
      </c>
      <c r="AU461" s="18" t="s">
        <v>86</v>
      </c>
    </row>
    <row r="462" s="2" customFormat="1" ht="24.15" customHeight="1">
      <c r="A462" s="37"/>
      <c r="B462" s="170"/>
      <c r="C462" s="171" t="s">
        <v>995</v>
      </c>
      <c r="D462" s="171" t="s">
        <v>139</v>
      </c>
      <c r="E462" s="172" t="s">
        <v>996</v>
      </c>
      <c r="F462" s="173" t="s">
        <v>997</v>
      </c>
      <c r="G462" s="174" t="s">
        <v>202</v>
      </c>
      <c r="H462" s="175">
        <v>1</v>
      </c>
      <c r="I462" s="176"/>
      <c r="J462" s="177">
        <f>ROUND(I462*H462,2)</f>
        <v>0</v>
      </c>
      <c r="K462" s="173" t="s">
        <v>1</v>
      </c>
      <c r="L462" s="38"/>
      <c r="M462" s="178" t="s">
        <v>1</v>
      </c>
      <c r="N462" s="179" t="s">
        <v>41</v>
      </c>
      <c r="O462" s="76"/>
      <c r="P462" s="180">
        <f>O462*H462</f>
        <v>0</v>
      </c>
      <c r="Q462" s="180">
        <v>0</v>
      </c>
      <c r="R462" s="180">
        <f>Q462*H462</f>
        <v>0</v>
      </c>
      <c r="S462" s="180">
        <v>0</v>
      </c>
      <c r="T462" s="181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82" t="s">
        <v>292</v>
      </c>
      <c r="AT462" s="182" t="s">
        <v>139</v>
      </c>
      <c r="AU462" s="182" t="s">
        <v>86</v>
      </c>
      <c r="AY462" s="18" t="s">
        <v>136</v>
      </c>
      <c r="BE462" s="183">
        <f>IF(N462="základní",J462,0)</f>
        <v>0</v>
      </c>
      <c r="BF462" s="183">
        <f>IF(N462="snížená",J462,0)</f>
        <v>0</v>
      </c>
      <c r="BG462" s="183">
        <f>IF(N462="zákl. přenesená",J462,0)</f>
        <v>0</v>
      </c>
      <c r="BH462" s="183">
        <f>IF(N462="sníž. přenesená",J462,0)</f>
        <v>0</v>
      </c>
      <c r="BI462" s="183">
        <f>IF(N462="nulová",J462,0)</f>
        <v>0</v>
      </c>
      <c r="BJ462" s="18" t="s">
        <v>84</v>
      </c>
      <c r="BK462" s="183">
        <f>ROUND(I462*H462,2)</f>
        <v>0</v>
      </c>
      <c r="BL462" s="18" t="s">
        <v>292</v>
      </c>
      <c r="BM462" s="182" t="s">
        <v>998</v>
      </c>
    </row>
    <row r="463" s="2" customFormat="1">
      <c r="A463" s="37"/>
      <c r="B463" s="38"/>
      <c r="C463" s="37"/>
      <c r="D463" s="184" t="s">
        <v>145</v>
      </c>
      <c r="E463" s="37"/>
      <c r="F463" s="185" t="s">
        <v>999</v>
      </c>
      <c r="G463" s="37"/>
      <c r="H463" s="37"/>
      <c r="I463" s="186"/>
      <c r="J463" s="37"/>
      <c r="K463" s="37"/>
      <c r="L463" s="38"/>
      <c r="M463" s="187"/>
      <c r="N463" s="188"/>
      <c r="O463" s="76"/>
      <c r="P463" s="76"/>
      <c r="Q463" s="76"/>
      <c r="R463" s="76"/>
      <c r="S463" s="76"/>
      <c r="T463" s="7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T463" s="18" t="s">
        <v>145</v>
      </c>
      <c r="AU463" s="18" t="s">
        <v>86</v>
      </c>
    </row>
    <row r="464" s="2" customFormat="1" ht="24.15" customHeight="1">
      <c r="A464" s="37"/>
      <c r="B464" s="170"/>
      <c r="C464" s="171" t="s">
        <v>1000</v>
      </c>
      <c r="D464" s="171" t="s">
        <v>139</v>
      </c>
      <c r="E464" s="172" t="s">
        <v>1001</v>
      </c>
      <c r="F464" s="173" t="s">
        <v>1002</v>
      </c>
      <c r="G464" s="174" t="s">
        <v>202</v>
      </c>
      <c r="H464" s="175">
        <v>1</v>
      </c>
      <c r="I464" s="176"/>
      <c r="J464" s="177">
        <f>ROUND(I464*H464,2)</f>
        <v>0</v>
      </c>
      <c r="K464" s="173" t="s">
        <v>1</v>
      </c>
      <c r="L464" s="38"/>
      <c r="M464" s="178" t="s">
        <v>1</v>
      </c>
      <c r="N464" s="179" t="s">
        <v>41</v>
      </c>
      <c r="O464" s="76"/>
      <c r="P464" s="180">
        <f>O464*H464</f>
        <v>0</v>
      </c>
      <c r="Q464" s="180">
        <v>0</v>
      </c>
      <c r="R464" s="180">
        <f>Q464*H464</f>
        <v>0</v>
      </c>
      <c r="S464" s="180">
        <v>0</v>
      </c>
      <c r="T464" s="181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82" t="s">
        <v>292</v>
      </c>
      <c r="AT464" s="182" t="s">
        <v>139</v>
      </c>
      <c r="AU464" s="182" t="s">
        <v>86</v>
      </c>
      <c r="AY464" s="18" t="s">
        <v>136</v>
      </c>
      <c r="BE464" s="183">
        <f>IF(N464="základní",J464,0)</f>
        <v>0</v>
      </c>
      <c r="BF464" s="183">
        <f>IF(N464="snížená",J464,0)</f>
        <v>0</v>
      </c>
      <c r="BG464" s="183">
        <f>IF(N464="zákl. přenesená",J464,0)</f>
        <v>0</v>
      </c>
      <c r="BH464" s="183">
        <f>IF(N464="sníž. přenesená",J464,0)</f>
        <v>0</v>
      </c>
      <c r="BI464" s="183">
        <f>IF(N464="nulová",J464,0)</f>
        <v>0</v>
      </c>
      <c r="BJ464" s="18" t="s">
        <v>84</v>
      </c>
      <c r="BK464" s="183">
        <f>ROUND(I464*H464,2)</f>
        <v>0</v>
      </c>
      <c r="BL464" s="18" t="s">
        <v>292</v>
      </c>
      <c r="BM464" s="182" t="s">
        <v>1003</v>
      </c>
    </row>
    <row r="465" s="2" customFormat="1">
      <c r="A465" s="37"/>
      <c r="B465" s="38"/>
      <c r="C465" s="37"/>
      <c r="D465" s="184" t="s">
        <v>145</v>
      </c>
      <c r="E465" s="37"/>
      <c r="F465" s="185" t="s">
        <v>1004</v>
      </c>
      <c r="G465" s="37"/>
      <c r="H465" s="37"/>
      <c r="I465" s="186"/>
      <c r="J465" s="37"/>
      <c r="K465" s="37"/>
      <c r="L465" s="38"/>
      <c r="M465" s="187"/>
      <c r="N465" s="188"/>
      <c r="O465" s="76"/>
      <c r="P465" s="76"/>
      <c r="Q465" s="76"/>
      <c r="R465" s="76"/>
      <c r="S465" s="76"/>
      <c r="T465" s="7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T465" s="18" t="s">
        <v>145</v>
      </c>
      <c r="AU465" s="18" t="s">
        <v>86</v>
      </c>
    </row>
    <row r="466" s="2" customFormat="1" ht="24.15" customHeight="1">
      <c r="A466" s="37"/>
      <c r="B466" s="170"/>
      <c r="C466" s="171" t="s">
        <v>1005</v>
      </c>
      <c r="D466" s="171" t="s">
        <v>139</v>
      </c>
      <c r="E466" s="172" t="s">
        <v>1006</v>
      </c>
      <c r="F466" s="173" t="s">
        <v>1007</v>
      </c>
      <c r="G466" s="174" t="s">
        <v>202</v>
      </c>
      <c r="H466" s="175">
        <v>2</v>
      </c>
      <c r="I466" s="176"/>
      <c r="J466" s="177">
        <f>ROUND(I466*H466,2)</f>
        <v>0</v>
      </c>
      <c r="K466" s="173" t="s">
        <v>1</v>
      </c>
      <c r="L466" s="38"/>
      <c r="M466" s="178" t="s">
        <v>1</v>
      </c>
      <c r="N466" s="179" t="s">
        <v>41</v>
      </c>
      <c r="O466" s="76"/>
      <c r="P466" s="180">
        <f>O466*H466</f>
        <v>0</v>
      </c>
      <c r="Q466" s="180">
        <v>0</v>
      </c>
      <c r="R466" s="180">
        <f>Q466*H466</f>
        <v>0</v>
      </c>
      <c r="S466" s="180">
        <v>0</v>
      </c>
      <c r="T466" s="18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82" t="s">
        <v>292</v>
      </c>
      <c r="AT466" s="182" t="s">
        <v>139</v>
      </c>
      <c r="AU466" s="182" t="s">
        <v>86</v>
      </c>
      <c r="AY466" s="18" t="s">
        <v>136</v>
      </c>
      <c r="BE466" s="183">
        <f>IF(N466="základní",J466,0)</f>
        <v>0</v>
      </c>
      <c r="BF466" s="183">
        <f>IF(N466="snížená",J466,0)</f>
        <v>0</v>
      </c>
      <c r="BG466" s="183">
        <f>IF(N466="zákl. přenesená",J466,0)</f>
        <v>0</v>
      </c>
      <c r="BH466" s="183">
        <f>IF(N466="sníž. přenesená",J466,0)</f>
        <v>0</v>
      </c>
      <c r="BI466" s="183">
        <f>IF(N466="nulová",J466,0)</f>
        <v>0</v>
      </c>
      <c r="BJ466" s="18" t="s">
        <v>84</v>
      </c>
      <c r="BK466" s="183">
        <f>ROUND(I466*H466,2)</f>
        <v>0</v>
      </c>
      <c r="BL466" s="18" t="s">
        <v>292</v>
      </c>
      <c r="BM466" s="182" t="s">
        <v>1008</v>
      </c>
    </row>
    <row r="467" s="2" customFormat="1">
      <c r="A467" s="37"/>
      <c r="B467" s="38"/>
      <c r="C467" s="37"/>
      <c r="D467" s="184" t="s">
        <v>145</v>
      </c>
      <c r="E467" s="37"/>
      <c r="F467" s="185" t="s">
        <v>1009</v>
      </c>
      <c r="G467" s="37"/>
      <c r="H467" s="37"/>
      <c r="I467" s="186"/>
      <c r="J467" s="37"/>
      <c r="K467" s="37"/>
      <c r="L467" s="38"/>
      <c r="M467" s="187"/>
      <c r="N467" s="188"/>
      <c r="O467" s="76"/>
      <c r="P467" s="76"/>
      <c r="Q467" s="76"/>
      <c r="R467" s="76"/>
      <c r="S467" s="76"/>
      <c r="T467" s="7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T467" s="18" t="s">
        <v>145</v>
      </c>
      <c r="AU467" s="18" t="s">
        <v>86</v>
      </c>
    </row>
    <row r="468" s="2" customFormat="1" ht="24.15" customHeight="1">
      <c r="A468" s="37"/>
      <c r="B468" s="170"/>
      <c r="C468" s="171" t="s">
        <v>1010</v>
      </c>
      <c r="D468" s="171" t="s">
        <v>139</v>
      </c>
      <c r="E468" s="172" t="s">
        <v>1011</v>
      </c>
      <c r="F468" s="173" t="s">
        <v>1012</v>
      </c>
      <c r="G468" s="174" t="s">
        <v>255</v>
      </c>
      <c r="H468" s="175">
        <v>1.8260000000000001</v>
      </c>
      <c r="I468" s="176"/>
      <c r="J468" s="177">
        <f>ROUND(I468*H468,2)</f>
        <v>0</v>
      </c>
      <c r="K468" s="173" t="s">
        <v>154</v>
      </c>
      <c r="L468" s="38"/>
      <c r="M468" s="178" t="s">
        <v>1</v>
      </c>
      <c r="N468" s="179" t="s">
        <v>41</v>
      </c>
      <c r="O468" s="76"/>
      <c r="P468" s="180">
        <f>O468*H468</f>
        <v>0</v>
      </c>
      <c r="Q468" s="180">
        <v>0</v>
      </c>
      <c r="R468" s="180">
        <f>Q468*H468</f>
        <v>0</v>
      </c>
      <c r="S468" s="180">
        <v>0</v>
      </c>
      <c r="T468" s="181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82" t="s">
        <v>292</v>
      </c>
      <c r="AT468" s="182" t="s">
        <v>139</v>
      </c>
      <c r="AU468" s="182" t="s">
        <v>86</v>
      </c>
      <c r="AY468" s="18" t="s">
        <v>136</v>
      </c>
      <c r="BE468" s="183">
        <f>IF(N468="základní",J468,0)</f>
        <v>0</v>
      </c>
      <c r="BF468" s="183">
        <f>IF(N468="snížená",J468,0)</f>
        <v>0</v>
      </c>
      <c r="BG468" s="183">
        <f>IF(N468="zákl. přenesená",J468,0)</f>
        <v>0</v>
      </c>
      <c r="BH468" s="183">
        <f>IF(N468="sníž. přenesená",J468,0)</f>
        <v>0</v>
      </c>
      <c r="BI468" s="183">
        <f>IF(N468="nulová",J468,0)</f>
        <v>0</v>
      </c>
      <c r="BJ468" s="18" t="s">
        <v>84</v>
      </c>
      <c r="BK468" s="183">
        <f>ROUND(I468*H468,2)</f>
        <v>0</v>
      </c>
      <c r="BL468" s="18" t="s">
        <v>292</v>
      </c>
      <c r="BM468" s="182" t="s">
        <v>1013</v>
      </c>
    </row>
    <row r="469" s="2" customFormat="1">
      <c r="A469" s="37"/>
      <c r="B469" s="38"/>
      <c r="C469" s="37"/>
      <c r="D469" s="184" t="s">
        <v>145</v>
      </c>
      <c r="E469" s="37"/>
      <c r="F469" s="185" t="s">
        <v>1014</v>
      </c>
      <c r="G469" s="37"/>
      <c r="H469" s="37"/>
      <c r="I469" s="186"/>
      <c r="J469" s="37"/>
      <c r="K469" s="37"/>
      <c r="L469" s="38"/>
      <c r="M469" s="187"/>
      <c r="N469" s="188"/>
      <c r="O469" s="76"/>
      <c r="P469" s="76"/>
      <c r="Q469" s="76"/>
      <c r="R469" s="76"/>
      <c r="S469" s="76"/>
      <c r="T469" s="7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T469" s="18" t="s">
        <v>145</v>
      </c>
      <c r="AU469" s="18" t="s">
        <v>86</v>
      </c>
    </row>
    <row r="470" s="12" customFormat="1" ht="22.8" customHeight="1">
      <c r="A470" s="12"/>
      <c r="B470" s="157"/>
      <c r="C470" s="12"/>
      <c r="D470" s="158" t="s">
        <v>75</v>
      </c>
      <c r="E470" s="168" t="s">
        <v>1015</v>
      </c>
      <c r="F470" s="168" t="s">
        <v>1016</v>
      </c>
      <c r="G470" s="12"/>
      <c r="H470" s="12"/>
      <c r="I470" s="160"/>
      <c r="J470" s="169">
        <f>BK470</f>
        <v>0</v>
      </c>
      <c r="K470" s="12"/>
      <c r="L470" s="157"/>
      <c r="M470" s="162"/>
      <c r="N470" s="163"/>
      <c r="O470" s="163"/>
      <c r="P470" s="164">
        <f>SUM(P471:P492)</f>
        <v>0</v>
      </c>
      <c r="Q470" s="163"/>
      <c r="R470" s="164">
        <f>SUM(R471:R492)</f>
        <v>0.022110000000000001</v>
      </c>
      <c r="S470" s="163"/>
      <c r="T470" s="165">
        <f>SUM(T471:T492)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158" t="s">
        <v>86</v>
      </c>
      <c r="AT470" s="166" t="s">
        <v>75</v>
      </c>
      <c r="AU470" s="166" t="s">
        <v>84</v>
      </c>
      <c r="AY470" s="158" t="s">
        <v>136</v>
      </c>
      <c r="BK470" s="167">
        <f>SUM(BK471:BK492)</f>
        <v>0</v>
      </c>
    </row>
    <row r="471" s="2" customFormat="1" ht="24.15" customHeight="1">
      <c r="A471" s="37"/>
      <c r="B471" s="170"/>
      <c r="C471" s="171" t="s">
        <v>1017</v>
      </c>
      <c r="D471" s="171" t="s">
        <v>139</v>
      </c>
      <c r="E471" s="172" t="s">
        <v>1018</v>
      </c>
      <c r="F471" s="173" t="s">
        <v>1019</v>
      </c>
      <c r="G471" s="174" t="s">
        <v>202</v>
      </c>
      <c r="H471" s="175">
        <v>1</v>
      </c>
      <c r="I471" s="176"/>
      <c r="J471" s="177">
        <f>ROUND(I471*H471,2)</f>
        <v>0</v>
      </c>
      <c r="K471" s="173" t="s">
        <v>1</v>
      </c>
      <c r="L471" s="38"/>
      <c r="M471" s="178" t="s">
        <v>1</v>
      </c>
      <c r="N471" s="179" t="s">
        <v>41</v>
      </c>
      <c r="O471" s="76"/>
      <c r="P471" s="180">
        <f>O471*H471</f>
        <v>0</v>
      </c>
      <c r="Q471" s="180">
        <v>0.00067000000000000002</v>
      </c>
      <c r="R471" s="180">
        <f>Q471*H471</f>
        <v>0.00067000000000000002</v>
      </c>
      <c r="S471" s="180">
        <v>0</v>
      </c>
      <c r="T471" s="181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82" t="s">
        <v>292</v>
      </c>
      <c r="AT471" s="182" t="s">
        <v>139</v>
      </c>
      <c r="AU471" s="182" t="s">
        <v>86</v>
      </c>
      <c r="AY471" s="18" t="s">
        <v>136</v>
      </c>
      <c r="BE471" s="183">
        <f>IF(N471="základní",J471,0)</f>
        <v>0</v>
      </c>
      <c r="BF471" s="183">
        <f>IF(N471="snížená",J471,0)</f>
        <v>0</v>
      </c>
      <c r="BG471" s="183">
        <f>IF(N471="zákl. přenesená",J471,0)</f>
        <v>0</v>
      </c>
      <c r="BH471" s="183">
        <f>IF(N471="sníž. přenesená",J471,0)</f>
        <v>0</v>
      </c>
      <c r="BI471" s="183">
        <f>IF(N471="nulová",J471,0)</f>
        <v>0</v>
      </c>
      <c r="BJ471" s="18" t="s">
        <v>84</v>
      </c>
      <c r="BK471" s="183">
        <f>ROUND(I471*H471,2)</f>
        <v>0</v>
      </c>
      <c r="BL471" s="18" t="s">
        <v>292</v>
      </c>
      <c r="BM471" s="182" t="s">
        <v>1020</v>
      </c>
    </row>
    <row r="472" s="2" customFormat="1">
      <c r="A472" s="37"/>
      <c r="B472" s="38"/>
      <c r="C472" s="37"/>
      <c r="D472" s="184" t="s">
        <v>145</v>
      </c>
      <c r="E472" s="37"/>
      <c r="F472" s="185" t="s">
        <v>1019</v>
      </c>
      <c r="G472" s="37"/>
      <c r="H472" s="37"/>
      <c r="I472" s="186"/>
      <c r="J472" s="37"/>
      <c r="K472" s="37"/>
      <c r="L472" s="38"/>
      <c r="M472" s="187"/>
      <c r="N472" s="188"/>
      <c r="O472" s="76"/>
      <c r="P472" s="76"/>
      <c r="Q472" s="76"/>
      <c r="R472" s="76"/>
      <c r="S472" s="76"/>
      <c r="T472" s="7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18" t="s">
        <v>145</v>
      </c>
      <c r="AU472" s="18" t="s">
        <v>86</v>
      </c>
    </row>
    <row r="473" s="2" customFormat="1" ht="24.15" customHeight="1">
      <c r="A473" s="37"/>
      <c r="B473" s="170"/>
      <c r="C473" s="171" t="s">
        <v>1021</v>
      </c>
      <c r="D473" s="171" t="s">
        <v>139</v>
      </c>
      <c r="E473" s="172" t="s">
        <v>1022</v>
      </c>
      <c r="F473" s="173" t="s">
        <v>1023</v>
      </c>
      <c r="G473" s="174" t="s">
        <v>202</v>
      </c>
      <c r="H473" s="175">
        <v>6</v>
      </c>
      <c r="I473" s="176"/>
      <c r="J473" s="177">
        <f>ROUND(I473*H473,2)</f>
        <v>0</v>
      </c>
      <c r="K473" s="173" t="s">
        <v>1</v>
      </c>
      <c r="L473" s="38"/>
      <c r="M473" s="178" t="s">
        <v>1</v>
      </c>
      <c r="N473" s="179" t="s">
        <v>41</v>
      </c>
      <c r="O473" s="76"/>
      <c r="P473" s="180">
        <f>O473*H473</f>
        <v>0</v>
      </c>
      <c r="Q473" s="180">
        <v>0.00067000000000000002</v>
      </c>
      <c r="R473" s="180">
        <f>Q473*H473</f>
        <v>0.0040200000000000001</v>
      </c>
      <c r="S473" s="180">
        <v>0</v>
      </c>
      <c r="T473" s="181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82" t="s">
        <v>292</v>
      </c>
      <c r="AT473" s="182" t="s">
        <v>139</v>
      </c>
      <c r="AU473" s="182" t="s">
        <v>86</v>
      </c>
      <c r="AY473" s="18" t="s">
        <v>136</v>
      </c>
      <c r="BE473" s="183">
        <f>IF(N473="základní",J473,0)</f>
        <v>0</v>
      </c>
      <c r="BF473" s="183">
        <f>IF(N473="snížená",J473,0)</f>
        <v>0</v>
      </c>
      <c r="BG473" s="183">
        <f>IF(N473="zákl. přenesená",J473,0)</f>
        <v>0</v>
      </c>
      <c r="BH473" s="183">
        <f>IF(N473="sníž. přenesená",J473,0)</f>
        <v>0</v>
      </c>
      <c r="BI473" s="183">
        <f>IF(N473="nulová",J473,0)</f>
        <v>0</v>
      </c>
      <c r="BJ473" s="18" t="s">
        <v>84</v>
      </c>
      <c r="BK473" s="183">
        <f>ROUND(I473*H473,2)</f>
        <v>0</v>
      </c>
      <c r="BL473" s="18" t="s">
        <v>292</v>
      </c>
      <c r="BM473" s="182" t="s">
        <v>1024</v>
      </c>
    </row>
    <row r="474" s="2" customFormat="1">
      <c r="A474" s="37"/>
      <c r="B474" s="38"/>
      <c r="C474" s="37"/>
      <c r="D474" s="184" t="s">
        <v>145</v>
      </c>
      <c r="E474" s="37"/>
      <c r="F474" s="185" t="s">
        <v>1023</v>
      </c>
      <c r="G474" s="37"/>
      <c r="H474" s="37"/>
      <c r="I474" s="186"/>
      <c r="J474" s="37"/>
      <c r="K474" s="37"/>
      <c r="L474" s="38"/>
      <c r="M474" s="187"/>
      <c r="N474" s="188"/>
      <c r="O474" s="76"/>
      <c r="P474" s="76"/>
      <c r="Q474" s="76"/>
      <c r="R474" s="76"/>
      <c r="S474" s="76"/>
      <c r="T474" s="7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18" t="s">
        <v>145</v>
      </c>
      <c r="AU474" s="18" t="s">
        <v>86</v>
      </c>
    </row>
    <row r="475" s="2" customFormat="1" ht="24.15" customHeight="1">
      <c r="A475" s="37"/>
      <c r="B475" s="170"/>
      <c r="C475" s="171" t="s">
        <v>1025</v>
      </c>
      <c r="D475" s="171" t="s">
        <v>139</v>
      </c>
      <c r="E475" s="172" t="s">
        <v>1026</v>
      </c>
      <c r="F475" s="173" t="s">
        <v>1027</v>
      </c>
      <c r="G475" s="174" t="s">
        <v>202</v>
      </c>
      <c r="H475" s="175">
        <v>8</v>
      </c>
      <c r="I475" s="176"/>
      <c r="J475" s="177">
        <f>ROUND(I475*H475,2)</f>
        <v>0</v>
      </c>
      <c r="K475" s="173" t="s">
        <v>1</v>
      </c>
      <c r="L475" s="38"/>
      <c r="M475" s="178" t="s">
        <v>1</v>
      </c>
      <c r="N475" s="179" t="s">
        <v>41</v>
      </c>
      <c r="O475" s="76"/>
      <c r="P475" s="180">
        <f>O475*H475</f>
        <v>0</v>
      </c>
      <c r="Q475" s="180">
        <v>0.00067000000000000002</v>
      </c>
      <c r="R475" s="180">
        <f>Q475*H475</f>
        <v>0.0053600000000000002</v>
      </c>
      <c r="S475" s="180">
        <v>0</v>
      </c>
      <c r="T475" s="18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82" t="s">
        <v>292</v>
      </c>
      <c r="AT475" s="182" t="s">
        <v>139</v>
      </c>
      <c r="AU475" s="182" t="s">
        <v>86</v>
      </c>
      <c r="AY475" s="18" t="s">
        <v>136</v>
      </c>
      <c r="BE475" s="183">
        <f>IF(N475="základní",J475,0)</f>
        <v>0</v>
      </c>
      <c r="BF475" s="183">
        <f>IF(N475="snížená",J475,0)</f>
        <v>0</v>
      </c>
      <c r="BG475" s="183">
        <f>IF(N475="zákl. přenesená",J475,0)</f>
        <v>0</v>
      </c>
      <c r="BH475" s="183">
        <f>IF(N475="sníž. přenesená",J475,0)</f>
        <v>0</v>
      </c>
      <c r="BI475" s="183">
        <f>IF(N475="nulová",J475,0)</f>
        <v>0</v>
      </c>
      <c r="BJ475" s="18" t="s">
        <v>84</v>
      </c>
      <c r="BK475" s="183">
        <f>ROUND(I475*H475,2)</f>
        <v>0</v>
      </c>
      <c r="BL475" s="18" t="s">
        <v>292</v>
      </c>
      <c r="BM475" s="182" t="s">
        <v>1028</v>
      </c>
    </row>
    <row r="476" s="2" customFormat="1">
      <c r="A476" s="37"/>
      <c r="B476" s="38"/>
      <c r="C476" s="37"/>
      <c r="D476" s="184" t="s">
        <v>145</v>
      </c>
      <c r="E476" s="37"/>
      <c r="F476" s="185" t="s">
        <v>1027</v>
      </c>
      <c r="G476" s="37"/>
      <c r="H476" s="37"/>
      <c r="I476" s="186"/>
      <c r="J476" s="37"/>
      <c r="K476" s="37"/>
      <c r="L476" s="38"/>
      <c r="M476" s="187"/>
      <c r="N476" s="188"/>
      <c r="O476" s="76"/>
      <c r="P476" s="76"/>
      <c r="Q476" s="76"/>
      <c r="R476" s="76"/>
      <c r="S476" s="76"/>
      <c r="T476" s="7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18" t="s">
        <v>145</v>
      </c>
      <c r="AU476" s="18" t="s">
        <v>86</v>
      </c>
    </row>
    <row r="477" s="2" customFormat="1" ht="24.15" customHeight="1">
      <c r="A477" s="37"/>
      <c r="B477" s="170"/>
      <c r="C477" s="171" t="s">
        <v>1029</v>
      </c>
      <c r="D477" s="171" t="s">
        <v>139</v>
      </c>
      <c r="E477" s="172" t="s">
        <v>1030</v>
      </c>
      <c r="F477" s="173" t="s">
        <v>1031</v>
      </c>
      <c r="G477" s="174" t="s">
        <v>202</v>
      </c>
      <c r="H477" s="175">
        <v>1</v>
      </c>
      <c r="I477" s="176"/>
      <c r="J477" s="177">
        <f>ROUND(I477*H477,2)</f>
        <v>0</v>
      </c>
      <c r="K477" s="173" t="s">
        <v>1</v>
      </c>
      <c r="L477" s="38"/>
      <c r="M477" s="178" t="s">
        <v>1</v>
      </c>
      <c r="N477" s="179" t="s">
        <v>41</v>
      </c>
      <c r="O477" s="76"/>
      <c r="P477" s="180">
        <f>O477*H477</f>
        <v>0</v>
      </c>
      <c r="Q477" s="180">
        <v>0.00067000000000000002</v>
      </c>
      <c r="R477" s="180">
        <f>Q477*H477</f>
        <v>0.00067000000000000002</v>
      </c>
      <c r="S477" s="180">
        <v>0</v>
      </c>
      <c r="T477" s="181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82" t="s">
        <v>292</v>
      </c>
      <c r="AT477" s="182" t="s">
        <v>139</v>
      </c>
      <c r="AU477" s="182" t="s">
        <v>86</v>
      </c>
      <c r="AY477" s="18" t="s">
        <v>136</v>
      </c>
      <c r="BE477" s="183">
        <f>IF(N477="základní",J477,0)</f>
        <v>0</v>
      </c>
      <c r="BF477" s="183">
        <f>IF(N477="snížená",J477,0)</f>
        <v>0</v>
      </c>
      <c r="BG477" s="183">
        <f>IF(N477="zákl. přenesená",J477,0)</f>
        <v>0</v>
      </c>
      <c r="BH477" s="183">
        <f>IF(N477="sníž. přenesená",J477,0)</f>
        <v>0</v>
      </c>
      <c r="BI477" s="183">
        <f>IF(N477="nulová",J477,0)</f>
        <v>0</v>
      </c>
      <c r="BJ477" s="18" t="s">
        <v>84</v>
      </c>
      <c r="BK477" s="183">
        <f>ROUND(I477*H477,2)</f>
        <v>0</v>
      </c>
      <c r="BL477" s="18" t="s">
        <v>292</v>
      </c>
      <c r="BM477" s="182" t="s">
        <v>1032</v>
      </c>
    </row>
    <row r="478" s="2" customFormat="1">
      <c r="A478" s="37"/>
      <c r="B478" s="38"/>
      <c r="C478" s="37"/>
      <c r="D478" s="184" t="s">
        <v>145</v>
      </c>
      <c r="E478" s="37"/>
      <c r="F478" s="185" t="s">
        <v>1031</v>
      </c>
      <c r="G478" s="37"/>
      <c r="H478" s="37"/>
      <c r="I478" s="186"/>
      <c r="J478" s="37"/>
      <c r="K478" s="37"/>
      <c r="L478" s="38"/>
      <c r="M478" s="187"/>
      <c r="N478" s="188"/>
      <c r="O478" s="76"/>
      <c r="P478" s="76"/>
      <c r="Q478" s="76"/>
      <c r="R478" s="76"/>
      <c r="S478" s="76"/>
      <c r="T478" s="7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18" t="s">
        <v>145</v>
      </c>
      <c r="AU478" s="18" t="s">
        <v>86</v>
      </c>
    </row>
    <row r="479" s="2" customFormat="1" ht="24.15" customHeight="1">
      <c r="A479" s="37"/>
      <c r="B479" s="170"/>
      <c r="C479" s="171" t="s">
        <v>1033</v>
      </c>
      <c r="D479" s="171" t="s">
        <v>139</v>
      </c>
      <c r="E479" s="172" t="s">
        <v>1034</v>
      </c>
      <c r="F479" s="173" t="s">
        <v>1035</v>
      </c>
      <c r="G479" s="174" t="s">
        <v>202</v>
      </c>
      <c r="H479" s="175">
        <v>1</v>
      </c>
      <c r="I479" s="176"/>
      <c r="J479" s="177">
        <f>ROUND(I479*H479,2)</f>
        <v>0</v>
      </c>
      <c r="K479" s="173" t="s">
        <v>1</v>
      </c>
      <c r="L479" s="38"/>
      <c r="M479" s="178" t="s">
        <v>1</v>
      </c>
      <c r="N479" s="179" t="s">
        <v>41</v>
      </c>
      <c r="O479" s="76"/>
      <c r="P479" s="180">
        <f>O479*H479</f>
        <v>0</v>
      </c>
      <c r="Q479" s="180">
        <v>0.00067000000000000002</v>
      </c>
      <c r="R479" s="180">
        <f>Q479*H479</f>
        <v>0.00067000000000000002</v>
      </c>
      <c r="S479" s="180">
        <v>0</v>
      </c>
      <c r="T479" s="181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82" t="s">
        <v>292</v>
      </c>
      <c r="AT479" s="182" t="s">
        <v>139</v>
      </c>
      <c r="AU479" s="182" t="s">
        <v>86</v>
      </c>
      <c r="AY479" s="18" t="s">
        <v>136</v>
      </c>
      <c r="BE479" s="183">
        <f>IF(N479="základní",J479,0)</f>
        <v>0</v>
      </c>
      <c r="BF479" s="183">
        <f>IF(N479="snížená",J479,0)</f>
        <v>0</v>
      </c>
      <c r="BG479" s="183">
        <f>IF(N479="zákl. přenesená",J479,0)</f>
        <v>0</v>
      </c>
      <c r="BH479" s="183">
        <f>IF(N479="sníž. přenesená",J479,0)</f>
        <v>0</v>
      </c>
      <c r="BI479" s="183">
        <f>IF(N479="nulová",J479,0)</f>
        <v>0</v>
      </c>
      <c r="BJ479" s="18" t="s">
        <v>84</v>
      </c>
      <c r="BK479" s="183">
        <f>ROUND(I479*H479,2)</f>
        <v>0</v>
      </c>
      <c r="BL479" s="18" t="s">
        <v>292</v>
      </c>
      <c r="BM479" s="182" t="s">
        <v>1036</v>
      </c>
    </row>
    <row r="480" s="2" customFormat="1">
      <c r="A480" s="37"/>
      <c r="B480" s="38"/>
      <c r="C480" s="37"/>
      <c r="D480" s="184" t="s">
        <v>145</v>
      </c>
      <c r="E480" s="37"/>
      <c r="F480" s="185" t="s">
        <v>1035</v>
      </c>
      <c r="G480" s="37"/>
      <c r="H480" s="37"/>
      <c r="I480" s="186"/>
      <c r="J480" s="37"/>
      <c r="K480" s="37"/>
      <c r="L480" s="38"/>
      <c r="M480" s="187"/>
      <c r="N480" s="188"/>
      <c r="O480" s="76"/>
      <c r="P480" s="76"/>
      <c r="Q480" s="76"/>
      <c r="R480" s="76"/>
      <c r="S480" s="76"/>
      <c r="T480" s="7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18" t="s">
        <v>145</v>
      </c>
      <c r="AU480" s="18" t="s">
        <v>86</v>
      </c>
    </row>
    <row r="481" s="2" customFormat="1" ht="24.15" customHeight="1">
      <c r="A481" s="37"/>
      <c r="B481" s="170"/>
      <c r="C481" s="171" t="s">
        <v>1037</v>
      </c>
      <c r="D481" s="171" t="s">
        <v>139</v>
      </c>
      <c r="E481" s="172" t="s">
        <v>1038</v>
      </c>
      <c r="F481" s="173" t="s">
        <v>1039</v>
      </c>
      <c r="G481" s="174" t="s">
        <v>202</v>
      </c>
      <c r="H481" s="175">
        <v>1</v>
      </c>
      <c r="I481" s="176"/>
      <c r="J481" s="177">
        <f>ROUND(I481*H481,2)</f>
        <v>0</v>
      </c>
      <c r="K481" s="173" t="s">
        <v>1</v>
      </c>
      <c r="L481" s="38"/>
      <c r="M481" s="178" t="s">
        <v>1</v>
      </c>
      <c r="N481" s="179" t="s">
        <v>41</v>
      </c>
      <c r="O481" s="76"/>
      <c r="P481" s="180">
        <f>O481*H481</f>
        <v>0</v>
      </c>
      <c r="Q481" s="180">
        <v>0.00067000000000000002</v>
      </c>
      <c r="R481" s="180">
        <f>Q481*H481</f>
        <v>0.00067000000000000002</v>
      </c>
      <c r="S481" s="180">
        <v>0</v>
      </c>
      <c r="T481" s="181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82" t="s">
        <v>292</v>
      </c>
      <c r="AT481" s="182" t="s">
        <v>139</v>
      </c>
      <c r="AU481" s="182" t="s">
        <v>86</v>
      </c>
      <c r="AY481" s="18" t="s">
        <v>136</v>
      </c>
      <c r="BE481" s="183">
        <f>IF(N481="základní",J481,0)</f>
        <v>0</v>
      </c>
      <c r="BF481" s="183">
        <f>IF(N481="snížená",J481,0)</f>
        <v>0</v>
      </c>
      <c r="BG481" s="183">
        <f>IF(N481="zákl. přenesená",J481,0)</f>
        <v>0</v>
      </c>
      <c r="BH481" s="183">
        <f>IF(N481="sníž. přenesená",J481,0)</f>
        <v>0</v>
      </c>
      <c r="BI481" s="183">
        <f>IF(N481="nulová",J481,0)</f>
        <v>0</v>
      </c>
      <c r="BJ481" s="18" t="s">
        <v>84</v>
      </c>
      <c r="BK481" s="183">
        <f>ROUND(I481*H481,2)</f>
        <v>0</v>
      </c>
      <c r="BL481" s="18" t="s">
        <v>292</v>
      </c>
      <c r="BM481" s="182" t="s">
        <v>1040</v>
      </c>
    </row>
    <row r="482" s="2" customFormat="1">
      <c r="A482" s="37"/>
      <c r="B482" s="38"/>
      <c r="C482" s="37"/>
      <c r="D482" s="184" t="s">
        <v>145</v>
      </c>
      <c r="E482" s="37"/>
      <c r="F482" s="185" t="s">
        <v>1039</v>
      </c>
      <c r="G482" s="37"/>
      <c r="H482" s="37"/>
      <c r="I482" s="186"/>
      <c r="J482" s="37"/>
      <c r="K482" s="37"/>
      <c r="L482" s="38"/>
      <c r="M482" s="187"/>
      <c r="N482" s="188"/>
      <c r="O482" s="76"/>
      <c r="P482" s="76"/>
      <c r="Q482" s="76"/>
      <c r="R482" s="76"/>
      <c r="S482" s="76"/>
      <c r="T482" s="7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18" t="s">
        <v>145</v>
      </c>
      <c r="AU482" s="18" t="s">
        <v>86</v>
      </c>
    </row>
    <row r="483" s="2" customFormat="1" ht="24.15" customHeight="1">
      <c r="A483" s="37"/>
      <c r="B483" s="170"/>
      <c r="C483" s="171" t="s">
        <v>1041</v>
      </c>
      <c r="D483" s="171" t="s">
        <v>139</v>
      </c>
      <c r="E483" s="172" t="s">
        <v>1042</v>
      </c>
      <c r="F483" s="173" t="s">
        <v>1043</v>
      </c>
      <c r="G483" s="174" t="s">
        <v>202</v>
      </c>
      <c r="H483" s="175">
        <v>3</v>
      </c>
      <c r="I483" s="176"/>
      <c r="J483" s="177">
        <f>ROUND(I483*H483,2)</f>
        <v>0</v>
      </c>
      <c r="K483" s="173" t="s">
        <v>1</v>
      </c>
      <c r="L483" s="38"/>
      <c r="M483" s="178" t="s">
        <v>1</v>
      </c>
      <c r="N483" s="179" t="s">
        <v>41</v>
      </c>
      <c r="O483" s="76"/>
      <c r="P483" s="180">
        <f>O483*H483</f>
        <v>0</v>
      </c>
      <c r="Q483" s="180">
        <v>0.00067000000000000002</v>
      </c>
      <c r="R483" s="180">
        <f>Q483*H483</f>
        <v>0.0020100000000000001</v>
      </c>
      <c r="S483" s="180">
        <v>0</v>
      </c>
      <c r="T483" s="18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82" t="s">
        <v>292</v>
      </c>
      <c r="AT483" s="182" t="s">
        <v>139</v>
      </c>
      <c r="AU483" s="182" t="s">
        <v>86</v>
      </c>
      <c r="AY483" s="18" t="s">
        <v>136</v>
      </c>
      <c r="BE483" s="183">
        <f>IF(N483="základní",J483,0)</f>
        <v>0</v>
      </c>
      <c r="BF483" s="183">
        <f>IF(N483="snížená",J483,0)</f>
        <v>0</v>
      </c>
      <c r="BG483" s="183">
        <f>IF(N483="zákl. přenesená",J483,0)</f>
        <v>0</v>
      </c>
      <c r="BH483" s="183">
        <f>IF(N483="sníž. přenesená",J483,0)</f>
        <v>0</v>
      </c>
      <c r="BI483" s="183">
        <f>IF(N483="nulová",J483,0)</f>
        <v>0</v>
      </c>
      <c r="BJ483" s="18" t="s">
        <v>84</v>
      </c>
      <c r="BK483" s="183">
        <f>ROUND(I483*H483,2)</f>
        <v>0</v>
      </c>
      <c r="BL483" s="18" t="s">
        <v>292</v>
      </c>
      <c r="BM483" s="182" t="s">
        <v>1044</v>
      </c>
    </row>
    <row r="484" s="2" customFormat="1">
      <c r="A484" s="37"/>
      <c r="B484" s="38"/>
      <c r="C484" s="37"/>
      <c r="D484" s="184" t="s">
        <v>145</v>
      </c>
      <c r="E484" s="37"/>
      <c r="F484" s="185" t="s">
        <v>1043</v>
      </c>
      <c r="G484" s="37"/>
      <c r="H484" s="37"/>
      <c r="I484" s="186"/>
      <c r="J484" s="37"/>
      <c r="K484" s="37"/>
      <c r="L484" s="38"/>
      <c r="M484" s="187"/>
      <c r="N484" s="188"/>
      <c r="O484" s="76"/>
      <c r="P484" s="76"/>
      <c r="Q484" s="76"/>
      <c r="R484" s="76"/>
      <c r="S484" s="76"/>
      <c r="T484" s="7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18" t="s">
        <v>145</v>
      </c>
      <c r="AU484" s="18" t="s">
        <v>86</v>
      </c>
    </row>
    <row r="485" s="2" customFormat="1" ht="24.15" customHeight="1">
      <c r="A485" s="37"/>
      <c r="B485" s="170"/>
      <c r="C485" s="171" t="s">
        <v>1045</v>
      </c>
      <c r="D485" s="171" t="s">
        <v>139</v>
      </c>
      <c r="E485" s="172" t="s">
        <v>1046</v>
      </c>
      <c r="F485" s="173" t="s">
        <v>1047</v>
      </c>
      <c r="G485" s="174" t="s">
        <v>202</v>
      </c>
      <c r="H485" s="175">
        <v>3</v>
      </c>
      <c r="I485" s="176"/>
      <c r="J485" s="177">
        <f>ROUND(I485*H485,2)</f>
        <v>0</v>
      </c>
      <c r="K485" s="173" t="s">
        <v>1</v>
      </c>
      <c r="L485" s="38"/>
      <c r="M485" s="178" t="s">
        <v>1</v>
      </c>
      <c r="N485" s="179" t="s">
        <v>41</v>
      </c>
      <c r="O485" s="76"/>
      <c r="P485" s="180">
        <f>O485*H485</f>
        <v>0</v>
      </c>
      <c r="Q485" s="180">
        <v>0.00067000000000000002</v>
      </c>
      <c r="R485" s="180">
        <f>Q485*H485</f>
        <v>0.0020100000000000001</v>
      </c>
      <c r="S485" s="180">
        <v>0</v>
      </c>
      <c r="T485" s="181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2" t="s">
        <v>292</v>
      </c>
      <c r="AT485" s="182" t="s">
        <v>139</v>
      </c>
      <c r="AU485" s="182" t="s">
        <v>86</v>
      </c>
      <c r="AY485" s="18" t="s">
        <v>136</v>
      </c>
      <c r="BE485" s="183">
        <f>IF(N485="základní",J485,0)</f>
        <v>0</v>
      </c>
      <c r="BF485" s="183">
        <f>IF(N485="snížená",J485,0)</f>
        <v>0</v>
      </c>
      <c r="BG485" s="183">
        <f>IF(N485="zákl. přenesená",J485,0)</f>
        <v>0</v>
      </c>
      <c r="BH485" s="183">
        <f>IF(N485="sníž. přenesená",J485,0)</f>
        <v>0</v>
      </c>
      <c r="BI485" s="183">
        <f>IF(N485="nulová",J485,0)</f>
        <v>0</v>
      </c>
      <c r="BJ485" s="18" t="s">
        <v>84</v>
      </c>
      <c r="BK485" s="183">
        <f>ROUND(I485*H485,2)</f>
        <v>0</v>
      </c>
      <c r="BL485" s="18" t="s">
        <v>292</v>
      </c>
      <c r="BM485" s="182" t="s">
        <v>1048</v>
      </c>
    </row>
    <row r="486" s="2" customFormat="1">
      <c r="A486" s="37"/>
      <c r="B486" s="38"/>
      <c r="C486" s="37"/>
      <c r="D486" s="184" t="s">
        <v>145</v>
      </c>
      <c r="E486" s="37"/>
      <c r="F486" s="185" t="s">
        <v>1047</v>
      </c>
      <c r="G486" s="37"/>
      <c r="H486" s="37"/>
      <c r="I486" s="186"/>
      <c r="J486" s="37"/>
      <c r="K486" s="37"/>
      <c r="L486" s="38"/>
      <c r="M486" s="187"/>
      <c r="N486" s="188"/>
      <c r="O486" s="76"/>
      <c r="P486" s="76"/>
      <c r="Q486" s="76"/>
      <c r="R486" s="76"/>
      <c r="S486" s="76"/>
      <c r="T486" s="7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18" t="s">
        <v>145</v>
      </c>
      <c r="AU486" s="18" t="s">
        <v>86</v>
      </c>
    </row>
    <row r="487" s="2" customFormat="1" ht="24.15" customHeight="1">
      <c r="A487" s="37"/>
      <c r="B487" s="170"/>
      <c r="C487" s="171" t="s">
        <v>1049</v>
      </c>
      <c r="D487" s="171" t="s">
        <v>139</v>
      </c>
      <c r="E487" s="172" t="s">
        <v>1050</v>
      </c>
      <c r="F487" s="173" t="s">
        <v>1051</v>
      </c>
      <c r="G487" s="174" t="s">
        <v>202</v>
      </c>
      <c r="H487" s="175">
        <v>3</v>
      </c>
      <c r="I487" s="176"/>
      <c r="J487" s="177">
        <f>ROUND(I487*H487,2)</f>
        <v>0</v>
      </c>
      <c r="K487" s="173" t="s">
        <v>1</v>
      </c>
      <c r="L487" s="38"/>
      <c r="M487" s="178" t="s">
        <v>1</v>
      </c>
      <c r="N487" s="179" t="s">
        <v>41</v>
      </c>
      <c r="O487" s="76"/>
      <c r="P487" s="180">
        <f>O487*H487</f>
        <v>0</v>
      </c>
      <c r="Q487" s="180">
        <v>0.00067000000000000002</v>
      </c>
      <c r="R487" s="180">
        <f>Q487*H487</f>
        <v>0.0020100000000000001</v>
      </c>
      <c r="S487" s="180">
        <v>0</v>
      </c>
      <c r="T487" s="18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82" t="s">
        <v>292</v>
      </c>
      <c r="AT487" s="182" t="s">
        <v>139</v>
      </c>
      <c r="AU487" s="182" t="s">
        <v>86</v>
      </c>
      <c r="AY487" s="18" t="s">
        <v>136</v>
      </c>
      <c r="BE487" s="183">
        <f>IF(N487="základní",J487,0)</f>
        <v>0</v>
      </c>
      <c r="BF487" s="183">
        <f>IF(N487="snížená",J487,0)</f>
        <v>0</v>
      </c>
      <c r="BG487" s="183">
        <f>IF(N487="zákl. přenesená",J487,0)</f>
        <v>0</v>
      </c>
      <c r="BH487" s="183">
        <f>IF(N487="sníž. přenesená",J487,0)</f>
        <v>0</v>
      </c>
      <c r="BI487" s="183">
        <f>IF(N487="nulová",J487,0)</f>
        <v>0</v>
      </c>
      <c r="BJ487" s="18" t="s">
        <v>84</v>
      </c>
      <c r="BK487" s="183">
        <f>ROUND(I487*H487,2)</f>
        <v>0</v>
      </c>
      <c r="BL487" s="18" t="s">
        <v>292</v>
      </c>
      <c r="BM487" s="182" t="s">
        <v>1052</v>
      </c>
    </row>
    <row r="488" s="2" customFormat="1">
      <c r="A488" s="37"/>
      <c r="B488" s="38"/>
      <c r="C488" s="37"/>
      <c r="D488" s="184" t="s">
        <v>145</v>
      </c>
      <c r="E488" s="37"/>
      <c r="F488" s="185" t="s">
        <v>1051</v>
      </c>
      <c r="G488" s="37"/>
      <c r="H488" s="37"/>
      <c r="I488" s="186"/>
      <c r="J488" s="37"/>
      <c r="K488" s="37"/>
      <c r="L488" s="38"/>
      <c r="M488" s="187"/>
      <c r="N488" s="188"/>
      <c r="O488" s="76"/>
      <c r="P488" s="76"/>
      <c r="Q488" s="76"/>
      <c r="R488" s="76"/>
      <c r="S488" s="76"/>
      <c r="T488" s="7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18" t="s">
        <v>145</v>
      </c>
      <c r="AU488" s="18" t="s">
        <v>86</v>
      </c>
    </row>
    <row r="489" s="2" customFormat="1" ht="24.15" customHeight="1">
      <c r="A489" s="37"/>
      <c r="B489" s="170"/>
      <c r="C489" s="171" t="s">
        <v>1053</v>
      </c>
      <c r="D489" s="171" t="s">
        <v>139</v>
      </c>
      <c r="E489" s="172" t="s">
        <v>1054</v>
      </c>
      <c r="F489" s="173" t="s">
        <v>1055</v>
      </c>
      <c r="G489" s="174" t="s">
        <v>202</v>
      </c>
      <c r="H489" s="175">
        <v>3</v>
      </c>
      <c r="I489" s="176"/>
      <c r="J489" s="177">
        <f>ROUND(I489*H489,2)</f>
        <v>0</v>
      </c>
      <c r="K489" s="173" t="s">
        <v>1</v>
      </c>
      <c r="L489" s="38"/>
      <c r="M489" s="178" t="s">
        <v>1</v>
      </c>
      <c r="N489" s="179" t="s">
        <v>41</v>
      </c>
      <c r="O489" s="76"/>
      <c r="P489" s="180">
        <f>O489*H489</f>
        <v>0</v>
      </c>
      <c r="Q489" s="180">
        <v>0.00067000000000000002</v>
      </c>
      <c r="R489" s="180">
        <f>Q489*H489</f>
        <v>0.0020100000000000001</v>
      </c>
      <c r="S489" s="180">
        <v>0</v>
      </c>
      <c r="T489" s="181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82" t="s">
        <v>292</v>
      </c>
      <c r="AT489" s="182" t="s">
        <v>139</v>
      </c>
      <c r="AU489" s="182" t="s">
        <v>86</v>
      </c>
      <c r="AY489" s="18" t="s">
        <v>136</v>
      </c>
      <c r="BE489" s="183">
        <f>IF(N489="základní",J489,0)</f>
        <v>0</v>
      </c>
      <c r="BF489" s="183">
        <f>IF(N489="snížená",J489,0)</f>
        <v>0</v>
      </c>
      <c r="BG489" s="183">
        <f>IF(N489="zákl. přenesená",J489,0)</f>
        <v>0</v>
      </c>
      <c r="BH489" s="183">
        <f>IF(N489="sníž. přenesená",J489,0)</f>
        <v>0</v>
      </c>
      <c r="BI489" s="183">
        <f>IF(N489="nulová",J489,0)</f>
        <v>0</v>
      </c>
      <c r="BJ489" s="18" t="s">
        <v>84</v>
      </c>
      <c r="BK489" s="183">
        <f>ROUND(I489*H489,2)</f>
        <v>0</v>
      </c>
      <c r="BL489" s="18" t="s">
        <v>292</v>
      </c>
      <c r="BM489" s="182" t="s">
        <v>1056</v>
      </c>
    </row>
    <row r="490" s="2" customFormat="1">
      <c r="A490" s="37"/>
      <c r="B490" s="38"/>
      <c r="C490" s="37"/>
      <c r="D490" s="184" t="s">
        <v>145</v>
      </c>
      <c r="E490" s="37"/>
      <c r="F490" s="185" t="s">
        <v>1055</v>
      </c>
      <c r="G490" s="37"/>
      <c r="H490" s="37"/>
      <c r="I490" s="186"/>
      <c r="J490" s="37"/>
      <c r="K490" s="37"/>
      <c r="L490" s="38"/>
      <c r="M490" s="187"/>
      <c r="N490" s="188"/>
      <c r="O490" s="76"/>
      <c r="P490" s="76"/>
      <c r="Q490" s="76"/>
      <c r="R490" s="76"/>
      <c r="S490" s="76"/>
      <c r="T490" s="7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18" t="s">
        <v>145</v>
      </c>
      <c r="AU490" s="18" t="s">
        <v>86</v>
      </c>
    </row>
    <row r="491" s="2" customFormat="1" ht="24.15" customHeight="1">
      <c r="A491" s="37"/>
      <c r="B491" s="170"/>
      <c r="C491" s="171" t="s">
        <v>1057</v>
      </c>
      <c r="D491" s="171" t="s">
        <v>139</v>
      </c>
      <c r="E491" s="172" t="s">
        <v>1058</v>
      </c>
      <c r="F491" s="173" t="s">
        <v>1059</v>
      </c>
      <c r="G491" s="174" t="s">
        <v>202</v>
      </c>
      <c r="H491" s="175">
        <v>3</v>
      </c>
      <c r="I491" s="176"/>
      <c r="J491" s="177">
        <f>ROUND(I491*H491,2)</f>
        <v>0</v>
      </c>
      <c r="K491" s="173" t="s">
        <v>1</v>
      </c>
      <c r="L491" s="38"/>
      <c r="M491" s="178" t="s">
        <v>1</v>
      </c>
      <c r="N491" s="179" t="s">
        <v>41</v>
      </c>
      <c r="O491" s="76"/>
      <c r="P491" s="180">
        <f>O491*H491</f>
        <v>0</v>
      </c>
      <c r="Q491" s="180">
        <v>0.00067000000000000002</v>
      </c>
      <c r="R491" s="180">
        <f>Q491*H491</f>
        <v>0.0020100000000000001</v>
      </c>
      <c r="S491" s="180">
        <v>0</v>
      </c>
      <c r="T491" s="18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2" t="s">
        <v>292</v>
      </c>
      <c r="AT491" s="182" t="s">
        <v>139</v>
      </c>
      <c r="AU491" s="182" t="s">
        <v>86</v>
      </c>
      <c r="AY491" s="18" t="s">
        <v>136</v>
      </c>
      <c r="BE491" s="183">
        <f>IF(N491="základní",J491,0)</f>
        <v>0</v>
      </c>
      <c r="BF491" s="183">
        <f>IF(N491="snížená",J491,0)</f>
        <v>0</v>
      </c>
      <c r="BG491" s="183">
        <f>IF(N491="zákl. přenesená",J491,0)</f>
        <v>0</v>
      </c>
      <c r="BH491" s="183">
        <f>IF(N491="sníž. přenesená",J491,0)</f>
        <v>0</v>
      </c>
      <c r="BI491" s="183">
        <f>IF(N491="nulová",J491,0)</f>
        <v>0</v>
      </c>
      <c r="BJ491" s="18" t="s">
        <v>84</v>
      </c>
      <c r="BK491" s="183">
        <f>ROUND(I491*H491,2)</f>
        <v>0</v>
      </c>
      <c r="BL491" s="18" t="s">
        <v>292</v>
      </c>
      <c r="BM491" s="182" t="s">
        <v>1060</v>
      </c>
    </row>
    <row r="492" s="2" customFormat="1">
      <c r="A492" s="37"/>
      <c r="B492" s="38"/>
      <c r="C492" s="37"/>
      <c r="D492" s="184" t="s">
        <v>145</v>
      </c>
      <c r="E492" s="37"/>
      <c r="F492" s="185" t="s">
        <v>1059</v>
      </c>
      <c r="G492" s="37"/>
      <c r="H492" s="37"/>
      <c r="I492" s="186"/>
      <c r="J492" s="37"/>
      <c r="K492" s="37"/>
      <c r="L492" s="38"/>
      <c r="M492" s="187"/>
      <c r="N492" s="188"/>
      <c r="O492" s="76"/>
      <c r="P492" s="76"/>
      <c r="Q492" s="76"/>
      <c r="R492" s="76"/>
      <c r="S492" s="76"/>
      <c r="T492" s="7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18" t="s">
        <v>145</v>
      </c>
      <c r="AU492" s="18" t="s">
        <v>86</v>
      </c>
    </row>
    <row r="493" s="12" customFormat="1" ht="22.8" customHeight="1">
      <c r="A493" s="12"/>
      <c r="B493" s="157"/>
      <c r="C493" s="12"/>
      <c r="D493" s="158" t="s">
        <v>75</v>
      </c>
      <c r="E493" s="168" t="s">
        <v>388</v>
      </c>
      <c r="F493" s="168" t="s">
        <v>389</v>
      </c>
      <c r="G493" s="12"/>
      <c r="H493" s="12"/>
      <c r="I493" s="160"/>
      <c r="J493" s="169">
        <f>BK493</f>
        <v>0</v>
      </c>
      <c r="K493" s="12"/>
      <c r="L493" s="157"/>
      <c r="M493" s="162"/>
      <c r="N493" s="163"/>
      <c r="O493" s="163"/>
      <c r="P493" s="164">
        <f>SUM(P494:P541)</f>
        <v>0</v>
      </c>
      <c r="Q493" s="163"/>
      <c r="R493" s="164">
        <f>SUM(R494:R541)</f>
        <v>16.250856589999998</v>
      </c>
      <c r="S493" s="163"/>
      <c r="T493" s="165">
        <f>SUM(T494:T541)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158" t="s">
        <v>86</v>
      </c>
      <c r="AT493" s="166" t="s">
        <v>75</v>
      </c>
      <c r="AU493" s="166" t="s">
        <v>84</v>
      </c>
      <c r="AY493" s="158" t="s">
        <v>136</v>
      </c>
      <c r="BK493" s="167">
        <f>SUM(BK494:BK541)</f>
        <v>0</v>
      </c>
    </row>
    <row r="494" s="2" customFormat="1" ht="16.5" customHeight="1">
      <c r="A494" s="37"/>
      <c r="B494" s="170"/>
      <c r="C494" s="171" t="s">
        <v>1061</v>
      </c>
      <c r="D494" s="171" t="s">
        <v>139</v>
      </c>
      <c r="E494" s="172" t="s">
        <v>1062</v>
      </c>
      <c r="F494" s="173" t="s">
        <v>1063</v>
      </c>
      <c r="G494" s="174" t="s">
        <v>142</v>
      </c>
      <c r="H494" s="175">
        <v>404.55000000000001</v>
      </c>
      <c r="I494" s="176"/>
      <c r="J494" s="177">
        <f>ROUND(I494*H494,2)</f>
        <v>0</v>
      </c>
      <c r="K494" s="173" t="s">
        <v>154</v>
      </c>
      <c r="L494" s="38"/>
      <c r="M494" s="178" t="s">
        <v>1</v>
      </c>
      <c r="N494" s="179" t="s">
        <v>41</v>
      </c>
      <c r="O494" s="76"/>
      <c r="P494" s="180">
        <f>O494*H494</f>
        <v>0</v>
      </c>
      <c r="Q494" s="180">
        <v>0</v>
      </c>
      <c r="R494" s="180">
        <f>Q494*H494</f>
        <v>0</v>
      </c>
      <c r="S494" s="180">
        <v>0</v>
      </c>
      <c r="T494" s="181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182" t="s">
        <v>292</v>
      </c>
      <c r="AT494" s="182" t="s">
        <v>139</v>
      </c>
      <c r="AU494" s="182" t="s">
        <v>86</v>
      </c>
      <c r="AY494" s="18" t="s">
        <v>136</v>
      </c>
      <c r="BE494" s="183">
        <f>IF(N494="základní",J494,0)</f>
        <v>0</v>
      </c>
      <c r="BF494" s="183">
        <f>IF(N494="snížená",J494,0)</f>
        <v>0</v>
      </c>
      <c r="BG494" s="183">
        <f>IF(N494="zákl. přenesená",J494,0)</f>
        <v>0</v>
      </c>
      <c r="BH494" s="183">
        <f>IF(N494="sníž. přenesená",J494,0)</f>
        <v>0</v>
      </c>
      <c r="BI494" s="183">
        <f>IF(N494="nulová",J494,0)</f>
        <v>0</v>
      </c>
      <c r="BJ494" s="18" t="s">
        <v>84</v>
      </c>
      <c r="BK494" s="183">
        <f>ROUND(I494*H494,2)</f>
        <v>0</v>
      </c>
      <c r="BL494" s="18" t="s">
        <v>292</v>
      </c>
      <c r="BM494" s="182" t="s">
        <v>1064</v>
      </c>
    </row>
    <row r="495" s="2" customFormat="1">
      <c r="A495" s="37"/>
      <c r="B495" s="38"/>
      <c r="C495" s="37"/>
      <c r="D495" s="184" t="s">
        <v>145</v>
      </c>
      <c r="E495" s="37"/>
      <c r="F495" s="185" t="s">
        <v>1065</v>
      </c>
      <c r="G495" s="37"/>
      <c r="H495" s="37"/>
      <c r="I495" s="186"/>
      <c r="J495" s="37"/>
      <c r="K495" s="37"/>
      <c r="L495" s="38"/>
      <c r="M495" s="187"/>
      <c r="N495" s="188"/>
      <c r="O495" s="76"/>
      <c r="P495" s="76"/>
      <c r="Q495" s="76"/>
      <c r="R495" s="76"/>
      <c r="S495" s="76"/>
      <c r="T495" s="7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T495" s="18" t="s">
        <v>145</v>
      </c>
      <c r="AU495" s="18" t="s">
        <v>86</v>
      </c>
    </row>
    <row r="496" s="13" customFormat="1">
      <c r="A496" s="13"/>
      <c r="B496" s="189"/>
      <c r="C496" s="13"/>
      <c r="D496" s="184" t="s">
        <v>147</v>
      </c>
      <c r="E496" s="190" t="s">
        <v>1</v>
      </c>
      <c r="F496" s="191" t="s">
        <v>1066</v>
      </c>
      <c r="G496" s="13"/>
      <c r="H496" s="190" t="s">
        <v>1</v>
      </c>
      <c r="I496" s="192"/>
      <c r="J496" s="13"/>
      <c r="K496" s="13"/>
      <c r="L496" s="189"/>
      <c r="M496" s="193"/>
      <c r="N496" s="194"/>
      <c r="O496" s="194"/>
      <c r="P496" s="194"/>
      <c r="Q496" s="194"/>
      <c r="R496" s="194"/>
      <c r="S496" s="194"/>
      <c r="T496" s="19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190" t="s">
        <v>147</v>
      </c>
      <c r="AU496" s="190" t="s">
        <v>86</v>
      </c>
      <c r="AV496" s="13" t="s">
        <v>84</v>
      </c>
      <c r="AW496" s="13" t="s">
        <v>32</v>
      </c>
      <c r="AX496" s="13" t="s">
        <v>76</v>
      </c>
      <c r="AY496" s="190" t="s">
        <v>136</v>
      </c>
    </row>
    <row r="497" s="14" customFormat="1">
      <c r="A497" s="14"/>
      <c r="B497" s="196"/>
      <c r="C497" s="14"/>
      <c r="D497" s="184" t="s">
        <v>147</v>
      </c>
      <c r="E497" s="197" t="s">
        <v>1</v>
      </c>
      <c r="F497" s="198" t="s">
        <v>1067</v>
      </c>
      <c r="G497" s="14"/>
      <c r="H497" s="199">
        <v>400.18000000000001</v>
      </c>
      <c r="I497" s="200"/>
      <c r="J497" s="14"/>
      <c r="K497" s="14"/>
      <c r="L497" s="196"/>
      <c r="M497" s="201"/>
      <c r="N497" s="202"/>
      <c r="O497" s="202"/>
      <c r="P497" s="202"/>
      <c r="Q497" s="202"/>
      <c r="R497" s="202"/>
      <c r="S497" s="202"/>
      <c r="T497" s="20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197" t="s">
        <v>147</v>
      </c>
      <c r="AU497" s="197" t="s">
        <v>86</v>
      </c>
      <c r="AV497" s="14" t="s">
        <v>86</v>
      </c>
      <c r="AW497" s="14" t="s">
        <v>32</v>
      </c>
      <c r="AX497" s="14" t="s">
        <v>76</v>
      </c>
      <c r="AY497" s="197" t="s">
        <v>136</v>
      </c>
    </row>
    <row r="498" s="14" customFormat="1">
      <c r="A498" s="14"/>
      <c r="B498" s="196"/>
      <c r="C498" s="14"/>
      <c r="D498" s="184" t="s">
        <v>147</v>
      </c>
      <c r="E498" s="197" t="s">
        <v>1</v>
      </c>
      <c r="F498" s="198" t="s">
        <v>1068</v>
      </c>
      <c r="G498" s="14"/>
      <c r="H498" s="199">
        <v>4.3700000000000001</v>
      </c>
      <c r="I498" s="200"/>
      <c r="J498" s="14"/>
      <c r="K498" s="14"/>
      <c r="L498" s="196"/>
      <c r="M498" s="201"/>
      <c r="N498" s="202"/>
      <c r="O498" s="202"/>
      <c r="P498" s="202"/>
      <c r="Q498" s="202"/>
      <c r="R498" s="202"/>
      <c r="S498" s="202"/>
      <c r="T498" s="20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97" t="s">
        <v>147</v>
      </c>
      <c r="AU498" s="197" t="s">
        <v>86</v>
      </c>
      <c r="AV498" s="14" t="s">
        <v>86</v>
      </c>
      <c r="AW498" s="14" t="s">
        <v>32</v>
      </c>
      <c r="AX498" s="14" t="s">
        <v>76</v>
      </c>
      <c r="AY498" s="197" t="s">
        <v>136</v>
      </c>
    </row>
    <row r="499" s="15" customFormat="1">
      <c r="A499" s="15"/>
      <c r="B499" s="204"/>
      <c r="C499" s="15"/>
      <c r="D499" s="184" t="s">
        <v>147</v>
      </c>
      <c r="E499" s="205" t="s">
        <v>1</v>
      </c>
      <c r="F499" s="206" t="s">
        <v>190</v>
      </c>
      <c r="G499" s="15"/>
      <c r="H499" s="207">
        <v>404.55000000000001</v>
      </c>
      <c r="I499" s="208"/>
      <c r="J499" s="15"/>
      <c r="K499" s="15"/>
      <c r="L499" s="204"/>
      <c r="M499" s="209"/>
      <c r="N499" s="210"/>
      <c r="O499" s="210"/>
      <c r="P499" s="210"/>
      <c r="Q499" s="210"/>
      <c r="R499" s="210"/>
      <c r="S499" s="210"/>
      <c r="T499" s="21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05" t="s">
        <v>147</v>
      </c>
      <c r="AU499" s="205" t="s">
        <v>86</v>
      </c>
      <c r="AV499" s="15" t="s">
        <v>143</v>
      </c>
      <c r="AW499" s="15" t="s">
        <v>32</v>
      </c>
      <c r="AX499" s="15" t="s">
        <v>84</v>
      </c>
      <c r="AY499" s="205" t="s">
        <v>136</v>
      </c>
    </row>
    <row r="500" s="2" customFormat="1" ht="16.5" customHeight="1">
      <c r="A500" s="37"/>
      <c r="B500" s="170"/>
      <c r="C500" s="171" t="s">
        <v>1069</v>
      </c>
      <c r="D500" s="171" t="s">
        <v>139</v>
      </c>
      <c r="E500" s="172" t="s">
        <v>1070</v>
      </c>
      <c r="F500" s="173" t="s">
        <v>1071</v>
      </c>
      <c r="G500" s="174" t="s">
        <v>142</v>
      </c>
      <c r="H500" s="175">
        <v>404.55000000000001</v>
      </c>
      <c r="I500" s="176"/>
      <c r="J500" s="177">
        <f>ROUND(I500*H500,2)</f>
        <v>0</v>
      </c>
      <c r="K500" s="173" t="s">
        <v>154</v>
      </c>
      <c r="L500" s="38"/>
      <c r="M500" s="178" t="s">
        <v>1</v>
      </c>
      <c r="N500" s="179" t="s">
        <v>41</v>
      </c>
      <c r="O500" s="76"/>
      <c r="P500" s="180">
        <f>O500*H500</f>
        <v>0</v>
      </c>
      <c r="Q500" s="180">
        <v>0.00029999999999999997</v>
      </c>
      <c r="R500" s="180">
        <f>Q500*H500</f>
        <v>0.12136499999999999</v>
      </c>
      <c r="S500" s="180">
        <v>0</v>
      </c>
      <c r="T500" s="181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82" t="s">
        <v>292</v>
      </c>
      <c r="AT500" s="182" t="s">
        <v>139</v>
      </c>
      <c r="AU500" s="182" t="s">
        <v>86</v>
      </c>
      <c r="AY500" s="18" t="s">
        <v>136</v>
      </c>
      <c r="BE500" s="183">
        <f>IF(N500="základní",J500,0)</f>
        <v>0</v>
      </c>
      <c r="BF500" s="183">
        <f>IF(N500="snížená",J500,0)</f>
        <v>0</v>
      </c>
      <c r="BG500" s="183">
        <f>IF(N500="zákl. přenesená",J500,0)</f>
        <v>0</v>
      </c>
      <c r="BH500" s="183">
        <f>IF(N500="sníž. přenesená",J500,0)</f>
        <v>0</v>
      </c>
      <c r="BI500" s="183">
        <f>IF(N500="nulová",J500,0)</f>
        <v>0</v>
      </c>
      <c r="BJ500" s="18" t="s">
        <v>84</v>
      </c>
      <c r="BK500" s="183">
        <f>ROUND(I500*H500,2)</f>
        <v>0</v>
      </c>
      <c r="BL500" s="18" t="s">
        <v>292</v>
      </c>
      <c r="BM500" s="182" t="s">
        <v>1072</v>
      </c>
    </row>
    <row r="501" s="2" customFormat="1">
      <c r="A501" s="37"/>
      <c r="B501" s="38"/>
      <c r="C501" s="37"/>
      <c r="D501" s="184" t="s">
        <v>145</v>
      </c>
      <c r="E501" s="37"/>
      <c r="F501" s="185" t="s">
        <v>1073</v>
      </c>
      <c r="G501" s="37"/>
      <c r="H501" s="37"/>
      <c r="I501" s="186"/>
      <c r="J501" s="37"/>
      <c r="K501" s="37"/>
      <c r="L501" s="38"/>
      <c r="M501" s="187"/>
      <c r="N501" s="188"/>
      <c r="O501" s="76"/>
      <c r="P501" s="76"/>
      <c r="Q501" s="76"/>
      <c r="R501" s="76"/>
      <c r="S501" s="76"/>
      <c r="T501" s="7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T501" s="18" t="s">
        <v>145</v>
      </c>
      <c r="AU501" s="18" t="s">
        <v>86</v>
      </c>
    </row>
    <row r="502" s="2" customFormat="1" ht="24.15" customHeight="1">
      <c r="A502" s="37"/>
      <c r="B502" s="170"/>
      <c r="C502" s="171" t="s">
        <v>1074</v>
      </c>
      <c r="D502" s="171" t="s">
        <v>139</v>
      </c>
      <c r="E502" s="172" t="s">
        <v>1075</v>
      </c>
      <c r="F502" s="173" t="s">
        <v>1076</v>
      </c>
      <c r="G502" s="174" t="s">
        <v>142</v>
      </c>
      <c r="H502" s="175">
        <v>202.27500000000001</v>
      </c>
      <c r="I502" s="176"/>
      <c r="J502" s="177">
        <f>ROUND(I502*H502,2)</f>
        <v>0</v>
      </c>
      <c r="K502" s="173" t="s">
        <v>154</v>
      </c>
      <c r="L502" s="38"/>
      <c r="M502" s="178" t="s">
        <v>1</v>
      </c>
      <c r="N502" s="179" t="s">
        <v>41</v>
      </c>
      <c r="O502" s="76"/>
      <c r="P502" s="180">
        <f>O502*H502</f>
        <v>0</v>
      </c>
      <c r="Q502" s="180">
        <v>0.0075799999999999999</v>
      </c>
      <c r="R502" s="180">
        <f>Q502*H502</f>
        <v>1.5332445000000001</v>
      </c>
      <c r="S502" s="180">
        <v>0</v>
      </c>
      <c r="T502" s="181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182" t="s">
        <v>292</v>
      </c>
      <c r="AT502" s="182" t="s">
        <v>139</v>
      </c>
      <c r="AU502" s="182" t="s">
        <v>86</v>
      </c>
      <c r="AY502" s="18" t="s">
        <v>136</v>
      </c>
      <c r="BE502" s="183">
        <f>IF(N502="základní",J502,0)</f>
        <v>0</v>
      </c>
      <c r="BF502" s="183">
        <f>IF(N502="snížená",J502,0)</f>
        <v>0</v>
      </c>
      <c r="BG502" s="183">
        <f>IF(N502="zákl. přenesená",J502,0)</f>
        <v>0</v>
      </c>
      <c r="BH502" s="183">
        <f>IF(N502="sníž. přenesená",J502,0)</f>
        <v>0</v>
      </c>
      <c r="BI502" s="183">
        <f>IF(N502="nulová",J502,0)</f>
        <v>0</v>
      </c>
      <c r="BJ502" s="18" t="s">
        <v>84</v>
      </c>
      <c r="BK502" s="183">
        <f>ROUND(I502*H502,2)</f>
        <v>0</v>
      </c>
      <c r="BL502" s="18" t="s">
        <v>292</v>
      </c>
      <c r="BM502" s="182" t="s">
        <v>1077</v>
      </c>
    </row>
    <row r="503" s="2" customFormat="1">
      <c r="A503" s="37"/>
      <c r="B503" s="38"/>
      <c r="C503" s="37"/>
      <c r="D503" s="184" t="s">
        <v>145</v>
      </c>
      <c r="E503" s="37"/>
      <c r="F503" s="185" t="s">
        <v>1078</v>
      </c>
      <c r="G503" s="37"/>
      <c r="H503" s="37"/>
      <c r="I503" s="186"/>
      <c r="J503" s="37"/>
      <c r="K503" s="37"/>
      <c r="L503" s="38"/>
      <c r="M503" s="187"/>
      <c r="N503" s="188"/>
      <c r="O503" s="76"/>
      <c r="P503" s="76"/>
      <c r="Q503" s="76"/>
      <c r="R503" s="76"/>
      <c r="S503" s="76"/>
      <c r="T503" s="7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T503" s="18" t="s">
        <v>145</v>
      </c>
      <c r="AU503" s="18" t="s">
        <v>86</v>
      </c>
    </row>
    <row r="504" s="13" customFormat="1">
      <c r="A504" s="13"/>
      <c r="B504" s="189"/>
      <c r="C504" s="13"/>
      <c r="D504" s="184" t="s">
        <v>147</v>
      </c>
      <c r="E504" s="190" t="s">
        <v>1</v>
      </c>
      <c r="F504" s="191" t="s">
        <v>1079</v>
      </c>
      <c r="G504" s="13"/>
      <c r="H504" s="190" t="s">
        <v>1</v>
      </c>
      <c r="I504" s="192"/>
      <c r="J504" s="13"/>
      <c r="K504" s="13"/>
      <c r="L504" s="189"/>
      <c r="M504" s="193"/>
      <c r="N504" s="194"/>
      <c r="O504" s="194"/>
      <c r="P504" s="194"/>
      <c r="Q504" s="194"/>
      <c r="R504" s="194"/>
      <c r="S504" s="194"/>
      <c r="T504" s="19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190" t="s">
        <v>147</v>
      </c>
      <c r="AU504" s="190" t="s">
        <v>86</v>
      </c>
      <c r="AV504" s="13" t="s">
        <v>84</v>
      </c>
      <c r="AW504" s="13" t="s">
        <v>32</v>
      </c>
      <c r="AX504" s="13" t="s">
        <v>76</v>
      </c>
      <c r="AY504" s="190" t="s">
        <v>136</v>
      </c>
    </row>
    <row r="505" s="13" customFormat="1">
      <c r="A505" s="13"/>
      <c r="B505" s="189"/>
      <c r="C505" s="13"/>
      <c r="D505" s="184" t="s">
        <v>147</v>
      </c>
      <c r="E505" s="190" t="s">
        <v>1</v>
      </c>
      <c r="F505" s="191" t="s">
        <v>1066</v>
      </c>
      <c r="G505" s="13"/>
      <c r="H505" s="190" t="s">
        <v>1</v>
      </c>
      <c r="I505" s="192"/>
      <c r="J505" s="13"/>
      <c r="K505" s="13"/>
      <c r="L505" s="189"/>
      <c r="M505" s="193"/>
      <c r="N505" s="194"/>
      <c r="O505" s="194"/>
      <c r="P505" s="194"/>
      <c r="Q505" s="194"/>
      <c r="R505" s="194"/>
      <c r="S505" s="194"/>
      <c r="T505" s="195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90" t="s">
        <v>147</v>
      </c>
      <c r="AU505" s="190" t="s">
        <v>86</v>
      </c>
      <c r="AV505" s="13" t="s">
        <v>84</v>
      </c>
      <c r="AW505" s="13" t="s">
        <v>32</v>
      </c>
      <c r="AX505" s="13" t="s">
        <v>76</v>
      </c>
      <c r="AY505" s="190" t="s">
        <v>136</v>
      </c>
    </row>
    <row r="506" s="14" customFormat="1">
      <c r="A506" s="14"/>
      <c r="B506" s="196"/>
      <c r="C506" s="14"/>
      <c r="D506" s="184" t="s">
        <v>147</v>
      </c>
      <c r="E506" s="197" t="s">
        <v>1</v>
      </c>
      <c r="F506" s="198" t="s">
        <v>1067</v>
      </c>
      <c r="G506" s="14"/>
      <c r="H506" s="199">
        <v>400.18000000000001</v>
      </c>
      <c r="I506" s="200"/>
      <c r="J506" s="14"/>
      <c r="K506" s="14"/>
      <c r="L506" s="196"/>
      <c r="M506" s="201"/>
      <c r="N506" s="202"/>
      <c r="O506" s="202"/>
      <c r="P506" s="202"/>
      <c r="Q506" s="202"/>
      <c r="R506" s="202"/>
      <c r="S506" s="202"/>
      <c r="T506" s="20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197" t="s">
        <v>147</v>
      </c>
      <c r="AU506" s="197" t="s">
        <v>86</v>
      </c>
      <c r="AV506" s="14" t="s">
        <v>86</v>
      </c>
      <c r="AW506" s="14" t="s">
        <v>32</v>
      </c>
      <c r="AX506" s="14" t="s">
        <v>76</v>
      </c>
      <c r="AY506" s="197" t="s">
        <v>136</v>
      </c>
    </row>
    <row r="507" s="14" customFormat="1">
      <c r="A507" s="14"/>
      <c r="B507" s="196"/>
      <c r="C507" s="14"/>
      <c r="D507" s="184" t="s">
        <v>147</v>
      </c>
      <c r="E507" s="197" t="s">
        <v>1</v>
      </c>
      <c r="F507" s="198" t="s">
        <v>1068</v>
      </c>
      <c r="G507" s="14"/>
      <c r="H507" s="199">
        <v>4.3700000000000001</v>
      </c>
      <c r="I507" s="200"/>
      <c r="J507" s="14"/>
      <c r="K507" s="14"/>
      <c r="L507" s="196"/>
      <c r="M507" s="201"/>
      <c r="N507" s="202"/>
      <c r="O507" s="202"/>
      <c r="P507" s="202"/>
      <c r="Q507" s="202"/>
      <c r="R507" s="202"/>
      <c r="S507" s="202"/>
      <c r="T507" s="20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197" t="s">
        <v>147</v>
      </c>
      <c r="AU507" s="197" t="s">
        <v>86</v>
      </c>
      <c r="AV507" s="14" t="s">
        <v>86</v>
      </c>
      <c r="AW507" s="14" t="s">
        <v>32</v>
      </c>
      <c r="AX507" s="14" t="s">
        <v>76</v>
      </c>
      <c r="AY507" s="197" t="s">
        <v>136</v>
      </c>
    </row>
    <row r="508" s="15" customFormat="1">
      <c r="A508" s="15"/>
      <c r="B508" s="204"/>
      <c r="C508" s="15"/>
      <c r="D508" s="184" t="s">
        <v>147</v>
      </c>
      <c r="E508" s="205" t="s">
        <v>1</v>
      </c>
      <c r="F508" s="206" t="s">
        <v>190</v>
      </c>
      <c r="G508" s="15"/>
      <c r="H508" s="207">
        <v>404.55000000000001</v>
      </c>
      <c r="I508" s="208"/>
      <c r="J508" s="15"/>
      <c r="K508" s="15"/>
      <c r="L508" s="204"/>
      <c r="M508" s="209"/>
      <c r="N508" s="210"/>
      <c r="O508" s="210"/>
      <c r="P508" s="210"/>
      <c r="Q508" s="210"/>
      <c r="R508" s="210"/>
      <c r="S508" s="210"/>
      <c r="T508" s="211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05" t="s">
        <v>147</v>
      </c>
      <c r="AU508" s="205" t="s">
        <v>86</v>
      </c>
      <c r="AV508" s="15" t="s">
        <v>143</v>
      </c>
      <c r="AW508" s="15" t="s">
        <v>32</v>
      </c>
      <c r="AX508" s="15" t="s">
        <v>84</v>
      </c>
      <c r="AY508" s="205" t="s">
        <v>136</v>
      </c>
    </row>
    <row r="509" s="14" customFormat="1">
      <c r="A509" s="14"/>
      <c r="B509" s="196"/>
      <c r="C509" s="14"/>
      <c r="D509" s="184" t="s">
        <v>147</v>
      </c>
      <c r="E509" s="14"/>
      <c r="F509" s="198" t="s">
        <v>1080</v>
      </c>
      <c r="G509" s="14"/>
      <c r="H509" s="199">
        <v>202.27500000000001</v>
      </c>
      <c r="I509" s="200"/>
      <c r="J509" s="14"/>
      <c r="K509" s="14"/>
      <c r="L509" s="196"/>
      <c r="M509" s="201"/>
      <c r="N509" s="202"/>
      <c r="O509" s="202"/>
      <c r="P509" s="202"/>
      <c r="Q509" s="202"/>
      <c r="R509" s="202"/>
      <c r="S509" s="202"/>
      <c r="T509" s="20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197" t="s">
        <v>147</v>
      </c>
      <c r="AU509" s="197" t="s">
        <v>86</v>
      </c>
      <c r="AV509" s="14" t="s">
        <v>86</v>
      </c>
      <c r="AW509" s="14" t="s">
        <v>3</v>
      </c>
      <c r="AX509" s="14" t="s">
        <v>84</v>
      </c>
      <c r="AY509" s="197" t="s">
        <v>136</v>
      </c>
    </row>
    <row r="510" s="2" customFormat="1" ht="33" customHeight="1">
      <c r="A510" s="37"/>
      <c r="B510" s="170"/>
      <c r="C510" s="171" t="s">
        <v>1081</v>
      </c>
      <c r="D510" s="171" t="s">
        <v>139</v>
      </c>
      <c r="E510" s="172" t="s">
        <v>1082</v>
      </c>
      <c r="F510" s="173" t="s">
        <v>1083</v>
      </c>
      <c r="G510" s="174" t="s">
        <v>207</v>
      </c>
      <c r="H510" s="175">
        <v>88.760000000000005</v>
      </c>
      <c r="I510" s="176"/>
      <c r="J510" s="177">
        <f>ROUND(I510*H510,2)</f>
        <v>0</v>
      </c>
      <c r="K510" s="173" t="s">
        <v>1</v>
      </c>
      <c r="L510" s="38"/>
      <c r="M510" s="178" t="s">
        <v>1</v>
      </c>
      <c r="N510" s="179" t="s">
        <v>41</v>
      </c>
      <c r="O510" s="76"/>
      <c r="P510" s="180">
        <f>O510*H510</f>
        <v>0</v>
      </c>
      <c r="Q510" s="180">
        <v>0.00058399999999999999</v>
      </c>
      <c r="R510" s="180">
        <f>Q510*H510</f>
        <v>0.051835840000000001</v>
      </c>
      <c r="S510" s="180">
        <v>0</v>
      </c>
      <c r="T510" s="181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82" t="s">
        <v>292</v>
      </c>
      <c r="AT510" s="182" t="s">
        <v>139</v>
      </c>
      <c r="AU510" s="182" t="s">
        <v>86</v>
      </c>
      <c r="AY510" s="18" t="s">
        <v>136</v>
      </c>
      <c r="BE510" s="183">
        <f>IF(N510="základní",J510,0)</f>
        <v>0</v>
      </c>
      <c r="BF510" s="183">
        <f>IF(N510="snížená",J510,0)</f>
        <v>0</v>
      </c>
      <c r="BG510" s="183">
        <f>IF(N510="zákl. přenesená",J510,0)</f>
        <v>0</v>
      </c>
      <c r="BH510" s="183">
        <f>IF(N510="sníž. přenesená",J510,0)</f>
        <v>0</v>
      </c>
      <c r="BI510" s="183">
        <f>IF(N510="nulová",J510,0)</f>
        <v>0</v>
      </c>
      <c r="BJ510" s="18" t="s">
        <v>84</v>
      </c>
      <c r="BK510" s="183">
        <f>ROUND(I510*H510,2)</f>
        <v>0</v>
      </c>
      <c r="BL510" s="18" t="s">
        <v>292</v>
      </c>
      <c r="BM510" s="182" t="s">
        <v>1084</v>
      </c>
    </row>
    <row r="511" s="2" customFormat="1">
      <c r="A511" s="37"/>
      <c r="B511" s="38"/>
      <c r="C511" s="37"/>
      <c r="D511" s="184" t="s">
        <v>145</v>
      </c>
      <c r="E511" s="37"/>
      <c r="F511" s="185" t="s">
        <v>1083</v>
      </c>
      <c r="G511" s="37"/>
      <c r="H511" s="37"/>
      <c r="I511" s="186"/>
      <c r="J511" s="37"/>
      <c r="K511" s="37"/>
      <c r="L511" s="38"/>
      <c r="M511" s="187"/>
      <c r="N511" s="188"/>
      <c r="O511" s="76"/>
      <c r="P511" s="76"/>
      <c r="Q511" s="76"/>
      <c r="R511" s="76"/>
      <c r="S511" s="76"/>
      <c r="T511" s="7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T511" s="18" t="s">
        <v>145</v>
      </c>
      <c r="AU511" s="18" t="s">
        <v>86</v>
      </c>
    </row>
    <row r="512" s="2" customFormat="1" ht="33" customHeight="1">
      <c r="A512" s="37"/>
      <c r="B512" s="170"/>
      <c r="C512" s="171" t="s">
        <v>1085</v>
      </c>
      <c r="D512" s="171" t="s">
        <v>139</v>
      </c>
      <c r="E512" s="172" t="s">
        <v>1086</v>
      </c>
      <c r="F512" s="173" t="s">
        <v>1087</v>
      </c>
      <c r="G512" s="174" t="s">
        <v>142</v>
      </c>
      <c r="H512" s="175">
        <v>404.55000000000001</v>
      </c>
      <c r="I512" s="176"/>
      <c r="J512" s="177">
        <f>ROUND(I512*H512,2)</f>
        <v>0</v>
      </c>
      <c r="K512" s="173" t="s">
        <v>154</v>
      </c>
      <c r="L512" s="38"/>
      <c r="M512" s="178" t="s">
        <v>1</v>
      </c>
      <c r="N512" s="179" t="s">
        <v>41</v>
      </c>
      <c r="O512" s="76"/>
      <c r="P512" s="180">
        <f>O512*H512</f>
        <v>0</v>
      </c>
      <c r="Q512" s="180">
        <v>0.0090900000000000009</v>
      </c>
      <c r="R512" s="180">
        <f>Q512*H512</f>
        <v>3.6773595000000006</v>
      </c>
      <c r="S512" s="180">
        <v>0</v>
      </c>
      <c r="T512" s="181">
        <f>S512*H512</f>
        <v>0</v>
      </c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R512" s="182" t="s">
        <v>292</v>
      </c>
      <c r="AT512" s="182" t="s">
        <v>139</v>
      </c>
      <c r="AU512" s="182" t="s">
        <v>86</v>
      </c>
      <c r="AY512" s="18" t="s">
        <v>136</v>
      </c>
      <c r="BE512" s="183">
        <f>IF(N512="základní",J512,0)</f>
        <v>0</v>
      </c>
      <c r="BF512" s="183">
        <f>IF(N512="snížená",J512,0)</f>
        <v>0</v>
      </c>
      <c r="BG512" s="183">
        <f>IF(N512="zákl. přenesená",J512,0)</f>
        <v>0</v>
      </c>
      <c r="BH512" s="183">
        <f>IF(N512="sníž. přenesená",J512,0)</f>
        <v>0</v>
      </c>
      <c r="BI512" s="183">
        <f>IF(N512="nulová",J512,0)</f>
        <v>0</v>
      </c>
      <c r="BJ512" s="18" t="s">
        <v>84</v>
      </c>
      <c r="BK512" s="183">
        <f>ROUND(I512*H512,2)</f>
        <v>0</v>
      </c>
      <c r="BL512" s="18" t="s">
        <v>292</v>
      </c>
      <c r="BM512" s="182" t="s">
        <v>1088</v>
      </c>
    </row>
    <row r="513" s="2" customFormat="1">
      <c r="A513" s="37"/>
      <c r="B513" s="38"/>
      <c r="C513" s="37"/>
      <c r="D513" s="184" t="s">
        <v>145</v>
      </c>
      <c r="E513" s="37"/>
      <c r="F513" s="185" t="s">
        <v>1089</v>
      </c>
      <c r="G513" s="37"/>
      <c r="H513" s="37"/>
      <c r="I513" s="186"/>
      <c r="J513" s="37"/>
      <c r="K513" s="37"/>
      <c r="L513" s="38"/>
      <c r="M513" s="187"/>
      <c r="N513" s="188"/>
      <c r="O513" s="76"/>
      <c r="P513" s="76"/>
      <c r="Q513" s="76"/>
      <c r="R513" s="76"/>
      <c r="S513" s="76"/>
      <c r="T513" s="7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T513" s="18" t="s">
        <v>145</v>
      </c>
      <c r="AU513" s="18" t="s">
        <v>86</v>
      </c>
    </row>
    <row r="514" s="13" customFormat="1">
      <c r="A514" s="13"/>
      <c r="B514" s="189"/>
      <c r="C514" s="13"/>
      <c r="D514" s="184" t="s">
        <v>147</v>
      </c>
      <c r="E514" s="190" t="s">
        <v>1</v>
      </c>
      <c r="F514" s="191" t="s">
        <v>1066</v>
      </c>
      <c r="G514" s="13"/>
      <c r="H514" s="190" t="s">
        <v>1</v>
      </c>
      <c r="I514" s="192"/>
      <c r="J514" s="13"/>
      <c r="K514" s="13"/>
      <c r="L514" s="189"/>
      <c r="M514" s="193"/>
      <c r="N514" s="194"/>
      <c r="O514" s="194"/>
      <c r="P514" s="194"/>
      <c r="Q514" s="194"/>
      <c r="R514" s="194"/>
      <c r="S514" s="194"/>
      <c r="T514" s="19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90" t="s">
        <v>147</v>
      </c>
      <c r="AU514" s="190" t="s">
        <v>86</v>
      </c>
      <c r="AV514" s="13" t="s">
        <v>84</v>
      </c>
      <c r="AW514" s="13" t="s">
        <v>32</v>
      </c>
      <c r="AX514" s="13" t="s">
        <v>76</v>
      </c>
      <c r="AY514" s="190" t="s">
        <v>136</v>
      </c>
    </row>
    <row r="515" s="14" customFormat="1">
      <c r="A515" s="14"/>
      <c r="B515" s="196"/>
      <c r="C515" s="14"/>
      <c r="D515" s="184" t="s">
        <v>147</v>
      </c>
      <c r="E515" s="197" t="s">
        <v>1</v>
      </c>
      <c r="F515" s="198" t="s">
        <v>1067</v>
      </c>
      <c r="G515" s="14"/>
      <c r="H515" s="199">
        <v>400.18000000000001</v>
      </c>
      <c r="I515" s="200"/>
      <c r="J515" s="14"/>
      <c r="K515" s="14"/>
      <c r="L515" s="196"/>
      <c r="M515" s="201"/>
      <c r="N515" s="202"/>
      <c r="O515" s="202"/>
      <c r="P515" s="202"/>
      <c r="Q515" s="202"/>
      <c r="R515" s="202"/>
      <c r="S515" s="202"/>
      <c r="T515" s="20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197" t="s">
        <v>147</v>
      </c>
      <c r="AU515" s="197" t="s">
        <v>86</v>
      </c>
      <c r="AV515" s="14" t="s">
        <v>86</v>
      </c>
      <c r="AW515" s="14" t="s">
        <v>32</v>
      </c>
      <c r="AX515" s="14" t="s">
        <v>76</v>
      </c>
      <c r="AY515" s="197" t="s">
        <v>136</v>
      </c>
    </row>
    <row r="516" s="14" customFormat="1">
      <c r="A516" s="14"/>
      <c r="B516" s="196"/>
      <c r="C516" s="14"/>
      <c r="D516" s="184" t="s">
        <v>147</v>
      </c>
      <c r="E516" s="197" t="s">
        <v>1</v>
      </c>
      <c r="F516" s="198" t="s">
        <v>1068</v>
      </c>
      <c r="G516" s="14"/>
      <c r="H516" s="199">
        <v>4.3700000000000001</v>
      </c>
      <c r="I516" s="200"/>
      <c r="J516" s="14"/>
      <c r="K516" s="14"/>
      <c r="L516" s="196"/>
      <c r="M516" s="201"/>
      <c r="N516" s="202"/>
      <c r="O516" s="202"/>
      <c r="P516" s="202"/>
      <c r="Q516" s="202"/>
      <c r="R516" s="202"/>
      <c r="S516" s="202"/>
      <c r="T516" s="20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197" t="s">
        <v>147</v>
      </c>
      <c r="AU516" s="197" t="s">
        <v>86</v>
      </c>
      <c r="AV516" s="14" t="s">
        <v>86</v>
      </c>
      <c r="AW516" s="14" t="s">
        <v>32</v>
      </c>
      <c r="AX516" s="14" t="s">
        <v>76</v>
      </c>
      <c r="AY516" s="197" t="s">
        <v>136</v>
      </c>
    </row>
    <row r="517" s="15" customFormat="1">
      <c r="A517" s="15"/>
      <c r="B517" s="204"/>
      <c r="C517" s="15"/>
      <c r="D517" s="184" t="s">
        <v>147</v>
      </c>
      <c r="E517" s="205" t="s">
        <v>1</v>
      </c>
      <c r="F517" s="206" t="s">
        <v>190</v>
      </c>
      <c r="G517" s="15"/>
      <c r="H517" s="207">
        <v>404.55000000000001</v>
      </c>
      <c r="I517" s="208"/>
      <c r="J517" s="15"/>
      <c r="K517" s="15"/>
      <c r="L517" s="204"/>
      <c r="M517" s="209"/>
      <c r="N517" s="210"/>
      <c r="O517" s="210"/>
      <c r="P517" s="210"/>
      <c r="Q517" s="210"/>
      <c r="R517" s="210"/>
      <c r="S517" s="210"/>
      <c r="T517" s="211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05" t="s">
        <v>147</v>
      </c>
      <c r="AU517" s="205" t="s">
        <v>86</v>
      </c>
      <c r="AV517" s="15" t="s">
        <v>143</v>
      </c>
      <c r="AW517" s="15" t="s">
        <v>32</v>
      </c>
      <c r="AX517" s="15" t="s">
        <v>84</v>
      </c>
      <c r="AY517" s="205" t="s">
        <v>136</v>
      </c>
    </row>
    <row r="518" s="2" customFormat="1" ht="24.15" customHeight="1">
      <c r="A518" s="37"/>
      <c r="B518" s="170"/>
      <c r="C518" s="216" t="s">
        <v>1090</v>
      </c>
      <c r="D518" s="216" t="s">
        <v>554</v>
      </c>
      <c r="E518" s="217" t="s">
        <v>1091</v>
      </c>
      <c r="F518" s="218" t="s">
        <v>1092</v>
      </c>
      <c r="G518" s="219" t="s">
        <v>142</v>
      </c>
      <c r="H518" s="220">
        <v>477.48099999999999</v>
      </c>
      <c r="I518" s="221"/>
      <c r="J518" s="222">
        <f>ROUND(I518*H518,2)</f>
        <v>0</v>
      </c>
      <c r="K518" s="218" t="s">
        <v>1</v>
      </c>
      <c r="L518" s="223"/>
      <c r="M518" s="224" t="s">
        <v>1</v>
      </c>
      <c r="N518" s="225" t="s">
        <v>41</v>
      </c>
      <c r="O518" s="76"/>
      <c r="P518" s="180">
        <f>O518*H518</f>
        <v>0</v>
      </c>
      <c r="Q518" s="180">
        <v>0.021999999999999999</v>
      </c>
      <c r="R518" s="180">
        <f>Q518*H518</f>
        <v>10.504581999999999</v>
      </c>
      <c r="S518" s="180">
        <v>0</v>
      </c>
      <c r="T518" s="181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182" t="s">
        <v>383</v>
      </c>
      <c r="AT518" s="182" t="s">
        <v>554</v>
      </c>
      <c r="AU518" s="182" t="s">
        <v>86</v>
      </c>
      <c r="AY518" s="18" t="s">
        <v>136</v>
      </c>
      <c r="BE518" s="183">
        <f>IF(N518="základní",J518,0)</f>
        <v>0</v>
      </c>
      <c r="BF518" s="183">
        <f>IF(N518="snížená",J518,0)</f>
        <v>0</v>
      </c>
      <c r="BG518" s="183">
        <f>IF(N518="zákl. přenesená",J518,0)</f>
        <v>0</v>
      </c>
      <c r="BH518" s="183">
        <f>IF(N518="sníž. přenesená",J518,0)</f>
        <v>0</v>
      </c>
      <c r="BI518" s="183">
        <f>IF(N518="nulová",J518,0)</f>
        <v>0</v>
      </c>
      <c r="BJ518" s="18" t="s">
        <v>84</v>
      </c>
      <c r="BK518" s="183">
        <f>ROUND(I518*H518,2)</f>
        <v>0</v>
      </c>
      <c r="BL518" s="18" t="s">
        <v>292</v>
      </c>
      <c r="BM518" s="182" t="s">
        <v>1093</v>
      </c>
    </row>
    <row r="519" s="2" customFormat="1">
      <c r="A519" s="37"/>
      <c r="B519" s="38"/>
      <c r="C519" s="37"/>
      <c r="D519" s="184" t="s">
        <v>145</v>
      </c>
      <c r="E519" s="37"/>
      <c r="F519" s="185" t="s">
        <v>1094</v>
      </c>
      <c r="G519" s="37"/>
      <c r="H519" s="37"/>
      <c r="I519" s="186"/>
      <c r="J519" s="37"/>
      <c r="K519" s="37"/>
      <c r="L519" s="38"/>
      <c r="M519" s="187"/>
      <c r="N519" s="188"/>
      <c r="O519" s="76"/>
      <c r="P519" s="76"/>
      <c r="Q519" s="76"/>
      <c r="R519" s="76"/>
      <c r="S519" s="76"/>
      <c r="T519" s="7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T519" s="18" t="s">
        <v>145</v>
      </c>
      <c r="AU519" s="18" t="s">
        <v>86</v>
      </c>
    </row>
    <row r="520" s="13" customFormat="1">
      <c r="A520" s="13"/>
      <c r="B520" s="189"/>
      <c r="C520" s="13"/>
      <c r="D520" s="184" t="s">
        <v>147</v>
      </c>
      <c r="E520" s="190" t="s">
        <v>1</v>
      </c>
      <c r="F520" s="191" t="s">
        <v>1066</v>
      </c>
      <c r="G520" s="13"/>
      <c r="H520" s="190" t="s">
        <v>1</v>
      </c>
      <c r="I520" s="192"/>
      <c r="J520" s="13"/>
      <c r="K520" s="13"/>
      <c r="L520" s="189"/>
      <c r="M520" s="193"/>
      <c r="N520" s="194"/>
      <c r="O520" s="194"/>
      <c r="P520" s="194"/>
      <c r="Q520" s="194"/>
      <c r="R520" s="194"/>
      <c r="S520" s="194"/>
      <c r="T520" s="19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190" t="s">
        <v>147</v>
      </c>
      <c r="AU520" s="190" t="s">
        <v>86</v>
      </c>
      <c r="AV520" s="13" t="s">
        <v>84</v>
      </c>
      <c r="AW520" s="13" t="s">
        <v>32</v>
      </c>
      <c r="AX520" s="13" t="s">
        <v>76</v>
      </c>
      <c r="AY520" s="190" t="s">
        <v>136</v>
      </c>
    </row>
    <row r="521" s="14" customFormat="1">
      <c r="A521" s="14"/>
      <c r="B521" s="196"/>
      <c r="C521" s="14"/>
      <c r="D521" s="184" t="s">
        <v>147</v>
      </c>
      <c r="E521" s="197" t="s">
        <v>1</v>
      </c>
      <c r="F521" s="198" t="s">
        <v>1067</v>
      </c>
      <c r="G521" s="14"/>
      <c r="H521" s="199">
        <v>400.18000000000001</v>
      </c>
      <c r="I521" s="200"/>
      <c r="J521" s="14"/>
      <c r="K521" s="14"/>
      <c r="L521" s="196"/>
      <c r="M521" s="201"/>
      <c r="N521" s="202"/>
      <c r="O521" s="202"/>
      <c r="P521" s="202"/>
      <c r="Q521" s="202"/>
      <c r="R521" s="202"/>
      <c r="S521" s="202"/>
      <c r="T521" s="20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197" t="s">
        <v>147</v>
      </c>
      <c r="AU521" s="197" t="s">
        <v>86</v>
      </c>
      <c r="AV521" s="14" t="s">
        <v>86</v>
      </c>
      <c r="AW521" s="14" t="s">
        <v>32</v>
      </c>
      <c r="AX521" s="14" t="s">
        <v>76</v>
      </c>
      <c r="AY521" s="197" t="s">
        <v>136</v>
      </c>
    </row>
    <row r="522" s="14" customFormat="1">
      <c r="A522" s="14"/>
      <c r="B522" s="196"/>
      <c r="C522" s="14"/>
      <c r="D522" s="184" t="s">
        <v>147</v>
      </c>
      <c r="E522" s="197" t="s">
        <v>1</v>
      </c>
      <c r="F522" s="198" t="s">
        <v>1068</v>
      </c>
      <c r="G522" s="14"/>
      <c r="H522" s="199">
        <v>4.3700000000000001</v>
      </c>
      <c r="I522" s="200"/>
      <c r="J522" s="14"/>
      <c r="K522" s="14"/>
      <c r="L522" s="196"/>
      <c r="M522" s="201"/>
      <c r="N522" s="202"/>
      <c r="O522" s="202"/>
      <c r="P522" s="202"/>
      <c r="Q522" s="202"/>
      <c r="R522" s="202"/>
      <c r="S522" s="202"/>
      <c r="T522" s="20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197" t="s">
        <v>147</v>
      </c>
      <c r="AU522" s="197" t="s">
        <v>86</v>
      </c>
      <c r="AV522" s="14" t="s">
        <v>86</v>
      </c>
      <c r="AW522" s="14" t="s">
        <v>32</v>
      </c>
      <c r="AX522" s="14" t="s">
        <v>76</v>
      </c>
      <c r="AY522" s="197" t="s">
        <v>136</v>
      </c>
    </row>
    <row r="523" s="13" customFormat="1">
      <c r="A523" s="13"/>
      <c r="B523" s="189"/>
      <c r="C523" s="13"/>
      <c r="D523" s="184" t="s">
        <v>147</v>
      </c>
      <c r="E523" s="190" t="s">
        <v>1</v>
      </c>
      <c r="F523" s="191" t="s">
        <v>1095</v>
      </c>
      <c r="G523" s="13"/>
      <c r="H523" s="190" t="s">
        <v>1</v>
      </c>
      <c r="I523" s="192"/>
      <c r="J523" s="13"/>
      <c r="K523" s="13"/>
      <c r="L523" s="189"/>
      <c r="M523" s="193"/>
      <c r="N523" s="194"/>
      <c r="O523" s="194"/>
      <c r="P523" s="194"/>
      <c r="Q523" s="194"/>
      <c r="R523" s="194"/>
      <c r="S523" s="194"/>
      <c r="T523" s="19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190" t="s">
        <v>147</v>
      </c>
      <c r="AU523" s="190" t="s">
        <v>86</v>
      </c>
      <c r="AV523" s="13" t="s">
        <v>84</v>
      </c>
      <c r="AW523" s="13" t="s">
        <v>32</v>
      </c>
      <c r="AX523" s="13" t="s">
        <v>76</v>
      </c>
      <c r="AY523" s="190" t="s">
        <v>136</v>
      </c>
    </row>
    <row r="524" s="14" customFormat="1">
      <c r="A524" s="14"/>
      <c r="B524" s="196"/>
      <c r="C524" s="14"/>
      <c r="D524" s="184" t="s">
        <v>147</v>
      </c>
      <c r="E524" s="197" t="s">
        <v>1</v>
      </c>
      <c r="F524" s="198" t="s">
        <v>1096</v>
      </c>
      <c r="G524" s="14"/>
      <c r="H524" s="199">
        <v>10.651</v>
      </c>
      <c r="I524" s="200"/>
      <c r="J524" s="14"/>
      <c r="K524" s="14"/>
      <c r="L524" s="196"/>
      <c r="M524" s="201"/>
      <c r="N524" s="202"/>
      <c r="O524" s="202"/>
      <c r="P524" s="202"/>
      <c r="Q524" s="202"/>
      <c r="R524" s="202"/>
      <c r="S524" s="202"/>
      <c r="T524" s="20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97" t="s">
        <v>147</v>
      </c>
      <c r="AU524" s="197" t="s">
        <v>86</v>
      </c>
      <c r="AV524" s="14" t="s">
        <v>86</v>
      </c>
      <c r="AW524" s="14" t="s">
        <v>32</v>
      </c>
      <c r="AX524" s="14" t="s">
        <v>76</v>
      </c>
      <c r="AY524" s="197" t="s">
        <v>136</v>
      </c>
    </row>
    <row r="525" s="15" customFormat="1">
      <c r="A525" s="15"/>
      <c r="B525" s="204"/>
      <c r="C525" s="15"/>
      <c r="D525" s="184" t="s">
        <v>147</v>
      </c>
      <c r="E525" s="205" t="s">
        <v>1</v>
      </c>
      <c r="F525" s="206" t="s">
        <v>190</v>
      </c>
      <c r="G525" s="15"/>
      <c r="H525" s="207">
        <v>415.20100000000002</v>
      </c>
      <c r="I525" s="208"/>
      <c r="J525" s="15"/>
      <c r="K525" s="15"/>
      <c r="L525" s="204"/>
      <c r="M525" s="209"/>
      <c r="N525" s="210"/>
      <c r="O525" s="210"/>
      <c r="P525" s="210"/>
      <c r="Q525" s="210"/>
      <c r="R525" s="210"/>
      <c r="S525" s="210"/>
      <c r="T525" s="211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05" t="s">
        <v>147</v>
      </c>
      <c r="AU525" s="205" t="s">
        <v>86</v>
      </c>
      <c r="AV525" s="15" t="s">
        <v>143</v>
      </c>
      <c r="AW525" s="15" t="s">
        <v>32</v>
      </c>
      <c r="AX525" s="15" t="s">
        <v>84</v>
      </c>
      <c r="AY525" s="205" t="s">
        <v>136</v>
      </c>
    </row>
    <row r="526" s="14" customFormat="1">
      <c r="A526" s="14"/>
      <c r="B526" s="196"/>
      <c r="C526" s="14"/>
      <c r="D526" s="184" t="s">
        <v>147</v>
      </c>
      <c r="E526" s="14"/>
      <c r="F526" s="198" t="s">
        <v>1097</v>
      </c>
      <c r="G526" s="14"/>
      <c r="H526" s="199">
        <v>477.48099999999999</v>
      </c>
      <c r="I526" s="200"/>
      <c r="J526" s="14"/>
      <c r="K526" s="14"/>
      <c r="L526" s="196"/>
      <c r="M526" s="201"/>
      <c r="N526" s="202"/>
      <c r="O526" s="202"/>
      <c r="P526" s="202"/>
      <c r="Q526" s="202"/>
      <c r="R526" s="202"/>
      <c r="S526" s="202"/>
      <c r="T526" s="20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197" t="s">
        <v>147</v>
      </c>
      <c r="AU526" s="197" t="s">
        <v>86</v>
      </c>
      <c r="AV526" s="14" t="s">
        <v>86</v>
      </c>
      <c r="AW526" s="14" t="s">
        <v>3</v>
      </c>
      <c r="AX526" s="14" t="s">
        <v>84</v>
      </c>
      <c r="AY526" s="197" t="s">
        <v>136</v>
      </c>
    </row>
    <row r="527" s="2" customFormat="1" ht="24.15" customHeight="1">
      <c r="A527" s="37"/>
      <c r="B527" s="170"/>
      <c r="C527" s="171" t="s">
        <v>1098</v>
      </c>
      <c r="D527" s="171" t="s">
        <v>139</v>
      </c>
      <c r="E527" s="172" t="s">
        <v>1099</v>
      </c>
      <c r="F527" s="173" t="s">
        <v>1100</v>
      </c>
      <c r="G527" s="174" t="s">
        <v>142</v>
      </c>
      <c r="H527" s="175">
        <v>196.13</v>
      </c>
      <c r="I527" s="176"/>
      <c r="J527" s="177">
        <f>ROUND(I527*H527,2)</f>
        <v>0</v>
      </c>
      <c r="K527" s="173" t="s">
        <v>154</v>
      </c>
      <c r="L527" s="38"/>
      <c r="M527" s="178" t="s">
        <v>1</v>
      </c>
      <c r="N527" s="179" t="s">
        <v>41</v>
      </c>
      <c r="O527" s="76"/>
      <c r="P527" s="180">
        <f>O527*H527</f>
        <v>0</v>
      </c>
      <c r="Q527" s="180">
        <v>0.0015</v>
      </c>
      <c r="R527" s="180">
        <f>Q527*H527</f>
        <v>0.29419499999999998</v>
      </c>
      <c r="S527" s="180">
        <v>0</v>
      </c>
      <c r="T527" s="181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82" t="s">
        <v>292</v>
      </c>
      <c r="AT527" s="182" t="s">
        <v>139</v>
      </c>
      <c r="AU527" s="182" t="s">
        <v>86</v>
      </c>
      <c r="AY527" s="18" t="s">
        <v>136</v>
      </c>
      <c r="BE527" s="183">
        <f>IF(N527="základní",J527,0)</f>
        <v>0</v>
      </c>
      <c r="BF527" s="183">
        <f>IF(N527="snížená",J527,0)</f>
        <v>0</v>
      </c>
      <c r="BG527" s="183">
        <f>IF(N527="zákl. přenesená",J527,0)</f>
        <v>0</v>
      </c>
      <c r="BH527" s="183">
        <f>IF(N527="sníž. přenesená",J527,0)</f>
        <v>0</v>
      </c>
      <c r="BI527" s="183">
        <f>IF(N527="nulová",J527,0)</f>
        <v>0</v>
      </c>
      <c r="BJ527" s="18" t="s">
        <v>84</v>
      </c>
      <c r="BK527" s="183">
        <f>ROUND(I527*H527,2)</f>
        <v>0</v>
      </c>
      <c r="BL527" s="18" t="s">
        <v>292</v>
      </c>
      <c r="BM527" s="182" t="s">
        <v>1101</v>
      </c>
    </row>
    <row r="528" s="2" customFormat="1">
      <c r="A528" s="37"/>
      <c r="B528" s="38"/>
      <c r="C528" s="37"/>
      <c r="D528" s="184" t="s">
        <v>145</v>
      </c>
      <c r="E528" s="37"/>
      <c r="F528" s="185" t="s">
        <v>1102</v>
      </c>
      <c r="G528" s="37"/>
      <c r="H528" s="37"/>
      <c r="I528" s="186"/>
      <c r="J528" s="37"/>
      <c r="K528" s="37"/>
      <c r="L528" s="38"/>
      <c r="M528" s="187"/>
      <c r="N528" s="188"/>
      <c r="O528" s="76"/>
      <c r="P528" s="76"/>
      <c r="Q528" s="76"/>
      <c r="R528" s="76"/>
      <c r="S528" s="76"/>
      <c r="T528" s="7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18" t="s">
        <v>145</v>
      </c>
      <c r="AU528" s="18" t="s">
        <v>86</v>
      </c>
    </row>
    <row r="529" s="13" customFormat="1">
      <c r="A529" s="13"/>
      <c r="B529" s="189"/>
      <c r="C529" s="13"/>
      <c r="D529" s="184" t="s">
        <v>147</v>
      </c>
      <c r="E529" s="190" t="s">
        <v>1</v>
      </c>
      <c r="F529" s="191" t="s">
        <v>1103</v>
      </c>
      <c r="G529" s="13"/>
      <c r="H529" s="190" t="s">
        <v>1</v>
      </c>
      <c r="I529" s="192"/>
      <c r="J529" s="13"/>
      <c r="K529" s="13"/>
      <c r="L529" s="189"/>
      <c r="M529" s="193"/>
      <c r="N529" s="194"/>
      <c r="O529" s="194"/>
      <c r="P529" s="194"/>
      <c r="Q529" s="194"/>
      <c r="R529" s="194"/>
      <c r="S529" s="194"/>
      <c r="T529" s="19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90" t="s">
        <v>147</v>
      </c>
      <c r="AU529" s="190" t="s">
        <v>86</v>
      </c>
      <c r="AV529" s="13" t="s">
        <v>84</v>
      </c>
      <c r="AW529" s="13" t="s">
        <v>32</v>
      </c>
      <c r="AX529" s="13" t="s">
        <v>76</v>
      </c>
      <c r="AY529" s="190" t="s">
        <v>136</v>
      </c>
    </row>
    <row r="530" s="14" customFormat="1">
      <c r="A530" s="14"/>
      <c r="B530" s="196"/>
      <c r="C530" s="14"/>
      <c r="D530" s="184" t="s">
        <v>147</v>
      </c>
      <c r="E530" s="197" t="s">
        <v>1</v>
      </c>
      <c r="F530" s="198" t="s">
        <v>1104</v>
      </c>
      <c r="G530" s="14"/>
      <c r="H530" s="199">
        <v>196.13</v>
      </c>
      <c r="I530" s="200"/>
      <c r="J530" s="14"/>
      <c r="K530" s="14"/>
      <c r="L530" s="196"/>
      <c r="M530" s="201"/>
      <c r="N530" s="202"/>
      <c r="O530" s="202"/>
      <c r="P530" s="202"/>
      <c r="Q530" s="202"/>
      <c r="R530" s="202"/>
      <c r="S530" s="202"/>
      <c r="T530" s="20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197" t="s">
        <v>147</v>
      </c>
      <c r="AU530" s="197" t="s">
        <v>86</v>
      </c>
      <c r="AV530" s="14" t="s">
        <v>86</v>
      </c>
      <c r="AW530" s="14" t="s">
        <v>32</v>
      </c>
      <c r="AX530" s="14" t="s">
        <v>76</v>
      </c>
      <c r="AY530" s="197" t="s">
        <v>136</v>
      </c>
    </row>
    <row r="531" s="15" customFormat="1">
      <c r="A531" s="15"/>
      <c r="B531" s="204"/>
      <c r="C531" s="15"/>
      <c r="D531" s="184" t="s">
        <v>147</v>
      </c>
      <c r="E531" s="205" t="s">
        <v>1</v>
      </c>
      <c r="F531" s="206" t="s">
        <v>190</v>
      </c>
      <c r="G531" s="15"/>
      <c r="H531" s="207">
        <v>196.13</v>
      </c>
      <c r="I531" s="208"/>
      <c r="J531" s="15"/>
      <c r="K531" s="15"/>
      <c r="L531" s="204"/>
      <c r="M531" s="209"/>
      <c r="N531" s="210"/>
      <c r="O531" s="210"/>
      <c r="P531" s="210"/>
      <c r="Q531" s="210"/>
      <c r="R531" s="210"/>
      <c r="S531" s="210"/>
      <c r="T531" s="211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05" t="s">
        <v>147</v>
      </c>
      <c r="AU531" s="205" t="s">
        <v>86</v>
      </c>
      <c r="AV531" s="15" t="s">
        <v>143</v>
      </c>
      <c r="AW531" s="15" t="s">
        <v>32</v>
      </c>
      <c r="AX531" s="15" t="s">
        <v>84</v>
      </c>
      <c r="AY531" s="205" t="s">
        <v>136</v>
      </c>
    </row>
    <row r="532" s="2" customFormat="1" ht="16.5" customHeight="1">
      <c r="A532" s="37"/>
      <c r="B532" s="170"/>
      <c r="C532" s="171" t="s">
        <v>1105</v>
      </c>
      <c r="D532" s="171" t="s">
        <v>139</v>
      </c>
      <c r="E532" s="172" t="s">
        <v>1106</v>
      </c>
      <c r="F532" s="173" t="s">
        <v>1107</v>
      </c>
      <c r="G532" s="174" t="s">
        <v>335</v>
      </c>
      <c r="H532" s="175">
        <v>71</v>
      </c>
      <c r="I532" s="176"/>
      <c r="J532" s="177">
        <f>ROUND(I532*H532,2)</f>
        <v>0</v>
      </c>
      <c r="K532" s="173" t="s">
        <v>154</v>
      </c>
      <c r="L532" s="38"/>
      <c r="M532" s="178" t="s">
        <v>1</v>
      </c>
      <c r="N532" s="179" t="s">
        <v>41</v>
      </c>
      <c r="O532" s="76"/>
      <c r="P532" s="180">
        <f>O532*H532</f>
        <v>0</v>
      </c>
      <c r="Q532" s="180">
        <v>0.00021000000000000001</v>
      </c>
      <c r="R532" s="180">
        <f>Q532*H532</f>
        <v>0.014910000000000001</v>
      </c>
      <c r="S532" s="180">
        <v>0</v>
      </c>
      <c r="T532" s="181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82" t="s">
        <v>292</v>
      </c>
      <c r="AT532" s="182" t="s">
        <v>139</v>
      </c>
      <c r="AU532" s="182" t="s">
        <v>86</v>
      </c>
      <c r="AY532" s="18" t="s">
        <v>136</v>
      </c>
      <c r="BE532" s="183">
        <f>IF(N532="základní",J532,0)</f>
        <v>0</v>
      </c>
      <c r="BF532" s="183">
        <f>IF(N532="snížená",J532,0)</f>
        <v>0</v>
      </c>
      <c r="BG532" s="183">
        <f>IF(N532="zákl. přenesená",J532,0)</f>
        <v>0</v>
      </c>
      <c r="BH532" s="183">
        <f>IF(N532="sníž. přenesená",J532,0)</f>
        <v>0</v>
      </c>
      <c r="BI532" s="183">
        <f>IF(N532="nulová",J532,0)</f>
        <v>0</v>
      </c>
      <c r="BJ532" s="18" t="s">
        <v>84</v>
      </c>
      <c r="BK532" s="183">
        <f>ROUND(I532*H532,2)</f>
        <v>0</v>
      </c>
      <c r="BL532" s="18" t="s">
        <v>292</v>
      </c>
      <c r="BM532" s="182" t="s">
        <v>1108</v>
      </c>
    </row>
    <row r="533" s="2" customFormat="1">
      <c r="A533" s="37"/>
      <c r="B533" s="38"/>
      <c r="C533" s="37"/>
      <c r="D533" s="184" t="s">
        <v>145</v>
      </c>
      <c r="E533" s="37"/>
      <c r="F533" s="185" t="s">
        <v>1109</v>
      </c>
      <c r="G533" s="37"/>
      <c r="H533" s="37"/>
      <c r="I533" s="186"/>
      <c r="J533" s="37"/>
      <c r="K533" s="37"/>
      <c r="L533" s="38"/>
      <c r="M533" s="187"/>
      <c r="N533" s="188"/>
      <c r="O533" s="76"/>
      <c r="P533" s="76"/>
      <c r="Q533" s="76"/>
      <c r="R533" s="76"/>
      <c r="S533" s="76"/>
      <c r="T533" s="7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T533" s="18" t="s">
        <v>145</v>
      </c>
      <c r="AU533" s="18" t="s">
        <v>86</v>
      </c>
    </row>
    <row r="534" s="2" customFormat="1" ht="16.5" customHeight="1">
      <c r="A534" s="37"/>
      <c r="B534" s="170"/>
      <c r="C534" s="171" t="s">
        <v>1110</v>
      </c>
      <c r="D534" s="171" t="s">
        <v>139</v>
      </c>
      <c r="E534" s="172" t="s">
        <v>1111</v>
      </c>
      <c r="F534" s="173" t="s">
        <v>1112</v>
      </c>
      <c r="G534" s="174" t="s">
        <v>335</v>
      </c>
      <c r="H534" s="175">
        <v>27</v>
      </c>
      <c r="I534" s="176"/>
      <c r="J534" s="177">
        <f>ROUND(I534*H534,2)</f>
        <v>0</v>
      </c>
      <c r="K534" s="173" t="s">
        <v>154</v>
      </c>
      <c r="L534" s="38"/>
      <c r="M534" s="178" t="s">
        <v>1</v>
      </c>
      <c r="N534" s="179" t="s">
        <v>41</v>
      </c>
      <c r="O534" s="76"/>
      <c r="P534" s="180">
        <f>O534*H534</f>
        <v>0</v>
      </c>
      <c r="Q534" s="180">
        <v>0.00020000000000000001</v>
      </c>
      <c r="R534" s="180">
        <f>Q534*H534</f>
        <v>0.0054000000000000003</v>
      </c>
      <c r="S534" s="180">
        <v>0</v>
      </c>
      <c r="T534" s="181">
        <f>S534*H534</f>
        <v>0</v>
      </c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R534" s="182" t="s">
        <v>292</v>
      </c>
      <c r="AT534" s="182" t="s">
        <v>139</v>
      </c>
      <c r="AU534" s="182" t="s">
        <v>86</v>
      </c>
      <c r="AY534" s="18" t="s">
        <v>136</v>
      </c>
      <c r="BE534" s="183">
        <f>IF(N534="základní",J534,0)</f>
        <v>0</v>
      </c>
      <c r="BF534" s="183">
        <f>IF(N534="snížená",J534,0)</f>
        <v>0</v>
      </c>
      <c r="BG534" s="183">
        <f>IF(N534="zákl. přenesená",J534,0)</f>
        <v>0</v>
      </c>
      <c r="BH534" s="183">
        <f>IF(N534="sníž. přenesená",J534,0)</f>
        <v>0</v>
      </c>
      <c r="BI534" s="183">
        <f>IF(N534="nulová",J534,0)</f>
        <v>0</v>
      </c>
      <c r="BJ534" s="18" t="s">
        <v>84</v>
      </c>
      <c r="BK534" s="183">
        <f>ROUND(I534*H534,2)</f>
        <v>0</v>
      </c>
      <c r="BL534" s="18" t="s">
        <v>292</v>
      </c>
      <c r="BM534" s="182" t="s">
        <v>1113</v>
      </c>
    </row>
    <row r="535" s="2" customFormat="1">
      <c r="A535" s="37"/>
      <c r="B535" s="38"/>
      <c r="C535" s="37"/>
      <c r="D535" s="184" t="s">
        <v>145</v>
      </c>
      <c r="E535" s="37"/>
      <c r="F535" s="185" t="s">
        <v>1114</v>
      </c>
      <c r="G535" s="37"/>
      <c r="H535" s="37"/>
      <c r="I535" s="186"/>
      <c r="J535" s="37"/>
      <c r="K535" s="37"/>
      <c r="L535" s="38"/>
      <c r="M535" s="187"/>
      <c r="N535" s="188"/>
      <c r="O535" s="76"/>
      <c r="P535" s="76"/>
      <c r="Q535" s="76"/>
      <c r="R535" s="76"/>
      <c r="S535" s="76"/>
      <c r="T535" s="7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T535" s="18" t="s">
        <v>145</v>
      </c>
      <c r="AU535" s="18" t="s">
        <v>86</v>
      </c>
    </row>
    <row r="536" s="2" customFormat="1" ht="16.5" customHeight="1">
      <c r="A536" s="37"/>
      <c r="B536" s="170"/>
      <c r="C536" s="171" t="s">
        <v>1115</v>
      </c>
      <c r="D536" s="171" t="s">
        <v>139</v>
      </c>
      <c r="E536" s="172" t="s">
        <v>1116</v>
      </c>
      <c r="F536" s="173" t="s">
        <v>1117</v>
      </c>
      <c r="G536" s="174" t="s">
        <v>207</v>
      </c>
      <c r="H536" s="175">
        <v>93</v>
      </c>
      <c r="I536" s="176"/>
      <c r="J536" s="177">
        <f>ROUND(I536*H536,2)</f>
        <v>0</v>
      </c>
      <c r="K536" s="173" t="s">
        <v>154</v>
      </c>
      <c r="L536" s="38"/>
      <c r="M536" s="178" t="s">
        <v>1</v>
      </c>
      <c r="N536" s="179" t="s">
        <v>41</v>
      </c>
      <c r="O536" s="76"/>
      <c r="P536" s="180">
        <f>O536*H536</f>
        <v>0</v>
      </c>
      <c r="Q536" s="180">
        <v>0.00032000000000000003</v>
      </c>
      <c r="R536" s="180">
        <f>Q536*H536</f>
        <v>0.029760000000000002</v>
      </c>
      <c r="S536" s="180">
        <v>0</v>
      </c>
      <c r="T536" s="181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82" t="s">
        <v>292</v>
      </c>
      <c r="AT536" s="182" t="s">
        <v>139</v>
      </c>
      <c r="AU536" s="182" t="s">
        <v>86</v>
      </c>
      <c r="AY536" s="18" t="s">
        <v>136</v>
      </c>
      <c r="BE536" s="183">
        <f>IF(N536="základní",J536,0)</f>
        <v>0</v>
      </c>
      <c r="BF536" s="183">
        <f>IF(N536="snížená",J536,0)</f>
        <v>0</v>
      </c>
      <c r="BG536" s="183">
        <f>IF(N536="zákl. přenesená",J536,0)</f>
        <v>0</v>
      </c>
      <c r="BH536" s="183">
        <f>IF(N536="sníž. přenesená",J536,0)</f>
        <v>0</v>
      </c>
      <c r="BI536" s="183">
        <f>IF(N536="nulová",J536,0)</f>
        <v>0</v>
      </c>
      <c r="BJ536" s="18" t="s">
        <v>84</v>
      </c>
      <c r="BK536" s="183">
        <f>ROUND(I536*H536,2)</f>
        <v>0</v>
      </c>
      <c r="BL536" s="18" t="s">
        <v>292</v>
      </c>
      <c r="BM536" s="182" t="s">
        <v>1118</v>
      </c>
    </row>
    <row r="537" s="2" customFormat="1">
      <c r="A537" s="37"/>
      <c r="B537" s="38"/>
      <c r="C537" s="37"/>
      <c r="D537" s="184" t="s">
        <v>145</v>
      </c>
      <c r="E537" s="37"/>
      <c r="F537" s="185" t="s">
        <v>1119</v>
      </c>
      <c r="G537" s="37"/>
      <c r="H537" s="37"/>
      <c r="I537" s="186"/>
      <c r="J537" s="37"/>
      <c r="K537" s="37"/>
      <c r="L537" s="38"/>
      <c r="M537" s="187"/>
      <c r="N537" s="188"/>
      <c r="O537" s="76"/>
      <c r="P537" s="76"/>
      <c r="Q537" s="76"/>
      <c r="R537" s="76"/>
      <c r="S537" s="76"/>
      <c r="T537" s="7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18" t="s">
        <v>145</v>
      </c>
      <c r="AU537" s="18" t="s">
        <v>86</v>
      </c>
    </row>
    <row r="538" s="2" customFormat="1" ht="24.15" customHeight="1">
      <c r="A538" s="37"/>
      <c r="B538" s="170"/>
      <c r="C538" s="171" t="s">
        <v>1120</v>
      </c>
      <c r="D538" s="171" t="s">
        <v>139</v>
      </c>
      <c r="E538" s="172" t="s">
        <v>1121</v>
      </c>
      <c r="F538" s="173" t="s">
        <v>1122</v>
      </c>
      <c r="G538" s="174" t="s">
        <v>142</v>
      </c>
      <c r="H538" s="175">
        <v>404.55000000000001</v>
      </c>
      <c r="I538" s="176"/>
      <c r="J538" s="177">
        <f>ROUND(I538*H538,2)</f>
        <v>0</v>
      </c>
      <c r="K538" s="173" t="s">
        <v>1</v>
      </c>
      <c r="L538" s="38"/>
      <c r="M538" s="178" t="s">
        <v>1</v>
      </c>
      <c r="N538" s="179" t="s">
        <v>41</v>
      </c>
      <c r="O538" s="76"/>
      <c r="P538" s="180">
        <f>O538*H538</f>
        <v>0</v>
      </c>
      <c r="Q538" s="180">
        <v>4.5000000000000003E-05</v>
      </c>
      <c r="R538" s="180">
        <f>Q538*H538</f>
        <v>0.018204750000000002</v>
      </c>
      <c r="S538" s="180">
        <v>0</v>
      </c>
      <c r="T538" s="181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82" t="s">
        <v>292</v>
      </c>
      <c r="AT538" s="182" t="s">
        <v>139</v>
      </c>
      <c r="AU538" s="182" t="s">
        <v>86</v>
      </c>
      <c r="AY538" s="18" t="s">
        <v>136</v>
      </c>
      <c r="BE538" s="183">
        <f>IF(N538="základní",J538,0)</f>
        <v>0</v>
      </c>
      <c r="BF538" s="183">
        <f>IF(N538="snížená",J538,0)</f>
        <v>0</v>
      </c>
      <c r="BG538" s="183">
        <f>IF(N538="zákl. přenesená",J538,0)</f>
        <v>0</v>
      </c>
      <c r="BH538" s="183">
        <f>IF(N538="sníž. přenesená",J538,0)</f>
        <v>0</v>
      </c>
      <c r="BI538" s="183">
        <f>IF(N538="nulová",J538,0)</f>
        <v>0</v>
      </c>
      <c r="BJ538" s="18" t="s">
        <v>84</v>
      </c>
      <c r="BK538" s="183">
        <f>ROUND(I538*H538,2)</f>
        <v>0</v>
      </c>
      <c r="BL538" s="18" t="s">
        <v>292</v>
      </c>
      <c r="BM538" s="182" t="s">
        <v>1123</v>
      </c>
    </row>
    <row r="539" s="2" customFormat="1">
      <c r="A539" s="37"/>
      <c r="B539" s="38"/>
      <c r="C539" s="37"/>
      <c r="D539" s="184" t="s">
        <v>145</v>
      </c>
      <c r="E539" s="37"/>
      <c r="F539" s="185" t="s">
        <v>1122</v>
      </c>
      <c r="G539" s="37"/>
      <c r="H539" s="37"/>
      <c r="I539" s="186"/>
      <c r="J539" s="37"/>
      <c r="K539" s="37"/>
      <c r="L539" s="38"/>
      <c r="M539" s="187"/>
      <c r="N539" s="188"/>
      <c r="O539" s="76"/>
      <c r="P539" s="76"/>
      <c r="Q539" s="76"/>
      <c r="R539" s="76"/>
      <c r="S539" s="76"/>
      <c r="T539" s="7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T539" s="18" t="s">
        <v>145</v>
      </c>
      <c r="AU539" s="18" t="s">
        <v>86</v>
      </c>
    </row>
    <row r="540" s="2" customFormat="1" ht="24.15" customHeight="1">
      <c r="A540" s="37"/>
      <c r="B540" s="170"/>
      <c r="C540" s="171" t="s">
        <v>1124</v>
      </c>
      <c r="D540" s="171" t="s">
        <v>139</v>
      </c>
      <c r="E540" s="172" t="s">
        <v>1125</v>
      </c>
      <c r="F540" s="173" t="s">
        <v>1126</v>
      </c>
      <c r="G540" s="174" t="s">
        <v>255</v>
      </c>
      <c r="H540" s="175">
        <v>16.251000000000001</v>
      </c>
      <c r="I540" s="176"/>
      <c r="J540" s="177">
        <f>ROUND(I540*H540,2)</f>
        <v>0</v>
      </c>
      <c r="K540" s="173" t="s">
        <v>154</v>
      </c>
      <c r="L540" s="38"/>
      <c r="M540" s="178" t="s">
        <v>1</v>
      </c>
      <c r="N540" s="179" t="s">
        <v>41</v>
      </c>
      <c r="O540" s="76"/>
      <c r="P540" s="180">
        <f>O540*H540</f>
        <v>0</v>
      </c>
      <c r="Q540" s="180">
        <v>0</v>
      </c>
      <c r="R540" s="180">
        <f>Q540*H540</f>
        <v>0</v>
      </c>
      <c r="S540" s="180">
        <v>0</v>
      </c>
      <c r="T540" s="181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82" t="s">
        <v>292</v>
      </c>
      <c r="AT540" s="182" t="s">
        <v>139</v>
      </c>
      <c r="AU540" s="182" t="s">
        <v>86</v>
      </c>
      <c r="AY540" s="18" t="s">
        <v>136</v>
      </c>
      <c r="BE540" s="183">
        <f>IF(N540="základní",J540,0)</f>
        <v>0</v>
      </c>
      <c r="BF540" s="183">
        <f>IF(N540="snížená",J540,0)</f>
        <v>0</v>
      </c>
      <c r="BG540" s="183">
        <f>IF(N540="zákl. přenesená",J540,0)</f>
        <v>0</v>
      </c>
      <c r="BH540" s="183">
        <f>IF(N540="sníž. přenesená",J540,0)</f>
        <v>0</v>
      </c>
      <c r="BI540" s="183">
        <f>IF(N540="nulová",J540,0)</f>
        <v>0</v>
      </c>
      <c r="BJ540" s="18" t="s">
        <v>84</v>
      </c>
      <c r="BK540" s="183">
        <f>ROUND(I540*H540,2)</f>
        <v>0</v>
      </c>
      <c r="BL540" s="18" t="s">
        <v>292</v>
      </c>
      <c r="BM540" s="182" t="s">
        <v>1127</v>
      </c>
    </row>
    <row r="541" s="2" customFormat="1">
      <c r="A541" s="37"/>
      <c r="B541" s="38"/>
      <c r="C541" s="37"/>
      <c r="D541" s="184" t="s">
        <v>145</v>
      </c>
      <c r="E541" s="37"/>
      <c r="F541" s="185" t="s">
        <v>1128</v>
      </c>
      <c r="G541" s="37"/>
      <c r="H541" s="37"/>
      <c r="I541" s="186"/>
      <c r="J541" s="37"/>
      <c r="K541" s="37"/>
      <c r="L541" s="38"/>
      <c r="M541" s="187"/>
      <c r="N541" s="188"/>
      <c r="O541" s="76"/>
      <c r="P541" s="76"/>
      <c r="Q541" s="76"/>
      <c r="R541" s="76"/>
      <c r="S541" s="76"/>
      <c r="T541" s="7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18" t="s">
        <v>145</v>
      </c>
      <c r="AU541" s="18" t="s">
        <v>86</v>
      </c>
    </row>
    <row r="542" s="12" customFormat="1" ht="22.8" customHeight="1">
      <c r="A542" s="12"/>
      <c r="B542" s="157"/>
      <c r="C542" s="12"/>
      <c r="D542" s="158" t="s">
        <v>75</v>
      </c>
      <c r="E542" s="168" t="s">
        <v>403</v>
      </c>
      <c r="F542" s="168" t="s">
        <v>404</v>
      </c>
      <c r="G542" s="12"/>
      <c r="H542" s="12"/>
      <c r="I542" s="160"/>
      <c r="J542" s="169">
        <f>BK542</f>
        <v>0</v>
      </c>
      <c r="K542" s="12"/>
      <c r="L542" s="157"/>
      <c r="M542" s="162"/>
      <c r="N542" s="163"/>
      <c r="O542" s="163"/>
      <c r="P542" s="164">
        <f>SUM(P543:P573)</f>
        <v>0</v>
      </c>
      <c r="Q542" s="163"/>
      <c r="R542" s="164">
        <f>SUM(R543:R573)</f>
        <v>4.3599083000000007</v>
      </c>
      <c r="S542" s="163"/>
      <c r="T542" s="165">
        <f>SUM(T543:T573)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158" t="s">
        <v>86</v>
      </c>
      <c r="AT542" s="166" t="s">
        <v>75</v>
      </c>
      <c r="AU542" s="166" t="s">
        <v>84</v>
      </c>
      <c r="AY542" s="158" t="s">
        <v>136</v>
      </c>
      <c r="BK542" s="167">
        <f>SUM(BK543:BK573)</f>
        <v>0</v>
      </c>
    </row>
    <row r="543" s="2" customFormat="1" ht="24.15" customHeight="1">
      <c r="A543" s="37"/>
      <c r="B543" s="170"/>
      <c r="C543" s="171" t="s">
        <v>1129</v>
      </c>
      <c r="D543" s="171" t="s">
        <v>139</v>
      </c>
      <c r="E543" s="172" t="s">
        <v>1130</v>
      </c>
      <c r="F543" s="173" t="s">
        <v>1131</v>
      </c>
      <c r="G543" s="174" t="s">
        <v>142</v>
      </c>
      <c r="H543" s="175">
        <v>950.62</v>
      </c>
      <c r="I543" s="176"/>
      <c r="J543" s="177">
        <f>ROUND(I543*H543,2)</f>
        <v>0</v>
      </c>
      <c r="K543" s="173" t="s">
        <v>154</v>
      </c>
      <c r="L543" s="38"/>
      <c r="M543" s="178" t="s">
        <v>1</v>
      </c>
      <c r="N543" s="179" t="s">
        <v>41</v>
      </c>
      <c r="O543" s="76"/>
      <c r="P543" s="180">
        <f>O543*H543</f>
        <v>0</v>
      </c>
      <c r="Q543" s="180">
        <v>0</v>
      </c>
      <c r="R543" s="180">
        <f>Q543*H543</f>
        <v>0</v>
      </c>
      <c r="S543" s="180">
        <v>0</v>
      </c>
      <c r="T543" s="181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182" t="s">
        <v>292</v>
      </c>
      <c r="AT543" s="182" t="s">
        <v>139</v>
      </c>
      <c r="AU543" s="182" t="s">
        <v>86</v>
      </c>
      <c r="AY543" s="18" t="s">
        <v>136</v>
      </c>
      <c r="BE543" s="183">
        <f>IF(N543="základní",J543,0)</f>
        <v>0</v>
      </c>
      <c r="BF543" s="183">
        <f>IF(N543="snížená",J543,0)</f>
        <v>0</v>
      </c>
      <c r="BG543" s="183">
        <f>IF(N543="zákl. přenesená",J543,0)</f>
        <v>0</v>
      </c>
      <c r="BH543" s="183">
        <f>IF(N543="sníž. přenesená",J543,0)</f>
        <v>0</v>
      </c>
      <c r="BI543" s="183">
        <f>IF(N543="nulová",J543,0)</f>
        <v>0</v>
      </c>
      <c r="BJ543" s="18" t="s">
        <v>84</v>
      </c>
      <c r="BK543" s="183">
        <f>ROUND(I543*H543,2)</f>
        <v>0</v>
      </c>
      <c r="BL543" s="18" t="s">
        <v>292</v>
      </c>
      <c r="BM543" s="182" t="s">
        <v>1132</v>
      </c>
    </row>
    <row r="544" s="2" customFormat="1">
      <c r="A544" s="37"/>
      <c r="B544" s="38"/>
      <c r="C544" s="37"/>
      <c r="D544" s="184" t="s">
        <v>145</v>
      </c>
      <c r="E544" s="37"/>
      <c r="F544" s="185" t="s">
        <v>1133</v>
      </c>
      <c r="G544" s="37"/>
      <c r="H544" s="37"/>
      <c r="I544" s="186"/>
      <c r="J544" s="37"/>
      <c r="K544" s="37"/>
      <c r="L544" s="38"/>
      <c r="M544" s="187"/>
      <c r="N544" s="188"/>
      <c r="O544" s="76"/>
      <c r="P544" s="76"/>
      <c r="Q544" s="76"/>
      <c r="R544" s="76"/>
      <c r="S544" s="76"/>
      <c r="T544" s="7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18" t="s">
        <v>145</v>
      </c>
      <c r="AU544" s="18" t="s">
        <v>86</v>
      </c>
    </row>
    <row r="545" s="13" customFormat="1">
      <c r="A545" s="13"/>
      <c r="B545" s="189"/>
      <c r="C545" s="13"/>
      <c r="D545" s="184" t="s">
        <v>147</v>
      </c>
      <c r="E545" s="190" t="s">
        <v>1</v>
      </c>
      <c r="F545" s="191" t="s">
        <v>1134</v>
      </c>
      <c r="G545" s="13"/>
      <c r="H545" s="190" t="s">
        <v>1</v>
      </c>
      <c r="I545" s="192"/>
      <c r="J545" s="13"/>
      <c r="K545" s="13"/>
      <c r="L545" s="189"/>
      <c r="M545" s="193"/>
      <c r="N545" s="194"/>
      <c r="O545" s="194"/>
      <c r="P545" s="194"/>
      <c r="Q545" s="194"/>
      <c r="R545" s="194"/>
      <c r="S545" s="194"/>
      <c r="T545" s="19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90" t="s">
        <v>147</v>
      </c>
      <c r="AU545" s="190" t="s">
        <v>86</v>
      </c>
      <c r="AV545" s="13" t="s">
        <v>84</v>
      </c>
      <c r="AW545" s="13" t="s">
        <v>32</v>
      </c>
      <c r="AX545" s="13" t="s">
        <v>76</v>
      </c>
      <c r="AY545" s="190" t="s">
        <v>136</v>
      </c>
    </row>
    <row r="546" s="14" customFormat="1">
      <c r="A546" s="14"/>
      <c r="B546" s="196"/>
      <c r="C546" s="14"/>
      <c r="D546" s="184" t="s">
        <v>147</v>
      </c>
      <c r="E546" s="197" t="s">
        <v>1</v>
      </c>
      <c r="F546" s="198" t="s">
        <v>1135</v>
      </c>
      <c r="G546" s="14"/>
      <c r="H546" s="199">
        <v>546.07000000000005</v>
      </c>
      <c r="I546" s="200"/>
      <c r="J546" s="14"/>
      <c r="K546" s="14"/>
      <c r="L546" s="196"/>
      <c r="M546" s="201"/>
      <c r="N546" s="202"/>
      <c r="O546" s="202"/>
      <c r="P546" s="202"/>
      <c r="Q546" s="202"/>
      <c r="R546" s="202"/>
      <c r="S546" s="202"/>
      <c r="T546" s="20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197" t="s">
        <v>147</v>
      </c>
      <c r="AU546" s="197" t="s">
        <v>86</v>
      </c>
      <c r="AV546" s="14" t="s">
        <v>86</v>
      </c>
      <c r="AW546" s="14" t="s">
        <v>32</v>
      </c>
      <c r="AX546" s="14" t="s">
        <v>76</v>
      </c>
      <c r="AY546" s="197" t="s">
        <v>136</v>
      </c>
    </row>
    <row r="547" s="13" customFormat="1">
      <c r="A547" s="13"/>
      <c r="B547" s="189"/>
      <c r="C547" s="13"/>
      <c r="D547" s="184" t="s">
        <v>147</v>
      </c>
      <c r="E547" s="190" t="s">
        <v>1</v>
      </c>
      <c r="F547" s="191" t="s">
        <v>1066</v>
      </c>
      <c r="G547" s="13"/>
      <c r="H547" s="190" t="s">
        <v>1</v>
      </c>
      <c r="I547" s="192"/>
      <c r="J547" s="13"/>
      <c r="K547" s="13"/>
      <c r="L547" s="189"/>
      <c r="M547" s="193"/>
      <c r="N547" s="194"/>
      <c r="O547" s="194"/>
      <c r="P547" s="194"/>
      <c r="Q547" s="194"/>
      <c r="R547" s="194"/>
      <c r="S547" s="194"/>
      <c r="T547" s="19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90" t="s">
        <v>147</v>
      </c>
      <c r="AU547" s="190" t="s">
        <v>86</v>
      </c>
      <c r="AV547" s="13" t="s">
        <v>84</v>
      </c>
      <c r="AW547" s="13" t="s">
        <v>32</v>
      </c>
      <c r="AX547" s="13" t="s">
        <v>76</v>
      </c>
      <c r="AY547" s="190" t="s">
        <v>136</v>
      </c>
    </row>
    <row r="548" s="14" customFormat="1">
      <c r="A548" s="14"/>
      <c r="B548" s="196"/>
      <c r="C548" s="14"/>
      <c r="D548" s="184" t="s">
        <v>147</v>
      </c>
      <c r="E548" s="197" t="s">
        <v>1</v>
      </c>
      <c r="F548" s="198" t="s">
        <v>1067</v>
      </c>
      <c r="G548" s="14"/>
      <c r="H548" s="199">
        <v>400.18000000000001</v>
      </c>
      <c r="I548" s="200"/>
      <c r="J548" s="14"/>
      <c r="K548" s="14"/>
      <c r="L548" s="196"/>
      <c r="M548" s="201"/>
      <c r="N548" s="202"/>
      <c r="O548" s="202"/>
      <c r="P548" s="202"/>
      <c r="Q548" s="202"/>
      <c r="R548" s="202"/>
      <c r="S548" s="202"/>
      <c r="T548" s="20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197" t="s">
        <v>147</v>
      </c>
      <c r="AU548" s="197" t="s">
        <v>86</v>
      </c>
      <c r="AV548" s="14" t="s">
        <v>86</v>
      </c>
      <c r="AW548" s="14" t="s">
        <v>32</v>
      </c>
      <c r="AX548" s="14" t="s">
        <v>76</v>
      </c>
      <c r="AY548" s="197" t="s">
        <v>136</v>
      </c>
    </row>
    <row r="549" s="14" customFormat="1">
      <c r="A549" s="14"/>
      <c r="B549" s="196"/>
      <c r="C549" s="14"/>
      <c r="D549" s="184" t="s">
        <v>147</v>
      </c>
      <c r="E549" s="197" t="s">
        <v>1</v>
      </c>
      <c r="F549" s="198" t="s">
        <v>1068</v>
      </c>
      <c r="G549" s="14"/>
      <c r="H549" s="199">
        <v>4.3700000000000001</v>
      </c>
      <c r="I549" s="200"/>
      <c r="J549" s="14"/>
      <c r="K549" s="14"/>
      <c r="L549" s="196"/>
      <c r="M549" s="201"/>
      <c r="N549" s="202"/>
      <c r="O549" s="202"/>
      <c r="P549" s="202"/>
      <c r="Q549" s="202"/>
      <c r="R549" s="202"/>
      <c r="S549" s="202"/>
      <c r="T549" s="20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197" t="s">
        <v>147</v>
      </c>
      <c r="AU549" s="197" t="s">
        <v>86</v>
      </c>
      <c r="AV549" s="14" t="s">
        <v>86</v>
      </c>
      <c r="AW549" s="14" t="s">
        <v>32</v>
      </c>
      <c r="AX549" s="14" t="s">
        <v>76</v>
      </c>
      <c r="AY549" s="197" t="s">
        <v>136</v>
      </c>
    </row>
    <row r="550" s="15" customFormat="1">
      <c r="A550" s="15"/>
      <c r="B550" s="204"/>
      <c r="C550" s="15"/>
      <c r="D550" s="184" t="s">
        <v>147</v>
      </c>
      <c r="E550" s="205" t="s">
        <v>1</v>
      </c>
      <c r="F550" s="206" t="s">
        <v>190</v>
      </c>
      <c r="G550" s="15"/>
      <c r="H550" s="207">
        <v>950.62</v>
      </c>
      <c r="I550" s="208"/>
      <c r="J550" s="15"/>
      <c r="K550" s="15"/>
      <c r="L550" s="204"/>
      <c r="M550" s="209"/>
      <c r="N550" s="210"/>
      <c r="O550" s="210"/>
      <c r="P550" s="210"/>
      <c r="Q550" s="210"/>
      <c r="R550" s="210"/>
      <c r="S550" s="210"/>
      <c r="T550" s="211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05" t="s">
        <v>147</v>
      </c>
      <c r="AU550" s="205" t="s">
        <v>86</v>
      </c>
      <c r="AV550" s="15" t="s">
        <v>143</v>
      </c>
      <c r="AW550" s="15" t="s">
        <v>32</v>
      </c>
      <c r="AX550" s="15" t="s">
        <v>84</v>
      </c>
      <c r="AY550" s="205" t="s">
        <v>136</v>
      </c>
    </row>
    <row r="551" s="2" customFormat="1" ht="16.5" customHeight="1">
      <c r="A551" s="37"/>
      <c r="B551" s="170"/>
      <c r="C551" s="171" t="s">
        <v>1136</v>
      </c>
      <c r="D551" s="171" t="s">
        <v>139</v>
      </c>
      <c r="E551" s="172" t="s">
        <v>1137</v>
      </c>
      <c r="F551" s="173" t="s">
        <v>1138</v>
      </c>
      <c r="G551" s="174" t="s">
        <v>142</v>
      </c>
      <c r="H551" s="175">
        <v>546.07000000000005</v>
      </c>
      <c r="I551" s="176"/>
      <c r="J551" s="177">
        <f>ROUND(I551*H551,2)</f>
        <v>0</v>
      </c>
      <c r="K551" s="173" t="s">
        <v>154</v>
      </c>
      <c r="L551" s="38"/>
      <c r="M551" s="178" t="s">
        <v>1</v>
      </c>
      <c r="N551" s="179" t="s">
        <v>41</v>
      </c>
      <c r="O551" s="76"/>
      <c r="P551" s="180">
        <f>O551*H551</f>
        <v>0</v>
      </c>
      <c r="Q551" s="180">
        <v>0</v>
      </c>
      <c r="R551" s="180">
        <f>Q551*H551</f>
        <v>0</v>
      </c>
      <c r="S551" s="180">
        <v>0</v>
      </c>
      <c r="T551" s="181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182" t="s">
        <v>292</v>
      </c>
      <c r="AT551" s="182" t="s">
        <v>139</v>
      </c>
      <c r="AU551" s="182" t="s">
        <v>86</v>
      </c>
      <c r="AY551" s="18" t="s">
        <v>136</v>
      </c>
      <c r="BE551" s="183">
        <f>IF(N551="základní",J551,0)</f>
        <v>0</v>
      </c>
      <c r="BF551" s="183">
        <f>IF(N551="snížená",J551,0)</f>
        <v>0</v>
      </c>
      <c r="BG551" s="183">
        <f>IF(N551="zákl. přenesená",J551,0)</f>
        <v>0</v>
      </c>
      <c r="BH551" s="183">
        <f>IF(N551="sníž. přenesená",J551,0)</f>
        <v>0</v>
      </c>
      <c r="BI551" s="183">
        <f>IF(N551="nulová",J551,0)</f>
        <v>0</v>
      </c>
      <c r="BJ551" s="18" t="s">
        <v>84</v>
      </c>
      <c r="BK551" s="183">
        <f>ROUND(I551*H551,2)</f>
        <v>0</v>
      </c>
      <c r="BL551" s="18" t="s">
        <v>292</v>
      </c>
      <c r="BM551" s="182" t="s">
        <v>1139</v>
      </c>
    </row>
    <row r="552" s="2" customFormat="1">
      <c r="A552" s="37"/>
      <c r="B552" s="38"/>
      <c r="C552" s="37"/>
      <c r="D552" s="184" t="s">
        <v>145</v>
      </c>
      <c r="E552" s="37"/>
      <c r="F552" s="185" t="s">
        <v>1140</v>
      </c>
      <c r="G552" s="37"/>
      <c r="H552" s="37"/>
      <c r="I552" s="186"/>
      <c r="J552" s="37"/>
      <c r="K552" s="37"/>
      <c r="L552" s="38"/>
      <c r="M552" s="187"/>
      <c r="N552" s="188"/>
      <c r="O552" s="76"/>
      <c r="P552" s="76"/>
      <c r="Q552" s="76"/>
      <c r="R552" s="76"/>
      <c r="S552" s="76"/>
      <c r="T552" s="7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T552" s="18" t="s">
        <v>145</v>
      </c>
      <c r="AU552" s="18" t="s">
        <v>86</v>
      </c>
    </row>
    <row r="553" s="2" customFormat="1" ht="24.15" customHeight="1">
      <c r="A553" s="37"/>
      <c r="B553" s="170"/>
      <c r="C553" s="171" t="s">
        <v>1141</v>
      </c>
      <c r="D553" s="171" t="s">
        <v>139</v>
      </c>
      <c r="E553" s="172" t="s">
        <v>1142</v>
      </c>
      <c r="F553" s="173" t="s">
        <v>1143</v>
      </c>
      <c r="G553" s="174" t="s">
        <v>142</v>
      </c>
      <c r="H553" s="175">
        <v>547.07000000000005</v>
      </c>
      <c r="I553" s="176"/>
      <c r="J553" s="177">
        <f>ROUND(I553*H553,2)</f>
        <v>0</v>
      </c>
      <c r="K553" s="173" t="s">
        <v>1</v>
      </c>
      <c r="L553" s="38"/>
      <c r="M553" s="178" t="s">
        <v>1</v>
      </c>
      <c r="N553" s="179" t="s">
        <v>41</v>
      </c>
      <c r="O553" s="76"/>
      <c r="P553" s="180">
        <f>O553*H553</f>
        <v>0</v>
      </c>
      <c r="Q553" s="180">
        <v>0.00020000000000000001</v>
      </c>
      <c r="R553" s="180">
        <f>Q553*H553</f>
        <v>0.10941400000000001</v>
      </c>
      <c r="S553" s="180">
        <v>0</v>
      </c>
      <c r="T553" s="181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182" t="s">
        <v>292</v>
      </c>
      <c r="AT553" s="182" t="s">
        <v>139</v>
      </c>
      <c r="AU553" s="182" t="s">
        <v>86</v>
      </c>
      <c r="AY553" s="18" t="s">
        <v>136</v>
      </c>
      <c r="BE553" s="183">
        <f>IF(N553="základní",J553,0)</f>
        <v>0</v>
      </c>
      <c r="BF553" s="183">
        <f>IF(N553="snížená",J553,0)</f>
        <v>0</v>
      </c>
      <c r="BG553" s="183">
        <f>IF(N553="zákl. přenesená",J553,0)</f>
        <v>0</v>
      </c>
      <c r="BH553" s="183">
        <f>IF(N553="sníž. přenesená",J553,0)</f>
        <v>0</v>
      </c>
      <c r="BI553" s="183">
        <f>IF(N553="nulová",J553,0)</f>
        <v>0</v>
      </c>
      <c r="BJ553" s="18" t="s">
        <v>84</v>
      </c>
      <c r="BK553" s="183">
        <f>ROUND(I553*H553,2)</f>
        <v>0</v>
      </c>
      <c r="BL553" s="18" t="s">
        <v>292</v>
      </c>
      <c r="BM553" s="182" t="s">
        <v>1144</v>
      </c>
    </row>
    <row r="554" s="2" customFormat="1">
      <c r="A554" s="37"/>
      <c r="B554" s="38"/>
      <c r="C554" s="37"/>
      <c r="D554" s="184" t="s">
        <v>145</v>
      </c>
      <c r="E554" s="37"/>
      <c r="F554" s="185" t="s">
        <v>1143</v>
      </c>
      <c r="G554" s="37"/>
      <c r="H554" s="37"/>
      <c r="I554" s="186"/>
      <c r="J554" s="37"/>
      <c r="K554" s="37"/>
      <c r="L554" s="38"/>
      <c r="M554" s="187"/>
      <c r="N554" s="188"/>
      <c r="O554" s="76"/>
      <c r="P554" s="76"/>
      <c r="Q554" s="76"/>
      <c r="R554" s="76"/>
      <c r="S554" s="76"/>
      <c r="T554" s="7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T554" s="18" t="s">
        <v>145</v>
      </c>
      <c r="AU554" s="18" t="s">
        <v>86</v>
      </c>
    </row>
    <row r="555" s="2" customFormat="1" ht="33" customHeight="1">
      <c r="A555" s="37"/>
      <c r="B555" s="170"/>
      <c r="C555" s="171" t="s">
        <v>1145</v>
      </c>
      <c r="D555" s="171" t="s">
        <v>139</v>
      </c>
      <c r="E555" s="172" t="s">
        <v>1146</v>
      </c>
      <c r="F555" s="173" t="s">
        <v>1147</v>
      </c>
      <c r="G555" s="174" t="s">
        <v>142</v>
      </c>
      <c r="H555" s="175">
        <v>273.03500000000003</v>
      </c>
      <c r="I555" s="176"/>
      <c r="J555" s="177">
        <f>ROUND(I555*H555,2)</f>
        <v>0</v>
      </c>
      <c r="K555" s="173" t="s">
        <v>154</v>
      </c>
      <c r="L555" s="38"/>
      <c r="M555" s="178" t="s">
        <v>1</v>
      </c>
      <c r="N555" s="179" t="s">
        <v>41</v>
      </c>
      <c r="O555" s="76"/>
      <c r="P555" s="180">
        <f>O555*H555</f>
        <v>0</v>
      </c>
      <c r="Q555" s="180">
        <v>0.0075799999999999999</v>
      </c>
      <c r="R555" s="180">
        <f>Q555*H555</f>
        <v>2.0696053000000001</v>
      </c>
      <c r="S555" s="180">
        <v>0</v>
      </c>
      <c r="T555" s="181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182" t="s">
        <v>292</v>
      </c>
      <c r="AT555" s="182" t="s">
        <v>139</v>
      </c>
      <c r="AU555" s="182" t="s">
        <v>86</v>
      </c>
      <c r="AY555" s="18" t="s">
        <v>136</v>
      </c>
      <c r="BE555" s="183">
        <f>IF(N555="základní",J555,0)</f>
        <v>0</v>
      </c>
      <c r="BF555" s="183">
        <f>IF(N555="snížená",J555,0)</f>
        <v>0</v>
      </c>
      <c r="BG555" s="183">
        <f>IF(N555="zákl. přenesená",J555,0)</f>
        <v>0</v>
      </c>
      <c r="BH555" s="183">
        <f>IF(N555="sníž. přenesená",J555,0)</f>
        <v>0</v>
      </c>
      <c r="BI555" s="183">
        <f>IF(N555="nulová",J555,0)</f>
        <v>0</v>
      </c>
      <c r="BJ555" s="18" t="s">
        <v>84</v>
      </c>
      <c r="BK555" s="183">
        <f>ROUND(I555*H555,2)</f>
        <v>0</v>
      </c>
      <c r="BL555" s="18" t="s">
        <v>292</v>
      </c>
      <c r="BM555" s="182" t="s">
        <v>1148</v>
      </c>
    </row>
    <row r="556" s="2" customFormat="1">
      <c r="A556" s="37"/>
      <c r="B556" s="38"/>
      <c r="C556" s="37"/>
      <c r="D556" s="184" t="s">
        <v>145</v>
      </c>
      <c r="E556" s="37"/>
      <c r="F556" s="185" t="s">
        <v>1149</v>
      </c>
      <c r="G556" s="37"/>
      <c r="H556" s="37"/>
      <c r="I556" s="186"/>
      <c r="J556" s="37"/>
      <c r="K556" s="37"/>
      <c r="L556" s="38"/>
      <c r="M556" s="187"/>
      <c r="N556" s="188"/>
      <c r="O556" s="76"/>
      <c r="P556" s="76"/>
      <c r="Q556" s="76"/>
      <c r="R556" s="76"/>
      <c r="S556" s="76"/>
      <c r="T556" s="7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T556" s="18" t="s">
        <v>145</v>
      </c>
      <c r="AU556" s="18" t="s">
        <v>86</v>
      </c>
    </row>
    <row r="557" s="13" customFormat="1">
      <c r="A557" s="13"/>
      <c r="B557" s="189"/>
      <c r="C557" s="13"/>
      <c r="D557" s="184" t="s">
        <v>147</v>
      </c>
      <c r="E557" s="190" t="s">
        <v>1</v>
      </c>
      <c r="F557" s="191" t="s">
        <v>1079</v>
      </c>
      <c r="G557" s="13"/>
      <c r="H557" s="190" t="s">
        <v>1</v>
      </c>
      <c r="I557" s="192"/>
      <c r="J557" s="13"/>
      <c r="K557" s="13"/>
      <c r="L557" s="189"/>
      <c r="M557" s="193"/>
      <c r="N557" s="194"/>
      <c r="O557" s="194"/>
      <c r="P557" s="194"/>
      <c r="Q557" s="194"/>
      <c r="R557" s="194"/>
      <c r="S557" s="194"/>
      <c r="T557" s="19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190" t="s">
        <v>147</v>
      </c>
      <c r="AU557" s="190" t="s">
        <v>86</v>
      </c>
      <c r="AV557" s="13" t="s">
        <v>84</v>
      </c>
      <c r="AW557" s="13" t="s">
        <v>32</v>
      </c>
      <c r="AX557" s="13" t="s">
        <v>76</v>
      </c>
      <c r="AY557" s="190" t="s">
        <v>136</v>
      </c>
    </row>
    <row r="558" s="13" customFormat="1">
      <c r="A558" s="13"/>
      <c r="B558" s="189"/>
      <c r="C558" s="13"/>
      <c r="D558" s="184" t="s">
        <v>147</v>
      </c>
      <c r="E558" s="190" t="s">
        <v>1</v>
      </c>
      <c r="F558" s="191" t="s">
        <v>1134</v>
      </c>
      <c r="G558" s="13"/>
      <c r="H558" s="190" t="s">
        <v>1</v>
      </c>
      <c r="I558" s="192"/>
      <c r="J558" s="13"/>
      <c r="K558" s="13"/>
      <c r="L558" s="189"/>
      <c r="M558" s="193"/>
      <c r="N558" s="194"/>
      <c r="O558" s="194"/>
      <c r="P558" s="194"/>
      <c r="Q558" s="194"/>
      <c r="R558" s="194"/>
      <c r="S558" s="194"/>
      <c r="T558" s="19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190" t="s">
        <v>147</v>
      </c>
      <c r="AU558" s="190" t="s">
        <v>86</v>
      </c>
      <c r="AV558" s="13" t="s">
        <v>84</v>
      </c>
      <c r="AW558" s="13" t="s">
        <v>32</v>
      </c>
      <c r="AX558" s="13" t="s">
        <v>76</v>
      </c>
      <c r="AY558" s="190" t="s">
        <v>136</v>
      </c>
    </row>
    <row r="559" s="14" customFormat="1">
      <c r="A559" s="14"/>
      <c r="B559" s="196"/>
      <c r="C559" s="14"/>
      <c r="D559" s="184" t="s">
        <v>147</v>
      </c>
      <c r="E559" s="197" t="s">
        <v>1</v>
      </c>
      <c r="F559" s="198" t="s">
        <v>1135</v>
      </c>
      <c r="G559" s="14"/>
      <c r="H559" s="199">
        <v>546.07000000000005</v>
      </c>
      <c r="I559" s="200"/>
      <c r="J559" s="14"/>
      <c r="K559" s="14"/>
      <c r="L559" s="196"/>
      <c r="M559" s="201"/>
      <c r="N559" s="202"/>
      <c r="O559" s="202"/>
      <c r="P559" s="202"/>
      <c r="Q559" s="202"/>
      <c r="R559" s="202"/>
      <c r="S559" s="202"/>
      <c r="T559" s="20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197" t="s">
        <v>147</v>
      </c>
      <c r="AU559" s="197" t="s">
        <v>86</v>
      </c>
      <c r="AV559" s="14" t="s">
        <v>86</v>
      </c>
      <c r="AW559" s="14" t="s">
        <v>32</v>
      </c>
      <c r="AX559" s="14" t="s">
        <v>84</v>
      </c>
      <c r="AY559" s="197" t="s">
        <v>136</v>
      </c>
    </row>
    <row r="560" s="14" customFormat="1">
      <c r="A560" s="14"/>
      <c r="B560" s="196"/>
      <c r="C560" s="14"/>
      <c r="D560" s="184" t="s">
        <v>147</v>
      </c>
      <c r="E560" s="14"/>
      <c r="F560" s="198" t="s">
        <v>1150</v>
      </c>
      <c r="G560" s="14"/>
      <c r="H560" s="199">
        <v>273.03500000000003</v>
      </c>
      <c r="I560" s="200"/>
      <c r="J560" s="14"/>
      <c r="K560" s="14"/>
      <c r="L560" s="196"/>
      <c r="M560" s="201"/>
      <c r="N560" s="202"/>
      <c r="O560" s="202"/>
      <c r="P560" s="202"/>
      <c r="Q560" s="202"/>
      <c r="R560" s="202"/>
      <c r="S560" s="202"/>
      <c r="T560" s="20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197" t="s">
        <v>147</v>
      </c>
      <c r="AU560" s="197" t="s">
        <v>86</v>
      </c>
      <c r="AV560" s="14" t="s">
        <v>86</v>
      </c>
      <c r="AW560" s="14" t="s">
        <v>3</v>
      </c>
      <c r="AX560" s="14" t="s">
        <v>84</v>
      </c>
      <c r="AY560" s="197" t="s">
        <v>136</v>
      </c>
    </row>
    <row r="561" s="2" customFormat="1" ht="24.15" customHeight="1">
      <c r="A561" s="37"/>
      <c r="B561" s="170"/>
      <c r="C561" s="171" t="s">
        <v>1151</v>
      </c>
      <c r="D561" s="171" t="s">
        <v>139</v>
      </c>
      <c r="E561" s="172" t="s">
        <v>1152</v>
      </c>
      <c r="F561" s="173" t="s">
        <v>1153</v>
      </c>
      <c r="G561" s="174" t="s">
        <v>142</v>
      </c>
      <c r="H561" s="175">
        <v>546.07000000000005</v>
      </c>
      <c r="I561" s="176"/>
      <c r="J561" s="177">
        <f>ROUND(I561*H561,2)</f>
        <v>0</v>
      </c>
      <c r="K561" s="173" t="s">
        <v>154</v>
      </c>
      <c r="L561" s="38"/>
      <c r="M561" s="178" t="s">
        <v>1</v>
      </c>
      <c r="N561" s="179" t="s">
        <v>41</v>
      </c>
      <c r="O561" s="76"/>
      <c r="P561" s="180">
        <f>O561*H561</f>
        <v>0</v>
      </c>
      <c r="Q561" s="180">
        <v>0.00040000000000000002</v>
      </c>
      <c r="R561" s="180">
        <f>Q561*H561</f>
        <v>0.21842800000000004</v>
      </c>
      <c r="S561" s="180">
        <v>0</v>
      </c>
      <c r="T561" s="181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82" t="s">
        <v>292</v>
      </c>
      <c r="AT561" s="182" t="s">
        <v>139</v>
      </c>
      <c r="AU561" s="182" t="s">
        <v>86</v>
      </c>
      <c r="AY561" s="18" t="s">
        <v>136</v>
      </c>
      <c r="BE561" s="183">
        <f>IF(N561="základní",J561,0)</f>
        <v>0</v>
      </c>
      <c r="BF561" s="183">
        <f>IF(N561="snížená",J561,0)</f>
        <v>0</v>
      </c>
      <c r="BG561" s="183">
        <f>IF(N561="zákl. přenesená",J561,0)</f>
        <v>0</v>
      </c>
      <c r="BH561" s="183">
        <f>IF(N561="sníž. přenesená",J561,0)</f>
        <v>0</v>
      </c>
      <c r="BI561" s="183">
        <f>IF(N561="nulová",J561,0)</f>
        <v>0</v>
      </c>
      <c r="BJ561" s="18" t="s">
        <v>84</v>
      </c>
      <c r="BK561" s="183">
        <f>ROUND(I561*H561,2)</f>
        <v>0</v>
      </c>
      <c r="BL561" s="18" t="s">
        <v>292</v>
      </c>
      <c r="BM561" s="182" t="s">
        <v>1154</v>
      </c>
    </row>
    <row r="562" s="2" customFormat="1">
      <c r="A562" s="37"/>
      <c r="B562" s="38"/>
      <c r="C562" s="37"/>
      <c r="D562" s="184" t="s">
        <v>145</v>
      </c>
      <c r="E562" s="37"/>
      <c r="F562" s="185" t="s">
        <v>1155</v>
      </c>
      <c r="G562" s="37"/>
      <c r="H562" s="37"/>
      <c r="I562" s="186"/>
      <c r="J562" s="37"/>
      <c r="K562" s="37"/>
      <c r="L562" s="38"/>
      <c r="M562" s="187"/>
      <c r="N562" s="188"/>
      <c r="O562" s="76"/>
      <c r="P562" s="76"/>
      <c r="Q562" s="76"/>
      <c r="R562" s="76"/>
      <c r="S562" s="76"/>
      <c r="T562" s="7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T562" s="18" t="s">
        <v>145</v>
      </c>
      <c r="AU562" s="18" t="s">
        <v>86</v>
      </c>
    </row>
    <row r="563" s="13" customFormat="1">
      <c r="A563" s="13"/>
      <c r="B563" s="189"/>
      <c r="C563" s="13"/>
      <c r="D563" s="184" t="s">
        <v>147</v>
      </c>
      <c r="E563" s="190" t="s">
        <v>1</v>
      </c>
      <c r="F563" s="191" t="s">
        <v>1134</v>
      </c>
      <c r="G563" s="13"/>
      <c r="H563" s="190" t="s">
        <v>1</v>
      </c>
      <c r="I563" s="192"/>
      <c r="J563" s="13"/>
      <c r="K563" s="13"/>
      <c r="L563" s="189"/>
      <c r="M563" s="193"/>
      <c r="N563" s="194"/>
      <c r="O563" s="194"/>
      <c r="P563" s="194"/>
      <c r="Q563" s="194"/>
      <c r="R563" s="194"/>
      <c r="S563" s="194"/>
      <c r="T563" s="19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190" t="s">
        <v>147</v>
      </c>
      <c r="AU563" s="190" t="s">
        <v>86</v>
      </c>
      <c r="AV563" s="13" t="s">
        <v>84</v>
      </c>
      <c r="AW563" s="13" t="s">
        <v>32</v>
      </c>
      <c r="AX563" s="13" t="s">
        <v>76</v>
      </c>
      <c r="AY563" s="190" t="s">
        <v>136</v>
      </c>
    </row>
    <row r="564" s="14" customFormat="1">
      <c r="A564" s="14"/>
      <c r="B564" s="196"/>
      <c r="C564" s="14"/>
      <c r="D564" s="184" t="s">
        <v>147</v>
      </c>
      <c r="E564" s="197" t="s">
        <v>1</v>
      </c>
      <c r="F564" s="198" t="s">
        <v>1135</v>
      </c>
      <c r="G564" s="14"/>
      <c r="H564" s="199">
        <v>546.07000000000005</v>
      </c>
      <c r="I564" s="200"/>
      <c r="J564" s="14"/>
      <c r="K564" s="14"/>
      <c r="L564" s="196"/>
      <c r="M564" s="201"/>
      <c r="N564" s="202"/>
      <c r="O564" s="202"/>
      <c r="P564" s="202"/>
      <c r="Q564" s="202"/>
      <c r="R564" s="202"/>
      <c r="S564" s="202"/>
      <c r="T564" s="20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197" t="s">
        <v>147</v>
      </c>
      <c r="AU564" s="197" t="s">
        <v>86</v>
      </c>
      <c r="AV564" s="14" t="s">
        <v>86</v>
      </c>
      <c r="AW564" s="14" t="s">
        <v>32</v>
      </c>
      <c r="AX564" s="14" t="s">
        <v>84</v>
      </c>
      <c r="AY564" s="197" t="s">
        <v>136</v>
      </c>
    </row>
    <row r="565" s="2" customFormat="1" ht="16.5" customHeight="1">
      <c r="A565" s="37"/>
      <c r="B565" s="170"/>
      <c r="C565" s="216" t="s">
        <v>1156</v>
      </c>
      <c r="D565" s="216" t="s">
        <v>554</v>
      </c>
      <c r="E565" s="217" t="s">
        <v>1157</v>
      </c>
      <c r="F565" s="218" t="s">
        <v>1158</v>
      </c>
      <c r="G565" s="219" t="s">
        <v>142</v>
      </c>
      <c r="H565" s="220">
        <v>645.22699999999998</v>
      </c>
      <c r="I565" s="221"/>
      <c r="J565" s="222">
        <f>ROUND(I565*H565,2)</f>
        <v>0</v>
      </c>
      <c r="K565" s="218" t="s">
        <v>1</v>
      </c>
      <c r="L565" s="223"/>
      <c r="M565" s="224" t="s">
        <v>1</v>
      </c>
      <c r="N565" s="225" t="s">
        <v>41</v>
      </c>
      <c r="O565" s="76"/>
      <c r="P565" s="180">
        <f>O565*H565</f>
        <v>0</v>
      </c>
      <c r="Q565" s="180">
        <v>0.0030000000000000001</v>
      </c>
      <c r="R565" s="180">
        <f>Q565*H565</f>
        <v>1.935681</v>
      </c>
      <c r="S565" s="180">
        <v>0</v>
      </c>
      <c r="T565" s="181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82" t="s">
        <v>383</v>
      </c>
      <c r="AT565" s="182" t="s">
        <v>554</v>
      </c>
      <c r="AU565" s="182" t="s">
        <v>86</v>
      </c>
      <c r="AY565" s="18" t="s">
        <v>136</v>
      </c>
      <c r="BE565" s="183">
        <f>IF(N565="základní",J565,0)</f>
        <v>0</v>
      </c>
      <c r="BF565" s="183">
        <f>IF(N565="snížená",J565,0)</f>
        <v>0</v>
      </c>
      <c r="BG565" s="183">
        <f>IF(N565="zákl. přenesená",J565,0)</f>
        <v>0</v>
      </c>
      <c r="BH565" s="183">
        <f>IF(N565="sníž. přenesená",J565,0)</f>
        <v>0</v>
      </c>
      <c r="BI565" s="183">
        <f>IF(N565="nulová",J565,0)</f>
        <v>0</v>
      </c>
      <c r="BJ565" s="18" t="s">
        <v>84</v>
      </c>
      <c r="BK565" s="183">
        <f>ROUND(I565*H565,2)</f>
        <v>0</v>
      </c>
      <c r="BL565" s="18" t="s">
        <v>292</v>
      </c>
      <c r="BM565" s="182" t="s">
        <v>1159</v>
      </c>
    </row>
    <row r="566" s="2" customFormat="1">
      <c r="A566" s="37"/>
      <c r="B566" s="38"/>
      <c r="C566" s="37"/>
      <c r="D566" s="184" t="s">
        <v>145</v>
      </c>
      <c r="E566" s="37"/>
      <c r="F566" s="185" t="s">
        <v>1160</v>
      </c>
      <c r="G566" s="37"/>
      <c r="H566" s="37"/>
      <c r="I566" s="186"/>
      <c r="J566" s="37"/>
      <c r="K566" s="37"/>
      <c r="L566" s="38"/>
      <c r="M566" s="187"/>
      <c r="N566" s="188"/>
      <c r="O566" s="76"/>
      <c r="P566" s="76"/>
      <c r="Q566" s="76"/>
      <c r="R566" s="76"/>
      <c r="S566" s="76"/>
      <c r="T566" s="7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T566" s="18" t="s">
        <v>145</v>
      </c>
      <c r="AU566" s="18" t="s">
        <v>86</v>
      </c>
    </row>
    <row r="567" s="14" customFormat="1">
      <c r="A567" s="14"/>
      <c r="B567" s="196"/>
      <c r="C567" s="14"/>
      <c r="D567" s="184" t="s">
        <v>147</v>
      </c>
      <c r="E567" s="14"/>
      <c r="F567" s="198" t="s">
        <v>1161</v>
      </c>
      <c r="G567" s="14"/>
      <c r="H567" s="199">
        <v>645.22699999999998</v>
      </c>
      <c r="I567" s="200"/>
      <c r="J567" s="14"/>
      <c r="K567" s="14"/>
      <c r="L567" s="196"/>
      <c r="M567" s="201"/>
      <c r="N567" s="202"/>
      <c r="O567" s="202"/>
      <c r="P567" s="202"/>
      <c r="Q567" s="202"/>
      <c r="R567" s="202"/>
      <c r="S567" s="202"/>
      <c r="T567" s="20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197" t="s">
        <v>147</v>
      </c>
      <c r="AU567" s="197" t="s">
        <v>86</v>
      </c>
      <c r="AV567" s="14" t="s">
        <v>86</v>
      </c>
      <c r="AW567" s="14" t="s">
        <v>3</v>
      </c>
      <c r="AX567" s="14" t="s">
        <v>84</v>
      </c>
      <c r="AY567" s="197" t="s">
        <v>136</v>
      </c>
    </row>
    <row r="568" s="2" customFormat="1" ht="33" customHeight="1">
      <c r="A568" s="37"/>
      <c r="B568" s="170"/>
      <c r="C568" s="171" t="s">
        <v>1162</v>
      </c>
      <c r="D568" s="171" t="s">
        <v>139</v>
      </c>
      <c r="E568" s="172" t="s">
        <v>1163</v>
      </c>
      <c r="F568" s="173" t="s">
        <v>1164</v>
      </c>
      <c r="G568" s="174" t="s">
        <v>207</v>
      </c>
      <c r="H568" s="175">
        <v>405</v>
      </c>
      <c r="I568" s="176"/>
      <c r="J568" s="177">
        <f>ROUND(I568*H568,2)</f>
        <v>0</v>
      </c>
      <c r="K568" s="173" t="s">
        <v>1</v>
      </c>
      <c r="L568" s="38"/>
      <c r="M568" s="178" t="s">
        <v>1</v>
      </c>
      <c r="N568" s="179" t="s">
        <v>41</v>
      </c>
      <c r="O568" s="76"/>
      <c r="P568" s="180">
        <f>O568*H568</f>
        <v>0</v>
      </c>
      <c r="Q568" s="180">
        <v>6.0000000000000002E-05</v>
      </c>
      <c r="R568" s="180">
        <f>Q568*H568</f>
        <v>0.024300000000000002</v>
      </c>
      <c r="S568" s="180">
        <v>0</v>
      </c>
      <c r="T568" s="181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82" t="s">
        <v>292</v>
      </c>
      <c r="AT568" s="182" t="s">
        <v>139</v>
      </c>
      <c r="AU568" s="182" t="s">
        <v>86</v>
      </c>
      <c r="AY568" s="18" t="s">
        <v>136</v>
      </c>
      <c r="BE568" s="183">
        <f>IF(N568="základní",J568,0)</f>
        <v>0</v>
      </c>
      <c r="BF568" s="183">
        <f>IF(N568="snížená",J568,0)</f>
        <v>0</v>
      </c>
      <c r="BG568" s="183">
        <f>IF(N568="zákl. přenesená",J568,0)</f>
        <v>0</v>
      </c>
      <c r="BH568" s="183">
        <f>IF(N568="sníž. přenesená",J568,0)</f>
        <v>0</v>
      </c>
      <c r="BI568" s="183">
        <f>IF(N568="nulová",J568,0)</f>
        <v>0</v>
      </c>
      <c r="BJ568" s="18" t="s">
        <v>84</v>
      </c>
      <c r="BK568" s="183">
        <f>ROUND(I568*H568,2)</f>
        <v>0</v>
      </c>
      <c r="BL568" s="18" t="s">
        <v>292</v>
      </c>
      <c r="BM568" s="182" t="s">
        <v>1165</v>
      </c>
    </row>
    <row r="569" s="2" customFormat="1">
      <c r="A569" s="37"/>
      <c r="B569" s="38"/>
      <c r="C569" s="37"/>
      <c r="D569" s="184" t="s">
        <v>145</v>
      </c>
      <c r="E569" s="37"/>
      <c r="F569" s="185" t="s">
        <v>1166</v>
      </c>
      <c r="G569" s="37"/>
      <c r="H569" s="37"/>
      <c r="I569" s="186"/>
      <c r="J569" s="37"/>
      <c r="K569" s="37"/>
      <c r="L569" s="38"/>
      <c r="M569" s="187"/>
      <c r="N569" s="188"/>
      <c r="O569" s="76"/>
      <c r="P569" s="76"/>
      <c r="Q569" s="76"/>
      <c r="R569" s="76"/>
      <c r="S569" s="76"/>
      <c r="T569" s="7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T569" s="18" t="s">
        <v>145</v>
      </c>
      <c r="AU569" s="18" t="s">
        <v>86</v>
      </c>
    </row>
    <row r="570" s="2" customFormat="1" ht="24.15" customHeight="1">
      <c r="A570" s="37"/>
      <c r="B570" s="170"/>
      <c r="C570" s="171" t="s">
        <v>1167</v>
      </c>
      <c r="D570" s="171" t="s">
        <v>139</v>
      </c>
      <c r="E570" s="172" t="s">
        <v>1168</v>
      </c>
      <c r="F570" s="173" t="s">
        <v>1169</v>
      </c>
      <c r="G570" s="174" t="s">
        <v>335</v>
      </c>
      <c r="H570" s="175">
        <v>62</v>
      </c>
      <c r="I570" s="176"/>
      <c r="J570" s="177">
        <f>ROUND(I570*H570,2)</f>
        <v>0</v>
      </c>
      <c r="K570" s="173" t="s">
        <v>1</v>
      </c>
      <c r="L570" s="38"/>
      <c r="M570" s="178" t="s">
        <v>1</v>
      </c>
      <c r="N570" s="179" t="s">
        <v>41</v>
      </c>
      <c r="O570" s="76"/>
      <c r="P570" s="180">
        <f>O570*H570</f>
        <v>0</v>
      </c>
      <c r="Q570" s="180">
        <v>4.0000000000000003E-05</v>
      </c>
      <c r="R570" s="180">
        <f>Q570*H570</f>
        <v>0.00248</v>
      </c>
      <c r="S570" s="180">
        <v>0</v>
      </c>
      <c r="T570" s="181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182" t="s">
        <v>292</v>
      </c>
      <c r="AT570" s="182" t="s">
        <v>139</v>
      </c>
      <c r="AU570" s="182" t="s">
        <v>86</v>
      </c>
      <c r="AY570" s="18" t="s">
        <v>136</v>
      </c>
      <c r="BE570" s="183">
        <f>IF(N570="základní",J570,0)</f>
        <v>0</v>
      </c>
      <c r="BF570" s="183">
        <f>IF(N570="snížená",J570,0)</f>
        <v>0</v>
      </c>
      <c r="BG570" s="183">
        <f>IF(N570="zákl. přenesená",J570,0)</f>
        <v>0</v>
      </c>
      <c r="BH570" s="183">
        <f>IF(N570="sníž. přenesená",J570,0)</f>
        <v>0</v>
      </c>
      <c r="BI570" s="183">
        <f>IF(N570="nulová",J570,0)</f>
        <v>0</v>
      </c>
      <c r="BJ570" s="18" t="s">
        <v>84</v>
      </c>
      <c r="BK570" s="183">
        <f>ROUND(I570*H570,2)</f>
        <v>0</v>
      </c>
      <c r="BL570" s="18" t="s">
        <v>292</v>
      </c>
      <c r="BM570" s="182" t="s">
        <v>1170</v>
      </c>
    </row>
    <row r="571" s="2" customFormat="1">
      <c r="A571" s="37"/>
      <c r="B571" s="38"/>
      <c r="C571" s="37"/>
      <c r="D571" s="184" t="s">
        <v>145</v>
      </c>
      <c r="E571" s="37"/>
      <c r="F571" s="185" t="s">
        <v>1171</v>
      </c>
      <c r="G571" s="37"/>
      <c r="H571" s="37"/>
      <c r="I571" s="186"/>
      <c r="J571" s="37"/>
      <c r="K571" s="37"/>
      <c r="L571" s="38"/>
      <c r="M571" s="187"/>
      <c r="N571" s="188"/>
      <c r="O571" s="76"/>
      <c r="P571" s="76"/>
      <c r="Q571" s="76"/>
      <c r="R571" s="76"/>
      <c r="S571" s="76"/>
      <c r="T571" s="7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T571" s="18" t="s">
        <v>145</v>
      </c>
      <c r="AU571" s="18" t="s">
        <v>86</v>
      </c>
    </row>
    <row r="572" s="2" customFormat="1" ht="24.15" customHeight="1">
      <c r="A572" s="37"/>
      <c r="B572" s="170"/>
      <c r="C572" s="171" t="s">
        <v>1172</v>
      </c>
      <c r="D572" s="171" t="s">
        <v>139</v>
      </c>
      <c r="E572" s="172" t="s">
        <v>1173</v>
      </c>
      <c r="F572" s="173" t="s">
        <v>1174</v>
      </c>
      <c r="G572" s="174" t="s">
        <v>255</v>
      </c>
      <c r="H572" s="175">
        <v>4.3600000000000003</v>
      </c>
      <c r="I572" s="176"/>
      <c r="J572" s="177">
        <f>ROUND(I572*H572,2)</f>
        <v>0</v>
      </c>
      <c r="K572" s="173" t="s">
        <v>154</v>
      </c>
      <c r="L572" s="38"/>
      <c r="M572" s="178" t="s">
        <v>1</v>
      </c>
      <c r="N572" s="179" t="s">
        <v>41</v>
      </c>
      <c r="O572" s="76"/>
      <c r="P572" s="180">
        <f>O572*H572</f>
        <v>0</v>
      </c>
      <c r="Q572" s="180">
        <v>0</v>
      </c>
      <c r="R572" s="180">
        <f>Q572*H572</f>
        <v>0</v>
      </c>
      <c r="S572" s="180">
        <v>0</v>
      </c>
      <c r="T572" s="181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82" t="s">
        <v>292</v>
      </c>
      <c r="AT572" s="182" t="s">
        <v>139</v>
      </c>
      <c r="AU572" s="182" t="s">
        <v>86</v>
      </c>
      <c r="AY572" s="18" t="s">
        <v>136</v>
      </c>
      <c r="BE572" s="183">
        <f>IF(N572="základní",J572,0)</f>
        <v>0</v>
      </c>
      <c r="BF572" s="183">
        <f>IF(N572="snížená",J572,0)</f>
        <v>0</v>
      </c>
      <c r="BG572" s="183">
        <f>IF(N572="zákl. přenesená",J572,0)</f>
        <v>0</v>
      </c>
      <c r="BH572" s="183">
        <f>IF(N572="sníž. přenesená",J572,0)</f>
        <v>0</v>
      </c>
      <c r="BI572" s="183">
        <f>IF(N572="nulová",J572,0)</f>
        <v>0</v>
      </c>
      <c r="BJ572" s="18" t="s">
        <v>84</v>
      </c>
      <c r="BK572" s="183">
        <f>ROUND(I572*H572,2)</f>
        <v>0</v>
      </c>
      <c r="BL572" s="18" t="s">
        <v>292</v>
      </c>
      <c r="BM572" s="182" t="s">
        <v>1175</v>
      </c>
    </row>
    <row r="573" s="2" customFormat="1">
      <c r="A573" s="37"/>
      <c r="B573" s="38"/>
      <c r="C573" s="37"/>
      <c r="D573" s="184" t="s">
        <v>145</v>
      </c>
      <c r="E573" s="37"/>
      <c r="F573" s="185" t="s">
        <v>1176</v>
      </c>
      <c r="G573" s="37"/>
      <c r="H573" s="37"/>
      <c r="I573" s="186"/>
      <c r="J573" s="37"/>
      <c r="K573" s="37"/>
      <c r="L573" s="38"/>
      <c r="M573" s="187"/>
      <c r="N573" s="188"/>
      <c r="O573" s="76"/>
      <c r="P573" s="76"/>
      <c r="Q573" s="76"/>
      <c r="R573" s="76"/>
      <c r="S573" s="76"/>
      <c r="T573" s="7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T573" s="18" t="s">
        <v>145</v>
      </c>
      <c r="AU573" s="18" t="s">
        <v>86</v>
      </c>
    </row>
    <row r="574" s="12" customFormat="1" ht="22.8" customHeight="1">
      <c r="A574" s="12"/>
      <c r="B574" s="157"/>
      <c r="C574" s="12"/>
      <c r="D574" s="158" t="s">
        <v>75</v>
      </c>
      <c r="E574" s="168" t="s">
        <v>417</v>
      </c>
      <c r="F574" s="168" t="s">
        <v>418</v>
      </c>
      <c r="G574" s="12"/>
      <c r="H574" s="12"/>
      <c r="I574" s="160"/>
      <c r="J574" s="169">
        <f>BK574</f>
        <v>0</v>
      </c>
      <c r="K574" s="12"/>
      <c r="L574" s="157"/>
      <c r="M574" s="162"/>
      <c r="N574" s="163"/>
      <c r="O574" s="163"/>
      <c r="P574" s="164">
        <f>SUM(P575:P617)</f>
        <v>0</v>
      </c>
      <c r="Q574" s="163"/>
      <c r="R574" s="164">
        <f>SUM(R575:R617)</f>
        <v>27.012009549999998</v>
      </c>
      <c r="S574" s="163"/>
      <c r="T574" s="165">
        <f>SUM(T575:T617)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158" t="s">
        <v>86</v>
      </c>
      <c r="AT574" s="166" t="s">
        <v>75</v>
      </c>
      <c r="AU574" s="166" t="s">
        <v>84</v>
      </c>
      <c r="AY574" s="158" t="s">
        <v>136</v>
      </c>
      <c r="BK574" s="167">
        <f>SUM(BK575:BK617)</f>
        <v>0</v>
      </c>
    </row>
    <row r="575" s="2" customFormat="1" ht="16.5" customHeight="1">
      <c r="A575" s="37"/>
      <c r="B575" s="170"/>
      <c r="C575" s="171" t="s">
        <v>1177</v>
      </c>
      <c r="D575" s="171" t="s">
        <v>139</v>
      </c>
      <c r="E575" s="172" t="s">
        <v>1178</v>
      </c>
      <c r="F575" s="173" t="s">
        <v>1179</v>
      </c>
      <c r="G575" s="174" t="s">
        <v>142</v>
      </c>
      <c r="H575" s="175">
        <v>728.48299999999995</v>
      </c>
      <c r="I575" s="176"/>
      <c r="J575" s="177">
        <f>ROUND(I575*H575,2)</f>
        <v>0</v>
      </c>
      <c r="K575" s="173" t="s">
        <v>154</v>
      </c>
      <c r="L575" s="38"/>
      <c r="M575" s="178" t="s">
        <v>1</v>
      </c>
      <c r="N575" s="179" t="s">
        <v>41</v>
      </c>
      <c r="O575" s="76"/>
      <c r="P575" s="180">
        <f>O575*H575</f>
        <v>0</v>
      </c>
      <c r="Q575" s="180">
        <v>0</v>
      </c>
      <c r="R575" s="180">
        <f>Q575*H575</f>
        <v>0</v>
      </c>
      <c r="S575" s="180">
        <v>0</v>
      </c>
      <c r="T575" s="181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82" t="s">
        <v>292</v>
      </c>
      <c r="AT575" s="182" t="s">
        <v>139</v>
      </c>
      <c r="AU575" s="182" t="s">
        <v>86</v>
      </c>
      <c r="AY575" s="18" t="s">
        <v>136</v>
      </c>
      <c r="BE575" s="183">
        <f>IF(N575="základní",J575,0)</f>
        <v>0</v>
      </c>
      <c r="BF575" s="183">
        <f>IF(N575="snížená",J575,0)</f>
        <v>0</v>
      </c>
      <c r="BG575" s="183">
        <f>IF(N575="zákl. přenesená",J575,0)</f>
        <v>0</v>
      </c>
      <c r="BH575" s="183">
        <f>IF(N575="sníž. přenesená",J575,0)</f>
        <v>0</v>
      </c>
      <c r="BI575" s="183">
        <f>IF(N575="nulová",J575,0)</f>
        <v>0</v>
      </c>
      <c r="BJ575" s="18" t="s">
        <v>84</v>
      </c>
      <c r="BK575" s="183">
        <f>ROUND(I575*H575,2)</f>
        <v>0</v>
      </c>
      <c r="BL575" s="18" t="s">
        <v>292</v>
      </c>
      <c r="BM575" s="182" t="s">
        <v>1180</v>
      </c>
    </row>
    <row r="576" s="2" customFormat="1">
      <c r="A576" s="37"/>
      <c r="B576" s="38"/>
      <c r="C576" s="37"/>
      <c r="D576" s="184" t="s">
        <v>145</v>
      </c>
      <c r="E576" s="37"/>
      <c r="F576" s="185" t="s">
        <v>1181</v>
      </c>
      <c r="G576" s="37"/>
      <c r="H576" s="37"/>
      <c r="I576" s="186"/>
      <c r="J576" s="37"/>
      <c r="K576" s="37"/>
      <c r="L576" s="38"/>
      <c r="M576" s="187"/>
      <c r="N576" s="188"/>
      <c r="O576" s="76"/>
      <c r="P576" s="76"/>
      <c r="Q576" s="76"/>
      <c r="R576" s="76"/>
      <c r="S576" s="76"/>
      <c r="T576" s="7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T576" s="18" t="s">
        <v>145</v>
      </c>
      <c r="AU576" s="18" t="s">
        <v>86</v>
      </c>
    </row>
    <row r="577" s="13" customFormat="1">
      <c r="A577" s="13"/>
      <c r="B577" s="189"/>
      <c r="C577" s="13"/>
      <c r="D577" s="184" t="s">
        <v>147</v>
      </c>
      <c r="E577" s="190" t="s">
        <v>1</v>
      </c>
      <c r="F577" s="191" t="s">
        <v>1182</v>
      </c>
      <c r="G577" s="13"/>
      <c r="H577" s="190" t="s">
        <v>1</v>
      </c>
      <c r="I577" s="192"/>
      <c r="J577" s="13"/>
      <c r="K577" s="13"/>
      <c r="L577" s="189"/>
      <c r="M577" s="193"/>
      <c r="N577" s="194"/>
      <c r="O577" s="194"/>
      <c r="P577" s="194"/>
      <c r="Q577" s="194"/>
      <c r="R577" s="194"/>
      <c r="S577" s="194"/>
      <c r="T577" s="19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90" t="s">
        <v>147</v>
      </c>
      <c r="AU577" s="190" t="s">
        <v>86</v>
      </c>
      <c r="AV577" s="13" t="s">
        <v>84</v>
      </c>
      <c r="AW577" s="13" t="s">
        <v>32</v>
      </c>
      <c r="AX577" s="13" t="s">
        <v>76</v>
      </c>
      <c r="AY577" s="190" t="s">
        <v>136</v>
      </c>
    </row>
    <row r="578" s="14" customFormat="1">
      <c r="A578" s="14"/>
      <c r="B578" s="196"/>
      <c r="C578" s="14"/>
      <c r="D578" s="184" t="s">
        <v>147</v>
      </c>
      <c r="E578" s="197" t="s">
        <v>1</v>
      </c>
      <c r="F578" s="198" t="s">
        <v>1183</v>
      </c>
      <c r="G578" s="14"/>
      <c r="H578" s="199">
        <v>97.239999999999995</v>
      </c>
      <c r="I578" s="200"/>
      <c r="J578" s="14"/>
      <c r="K578" s="14"/>
      <c r="L578" s="196"/>
      <c r="M578" s="201"/>
      <c r="N578" s="202"/>
      <c r="O578" s="202"/>
      <c r="P578" s="202"/>
      <c r="Q578" s="202"/>
      <c r="R578" s="202"/>
      <c r="S578" s="202"/>
      <c r="T578" s="20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197" t="s">
        <v>147</v>
      </c>
      <c r="AU578" s="197" t="s">
        <v>86</v>
      </c>
      <c r="AV578" s="14" t="s">
        <v>86</v>
      </c>
      <c r="AW578" s="14" t="s">
        <v>32</v>
      </c>
      <c r="AX578" s="14" t="s">
        <v>76</v>
      </c>
      <c r="AY578" s="197" t="s">
        <v>136</v>
      </c>
    </row>
    <row r="579" s="14" customFormat="1">
      <c r="A579" s="14"/>
      <c r="B579" s="196"/>
      <c r="C579" s="14"/>
      <c r="D579" s="184" t="s">
        <v>147</v>
      </c>
      <c r="E579" s="197" t="s">
        <v>1</v>
      </c>
      <c r="F579" s="198" t="s">
        <v>1184</v>
      </c>
      <c r="G579" s="14"/>
      <c r="H579" s="199">
        <v>220.815</v>
      </c>
      <c r="I579" s="200"/>
      <c r="J579" s="14"/>
      <c r="K579" s="14"/>
      <c r="L579" s="196"/>
      <c r="M579" s="201"/>
      <c r="N579" s="202"/>
      <c r="O579" s="202"/>
      <c r="P579" s="202"/>
      <c r="Q579" s="202"/>
      <c r="R579" s="202"/>
      <c r="S579" s="202"/>
      <c r="T579" s="20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97" t="s">
        <v>147</v>
      </c>
      <c r="AU579" s="197" t="s">
        <v>86</v>
      </c>
      <c r="AV579" s="14" t="s">
        <v>86</v>
      </c>
      <c r="AW579" s="14" t="s">
        <v>32</v>
      </c>
      <c r="AX579" s="14" t="s">
        <v>76</v>
      </c>
      <c r="AY579" s="197" t="s">
        <v>136</v>
      </c>
    </row>
    <row r="580" s="14" customFormat="1">
      <c r="A580" s="14"/>
      <c r="B580" s="196"/>
      <c r="C580" s="14"/>
      <c r="D580" s="184" t="s">
        <v>147</v>
      </c>
      <c r="E580" s="197" t="s">
        <v>1</v>
      </c>
      <c r="F580" s="198" t="s">
        <v>1185</v>
      </c>
      <c r="G580" s="14"/>
      <c r="H580" s="199">
        <v>93.819999999999993</v>
      </c>
      <c r="I580" s="200"/>
      <c r="J580" s="14"/>
      <c r="K580" s="14"/>
      <c r="L580" s="196"/>
      <c r="M580" s="201"/>
      <c r="N580" s="202"/>
      <c r="O580" s="202"/>
      <c r="P580" s="202"/>
      <c r="Q580" s="202"/>
      <c r="R580" s="202"/>
      <c r="S580" s="202"/>
      <c r="T580" s="20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197" t="s">
        <v>147</v>
      </c>
      <c r="AU580" s="197" t="s">
        <v>86</v>
      </c>
      <c r="AV580" s="14" t="s">
        <v>86</v>
      </c>
      <c r="AW580" s="14" t="s">
        <v>32</v>
      </c>
      <c r="AX580" s="14" t="s">
        <v>76</v>
      </c>
      <c r="AY580" s="197" t="s">
        <v>136</v>
      </c>
    </row>
    <row r="581" s="14" customFormat="1">
      <c r="A581" s="14"/>
      <c r="B581" s="196"/>
      <c r="C581" s="14"/>
      <c r="D581" s="184" t="s">
        <v>147</v>
      </c>
      <c r="E581" s="197" t="s">
        <v>1</v>
      </c>
      <c r="F581" s="198" t="s">
        <v>1186</v>
      </c>
      <c r="G581" s="14"/>
      <c r="H581" s="199">
        <v>71.519999999999996</v>
      </c>
      <c r="I581" s="200"/>
      <c r="J581" s="14"/>
      <c r="K581" s="14"/>
      <c r="L581" s="196"/>
      <c r="M581" s="201"/>
      <c r="N581" s="202"/>
      <c r="O581" s="202"/>
      <c r="P581" s="202"/>
      <c r="Q581" s="202"/>
      <c r="R581" s="202"/>
      <c r="S581" s="202"/>
      <c r="T581" s="20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197" t="s">
        <v>147</v>
      </c>
      <c r="AU581" s="197" t="s">
        <v>86</v>
      </c>
      <c r="AV581" s="14" t="s">
        <v>86</v>
      </c>
      <c r="AW581" s="14" t="s">
        <v>32</v>
      </c>
      <c r="AX581" s="14" t="s">
        <v>76</v>
      </c>
      <c r="AY581" s="197" t="s">
        <v>136</v>
      </c>
    </row>
    <row r="582" s="14" customFormat="1">
      <c r="A582" s="14"/>
      <c r="B582" s="196"/>
      <c r="C582" s="14"/>
      <c r="D582" s="184" t="s">
        <v>147</v>
      </c>
      <c r="E582" s="197" t="s">
        <v>1</v>
      </c>
      <c r="F582" s="198" t="s">
        <v>1187</v>
      </c>
      <c r="G582" s="14"/>
      <c r="H582" s="199">
        <v>115.914</v>
      </c>
      <c r="I582" s="200"/>
      <c r="J582" s="14"/>
      <c r="K582" s="14"/>
      <c r="L582" s="196"/>
      <c r="M582" s="201"/>
      <c r="N582" s="202"/>
      <c r="O582" s="202"/>
      <c r="P582" s="202"/>
      <c r="Q582" s="202"/>
      <c r="R582" s="202"/>
      <c r="S582" s="202"/>
      <c r="T582" s="20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197" t="s">
        <v>147</v>
      </c>
      <c r="AU582" s="197" t="s">
        <v>86</v>
      </c>
      <c r="AV582" s="14" t="s">
        <v>86</v>
      </c>
      <c r="AW582" s="14" t="s">
        <v>32</v>
      </c>
      <c r="AX582" s="14" t="s">
        <v>76</v>
      </c>
      <c r="AY582" s="197" t="s">
        <v>136</v>
      </c>
    </row>
    <row r="583" s="14" customFormat="1">
      <c r="A583" s="14"/>
      <c r="B583" s="196"/>
      <c r="C583" s="14"/>
      <c r="D583" s="184" t="s">
        <v>147</v>
      </c>
      <c r="E583" s="197" t="s">
        <v>1</v>
      </c>
      <c r="F583" s="198" t="s">
        <v>1188</v>
      </c>
      <c r="G583" s="14"/>
      <c r="H583" s="199">
        <v>112.574</v>
      </c>
      <c r="I583" s="200"/>
      <c r="J583" s="14"/>
      <c r="K583" s="14"/>
      <c r="L583" s="196"/>
      <c r="M583" s="201"/>
      <c r="N583" s="202"/>
      <c r="O583" s="202"/>
      <c r="P583" s="202"/>
      <c r="Q583" s="202"/>
      <c r="R583" s="202"/>
      <c r="S583" s="202"/>
      <c r="T583" s="20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97" t="s">
        <v>147</v>
      </c>
      <c r="AU583" s="197" t="s">
        <v>86</v>
      </c>
      <c r="AV583" s="14" t="s">
        <v>86</v>
      </c>
      <c r="AW583" s="14" t="s">
        <v>32</v>
      </c>
      <c r="AX583" s="14" t="s">
        <v>76</v>
      </c>
      <c r="AY583" s="197" t="s">
        <v>136</v>
      </c>
    </row>
    <row r="584" s="14" customFormat="1">
      <c r="A584" s="14"/>
      <c r="B584" s="196"/>
      <c r="C584" s="14"/>
      <c r="D584" s="184" t="s">
        <v>147</v>
      </c>
      <c r="E584" s="197" t="s">
        <v>1</v>
      </c>
      <c r="F584" s="198" t="s">
        <v>1189</v>
      </c>
      <c r="G584" s="14"/>
      <c r="H584" s="199">
        <v>16.600000000000001</v>
      </c>
      <c r="I584" s="200"/>
      <c r="J584" s="14"/>
      <c r="K584" s="14"/>
      <c r="L584" s="196"/>
      <c r="M584" s="201"/>
      <c r="N584" s="202"/>
      <c r="O584" s="202"/>
      <c r="P584" s="202"/>
      <c r="Q584" s="202"/>
      <c r="R584" s="202"/>
      <c r="S584" s="202"/>
      <c r="T584" s="20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197" t="s">
        <v>147</v>
      </c>
      <c r="AU584" s="197" t="s">
        <v>86</v>
      </c>
      <c r="AV584" s="14" t="s">
        <v>86</v>
      </c>
      <c r="AW584" s="14" t="s">
        <v>32</v>
      </c>
      <c r="AX584" s="14" t="s">
        <v>76</v>
      </c>
      <c r="AY584" s="197" t="s">
        <v>136</v>
      </c>
    </row>
    <row r="585" s="15" customFormat="1">
      <c r="A585" s="15"/>
      <c r="B585" s="204"/>
      <c r="C585" s="15"/>
      <c r="D585" s="184" t="s">
        <v>147</v>
      </c>
      <c r="E585" s="205" t="s">
        <v>1</v>
      </c>
      <c r="F585" s="206" t="s">
        <v>190</v>
      </c>
      <c r="G585" s="15"/>
      <c r="H585" s="207">
        <v>728.48299999999995</v>
      </c>
      <c r="I585" s="208"/>
      <c r="J585" s="15"/>
      <c r="K585" s="15"/>
      <c r="L585" s="204"/>
      <c r="M585" s="209"/>
      <c r="N585" s="210"/>
      <c r="O585" s="210"/>
      <c r="P585" s="210"/>
      <c r="Q585" s="210"/>
      <c r="R585" s="210"/>
      <c r="S585" s="210"/>
      <c r="T585" s="211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05" t="s">
        <v>147</v>
      </c>
      <c r="AU585" s="205" t="s">
        <v>86</v>
      </c>
      <c r="AV585" s="15" t="s">
        <v>143</v>
      </c>
      <c r="AW585" s="15" t="s">
        <v>32</v>
      </c>
      <c r="AX585" s="15" t="s">
        <v>84</v>
      </c>
      <c r="AY585" s="205" t="s">
        <v>136</v>
      </c>
    </row>
    <row r="586" s="2" customFormat="1" ht="16.5" customHeight="1">
      <c r="A586" s="37"/>
      <c r="B586" s="170"/>
      <c r="C586" s="171" t="s">
        <v>1190</v>
      </c>
      <c r="D586" s="171" t="s">
        <v>139</v>
      </c>
      <c r="E586" s="172" t="s">
        <v>1191</v>
      </c>
      <c r="F586" s="173" t="s">
        <v>1192</v>
      </c>
      <c r="G586" s="174" t="s">
        <v>142</v>
      </c>
      <c r="H586" s="175">
        <v>728.48299999999995</v>
      </c>
      <c r="I586" s="176"/>
      <c r="J586" s="177">
        <f>ROUND(I586*H586,2)</f>
        <v>0</v>
      </c>
      <c r="K586" s="173" t="s">
        <v>1</v>
      </c>
      <c r="L586" s="38"/>
      <c r="M586" s="178" t="s">
        <v>1</v>
      </c>
      <c r="N586" s="179" t="s">
        <v>41</v>
      </c>
      <c r="O586" s="76"/>
      <c r="P586" s="180">
        <f>O586*H586</f>
        <v>0</v>
      </c>
      <c r="Q586" s="180">
        <v>0.00029999999999999997</v>
      </c>
      <c r="R586" s="180">
        <f>Q586*H586</f>
        <v>0.21854489999999996</v>
      </c>
      <c r="S586" s="180">
        <v>0</v>
      </c>
      <c r="T586" s="181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82" t="s">
        <v>292</v>
      </c>
      <c r="AT586" s="182" t="s">
        <v>139</v>
      </c>
      <c r="AU586" s="182" t="s">
        <v>86</v>
      </c>
      <c r="AY586" s="18" t="s">
        <v>136</v>
      </c>
      <c r="BE586" s="183">
        <f>IF(N586="základní",J586,0)</f>
        <v>0</v>
      </c>
      <c r="BF586" s="183">
        <f>IF(N586="snížená",J586,0)</f>
        <v>0</v>
      </c>
      <c r="BG586" s="183">
        <f>IF(N586="zákl. přenesená",J586,0)</f>
        <v>0</v>
      </c>
      <c r="BH586" s="183">
        <f>IF(N586="sníž. přenesená",J586,0)</f>
        <v>0</v>
      </c>
      <c r="BI586" s="183">
        <f>IF(N586="nulová",J586,0)</f>
        <v>0</v>
      </c>
      <c r="BJ586" s="18" t="s">
        <v>84</v>
      </c>
      <c r="BK586" s="183">
        <f>ROUND(I586*H586,2)</f>
        <v>0</v>
      </c>
      <c r="BL586" s="18" t="s">
        <v>292</v>
      </c>
      <c r="BM586" s="182" t="s">
        <v>1193</v>
      </c>
    </row>
    <row r="587" s="2" customFormat="1">
      <c r="A587" s="37"/>
      <c r="B587" s="38"/>
      <c r="C587" s="37"/>
      <c r="D587" s="184" t="s">
        <v>145</v>
      </c>
      <c r="E587" s="37"/>
      <c r="F587" s="185" t="s">
        <v>1192</v>
      </c>
      <c r="G587" s="37"/>
      <c r="H587" s="37"/>
      <c r="I587" s="186"/>
      <c r="J587" s="37"/>
      <c r="K587" s="37"/>
      <c r="L587" s="38"/>
      <c r="M587" s="187"/>
      <c r="N587" s="188"/>
      <c r="O587" s="76"/>
      <c r="P587" s="76"/>
      <c r="Q587" s="76"/>
      <c r="R587" s="76"/>
      <c r="S587" s="76"/>
      <c r="T587" s="7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T587" s="18" t="s">
        <v>145</v>
      </c>
      <c r="AU587" s="18" t="s">
        <v>86</v>
      </c>
    </row>
    <row r="588" s="2" customFormat="1" ht="24.15" customHeight="1">
      <c r="A588" s="37"/>
      <c r="B588" s="170"/>
      <c r="C588" s="171" t="s">
        <v>1194</v>
      </c>
      <c r="D588" s="171" t="s">
        <v>139</v>
      </c>
      <c r="E588" s="172" t="s">
        <v>1195</v>
      </c>
      <c r="F588" s="173" t="s">
        <v>1196</v>
      </c>
      <c r="G588" s="174" t="s">
        <v>142</v>
      </c>
      <c r="H588" s="175">
        <v>86.640000000000001</v>
      </c>
      <c r="I588" s="176"/>
      <c r="J588" s="177">
        <f>ROUND(I588*H588,2)</f>
        <v>0</v>
      </c>
      <c r="K588" s="173" t="s">
        <v>1</v>
      </c>
      <c r="L588" s="38"/>
      <c r="M588" s="178" t="s">
        <v>1</v>
      </c>
      <c r="N588" s="179" t="s">
        <v>41</v>
      </c>
      <c r="O588" s="76"/>
      <c r="P588" s="180">
        <f>O588*H588</f>
        <v>0</v>
      </c>
      <c r="Q588" s="180">
        <v>0.0015</v>
      </c>
      <c r="R588" s="180">
        <f>Q588*H588</f>
        <v>0.12995999999999999</v>
      </c>
      <c r="S588" s="180">
        <v>0</v>
      </c>
      <c r="T588" s="181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182" t="s">
        <v>292</v>
      </c>
      <c r="AT588" s="182" t="s">
        <v>139</v>
      </c>
      <c r="AU588" s="182" t="s">
        <v>86</v>
      </c>
      <c r="AY588" s="18" t="s">
        <v>136</v>
      </c>
      <c r="BE588" s="183">
        <f>IF(N588="základní",J588,0)</f>
        <v>0</v>
      </c>
      <c r="BF588" s="183">
        <f>IF(N588="snížená",J588,0)</f>
        <v>0</v>
      </c>
      <c r="BG588" s="183">
        <f>IF(N588="zákl. přenesená",J588,0)</f>
        <v>0</v>
      </c>
      <c r="BH588" s="183">
        <f>IF(N588="sníž. přenesená",J588,0)</f>
        <v>0</v>
      </c>
      <c r="BI588" s="183">
        <f>IF(N588="nulová",J588,0)</f>
        <v>0</v>
      </c>
      <c r="BJ588" s="18" t="s">
        <v>84</v>
      </c>
      <c r="BK588" s="183">
        <f>ROUND(I588*H588,2)</f>
        <v>0</v>
      </c>
      <c r="BL588" s="18" t="s">
        <v>292</v>
      </c>
      <c r="BM588" s="182" t="s">
        <v>1197</v>
      </c>
    </row>
    <row r="589" s="2" customFormat="1">
      <c r="A589" s="37"/>
      <c r="B589" s="38"/>
      <c r="C589" s="37"/>
      <c r="D589" s="184" t="s">
        <v>145</v>
      </c>
      <c r="E589" s="37"/>
      <c r="F589" s="185" t="s">
        <v>1196</v>
      </c>
      <c r="G589" s="37"/>
      <c r="H589" s="37"/>
      <c r="I589" s="186"/>
      <c r="J589" s="37"/>
      <c r="K589" s="37"/>
      <c r="L589" s="38"/>
      <c r="M589" s="187"/>
      <c r="N589" s="188"/>
      <c r="O589" s="76"/>
      <c r="P589" s="76"/>
      <c r="Q589" s="76"/>
      <c r="R589" s="76"/>
      <c r="S589" s="76"/>
      <c r="T589" s="7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T589" s="18" t="s">
        <v>145</v>
      </c>
      <c r="AU589" s="18" t="s">
        <v>86</v>
      </c>
    </row>
    <row r="590" s="13" customFormat="1">
      <c r="A590" s="13"/>
      <c r="B590" s="189"/>
      <c r="C590" s="13"/>
      <c r="D590" s="184" t="s">
        <v>147</v>
      </c>
      <c r="E590" s="190" t="s">
        <v>1</v>
      </c>
      <c r="F590" s="191" t="s">
        <v>1198</v>
      </c>
      <c r="G590" s="13"/>
      <c r="H590" s="190" t="s">
        <v>1</v>
      </c>
      <c r="I590" s="192"/>
      <c r="J590" s="13"/>
      <c r="K590" s="13"/>
      <c r="L590" s="189"/>
      <c r="M590" s="193"/>
      <c r="N590" s="194"/>
      <c r="O590" s="194"/>
      <c r="P590" s="194"/>
      <c r="Q590" s="194"/>
      <c r="R590" s="194"/>
      <c r="S590" s="194"/>
      <c r="T590" s="19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190" t="s">
        <v>147</v>
      </c>
      <c r="AU590" s="190" t="s">
        <v>86</v>
      </c>
      <c r="AV590" s="13" t="s">
        <v>84</v>
      </c>
      <c r="AW590" s="13" t="s">
        <v>32</v>
      </c>
      <c r="AX590" s="13" t="s">
        <v>76</v>
      </c>
      <c r="AY590" s="190" t="s">
        <v>136</v>
      </c>
    </row>
    <row r="591" s="14" customFormat="1">
      <c r="A591" s="14"/>
      <c r="B591" s="196"/>
      <c r="C591" s="14"/>
      <c r="D591" s="184" t="s">
        <v>147</v>
      </c>
      <c r="E591" s="197" t="s">
        <v>1</v>
      </c>
      <c r="F591" s="198" t="s">
        <v>1199</v>
      </c>
      <c r="G591" s="14"/>
      <c r="H591" s="199">
        <v>86.640000000000001</v>
      </c>
      <c r="I591" s="200"/>
      <c r="J591" s="14"/>
      <c r="K591" s="14"/>
      <c r="L591" s="196"/>
      <c r="M591" s="201"/>
      <c r="N591" s="202"/>
      <c r="O591" s="202"/>
      <c r="P591" s="202"/>
      <c r="Q591" s="202"/>
      <c r="R591" s="202"/>
      <c r="S591" s="202"/>
      <c r="T591" s="20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197" t="s">
        <v>147</v>
      </c>
      <c r="AU591" s="197" t="s">
        <v>86</v>
      </c>
      <c r="AV591" s="14" t="s">
        <v>86</v>
      </c>
      <c r="AW591" s="14" t="s">
        <v>32</v>
      </c>
      <c r="AX591" s="14" t="s">
        <v>76</v>
      </c>
      <c r="AY591" s="197" t="s">
        <v>136</v>
      </c>
    </row>
    <row r="592" s="15" customFormat="1">
      <c r="A592" s="15"/>
      <c r="B592" s="204"/>
      <c r="C592" s="15"/>
      <c r="D592" s="184" t="s">
        <v>147</v>
      </c>
      <c r="E592" s="205" t="s">
        <v>1</v>
      </c>
      <c r="F592" s="206" t="s">
        <v>190</v>
      </c>
      <c r="G592" s="15"/>
      <c r="H592" s="207">
        <v>86.640000000000001</v>
      </c>
      <c r="I592" s="208"/>
      <c r="J592" s="15"/>
      <c r="K592" s="15"/>
      <c r="L592" s="204"/>
      <c r="M592" s="209"/>
      <c r="N592" s="210"/>
      <c r="O592" s="210"/>
      <c r="P592" s="210"/>
      <c r="Q592" s="210"/>
      <c r="R592" s="210"/>
      <c r="S592" s="210"/>
      <c r="T592" s="211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05" t="s">
        <v>147</v>
      </c>
      <c r="AU592" s="205" t="s">
        <v>86</v>
      </c>
      <c r="AV592" s="15" t="s">
        <v>143</v>
      </c>
      <c r="AW592" s="15" t="s">
        <v>32</v>
      </c>
      <c r="AX592" s="15" t="s">
        <v>84</v>
      </c>
      <c r="AY592" s="205" t="s">
        <v>136</v>
      </c>
    </row>
    <row r="593" s="2" customFormat="1" ht="24.15" customHeight="1">
      <c r="A593" s="37"/>
      <c r="B593" s="170"/>
      <c r="C593" s="171" t="s">
        <v>1200</v>
      </c>
      <c r="D593" s="171" t="s">
        <v>139</v>
      </c>
      <c r="E593" s="172" t="s">
        <v>1201</v>
      </c>
      <c r="F593" s="173" t="s">
        <v>1202</v>
      </c>
      <c r="G593" s="174" t="s">
        <v>335</v>
      </c>
      <c r="H593" s="175">
        <v>16</v>
      </c>
      <c r="I593" s="176"/>
      <c r="J593" s="177">
        <f>ROUND(I593*H593,2)</f>
        <v>0</v>
      </c>
      <c r="K593" s="173" t="s">
        <v>154</v>
      </c>
      <c r="L593" s="38"/>
      <c r="M593" s="178" t="s">
        <v>1</v>
      </c>
      <c r="N593" s="179" t="s">
        <v>41</v>
      </c>
      <c r="O593" s="76"/>
      <c r="P593" s="180">
        <f>O593*H593</f>
        <v>0</v>
      </c>
      <c r="Q593" s="180">
        <v>0.00021000000000000001</v>
      </c>
      <c r="R593" s="180">
        <f>Q593*H593</f>
        <v>0.0033600000000000001</v>
      </c>
      <c r="S593" s="180">
        <v>0</v>
      </c>
      <c r="T593" s="181">
        <f>S593*H593</f>
        <v>0</v>
      </c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R593" s="182" t="s">
        <v>292</v>
      </c>
      <c r="AT593" s="182" t="s">
        <v>139</v>
      </c>
      <c r="AU593" s="182" t="s">
        <v>86</v>
      </c>
      <c r="AY593" s="18" t="s">
        <v>136</v>
      </c>
      <c r="BE593" s="183">
        <f>IF(N593="základní",J593,0)</f>
        <v>0</v>
      </c>
      <c r="BF593" s="183">
        <f>IF(N593="snížená",J593,0)</f>
        <v>0</v>
      </c>
      <c r="BG593" s="183">
        <f>IF(N593="zákl. přenesená",J593,0)</f>
        <v>0</v>
      </c>
      <c r="BH593" s="183">
        <f>IF(N593="sníž. přenesená",J593,0)</f>
        <v>0</v>
      </c>
      <c r="BI593" s="183">
        <f>IF(N593="nulová",J593,0)</f>
        <v>0</v>
      </c>
      <c r="BJ593" s="18" t="s">
        <v>84</v>
      </c>
      <c r="BK593" s="183">
        <f>ROUND(I593*H593,2)</f>
        <v>0</v>
      </c>
      <c r="BL593" s="18" t="s">
        <v>292</v>
      </c>
      <c r="BM593" s="182" t="s">
        <v>1203</v>
      </c>
    </row>
    <row r="594" s="2" customFormat="1">
      <c r="A594" s="37"/>
      <c r="B594" s="38"/>
      <c r="C594" s="37"/>
      <c r="D594" s="184" t="s">
        <v>145</v>
      </c>
      <c r="E594" s="37"/>
      <c r="F594" s="185" t="s">
        <v>1204</v>
      </c>
      <c r="G594" s="37"/>
      <c r="H594" s="37"/>
      <c r="I594" s="186"/>
      <c r="J594" s="37"/>
      <c r="K594" s="37"/>
      <c r="L594" s="38"/>
      <c r="M594" s="187"/>
      <c r="N594" s="188"/>
      <c r="O594" s="76"/>
      <c r="P594" s="76"/>
      <c r="Q594" s="76"/>
      <c r="R594" s="76"/>
      <c r="S594" s="76"/>
      <c r="T594" s="7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T594" s="18" t="s">
        <v>145</v>
      </c>
      <c r="AU594" s="18" t="s">
        <v>86</v>
      </c>
    </row>
    <row r="595" s="2" customFormat="1" ht="16.5" customHeight="1">
      <c r="A595" s="37"/>
      <c r="B595" s="170"/>
      <c r="C595" s="171" t="s">
        <v>1205</v>
      </c>
      <c r="D595" s="171" t="s">
        <v>139</v>
      </c>
      <c r="E595" s="172" t="s">
        <v>1206</v>
      </c>
      <c r="F595" s="173" t="s">
        <v>1207</v>
      </c>
      <c r="G595" s="174" t="s">
        <v>142</v>
      </c>
      <c r="H595" s="175">
        <v>728.48299999999995</v>
      </c>
      <c r="I595" s="176"/>
      <c r="J595" s="177">
        <f>ROUND(I595*H595,2)</f>
        <v>0</v>
      </c>
      <c r="K595" s="173" t="s">
        <v>154</v>
      </c>
      <c r="L595" s="38"/>
      <c r="M595" s="178" t="s">
        <v>1</v>
      </c>
      <c r="N595" s="179" t="s">
        <v>41</v>
      </c>
      <c r="O595" s="76"/>
      <c r="P595" s="180">
        <f>O595*H595</f>
        <v>0</v>
      </c>
      <c r="Q595" s="180">
        <v>0.0044999999999999997</v>
      </c>
      <c r="R595" s="180">
        <f>Q595*H595</f>
        <v>3.2781734999999994</v>
      </c>
      <c r="S595" s="180">
        <v>0</v>
      </c>
      <c r="T595" s="181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182" t="s">
        <v>292</v>
      </c>
      <c r="AT595" s="182" t="s">
        <v>139</v>
      </c>
      <c r="AU595" s="182" t="s">
        <v>86</v>
      </c>
      <c r="AY595" s="18" t="s">
        <v>136</v>
      </c>
      <c r="BE595" s="183">
        <f>IF(N595="základní",J595,0)</f>
        <v>0</v>
      </c>
      <c r="BF595" s="183">
        <f>IF(N595="snížená",J595,0)</f>
        <v>0</v>
      </c>
      <c r="BG595" s="183">
        <f>IF(N595="zákl. přenesená",J595,0)</f>
        <v>0</v>
      </c>
      <c r="BH595" s="183">
        <f>IF(N595="sníž. přenesená",J595,0)</f>
        <v>0</v>
      </c>
      <c r="BI595" s="183">
        <f>IF(N595="nulová",J595,0)</f>
        <v>0</v>
      </c>
      <c r="BJ595" s="18" t="s">
        <v>84</v>
      </c>
      <c r="BK595" s="183">
        <f>ROUND(I595*H595,2)</f>
        <v>0</v>
      </c>
      <c r="BL595" s="18" t="s">
        <v>292</v>
      </c>
      <c r="BM595" s="182" t="s">
        <v>1208</v>
      </c>
    </row>
    <row r="596" s="2" customFormat="1">
      <c r="A596" s="37"/>
      <c r="B596" s="38"/>
      <c r="C596" s="37"/>
      <c r="D596" s="184" t="s">
        <v>145</v>
      </c>
      <c r="E596" s="37"/>
      <c r="F596" s="185" t="s">
        <v>1209</v>
      </c>
      <c r="G596" s="37"/>
      <c r="H596" s="37"/>
      <c r="I596" s="186"/>
      <c r="J596" s="37"/>
      <c r="K596" s="37"/>
      <c r="L596" s="38"/>
      <c r="M596" s="187"/>
      <c r="N596" s="188"/>
      <c r="O596" s="76"/>
      <c r="P596" s="76"/>
      <c r="Q596" s="76"/>
      <c r="R596" s="76"/>
      <c r="S596" s="76"/>
      <c r="T596" s="7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T596" s="18" t="s">
        <v>145</v>
      </c>
      <c r="AU596" s="18" t="s">
        <v>86</v>
      </c>
    </row>
    <row r="597" s="2" customFormat="1" ht="37.8" customHeight="1">
      <c r="A597" s="37"/>
      <c r="B597" s="170"/>
      <c r="C597" s="171" t="s">
        <v>1210</v>
      </c>
      <c r="D597" s="171" t="s">
        <v>139</v>
      </c>
      <c r="E597" s="172" t="s">
        <v>1211</v>
      </c>
      <c r="F597" s="173" t="s">
        <v>1212</v>
      </c>
      <c r="G597" s="174" t="s">
        <v>142</v>
      </c>
      <c r="H597" s="175">
        <v>728.48299999999995</v>
      </c>
      <c r="I597" s="176"/>
      <c r="J597" s="177">
        <f>ROUND(I597*H597,2)</f>
        <v>0</v>
      </c>
      <c r="K597" s="173" t="s">
        <v>1213</v>
      </c>
      <c r="L597" s="38"/>
      <c r="M597" s="178" t="s">
        <v>1</v>
      </c>
      <c r="N597" s="179" t="s">
        <v>41</v>
      </c>
      <c r="O597" s="76"/>
      <c r="P597" s="180">
        <f>O597*H597</f>
        <v>0</v>
      </c>
      <c r="Q597" s="180">
        <v>0.0089999999999999993</v>
      </c>
      <c r="R597" s="180">
        <f>Q597*H597</f>
        <v>6.5563469999999988</v>
      </c>
      <c r="S597" s="180">
        <v>0</v>
      </c>
      <c r="T597" s="181">
        <f>S597*H597</f>
        <v>0</v>
      </c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R597" s="182" t="s">
        <v>292</v>
      </c>
      <c r="AT597" s="182" t="s">
        <v>139</v>
      </c>
      <c r="AU597" s="182" t="s">
        <v>86</v>
      </c>
      <c r="AY597" s="18" t="s">
        <v>136</v>
      </c>
      <c r="BE597" s="183">
        <f>IF(N597="základní",J597,0)</f>
        <v>0</v>
      </c>
      <c r="BF597" s="183">
        <f>IF(N597="snížená",J597,0)</f>
        <v>0</v>
      </c>
      <c r="BG597" s="183">
        <f>IF(N597="zákl. přenesená",J597,0)</f>
        <v>0</v>
      </c>
      <c r="BH597" s="183">
        <f>IF(N597="sníž. přenesená",J597,0)</f>
        <v>0</v>
      </c>
      <c r="BI597" s="183">
        <f>IF(N597="nulová",J597,0)</f>
        <v>0</v>
      </c>
      <c r="BJ597" s="18" t="s">
        <v>84</v>
      </c>
      <c r="BK597" s="183">
        <f>ROUND(I597*H597,2)</f>
        <v>0</v>
      </c>
      <c r="BL597" s="18" t="s">
        <v>292</v>
      </c>
      <c r="BM597" s="182" t="s">
        <v>1214</v>
      </c>
    </row>
    <row r="598" s="2" customFormat="1">
      <c r="A598" s="37"/>
      <c r="B598" s="38"/>
      <c r="C598" s="37"/>
      <c r="D598" s="184" t="s">
        <v>145</v>
      </c>
      <c r="E598" s="37"/>
      <c r="F598" s="185" t="s">
        <v>1215</v>
      </c>
      <c r="G598" s="37"/>
      <c r="H598" s="37"/>
      <c r="I598" s="186"/>
      <c r="J598" s="37"/>
      <c r="K598" s="37"/>
      <c r="L598" s="38"/>
      <c r="M598" s="187"/>
      <c r="N598" s="188"/>
      <c r="O598" s="76"/>
      <c r="P598" s="76"/>
      <c r="Q598" s="76"/>
      <c r="R598" s="76"/>
      <c r="S598" s="76"/>
      <c r="T598" s="7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T598" s="18" t="s">
        <v>145</v>
      </c>
      <c r="AU598" s="18" t="s">
        <v>86</v>
      </c>
    </row>
    <row r="599" s="13" customFormat="1">
      <c r="A599" s="13"/>
      <c r="B599" s="189"/>
      <c r="C599" s="13"/>
      <c r="D599" s="184" t="s">
        <v>147</v>
      </c>
      <c r="E599" s="190" t="s">
        <v>1</v>
      </c>
      <c r="F599" s="191" t="s">
        <v>1182</v>
      </c>
      <c r="G599" s="13"/>
      <c r="H599" s="190" t="s">
        <v>1</v>
      </c>
      <c r="I599" s="192"/>
      <c r="J599" s="13"/>
      <c r="K599" s="13"/>
      <c r="L599" s="189"/>
      <c r="M599" s="193"/>
      <c r="N599" s="194"/>
      <c r="O599" s="194"/>
      <c r="P599" s="194"/>
      <c r="Q599" s="194"/>
      <c r="R599" s="194"/>
      <c r="S599" s="194"/>
      <c r="T599" s="19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190" t="s">
        <v>147</v>
      </c>
      <c r="AU599" s="190" t="s">
        <v>86</v>
      </c>
      <c r="AV599" s="13" t="s">
        <v>84</v>
      </c>
      <c r="AW599" s="13" t="s">
        <v>32</v>
      </c>
      <c r="AX599" s="13" t="s">
        <v>76</v>
      </c>
      <c r="AY599" s="190" t="s">
        <v>136</v>
      </c>
    </row>
    <row r="600" s="14" customFormat="1">
      <c r="A600" s="14"/>
      <c r="B600" s="196"/>
      <c r="C600" s="14"/>
      <c r="D600" s="184" t="s">
        <v>147</v>
      </c>
      <c r="E600" s="197" t="s">
        <v>1</v>
      </c>
      <c r="F600" s="198" t="s">
        <v>1183</v>
      </c>
      <c r="G600" s="14"/>
      <c r="H600" s="199">
        <v>97.239999999999995</v>
      </c>
      <c r="I600" s="200"/>
      <c r="J600" s="14"/>
      <c r="K600" s="14"/>
      <c r="L600" s="196"/>
      <c r="M600" s="201"/>
      <c r="N600" s="202"/>
      <c r="O600" s="202"/>
      <c r="P600" s="202"/>
      <c r="Q600" s="202"/>
      <c r="R600" s="202"/>
      <c r="S600" s="202"/>
      <c r="T600" s="20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197" t="s">
        <v>147</v>
      </c>
      <c r="AU600" s="197" t="s">
        <v>86</v>
      </c>
      <c r="AV600" s="14" t="s">
        <v>86</v>
      </c>
      <c r="AW600" s="14" t="s">
        <v>32</v>
      </c>
      <c r="AX600" s="14" t="s">
        <v>76</v>
      </c>
      <c r="AY600" s="197" t="s">
        <v>136</v>
      </c>
    </row>
    <row r="601" s="14" customFormat="1">
      <c r="A601" s="14"/>
      <c r="B601" s="196"/>
      <c r="C601" s="14"/>
      <c r="D601" s="184" t="s">
        <v>147</v>
      </c>
      <c r="E601" s="197" t="s">
        <v>1</v>
      </c>
      <c r="F601" s="198" t="s">
        <v>1184</v>
      </c>
      <c r="G601" s="14"/>
      <c r="H601" s="199">
        <v>220.815</v>
      </c>
      <c r="I601" s="200"/>
      <c r="J601" s="14"/>
      <c r="K601" s="14"/>
      <c r="L601" s="196"/>
      <c r="M601" s="201"/>
      <c r="N601" s="202"/>
      <c r="O601" s="202"/>
      <c r="P601" s="202"/>
      <c r="Q601" s="202"/>
      <c r="R601" s="202"/>
      <c r="S601" s="202"/>
      <c r="T601" s="20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197" t="s">
        <v>147</v>
      </c>
      <c r="AU601" s="197" t="s">
        <v>86</v>
      </c>
      <c r="AV601" s="14" t="s">
        <v>86</v>
      </c>
      <c r="AW601" s="14" t="s">
        <v>32</v>
      </c>
      <c r="AX601" s="14" t="s">
        <v>76</v>
      </c>
      <c r="AY601" s="197" t="s">
        <v>136</v>
      </c>
    </row>
    <row r="602" s="14" customFormat="1">
      <c r="A602" s="14"/>
      <c r="B602" s="196"/>
      <c r="C602" s="14"/>
      <c r="D602" s="184" t="s">
        <v>147</v>
      </c>
      <c r="E602" s="197" t="s">
        <v>1</v>
      </c>
      <c r="F602" s="198" t="s">
        <v>1185</v>
      </c>
      <c r="G602" s="14"/>
      <c r="H602" s="199">
        <v>93.819999999999993</v>
      </c>
      <c r="I602" s="200"/>
      <c r="J602" s="14"/>
      <c r="K602" s="14"/>
      <c r="L602" s="196"/>
      <c r="M602" s="201"/>
      <c r="N602" s="202"/>
      <c r="O602" s="202"/>
      <c r="P602" s="202"/>
      <c r="Q602" s="202"/>
      <c r="R602" s="202"/>
      <c r="S602" s="202"/>
      <c r="T602" s="20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197" t="s">
        <v>147</v>
      </c>
      <c r="AU602" s="197" t="s">
        <v>86</v>
      </c>
      <c r="AV602" s="14" t="s">
        <v>86</v>
      </c>
      <c r="AW602" s="14" t="s">
        <v>32</v>
      </c>
      <c r="AX602" s="14" t="s">
        <v>76</v>
      </c>
      <c r="AY602" s="197" t="s">
        <v>136</v>
      </c>
    </row>
    <row r="603" s="14" customFormat="1">
      <c r="A603" s="14"/>
      <c r="B603" s="196"/>
      <c r="C603" s="14"/>
      <c r="D603" s="184" t="s">
        <v>147</v>
      </c>
      <c r="E603" s="197" t="s">
        <v>1</v>
      </c>
      <c r="F603" s="198" t="s">
        <v>1186</v>
      </c>
      <c r="G603" s="14"/>
      <c r="H603" s="199">
        <v>71.519999999999996</v>
      </c>
      <c r="I603" s="200"/>
      <c r="J603" s="14"/>
      <c r="K603" s="14"/>
      <c r="L603" s="196"/>
      <c r="M603" s="201"/>
      <c r="N603" s="202"/>
      <c r="O603" s="202"/>
      <c r="P603" s="202"/>
      <c r="Q603" s="202"/>
      <c r="R603" s="202"/>
      <c r="S603" s="202"/>
      <c r="T603" s="20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197" t="s">
        <v>147</v>
      </c>
      <c r="AU603" s="197" t="s">
        <v>86</v>
      </c>
      <c r="AV603" s="14" t="s">
        <v>86</v>
      </c>
      <c r="AW603" s="14" t="s">
        <v>32</v>
      </c>
      <c r="AX603" s="14" t="s">
        <v>76</v>
      </c>
      <c r="AY603" s="197" t="s">
        <v>136</v>
      </c>
    </row>
    <row r="604" s="14" customFormat="1">
      <c r="A604" s="14"/>
      <c r="B604" s="196"/>
      <c r="C604" s="14"/>
      <c r="D604" s="184" t="s">
        <v>147</v>
      </c>
      <c r="E604" s="197" t="s">
        <v>1</v>
      </c>
      <c r="F604" s="198" t="s">
        <v>1187</v>
      </c>
      <c r="G604" s="14"/>
      <c r="H604" s="199">
        <v>115.914</v>
      </c>
      <c r="I604" s="200"/>
      <c r="J604" s="14"/>
      <c r="K604" s="14"/>
      <c r="L604" s="196"/>
      <c r="M604" s="201"/>
      <c r="N604" s="202"/>
      <c r="O604" s="202"/>
      <c r="P604" s="202"/>
      <c r="Q604" s="202"/>
      <c r="R604" s="202"/>
      <c r="S604" s="202"/>
      <c r="T604" s="20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197" t="s">
        <v>147</v>
      </c>
      <c r="AU604" s="197" t="s">
        <v>86</v>
      </c>
      <c r="AV604" s="14" t="s">
        <v>86</v>
      </c>
      <c r="AW604" s="14" t="s">
        <v>32</v>
      </c>
      <c r="AX604" s="14" t="s">
        <v>76</v>
      </c>
      <c r="AY604" s="197" t="s">
        <v>136</v>
      </c>
    </row>
    <row r="605" s="14" customFormat="1">
      <c r="A605" s="14"/>
      <c r="B605" s="196"/>
      <c r="C605" s="14"/>
      <c r="D605" s="184" t="s">
        <v>147</v>
      </c>
      <c r="E605" s="197" t="s">
        <v>1</v>
      </c>
      <c r="F605" s="198" t="s">
        <v>1188</v>
      </c>
      <c r="G605" s="14"/>
      <c r="H605" s="199">
        <v>112.574</v>
      </c>
      <c r="I605" s="200"/>
      <c r="J605" s="14"/>
      <c r="K605" s="14"/>
      <c r="L605" s="196"/>
      <c r="M605" s="201"/>
      <c r="N605" s="202"/>
      <c r="O605" s="202"/>
      <c r="P605" s="202"/>
      <c r="Q605" s="202"/>
      <c r="R605" s="202"/>
      <c r="S605" s="202"/>
      <c r="T605" s="20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197" t="s">
        <v>147</v>
      </c>
      <c r="AU605" s="197" t="s">
        <v>86</v>
      </c>
      <c r="AV605" s="14" t="s">
        <v>86</v>
      </c>
      <c r="AW605" s="14" t="s">
        <v>32</v>
      </c>
      <c r="AX605" s="14" t="s">
        <v>76</v>
      </c>
      <c r="AY605" s="197" t="s">
        <v>136</v>
      </c>
    </row>
    <row r="606" s="14" customFormat="1">
      <c r="A606" s="14"/>
      <c r="B606" s="196"/>
      <c r="C606" s="14"/>
      <c r="D606" s="184" t="s">
        <v>147</v>
      </c>
      <c r="E606" s="197" t="s">
        <v>1</v>
      </c>
      <c r="F606" s="198" t="s">
        <v>1189</v>
      </c>
      <c r="G606" s="14"/>
      <c r="H606" s="199">
        <v>16.600000000000001</v>
      </c>
      <c r="I606" s="200"/>
      <c r="J606" s="14"/>
      <c r="K606" s="14"/>
      <c r="L606" s="196"/>
      <c r="M606" s="201"/>
      <c r="N606" s="202"/>
      <c r="O606" s="202"/>
      <c r="P606" s="202"/>
      <c r="Q606" s="202"/>
      <c r="R606" s="202"/>
      <c r="S606" s="202"/>
      <c r="T606" s="20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197" t="s">
        <v>147</v>
      </c>
      <c r="AU606" s="197" t="s">
        <v>86</v>
      </c>
      <c r="AV606" s="14" t="s">
        <v>86</v>
      </c>
      <c r="AW606" s="14" t="s">
        <v>32</v>
      </c>
      <c r="AX606" s="14" t="s">
        <v>76</v>
      </c>
      <c r="AY606" s="197" t="s">
        <v>136</v>
      </c>
    </row>
    <row r="607" s="15" customFormat="1">
      <c r="A607" s="15"/>
      <c r="B607" s="204"/>
      <c r="C607" s="15"/>
      <c r="D607" s="184" t="s">
        <v>147</v>
      </c>
      <c r="E607" s="205" t="s">
        <v>1</v>
      </c>
      <c r="F607" s="206" t="s">
        <v>190</v>
      </c>
      <c r="G607" s="15"/>
      <c r="H607" s="207">
        <v>728.48299999999995</v>
      </c>
      <c r="I607" s="208"/>
      <c r="J607" s="15"/>
      <c r="K607" s="15"/>
      <c r="L607" s="204"/>
      <c r="M607" s="209"/>
      <c r="N607" s="210"/>
      <c r="O607" s="210"/>
      <c r="P607" s="210"/>
      <c r="Q607" s="210"/>
      <c r="R607" s="210"/>
      <c r="S607" s="210"/>
      <c r="T607" s="211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05" t="s">
        <v>147</v>
      </c>
      <c r="AU607" s="205" t="s">
        <v>86</v>
      </c>
      <c r="AV607" s="15" t="s">
        <v>143</v>
      </c>
      <c r="AW607" s="15" t="s">
        <v>32</v>
      </c>
      <c r="AX607" s="15" t="s">
        <v>84</v>
      </c>
      <c r="AY607" s="205" t="s">
        <v>136</v>
      </c>
    </row>
    <row r="608" s="2" customFormat="1" ht="24.15" customHeight="1">
      <c r="A608" s="37"/>
      <c r="B608" s="170"/>
      <c r="C608" s="216" t="s">
        <v>1216</v>
      </c>
      <c r="D608" s="216" t="s">
        <v>554</v>
      </c>
      <c r="E608" s="217" t="s">
        <v>1217</v>
      </c>
      <c r="F608" s="218" t="s">
        <v>1218</v>
      </c>
      <c r="G608" s="219" t="s">
        <v>142</v>
      </c>
      <c r="H608" s="220">
        <v>837.755</v>
      </c>
      <c r="I608" s="221"/>
      <c r="J608" s="222">
        <f>ROUND(I608*H608,2)</f>
        <v>0</v>
      </c>
      <c r="K608" s="218" t="s">
        <v>154</v>
      </c>
      <c r="L608" s="223"/>
      <c r="M608" s="224" t="s">
        <v>1</v>
      </c>
      <c r="N608" s="225" t="s">
        <v>41</v>
      </c>
      <c r="O608" s="76"/>
      <c r="P608" s="180">
        <f>O608*H608</f>
        <v>0</v>
      </c>
      <c r="Q608" s="180">
        <v>0.02</v>
      </c>
      <c r="R608" s="180">
        <f>Q608*H608</f>
        <v>16.755099999999999</v>
      </c>
      <c r="S608" s="180">
        <v>0</v>
      </c>
      <c r="T608" s="181">
        <f>S608*H608</f>
        <v>0</v>
      </c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R608" s="182" t="s">
        <v>383</v>
      </c>
      <c r="AT608" s="182" t="s">
        <v>554</v>
      </c>
      <c r="AU608" s="182" t="s">
        <v>86</v>
      </c>
      <c r="AY608" s="18" t="s">
        <v>136</v>
      </c>
      <c r="BE608" s="183">
        <f>IF(N608="základní",J608,0)</f>
        <v>0</v>
      </c>
      <c r="BF608" s="183">
        <f>IF(N608="snížená",J608,0)</f>
        <v>0</v>
      </c>
      <c r="BG608" s="183">
        <f>IF(N608="zákl. přenesená",J608,0)</f>
        <v>0</v>
      </c>
      <c r="BH608" s="183">
        <f>IF(N608="sníž. přenesená",J608,0)</f>
        <v>0</v>
      </c>
      <c r="BI608" s="183">
        <f>IF(N608="nulová",J608,0)</f>
        <v>0</v>
      </c>
      <c r="BJ608" s="18" t="s">
        <v>84</v>
      </c>
      <c r="BK608" s="183">
        <f>ROUND(I608*H608,2)</f>
        <v>0</v>
      </c>
      <c r="BL608" s="18" t="s">
        <v>292</v>
      </c>
      <c r="BM608" s="182" t="s">
        <v>1219</v>
      </c>
    </row>
    <row r="609" s="2" customFormat="1">
      <c r="A609" s="37"/>
      <c r="B609" s="38"/>
      <c r="C609" s="37"/>
      <c r="D609" s="184" t="s">
        <v>145</v>
      </c>
      <c r="E609" s="37"/>
      <c r="F609" s="185" t="s">
        <v>1220</v>
      </c>
      <c r="G609" s="37"/>
      <c r="H609" s="37"/>
      <c r="I609" s="186"/>
      <c r="J609" s="37"/>
      <c r="K609" s="37"/>
      <c r="L609" s="38"/>
      <c r="M609" s="187"/>
      <c r="N609" s="188"/>
      <c r="O609" s="76"/>
      <c r="P609" s="76"/>
      <c r="Q609" s="76"/>
      <c r="R609" s="76"/>
      <c r="S609" s="76"/>
      <c r="T609" s="7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T609" s="18" t="s">
        <v>145</v>
      </c>
      <c r="AU609" s="18" t="s">
        <v>86</v>
      </c>
    </row>
    <row r="610" s="14" customFormat="1">
      <c r="A610" s="14"/>
      <c r="B610" s="196"/>
      <c r="C610" s="14"/>
      <c r="D610" s="184" t="s">
        <v>147</v>
      </c>
      <c r="E610" s="14"/>
      <c r="F610" s="198" t="s">
        <v>1221</v>
      </c>
      <c r="G610" s="14"/>
      <c r="H610" s="199">
        <v>837.755</v>
      </c>
      <c r="I610" s="200"/>
      <c r="J610" s="14"/>
      <c r="K610" s="14"/>
      <c r="L610" s="196"/>
      <c r="M610" s="201"/>
      <c r="N610" s="202"/>
      <c r="O610" s="202"/>
      <c r="P610" s="202"/>
      <c r="Q610" s="202"/>
      <c r="R610" s="202"/>
      <c r="S610" s="202"/>
      <c r="T610" s="20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197" t="s">
        <v>147</v>
      </c>
      <c r="AU610" s="197" t="s">
        <v>86</v>
      </c>
      <c r="AV610" s="14" t="s">
        <v>86</v>
      </c>
      <c r="AW610" s="14" t="s">
        <v>3</v>
      </c>
      <c r="AX610" s="14" t="s">
        <v>84</v>
      </c>
      <c r="AY610" s="197" t="s">
        <v>136</v>
      </c>
    </row>
    <row r="611" s="2" customFormat="1" ht="24.15" customHeight="1">
      <c r="A611" s="37"/>
      <c r="B611" s="170"/>
      <c r="C611" s="171" t="s">
        <v>1222</v>
      </c>
      <c r="D611" s="171" t="s">
        <v>139</v>
      </c>
      <c r="E611" s="172" t="s">
        <v>1223</v>
      </c>
      <c r="F611" s="173" t="s">
        <v>1224</v>
      </c>
      <c r="G611" s="174" t="s">
        <v>142</v>
      </c>
      <c r="H611" s="175">
        <v>728.48299999999995</v>
      </c>
      <c r="I611" s="176"/>
      <c r="J611" s="177">
        <f>ROUND(I611*H611,2)</f>
        <v>0</v>
      </c>
      <c r="K611" s="173" t="s">
        <v>154</v>
      </c>
      <c r="L611" s="38"/>
      <c r="M611" s="178" t="s">
        <v>1</v>
      </c>
      <c r="N611" s="179" t="s">
        <v>41</v>
      </c>
      <c r="O611" s="76"/>
      <c r="P611" s="180">
        <f>O611*H611</f>
        <v>0</v>
      </c>
      <c r="Q611" s="180">
        <v>5.0000000000000002E-05</v>
      </c>
      <c r="R611" s="180">
        <f>Q611*H611</f>
        <v>0.036424150000000002</v>
      </c>
      <c r="S611" s="180">
        <v>0</v>
      </c>
      <c r="T611" s="181">
        <f>S611*H611</f>
        <v>0</v>
      </c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R611" s="182" t="s">
        <v>292</v>
      </c>
      <c r="AT611" s="182" t="s">
        <v>139</v>
      </c>
      <c r="AU611" s="182" t="s">
        <v>86</v>
      </c>
      <c r="AY611" s="18" t="s">
        <v>136</v>
      </c>
      <c r="BE611" s="183">
        <f>IF(N611="základní",J611,0)</f>
        <v>0</v>
      </c>
      <c r="BF611" s="183">
        <f>IF(N611="snížená",J611,0)</f>
        <v>0</v>
      </c>
      <c r="BG611" s="183">
        <f>IF(N611="zákl. přenesená",J611,0)</f>
        <v>0</v>
      </c>
      <c r="BH611" s="183">
        <f>IF(N611="sníž. přenesená",J611,0)</f>
        <v>0</v>
      </c>
      <c r="BI611" s="183">
        <f>IF(N611="nulová",J611,0)</f>
        <v>0</v>
      </c>
      <c r="BJ611" s="18" t="s">
        <v>84</v>
      </c>
      <c r="BK611" s="183">
        <f>ROUND(I611*H611,2)</f>
        <v>0</v>
      </c>
      <c r="BL611" s="18" t="s">
        <v>292</v>
      </c>
      <c r="BM611" s="182" t="s">
        <v>1225</v>
      </c>
    </row>
    <row r="612" s="2" customFormat="1">
      <c r="A612" s="37"/>
      <c r="B612" s="38"/>
      <c r="C612" s="37"/>
      <c r="D612" s="184" t="s">
        <v>145</v>
      </c>
      <c r="E612" s="37"/>
      <c r="F612" s="185" t="s">
        <v>1226</v>
      </c>
      <c r="G612" s="37"/>
      <c r="H612" s="37"/>
      <c r="I612" s="186"/>
      <c r="J612" s="37"/>
      <c r="K612" s="37"/>
      <c r="L612" s="38"/>
      <c r="M612" s="187"/>
      <c r="N612" s="188"/>
      <c r="O612" s="76"/>
      <c r="P612" s="76"/>
      <c r="Q612" s="76"/>
      <c r="R612" s="76"/>
      <c r="S612" s="76"/>
      <c r="T612" s="7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T612" s="18" t="s">
        <v>145</v>
      </c>
      <c r="AU612" s="18" t="s">
        <v>86</v>
      </c>
    </row>
    <row r="613" s="2" customFormat="1" ht="24.15" customHeight="1">
      <c r="A613" s="37"/>
      <c r="B613" s="170"/>
      <c r="C613" s="171" t="s">
        <v>1227</v>
      </c>
      <c r="D613" s="171" t="s">
        <v>139</v>
      </c>
      <c r="E613" s="172" t="s">
        <v>1228</v>
      </c>
      <c r="F613" s="173" t="s">
        <v>1229</v>
      </c>
      <c r="G613" s="174" t="s">
        <v>207</v>
      </c>
      <c r="H613" s="175">
        <v>17.050000000000001</v>
      </c>
      <c r="I613" s="176"/>
      <c r="J613" s="177">
        <f>ROUND(I613*H613,2)</f>
        <v>0</v>
      </c>
      <c r="K613" s="173" t="s">
        <v>154</v>
      </c>
      <c r="L613" s="38"/>
      <c r="M613" s="178" t="s">
        <v>1</v>
      </c>
      <c r="N613" s="179" t="s">
        <v>41</v>
      </c>
      <c r="O613" s="76"/>
      <c r="P613" s="180">
        <f>O613*H613</f>
        <v>0</v>
      </c>
      <c r="Q613" s="180">
        <v>0.002</v>
      </c>
      <c r="R613" s="180">
        <f>Q613*H613</f>
        <v>0.034100000000000005</v>
      </c>
      <c r="S613" s="180">
        <v>0</v>
      </c>
      <c r="T613" s="181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82" t="s">
        <v>292</v>
      </c>
      <c r="AT613" s="182" t="s">
        <v>139</v>
      </c>
      <c r="AU613" s="182" t="s">
        <v>86</v>
      </c>
      <c r="AY613" s="18" t="s">
        <v>136</v>
      </c>
      <c r="BE613" s="183">
        <f>IF(N613="základní",J613,0)</f>
        <v>0</v>
      </c>
      <c r="BF613" s="183">
        <f>IF(N613="snížená",J613,0)</f>
        <v>0</v>
      </c>
      <c r="BG613" s="183">
        <f>IF(N613="zákl. přenesená",J613,0)</f>
        <v>0</v>
      </c>
      <c r="BH613" s="183">
        <f>IF(N613="sníž. přenesená",J613,0)</f>
        <v>0</v>
      </c>
      <c r="BI613" s="183">
        <f>IF(N613="nulová",J613,0)</f>
        <v>0</v>
      </c>
      <c r="BJ613" s="18" t="s">
        <v>84</v>
      </c>
      <c r="BK613" s="183">
        <f>ROUND(I613*H613,2)</f>
        <v>0</v>
      </c>
      <c r="BL613" s="18" t="s">
        <v>292</v>
      </c>
      <c r="BM613" s="182" t="s">
        <v>1230</v>
      </c>
    </row>
    <row r="614" s="2" customFormat="1">
      <c r="A614" s="37"/>
      <c r="B614" s="38"/>
      <c r="C614" s="37"/>
      <c r="D614" s="184" t="s">
        <v>145</v>
      </c>
      <c r="E614" s="37"/>
      <c r="F614" s="185" t="s">
        <v>1231</v>
      </c>
      <c r="G614" s="37"/>
      <c r="H614" s="37"/>
      <c r="I614" s="186"/>
      <c r="J614" s="37"/>
      <c r="K614" s="37"/>
      <c r="L614" s="38"/>
      <c r="M614" s="187"/>
      <c r="N614" s="188"/>
      <c r="O614" s="76"/>
      <c r="P614" s="76"/>
      <c r="Q614" s="76"/>
      <c r="R614" s="76"/>
      <c r="S614" s="76"/>
      <c r="T614" s="7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T614" s="18" t="s">
        <v>145</v>
      </c>
      <c r="AU614" s="18" t="s">
        <v>86</v>
      </c>
    </row>
    <row r="615" s="14" customFormat="1">
      <c r="A615" s="14"/>
      <c r="B615" s="196"/>
      <c r="C615" s="14"/>
      <c r="D615" s="184" t="s">
        <v>147</v>
      </c>
      <c r="E615" s="197" t="s">
        <v>1</v>
      </c>
      <c r="F615" s="198" t="s">
        <v>1232</v>
      </c>
      <c r="G615" s="14"/>
      <c r="H615" s="199">
        <v>17.050000000000001</v>
      </c>
      <c r="I615" s="200"/>
      <c r="J615" s="14"/>
      <c r="K615" s="14"/>
      <c r="L615" s="196"/>
      <c r="M615" s="201"/>
      <c r="N615" s="202"/>
      <c r="O615" s="202"/>
      <c r="P615" s="202"/>
      <c r="Q615" s="202"/>
      <c r="R615" s="202"/>
      <c r="S615" s="202"/>
      <c r="T615" s="20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197" t="s">
        <v>147</v>
      </c>
      <c r="AU615" s="197" t="s">
        <v>86</v>
      </c>
      <c r="AV615" s="14" t="s">
        <v>86</v>
      </c>
      <c r="AW615" s="14" t="s">
        <v>32</v>
      </c>
      <c r="AX615" s="14" t="s">
        <v>84</v>
      </c>
      <c r="AY615" s="197" t="s">
        <v>136</v>
      </c>
    </row>
    <row r="616" s="2" customFormat="1" ht="24.15" customHeight="1">
      <c r="A616" s="37"/>
      <c r="B616" s="170"/>
      <c r="C616" s="171" t="s">
        <v>1233</v>
      </c>
      <c r="D616" s="171" t="s">
        <v>139</v>
      </c>
      <c r="E616" s="172" t="s">
        <v>1234</v>
      </c>
      <c r="F616" s="173" t="s">
        <v>1235</v>
      </c>
      <c r="G616" s="174" t="s">
        <v>255</v>
      </c>
      <c r="H616" s="175">
        <v>27.012</v>
      </c>
      <c r="I616" s="176"/>
      <c r="J616" s="177">
        <f>ROUND(I616*H616,2)</f>
        <v>0</v>
      </c>
      <c r="K616" s="173" t="s">
        <v>154</v>
      </c>
      <c r="L616" s="38"/>
      <c r="M616" s="178" t="s">
        <v>1</v>
      </c>
      <c r="N616" s="179" t="s">
        <v>41</v>
      </c>
      <c r="O616" s="76"/>
      <c r="P616" s="180">
        <f>O616*H616</f>
        <v>0</v>
      </c>
      <c r="Q616" s="180">
        <v>0</v>
      </c>
      <c r="R616" s="180">
        <f>Q616*H616</f>
        <v>0</v>
      </c>
      <c r="S616" s="180">
        <v>0</v>
      </c>
      <c r="T616" s="181">
        <f>S616*H616</f>
        <v>0</v>
      </c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R616" s="182" t="s">
        <v>292</v>
      </c>
      <c r="AT616" s="182" t="s">
        <v>139</v>
      </c>
      <c r="AU616" s="182" t="s">
        <v>86</v>
      </c>
      <c r="AY616" s="18" t="s">
        <v>136</v>
      </c>
      <c r="BE616" s="183">
        <f>IF(N616="základní",J616,0)</f>
        <v>0</v>
      </c>
      <c r="BF616" s="183">
        <f>IF(N616="snížená",J616,0)</f>
        <v>0</v>
      </c>
      <c r="BG616" s="183">
        <f>IF(N616="zákl. přenesená",J616,0)</f>
        <v>0</v>
      </c>
      <c r="BH616" s="183">
        <f>IF(N616="sníž. přenesená",J616,0)</f>
        <v>0</v>
      </c>
      <c r="BI616" s="183">
        <f>IF(N616="nulová",J616,0)</f>
        <v>0</v>
      </c>
      <c r="BJ616" s="18" t="s">
        <v>84</v>
      </c>
      <c r="BK616" s="183">
        <f>ROUND(I616*H616,2)</f>
        <v>0</v>
      </c>
      <c r="BL616" s="18" t="s">
        <v>292</v>
      </c>
      <c r="BM616" s="182" t="s">
        <v>1236</v>
      </c>
    </row>
    <row r="617" s="2" customFormat="1">
      <c r="A617" s="37"/>
      <c r="B617" s="38"/>
      <c r="C617" s="37"/>
      <c r="D617" s="184" t="s">
        <v>145</v>
      </c>
      <c r="E617" s="37"/>
      <c r="F617" s="185" t="s">
        <v>1237</v>
      </c>
      <c r="G617" s="37"/>
      <c r="H617" s="37"/>
      <c r="I617" s="186"/>
      <c r="J617" s="37"/>
      <c r="K617" s="37"/>
      <c r="L617" s="38"/>
      <c r="M617" s="187"/>
      <c r="N617" s="188"/>
      <c r="O617" s="76"/>
      <c r="P617" s="76"/>
      <c r="Q617" s="76"/>
      <c r="R617" s="76"/>
      <c r="S617" s="76"/>
      <c r="T617" s="7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T617" s="18" t="s">
        <v>145</v>
      </c>
      <c r="AU617" s="18" t="s">
        <v>86</v>
      </c>
    </row>
    <row r="618" s="12" customFormat="1" ht="22.8" customHeight="1">
      <c r="A618" s="12"/>
      <c r="B618" s="157"/>
      <c r="C618" s="12"/>
      <c r="D618" s="158" t="s">
        <v>75</v>
      </c>
      <c r="E618" s="168" t="s">
        <v>1238</v>
      </c>
      <c r="F618" s="168" t="s">
        <v>1239</v>
      </c>
      <c r="G618" s="12"/>
      <c r="H618" s="12"/>
      <c r="I618" s="160"/>
      <c r="J618" s="169">
        <f>BK618</f>
        <v>0</v>
      </c>
      <c r="K618" s="12"/>
      <c r="L618" s="157"/>
      <c r="M618" s="162"/>
      <c r="N618" s="163"/>
      <c r="O618" s="163"/>
      <c r="P618" s="164">
        <f>SUM(P619:P639)</f>
        <v>0</v>
      </c>
      <c r="Q618" s="163"/>
      <c r="R618" s="164">
        <f>SUM(R619:R639)</f>
        <v>0.0045367999999999997</v>
      </c>
      <c r="S618" s="163"/>
      <c r="T618" s="165">
        <f>SUM(T619:T639)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158" t="s">
        <v>86</v>
      </c>
      <c r="AT618" s="166" t="s">
        <v>75</v>
      </c>
      <c r="AU618" s="166" t="s">
        <v>84</v>
      </c>
      <c r="AY618" s="158" t="s">
        <v>136</v>
      </c>
      <c r="BK618" s="167">
        <f>SUM(BK619:BK639)</f>
        <v>0</v>
      </c>
    </row>
    <row r="619" s="2" customFormat="1" ht="16.5" customHeight="1">
      <c r="A619" s="37"/>
      <c r="B619" s="170"/>
      <c r="C619" s="171" t="s">
        <v>1240</v>
      </c>
      <c r="D619" s="171" t="s">
        <v>139</v>
      </c>
      <c r="E619" s="172" t="s">
        <v>1241</v>
      </c>
      <c r="F619" s="173" t="s">
        <v>1242</v>
      </c>
      <c r="G619" s="174" t="s">
        <v>142</v>
      </c>
      <c r="H619" s="175">
        <v>11.342000000000001</v>
      </c>
      <c r="I619" s="176"/>
      <c r="J619" s="177">
        <f>ROUND(I619*H619,2)</f>
        <v>0</v>
      </c>
      <c r="K619" s="173" t="s">
        <v>154</v>
      </c>
      <c r="L619" s="38"/>
      <c r="M619" s="178" t="s">
        <v>1</v>
      </c>
      <c r="N619" s="179" t="s">
        <v>41</v>
      </c>
      <c r="O619" s="76"/>
      <c r="P619" s="180">
        <f>O619*H619</f>
        <v>0</v>
      </c>
      <c r="Q619" s="180">
        <v>6.9999999999999994E-05</v>
      </c>
      <c r="R619" s="180">
        <f>Q619*H619</f>
        <v>0.00079393999999999992</v>
      </c>
      <c r="S619" s="180">
        <v>0</v>
      </c>
      <c r="T619" s="181">
        <f>S619*H619</f>
        <v>0</v>
      </c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R619" s="182" t="s">
        <v>292</v>
      </c>
      <c r="AT619" s="182" t="s">
        <v>139</v>
      </c>
      <c r="AU619" s="182" t="s">
        <v>86</v>
      </c>
      <c r="AY619" s="18" t="s">
        <v>136</v>
      </c>
      <c r="BE619" s="183">
        <f>IF(N619="základní",J619,0)</f>
        <v>0</v>
      </c>
      <c r="BF619" s="183">
        <f>IF(N619="snížená",J619,0)</f>
        <v>0</v>
      </c>
      <c r="BG619" s="183">
        <f>IF(N619="zákl. přenesená",J619,0)</f>
        <v>0</v>
      </c>
      <c r="BH619" s="183">
        <f>IF(N619="sníž. přenesená",J619,0)</f>
        <v>0</v>
      </c>
      <c r="BI619" s="183">
        <f>IF(N619="nulová",J619,0)</f>
        <v>0</v>
      </c>
      <c r="BJ619" s="18" t="s">
        <v>84</v>
      </c>
      <c r="BK619" s="183">
        <f>ROUND(I619*H619,2)</f>
        <v>0</v>
      </c>
      <c r="BL619" s="18" t="s">
        <v>292</v>
      </c>
      <c r="BM619" s="182" t="s">
        <v>1243</v>
      </c>
    </row>
    <row r="620" s="2" customFormat="1">
      <c r="A620" s="37"/>
      <c r="B620" s="38"/>
      <c r="C620" s="37"/>
      <c r="D620" s="184" t="s">
        <v>145</v>
      </c>
      <c r="E620" s="37"/>
      <c r="F620" s="185" t="s">
        <v>1244</v>
      </c>
      <c r="G620" s="37"/>
      <c r="H620" s="37"/>
      <c r="I620" s="186"/>
      <c r="J620" s="37"/>
      <c r="K620" s="37"/>
      <c r="L620" s="38"/>
      <c r="M620" s="187"/>
      <c r="N620" s="188"/>
      <c r="O620" s="76"/>
      <c r="P620" s="76"/>
      <c r="Q620" s="76"/>
      <c r="R620" s="76"/>
      <c r="S620" s="76"/>
      <c r="T620" s="7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T620" s="18" t="s">
        <v>145</v>
      </c>
      <c r="AU620" s="18" t="s">
        <v>86</v>
      </c>
    </row>
    <row r="621" s="13" customFormat="1">
      <c r="A621" s="13"/>
      <c r="B621" s="189"/>
      <c r="C621" s="13"/>
      <c r="D621" s="184" t="s">
        <v>147</v>
      </c>
      <c r="E621" s="190" t="s">
        <v>1</v>
      </c>
      <c r="F621" s="191" t="s">
        <v>1245</v>
      </c>
      <c r="G621" s="13"/>
      <c r="H621" s="190" t="s">
        <v>1</v>
      </c>
      <c r="I621" s="192"/>
      <c r="J621" s="13"/>
      <c r="K621" s="13"/>
      <c r="L621" s="189"/>
      <c r="M621" s="193"/>
      <c r="N621" s="194"/>
      <c r="O621" s="194"/>
      <c r="P621" s="194"/>
      <c r="Q621" s="194"/>
      <c r="R621" s="194"/>
      <c r="S621" s="194"/>
      <c r="T621" s="19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190" t="s">
        <v>147</v>
      </c>
      <c r="AU621" s="190" t="s">
        <v>86</v>
      </c>
      <c r="AV621" s="13" t="s">
        <v>84</v>
      </c>
      <c r="AW621" s="13" t="s">
        <v>32</v>
      </c>
      <c r="AX621" s="13" t="s">
        <v>76</v>
      </c>
      <c r="AY621" s="190" t="s">
        <v>136</v>
      </c>
    </row>
    <row r="622" s="14" customFormat="1">
      <c r="A622" s="14"/>
      <c r="B622" s="196"/>
      <c r="C622" s="14"/>
      <c r="D622" s="184" t="s">
        <v>147</v>
      </c>
      <c r="E622" s="197" t="s">
        <v>1</v>
      </c>
      <c r="F622" s="198" t="s">
        <v>1246</v>
      </c>
      <c r="G622" s="14"/>
      <c r="H622" s="199">
        <v>2.3599999999999999</v>
      </c>
      <c r="I622" s="200"/>
      <c r="J622" s="14"/>
      <c r="K622" s="14"/>
      <c r="L622" s="196"/>
      <c r="M622" s="201"/>
      <c r="N622" s="202"/>
      <c r="O622" s="202"/>
      <c r="P622" s="202"/>
      <c r="Q622" s="202"/>
      <c r="R622" s="202"/>
      <c r="S622" s="202"/>
      <c r="T622" s="20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197" t="s">
        <v>147</v>
      </c>
      <c r="AU622" s="197" t="s">
        <v>86</v>
      </c>
      <c r="AV622" s="14" t="s">
        <v>86</v>
      </c>
      <c r="AW622" s="14" t="s">
        <v>32</v>
      </c>
      <c r="AX622" s="14" t="s">
        <v>76</v>
      </c>
      <c r="AY622" s="197" t="s">
        <v>136</v>
      </c>
    </row>
    <row r="623" s="14" customFormat="1">
      <c r="A623" s="14"/>
      <c r="B623" s="196"/>
      <c r="C623" s="14"/>
      <c r="D623" s="184" t="s">
        <v>147</v>
      </c>
      <c r="E623" s="197" t="s">
        <v>1</v>
      </c>
      <c r="F623" s="198" t="s">
        <v>1247</v>
      </c>
      <c r="G623" s="14"/>
      <c r="H623" s="199">
        <v>2.992</v>
      </c>
      <c r="I623" s="200"/>
      <c r="J623" s="14"/>
      <c r="K623" s="14"/>
      <c r="L623" s="196"/>
      <c r="M623" s="201"/>
      <c r="N623" s="202"/>
      <c r="O623" s="202"/>
      <c r="P623" s="202"/>
      <c r="Q623" s="202"/>
      <c r="R623" s="202"/>
      <c r="S623" s="202"/>
      <c r="T623" s="20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7" t="s">
        <v>147</v>
      </c>
      <c r="AU623" s="197" t="s">
        <v>86</v>
      </c>
      <c r="AV623" s="14" t="s">
        <v>86</v>
      </c>
      <c r="AW623" s="14" t="s">
        <v>32</v>
      </c>
      <c r="AX623" s="14" t="s">
        <v>76</v>
      </c>
      <c r="AY623" s="197" t="s">
        <v>136</v>
      </c>
    </row>
    <row r="624" s="13" customFormat="1">
      <c r="A624" s="13"/>
      <c r="B624" s="189"/>
      <c r="C624" s="13"/>
      <c r="D624" s="184" t="s">
        <v>147</v>
      </c>
      <c r="E624" s="190" t="s">
        <v>1</v>
      </c>
      <c r="F624" s="191" t="s">
        <v>1248</v>
      </c>
      <c r="G624" s="13"/>
      <c r="H624" s="190" t="s">
        <v>1</v>
      </c>
      <c r="I624" s="192"/>
      <c r="J624" s="13"/>
      <c r="K624" s="13"/>
      <c r="L624" s="189"/>
      <c r="M624" s="193"/>
      <c r="N624" s="194"/>
      <c r="O624" s="194"/>
      <c r="P624" s="194"/>
      <c r="Q624" s="194"/>
      <c r="R624" s="194"/>
      <c r="S624" s="194"/>
      <c r="T624" s="19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90" t="s">
        <v>147</v>
      </c>
      <c r="AU624" s="190" t="s">
        <v>86</v>
      </c>
      <c r="AV624" s="13" t="s">
        <v>84</v>
      </c>
      <c r="AW624" s="13" t="s">
        <v>32</v>
      </c>
      <c r="AX624" s="13" t="s">
        <v>76</v>
      </c>
      <c r="AY624" s="190" t="s">
        <v>136</v>
      </c>
    </row>
    <row r="625" s="14" customFormat="1">
      <c r="A625" s="14"/>
      <c r="B625" s="196"/>
      <c r="C625" s="14"/>
      <c r="D625" s="184" t="s">
        <v>147</v>
      </c>
      <c r="E625" s="197" t="s">
        <v>1</v>
      </c>
      <c r="F625" s="198" t="s">
        <v>1249</v>
      </c>
      <c r="G625" s="14"/>
      <c r="H625" s="199">
        <v>4.9000000000000004</v>
      </c>
      <c r="I625" s="200"/>
      <c r="J625" s="14"/>
      <c r="K625" s="14"/>
      <c r="L625" s="196"/>
      <c r="M625" s="201"/>
      <c r="N625" s="202"/>
      <c r="O625" s="202"/>
      <c r="P625" s="202"/>
      <c r="Q625" s="202"/>
      <c r="R625" s="202"/>
      <c r="S625" s="202"/>
      <c r="T625" s="20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197" t="s">
        <v>147</v>
      </c>
      <c r="AU625" s="197" t="s">
        <v>86</v>
      </c>
      <c r="AV625" s="14" t="s">
        <v>86</v>
      </c>
      <c r="AW625" s="14" t="s">
        <v>32</v>
      </c>
      <c r="AX625" s="14" t="s">
        <v>76</v>
      </c>
      <c r="AY625" s="197" t="s">
        <v>136</v>
      </c>
    </row>
    <row r="626" s="14" customFormat="1">
      <c r="A626" s="14"/>
      <c r="B626" s="196"/>
      <c r="C626" s="14"/>
      <c r="D626" s="184" t="s">
        <v>147</v>
      </c>
      <c r="E626" s="197" t="s">
        <v>1</v>
      </c>
      <c r="F626" s="198" t="s">
        <v>1250</v>
      </c>
      <c r="G626" s="14"/>
      <c r="H626" s="199">
        <v>1.0900000000000001</v>
      </c>
      <c r="I626" s="200"/>
      <c r="J626" s="14"/>
      <c r="K626" s="14"/>
      <c r="L626" s="196"/>
      <c r="M626" s="201"/>
      <c r="N626" s="202"/>
      <c r="O626" s="202"/>
      <c r="P626" s="202"/>
      <c r="Q626" s="202"/>
      <c r="R626" s="202"/>
      <c r="S626" s="202"/>
      <c r="T626" s="20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197" t="s">
        <v>147</v>
      </c>
      <c r="AU626" s="197" t="s">
        <v>86</v>
      </c>
      <c r="AV626" s="14" t="s">
        <v>86</v>
      </c>
      <c r="AW626" s="14" t="s">
        <v>32</v>
      </c>
      <c r="AX626" s="14" t="s">
        <v>76</v>
      </c>
      <c r="AY626" s="197" t="s">
        <v>136</v>
      </c>
    </row>
    <row r="627" s="15" customFormat="1">
      <c r="A627" s="15"/>
      <c r="B627" s="204"/>
      <c r="C627" s="15"/>
      <c r="D627" s="184" t="s">
        <v>147</v>
      </c>
      <c r="E627" s="205" t="s">
        <v>1</v>
      </c>
      <c r="F627" s="206" t="s">
        <v>190</v>
      </c>
      <c r="G627" s="15"/>
      <c r="H627" s="207">
        <v>11.342000000000001</v>
      </c>
      <c r="I627" s="208"/>
      <c r="J627" s="15"/>
      <c r="K627" s="15"/>
      <c r="L627" s="204"/>
      <c r="M627" s="209"/>
      <c r="N627" s="210"/>
      <c r="O627" s="210"/>
      <c r="P627" s="210"/>
      <c r="Q627" s="210"/>
      <c r="R627" s="210"/>
      <c r="S627" s="210"/>
      <c r="T627" s="211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05" t="s">
        <v>147</v>
      </c>
      <c r="AU627" s="205" t="s">
        <v>86</v>
      </c>
      <c r="AV627" s="15" t="s">
        <v>143</v>
      </c>
      <c r="AW627" s="15" t="s">
        <v>32</v>
      </c>
      <c r="AX627" s="15" t="s">
        <v>84</v>
      </c>
      <c r="AY627" s="205" t="s">
        <v>136</v>
      </c>
    </row>
    <row r="628" s="2" customFormat="1" ht="16.5" customHeight="1">
      <c r="A628" s="37"/>
      <c r="B628" s="170"/>
      <c r="C628" s="171" t="s">
        <v>1251</v>
      </c>
      <c r="D628" s="171" t="s">
        <v>139</v>
      </c>
      <c r="E628" s="172" t="s">
        <v>1252</v>
      </c>
      <c r="F628" s="173" t="s">
        <v>1253</v>
      </c>
      <c r="G628" s="174" t="s">
        <v>142</v>
      </c>
      <c r="H628" s="175">
        <v>5.9900000000000002</v>
      </c>
      <c r="I628" s="176"/>
      <c r="J628" s="177">
        <f>ROUND(I628*H628,2)</f>
        <v>0</v>
      </c>
      <c r="K628" s="173" t="s">
        <v>1</v>
      </c>
      <c r="L628" s="38"/>
      <c r="M628" s="178" t="s">
        <v>1</v>
      </c>
      <c r="N628" s="179" t="s">
        <v>41</v>
      </c>
      <c r="O628" s="76"/>
      <c r="P628" s="180">
        <f>O628*H628</f>
        <v>0</v>
      </c>
      <c r="Q628" s="180">
        <v>0</v>
      </c>
      <c r="R628" s="180">
        <f>Q628*H628</f>
        <v>0</v>
      </c>
      <c r="S628" s="180">
        <v>0</v>
      </c>
      <c r="T628" s="181">
        <f>S628*H628</f>
        <v>0</v>
      </c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R628" s="182" t="s">
        <v>292</v>
      </c>
      <c r="AT628" s="182" t="s">
        <v>139</v>
      </c>
      <c r="AU628" s="182" t="s">
        <v>86</v>
      </c>
      <c r="AY628" s="18" t="s">
        <v>136</v>
      </c>
      <c r="BE628" s="183">
        <f>IF(N628="základní",J628,0)</f>
        <v>0</v>
      </c>
      <c r="BF628" s="183">
        <f>IF(N628="snížená",J628,0)</f>
        <v>0</v>
      </c>
      <c r="BG628" s="183">
        <f>IF(N628="zákl. přenesená",J628,0)</f>
        <v>0</v>
      </c>
      <c r="BH628" s="183">
        <f>IF(N628="sníž. přenesená",J628,0)</f>
        <v>0</v>
      </c>
      <c r="BI628" s="183">
        <f>IF(N628="nulová",J628,0)</f>
        <v>0</v>
      </c>
      <c r="BJ628" s="18" t="s">
        <v>84</v>
      </c>
      <c r="BK628" s="183">
        <f>ROUND(I628*H628,2)</f>
        <v>0</v>
      </c>
      <c r="BL628" s="18" t="s">
        <v>292</v>
      </c>
      <c r="BM628" s="182" t="s">
        <v>1254</v>
      </c>
    </row>
    <row r="629" s="2" customFormat="1">
      <c r="A629" s="37"/>
      <c r="B629" s="38"/>
      <c r="C629" s="37"/>
      <c r="D629" s="184" t="s">
        <v>145</v>
      </c>
      <c r="E629" s="37"/>
      <c r="F629" s="185" t="s">
        <v>1255</v>
      </c>
      <c r="G629" s="37"/>
      <c r="H629" s="37"/>
      <c r="I629" s="186"/>
      <c r="J629" s="37"/>
      <c r="K629" s="37"/>
      <c r="L629" s="38"/>
      <c r="M629" s="187"/>
      <c r="N629" s="188"/>
      <c r="O629" s="76"/>
      <c r="P629" s="76"/>
      <c r="Q629" s="76"/>
      <c r="R629" s="76"/>
      <c r="S629" s="76"/>
      <c r="T629" s="7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T629" s="18" t="s">
        <v>145</v>
      </c>
      <c r="AU629" s="18" t="s">
        <v>86</v>
      </c>
    </row>
    <row r="630" s="13" customFormat="1">
      <c r="A630" s="13"/>
      <c r="B630" s="189"/>
      <c r="C630" s="13"/>
      <c r="D630" s="184" t="s">
        <v>147</v>
      </c>
      <c r="E630" s="190" t="s">
        <v>1</v>
      </c>
      <c r="F630" s="191" t="s">
        <v>1248</v>
      </c>
      <c r="G630" s="13"/>
      <c r="H630" s="190" t="s">
        <v>1</v>
      </c>
      <c r="I630" s="192"/>
      <c r="J630" s="13"/>
      <c r="K630" s="13"/>
      <c r="L630" s="189"/>
      <c r="M630" s="193"/>
      <c r="N630" s="194"/>
      <c r="O630" s="194"/>
      <c r="P630" s="194"/>
      <c r="Q630" s="194"/>
      <c r="R630" s="194"/>
      <c r="S630" s="194"/>
      <c r="T630" s="19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190" t="s">
        <v>147</v>
      </c>
      <c r="AU630" s="190" t="s">
        <v>86</v>
      </c>
      <c r="AV630" s="13" t="s">
        <v>84</v>
      </c>
      <c r="AW630" s="13" t="s">
        <v>32</v>
      </c>
      <c r="AX630" s="13" t="s">
        <v>76</v>
      </c>
      <c r="AY630" s="190" t="s">
        <v>136</v>
      </c>
    </row>
    <row r="631" s="14" customFormat="1">
      <c r="A631" s="14"/>
      <c r="B631" s="196"/>
      <c r="C631" s="14"/>
      <c r="D631" s="184" t="s">
        <v>147</v>
      </c>
      <c r="E631" s="197" t="s">
        <v>1</v>
      </c>
      <c r="F631" s="198" t="s">
        <v>1249</v>
      </c>
      <c r="G631" s="14"/>
      <c r="H631" s="199">
        <v>4.9000000000000004</v>
      </c>
      <c r="I631" s="200"/>
      <c r="J631" s="14"/>
      <c r="K631" s="14"/>
      <c r="L631" s="196"/>
      <c r="M631" s="201"/>
      <c r="N631" s="202"/>
      <c r="O631" s="202"/>
      <c r="P631" s="202"/>
      <c r="Q631" s="202"/>
      <c r="R631" s="202"/>
      <c r="S631" s="202"/>
      <c r="T631" s="20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197" t="s">
        <v>147</v>
      </c>
      <c r="AU631" s="197" t="s">
        <v>86</v>
      </c>
      <c r="AV631" s="14" t="s">
        <v>86</v>
      </c>
      <c r="AW631" s="14" t="s">
        <v>32</v>
      </c>
      <c r="AX631" s="14" t="s">
        <v>76</v>
      </c>
      <c r="AY631" s="197" t="s">
        <v>136</v>
      </c>
    </row>
    <row r="632" s="14" customFormat="1">
      <c r="A632" s="14"/>
      <c r="B632" s="196"/>
      <c r="C632" s="14"/>
      <c r="D632" s="184" t="s">
        <v>147</v>
      </c>
      <c r="E632" s="197" t="s">
        <v>1</v>
      </c>
      <c r="F632" s="198" t="s">
        <v>1250</v>
      </c>
      <c r="G632" s="14"/>
      <c r="H632" s="199">
        <v>1.0900000000000001</v>
      </c>
      <c r="I632" s="200"/>
      <c r="J632" s="14"/>
      <c r="K632" s="14"/>
      <c r="L632" s="196"/>
      <c r="M632" s="201"/>
      <c r="N632" s="202"/>
      <c r="O632" s="202"/>
      <c r="P632" s="202"/>
      <c r="Q632" s="202"/>
      <c r="R632" s="202"/>
      <c r="S632" s="202"/>
      <c r="T632" s="20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197" t="s">
        <v>147</v>
      </c>
      <c r="AU632" s="197" t="s">
        <v>86</v>
      </c>
      <c r="AV632" s="14" t="s">
        <v>86</v>
      </c>
      <c r="AW632" s="14" t="s">
        <v>32</v>
      </c>
      <c r="AX632" s="14" t="s">
        <v>76</v>
      </c>
      <c r="AY632" s="197" t="s">
        <v>136</v>
      </c>
    </row>
    <row r="633" s="15" customFormat="1">
      <c r="A633" s="15"/>
      <c r="B633" s="204"/>
      <c r="C633" s="15"/>
      <c r="D633" s="184" t="s">
        <v>147</v>
      </c>
      <c r="E633" s="205" t="s">
        <v>1</v>
      </c>
      <c r="F633" s="206" t="s">
        <v>190</v>
      </c>
      <c r="G633" s="15"/>
      <c r="H633" s="207">
        <v>5.9900000000000002</v>
      </c>
      <c r="I633" s="208"/>
      <c r="J633" s="15"/>
      <c r="K633" s="15"/>
      <c r="L633" s="204"/>
      <c r="M633" s="209"/>
      <c r="N633" s="210"/>
      <c r="O633" s="210"/>
      <c r="P633" s="210"/>
      <c r="Q633" s="210"/>
      <c r="R633" s="210"/>
      <c r="S633" s="210"/>
      <c r="T633" s="211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05" t="s">
        <v>147</v>
      </c>
      <c r="AU633" s="205" t="s">
        <v>86</v>
      </c>
      <c r="AV633" s="15" t="s">
        <v>143</v>
      </c>
      <c r="AW633" s="15" t="s">
        <v>32</v>
      </c>
      <c r="AX633" s="15" t="s">
        <v>84</v>
      </c>
      <c r="AY633" s="205" t="s">
        <v>136</v>
      </c>
    </row>
    <row r="634" s="2" customFormat="1" ht="24.15" customHeight="1">
      <c r="A634" s="37"/>
      <c r="B634" s="170"/>
      <c r="C634" s="171" t="s">
        <v>1256</v>
      </c>
      <c r="D634" s="171" t="s">
        <v>139</v>
      </c>
      <c r="E634" s="172" t="s">
        <v>1257</v>
      </c>
      <c r="F634" s="173" t="s">
        <v>1258</v>
      </c>
      <c r="G634" s="174" t="s">
        <v>142</v>
      </c>
      <c r="H634" s="175">
        <v>11.342000000000001</v>
      </c>
      <c r="I634" s="176"/>
      <c r="J634" s="177">
        <f>ROUND(I634*H634,2)</f>
        <v>0</v>
      </c>
      <c r="K634" s="173" t="s">
        <v>154</v>
      </c>
      <c r="L634" s="38"/>
      <c r="M634" s="178" t="s">
        <v>1</v>
      </c>
      <c r="N634" s="179" t="s">
        <v>41</v>
      </c>
      <c r="O634" s="76"/>
      <c r="P634" s="180">
        <f>O634*H634</f>
        <v>0</v>
      </c>
      <c r="Q634" s="180">
        <v>6.9999999999999994E-05</v>
      </c>
      <c r="R634" s="180">
        <f>Q634*H634</f>
        <v>0.00079393999999999992</v>
      </c>
      <c r="S634" s="180">
        <v>0</v>
      </c>
      <c r="T634" s="181">
        <f>S634*H634</f>
        <v>0</v>
      </c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R634" s="182" t="s">
        <v>292</v>
      </c>
      <c r="AT634" s="182" t="s">
        <v>139</v>
      </c>
      <c r="AU634" s="182" t="s">
        <v>86</v>
      </c>
      <c r="AY634" s="18" t="s">
        <v>136</v>
      </c>
      <c r="BE634" s="183">
        <f>IF(N634="základní",J634,0)</f>
        <v>0</v>
      </c>
      <c r="BF634" s="183">
        <f>IF(N634="snížená",J634,0)</f>
        <v>0</v>
      </c>
      <c r="BG634" s="183">
        <f>IF(N634="zákl. přenesená",J634,0)</f>
        <v>0</v>
      </c>
      <c r="BH634" s="183">
        <f>IF(N634="sníž. přenesená",J634,0)</f>
        <v>0</v>
      </c>
      <c r="BI634" s="183">
        <f>IF(N634="nulová",J634,0)</f>
        <v>0</v>
      </c>
      <c r="BJ634" s="18" t="s">
        <v>84</v>
      </c>
      <c r="BK634" s="183">
        <f>ROUND(I634*H634,2)</f>
        <v>0</v>
      </c>
      <c r="BL634" s="18" t="s">
        <v>292</v>
      </c>
      <c r="BM634" s="182" t="s">
        <v>1259</v>
      </c>
    </row>
    <row r="635" s="2" customFormat="1">
      <c r="A635" s="37"/>
      <c r="B635" s="38"/>
      <c r="C635" s="37"/>
      <c r="D635" s="184" t="s">
        <v>145</v>
      </c>
      <c r="E635" s="37"/>
      <c r="F635" s="185" t="s">
        <v>1260</v>
      </c>
      <c r="G635" s="37"/>
      <c r="H635" s="37"/>
      <c r="I635" s="186"/>
      <c r="J635" s="37"/>
      <c r="K635" s="37"/>
      <c r="L635" s="38"/>
      <c r="M635" s="187"/>
      <c r="N635" s="188"/>
      <c r="O635" s="76"/>
      <c r="P635" s="76"/>
      <c r="Q635" s="76"/>
      <c r="R635" s="76"/>
      <c r="S635" s="76"/>
      <c r="T635" s="7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T635" s="18" t="s">
        <v>145</v>
      </c>
      <c r="AU635" s="18" t="s">
        <v>86</v>
      </c>
    </row>
    <row r="636" s="2" customFormat="1" ht="24.15" customHeight="1">
      <c r="A636" s="37"/>
      <c r="B636" s="170"/>
      <c r="C636" s="171" t="s">
        <v>1261</v>
      </c>
      <c r="D636" s="171" t="s">
        <v>139</v>
      </c>
      <c r="E636" s="172" t="s">
        <v>1262</v>
      </c>
      <c r="F636" s="173" t="s">
        <v>1263</v>
      </c>
      <c r="G636" s="174" t="s">
        <v>142</v>
      </c>
      <c r="H636" s="175">
        <v>11.342000000000001</v>
      </c>
      <c r="I636" s="176"/>
      <c r="J636" s="177">
        <f>ROUND(I636*H636,2)</f>
        <v>0</v>
      </c>
      <c r="K636" s="173" t="s">
        <v>154</v>
      </c>
      <c r="L636" s="38"/>
      <c r="M636" s="178" t="s">
        <v>1</v>
      </c>
      <c r="N636" s="179" t="s">
        <v>41</v>
      </c>
      <c r="O636" s="76"/>
      <c r="P636" s="180">
        <f>O636*H636</f>
        <v>0</v>
      </c>
      <c r="Q636" s="180">
        <v>0.00013999999999999999</v>
      </c>
      <c r="R636" s="180">
        <f>Q636*H636</f>
        <v>0.0015878799999999999</v>
      </c>
      <c r="S636" s="180">
        <v>0</v>
      </c>
      <c r="T636" s="181">
        <f>S636*H636</f>
        <v>0</v>
      </c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R636" s="182" t="s">
        <v>292</v>
      </c>
      <c r="AT636" s="182" t="s">
        <v>139</v>
      </c>
      <c r="AU636" s="182" t="s">
        <v>86</v>
      </c>
      <c r="AY636" s="18" t="s">
        <v>136</v>
      </c>
      <c r="BE636" s="183">
        <f>IF(N636="základní",J636,0)</f>
        <v>0</v>
      </c>
      <c r="BF636" s="183">
        <f>IF(N636="snížená",J636,0)</f>
        <v>0</v>
      </c>
      <c r="BG636" s="183">
        <f>IF(N636="zákl. přenesená",J636,0)</f>
        <v>0</v>
      </c>
      <c r="BH636" s="183">
        <f>IF(N636="sníž. přenesená",J636,0)</f>
        <v>0</v>
      </c>
      <c r="BI636" s="183">
        <f>IF(N636="nulová",J636,0)</f>
        <v>0</v>
      </c>
      <c r="BJ636" s="18" t="s">
        <v>84</v>
      </c>
      <c r="BK636" s="183">
        <f>ROUND(I636*H636,2)</f>
        <v>0</v>
      </c>
      <c r="BL636" s="18" t="s">
        <v>292</v>
      </c>
      <c r="BM636" s="182" t="s">
        <v>1264</v>
      </c>
    </row>
    <row r="637" s="2" customFormat="1">
      <c r="A637" s="37"/>
      <c r="B637" s="38"/>
      <c r="C637" s="37"/>
      <c r="D637" s="184" t="s">
        <v>145</v>
      </c>
      <c r="E637" s="37"/>
      <c r="F637" s="185" t="s">
        <v>1265</v>
      </c>
      <c r="G637" s="37"/>
      <c r="H637" s="37"/>
      <c r="I637" s="186"/>
      <c r="J637" s="37"/>
      <c r="K637" s="37"/>
      <c r="L637" s="38"/>
      <c r="M637" s="187"/>
      <c r="N637" s="188"/>
      <c r="O637" s="76"/>
      <c r="P637" s="76"/>
      <c r="Q637" s="76"/>
      <c r="R637" s="76"/>
      <c r="S637" s="76"/>
      <c r="T637" s="7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T637" s="18" t="s">
        <v>145</v>
      </c>
      <c r="AU637" s="18" t="s">
        <v>86</v>
      </c>
    </row>
    <row r="638" s="2" customFormat="1" ht="24.15" customHeight="1">
      <c r="A638" s="37"/>
      <c r="B638" s="170"/>
      <c r="C638" s="171" t="s">
        <v>1266</v>
      </c>
      <c r="D638" s="171" t="s">
        <v>139</v>
      </c>
      <c r="E638" s="172" t="s">
        <v>1267</v>
      </c>
      <c r="F638" s="173" t="s">
        <v>1268</v>
      </c>
      <c r="G638" s="174" t="s">
        <v>142</v>
      </c>
      <c r="H638" s="175">
        <v>11.342000000000001</v>
      </c>
      <c r="I638" s="176"/>
      <c r="J638" s="177">
        <f>ROUND(I638*H638,2)</f>
        <v>0</v>
      </c>
      <c r="K638" s="173" t="s">
        <v>154</v>
      </c>
      <c r="L638" s="38"/>
      <c r="M638" s="178" t="s">
        <v>1</v>
      </c>
      <c r="N638" s="179" t="s">
        <v>41</v>
      </c>
      <c r="O638" s="76"/>
      <c r="P638" s="180">
        <f>O638*H638</f>
        <v>0</v>
      </c>
      <c r="Q638" s="180">
        <v>0.00012</v>
      </c>
      <c r="R638" s="180">
        <f>Q638*H638</f>
        <v>0.00136104</v>
      </c>
      <c r="S638" s="180">
        <v>0</v>
      </c>
      <c r="T638" s="181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182" t="s">
        <v>292</v>
      </c>
      <c r="AT638" s="182" t="s">
        <v>139</v>
      </c>
      <c r="AU638" s="182" t="s">
        <v>86</v>
      </c>
      <c r="AY638" s="18" t="s">
        <v>136</v>
      </c>
      <c r="BE638" s="183">
        <f>IF(N638="základní",J638,0)</f>
        <v>0</v>
      </c>
      <c r="BF638" s="183">
        <f>IF(N638="snížená",J638,0)</f>
        <v>0</v>
      </c>
      <c r="BG638" s="183">
        <f>IF(N638="zákl. přenesená",J638,0)</f>
        <v>0</v>
      </c>
      <c r="BH638" s="183">
        <f>IF(N638="sníž. přenesená",J638,0)</f>
        <v>0</v>
      </c>
      <c r="BI638" s="183">
        <f>IF(N638="nulová",J638,0)</f>
        <v>0</v>
      </c>
      <c r="BJ638" s="18" t="s">
        <v>84</v>
      </c>
      <c r="BK638" s="183">
        <f>ROUND(I638*H638,2)</f>
        <v>0</v>
      </c>
      <c r="BL638" s="18" t="s">
        <v>292</v>
      </c>
      <c r="BM638" s="182" t="s">
        <v>1269</v>
      </c>
    </row>
    <row r="639" s="2" customFormat="1">
      <c r="A639" s="37"/>
      <c r="B639" s="38"/>
      <c r="C639" s="37"/>
      <c r="D639" s="184" t="s">
        <v>145</v>
      </c>
      <c r="E639" s="37"/>
      <c r="F639" s="185" t="s">
        <v>1270</v>
      </c>
      <c r="G639" s="37"/>
      <c r="H639" s="37"/>
      <c r="I639" s="186"/>
      <c r="J639" s="37"/>
      <c r="K639" s="37"/>
      <c r="L639" s="38"/>
      <c r="M639" s="187"/>
      <c r="N639" s="188"/>
      <c r="O639" s="76"/>
      <c r="P639" s="76"/>
      <c r="Q639" s="76"/>
      <c r="R639" s="76"/>
      <c r="S639" s="76"/>
      <c r="T639" s="7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T639" s="18" t="s">
        <v>145</v>
      </c>
      <c r="AU639" s="18" t="s">
        <v>86</v>
      </c>
    </row>
    <row r="640" s="12" customFormat="1" ht="22.8" customHeight="1">
      <c r="A640" s="12"/>
      <c r="B640" s="157"/>
      <c r="C640" s="12"/>
      <c r="D640" s="158" t="s">
        <v>75</v>
      </c>
      <c r="E640" s="168" t="s">
        <v>455</v>
      </c>
      <c r="F640" s="168" t="s">
        <v>456</v>
      </c>
      <c r="G640" s="12"/>
      <c r="H640" s="12"/>
      <c r="I640" s="160"/>
      <c r="J640" s="169">
        <f>BK640</f>
        <v>0</v>
      </c>
      <c r="K640" s="12"/>
      <c r="L640" s="157"/>
      <c r="M640" s="162"/>
      <c r="N640" s="163"/>
      <c r="O640" s="163"/>
      <c r="P640" s="164">
        <f>SUM(P641:P671)</f>
        <v>0</v>
      </c>
      <c r="Q640" s="163"/>
      <c r="R640" s="164">
        <f>SUM(R641:R671)</f>
        <v>1.2878734999999999</v>
      </c>
      <c r="S640" s="163"/>
      <c r="T640" s="165">
        <f>SUM(T641:T671)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158" t="s">
        <v>86</v>
      </c>
      <c r="AT640" s="166" t="s">
        <v>75</v>
      </c>
      <c r="AU640" s="166" t="s">
        <v>84</v>
      </c>
      <c r="AY640" s="158" t="s">
        <v>136</v>
      </c>
      <c r="BK640" s="167">
        <f>SUM(BK641:BK671)</f>
        <v>0</v>
      </c>
    </row>
    <row r="641" s="2" customFormat="1" ht="24.15" customHeight="1">
      <c r="A641" s="37"/>
      <c r="B641" s="170"/>
      <c r="C641" s="171" t="s">
        <v>1271</v>
      </c>
      <c r="D641" s="171" t="s">
        <v>139</v>
      </c>
      <c r="E641" s="172" t="s">
        <v>1272</v>
      </c>
      <c r="F641" s="173" t="s">
        <v>1273</v>
      </c>
      <c r="G641" s="174" t="s">
        <v>142</v>
      </c>
      <c r="H641" s="175">
        <v>1675.1030000000001</v>
      </c>
      <c r="I641" s="176"/>
      <c r="J641" s="177">
        <f>ROUND(I641*H641,2)</f>
        <v>0</v>
      </c>
      <c r="K641" s="173" t="s">
        <v>1</v>
      </c>
      <c r="L641" s="38"/>
      <c r="M641" s="178" t="s">
        <v>1</v>
      </c>
      <c r="N641" s="179" t="s">
        <v>41</v>
      </c>
      <c r="O641" s="76"/>
      <c r="P641" s="180">
        <f>O641*H641</f>
        <v>0</v>
      </c>
      <c r="Q641" s="180">
        <v>0</v>
      </c>
      <c r="R641" s="180">
        <f>Q641*H641</f>
        <v>0</v>
      </c>
      <c r="S641" s="180">
        <v>0</v>
      </c>
      <c r="T641" s="181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82" t="s">
        <v>292</v>
      </c>
      <c r="AT641" s="182" t="s">
        <v>139</v>
      </c>
      <c r="AU641" s="182" t="s">
        <v>86</v>
      </c>
      <c r="AY641" s="18" t="s">
        <v>136</v>
      </c>
      <c r="BE641" s="183">
        <f>IF(N641="základní",J641,0)</f>
        <v>0</v>
      </c>
      <c r="BF641" s="183">
        <f>IF(N641="snížená",J641,0)</f>
        <v>0</v>
      </c>
      <c r="BG641" s="183">
        <f>IF(N641="zákl. přenesená",J641,0)</f>
        <v>0</v>
      </c>
      <c r="BH641" s="183">
        <f>IF(N641="sníž. přenesená",J641,0)</f>
        <v>0</v>
      </c>
      <c r="BI641" s="183">
        <f>IF(N641="nulová",J641,0)</f>
        <v>0</v>
      </c>
      <c r="BJ641" s="18" t="s">
        <v>84</v>
      </c>
      <c r="BK641" s="183">
        <f>ROUND(I641*H641,2)</f>
        <v>0</v>
      </c>
      <c r="BL641" s="18" t="s">
        <v>292</v>
      </c>
      <c r="BM641" s="182" t="s">
        <v>1274</v>
      </c>
    </row>
    <row r="642" s="2" customFormat="1">
      <c r="A642" s="37"/>
      <c r="B642" s="38"/>
      <c r="C642" s="37"/>
      <c r="D642" s="184" t="s">
        <v>145</v>
      </c>
      <c r="E642" s="37"/>
      <c r="F642" s="185" t="s">
        <v>1273</v>
      </c>
      <c r="G642" s="37"/>
      <c r="H642" s="37"/>
      <c r="I642" s="186"/>
      <c r="J642" s="37"/>
      <c r="K642" s="37"/>
      <c r="L642" s="38"/>
      <c r="M642" s="187"/>
      <c r="N642" s="188"/>
      <c r="O642" s="76"/>
      <c r="P642" s="76"/>
      <c r="Q642" s="76"/>
      <c r="R642" s="76"/>
      <c r="S642" s="76"/>
      <c r="T642" s="7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T642" s="18" t="s">
        <v>145</v>
      </c>
      <c r="AU642" s="18" t="s">
        <v>86</v>
      </c>
    </row>
    <row r="643" s="14" customFormat="1">
      <c r="A643" s="14"/>
      <c r="B643" s="196"/>
      <c r="C643" s="14"/>
      <c r="D643" s="184" t="s">
        <v>147</v>
      </c>
      <c r="E643" s="197" t="s">
        <v>1</v>
      </c>
      <c r="F643" s="198" t="s">
        <v>1275</v>
      </c>
      <c r="G643" s="14"/>
      <c r="H643" s="199">
        <v>728.48299999999995</v>
      </c>
      <c r="I643" s="200"/>
      <c r="J643" s="14"/>
      <c r="K643" s="14"/>
      <c r="L643" s="196"/>
      <c r="M643" s="201"/>
      <c r="N643" s="202"/>
      <c r="O643" s="202"/>
      <c r="P643" s="202"/>
      <c r="Q643" s="202"/>
      <c r="R643" s="202"/>
      <c r="S643" s="202"/>
      <c r="T643" s="20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197" t="s">
        <v>147</v>
      </c>
      <c r="AU643" s="197" t="s">
        <v>86</v>
      </c>
      <c r="AV643" s="14" t="s">
        <v>86</v>
      </c>
      <c r="AW643" s="14" t="s">
        <v>32</v>
      </c>
      <c r="AX643" s="14" t="s">
        <v>76</v>
      </c>
      <c r="AY643" s="197" t="s">
        <v>136</v>
      </c>
    </row>
    <row r="644" s="14" customFormat="1">
      <c r="A644" s="14"/>
      <c r="B644" s="196"/>
      <c r="C644" s="14"/>
      <c r="D644" s="184" t="s">
        <v>147</v>
      </c>
      <c r="E644" s="197" t="s">
        <v>1</v>
      </c>
      <c r="F644" s="198" t="s">
        <v>1276</v>
      </c>
      <c r="G644" s="14"/>
      <c r="H644" s="199">
        <v>946.62</v>
      </c>
      <c r="I644" s="200"/>
      <c r="J644" s="14"/>
      <c r="K644" s="14"/>
      <c r="L644" s="196"/>
      <c r="M644" s="201"/>
      <c r="N644" s="202"/>
      <c r="O644" s="202"/>
      <c r="P644" s="202"/>
      <c r="Q644" s="202"/>
      <c r="R644" s="202"/>
      <c r="S644" s="202"/>
      <c r="T644" s="20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197" t="s">
        <v>147</v>
      </c>
      <c r="AU644" s="197" t="s">
        <v>86</v>
      </c>
      <c r="AV644" s="14" t="s">
        <v>86</v>
      </c>
      <c r="AW644" s="14" t="s">
        <v>32</v>
      </c>
      <c r="AX644" s="14" t="s">
        <v>76</v>
      </c>
      <c r="AY644" s="197" t="s">
        <v>136</v>
      </c>
    </row>
    <row r="645" s="15" customFormat="1">
      <c r="A645" s="15"/>
      <c r="B645" s="204"/>
      <c r="C645" s="15"/>
      <c r="D645" s="184" t="s">
        <v>147</v>
      </c>
      <c r="E645" s="205" t="s">
        <v>1</v>
      </c>
      <c r="F645" s="206" t="s">
        <v>190</v>
      </c>
      <c r="G645" s="15"/>
      <c r="H645" s="207">
        <v>1675.1030000000001</v>
      </c>
      <c r="I645" s="208"/>
      <c r="J645" s="15"/>
      <c r="K645" s="15"/>
      <c r="L645" s="204"/>
      <c r="M645" s="209"/>
      <c r="N645" s="210"/>
      <c r="O645" s="210"/>
      <c r="P645" s="210"/>
      <c r="Q645" s="210"/>
      <c r="R645" s="210"/>
      <c r="S645" s="210"/>
      <c r="T645" s="211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05" t="s">
        <v>147</v>
      </c>
      <c r="AU645" s="205" t="s">
        <v>86</v>
      </c>
      <c r="AV645" s="15" t="s">
        <v>143</v>
      </c>
      <c r="AW645" s="15" t="s">
        <v>32</v>
      </c>
      <c r="AX645" s="15" t="s">
        <v>84</v>
      </c>
      <c r="AY645" s="205" t="s">
        <v>136</v>
      </c>
    </row>
    <row r="646" s="2" customFormat="1" ht="16.5" customHeight="1">
      <c r="A646" s="37"/>
      <c r="B646" s="170"/>
      <c r="C646" s="216" t="s">
        <v>1277</v>
      </c>
      <c r="D646" s="216" t="s">
        <v>554</v>
      </c>
      <c r="E646" s="217" t="s">
        <v>1278</v>
      </c>
      <c r="F646" s="218" t="s">
        <v>1279</v>
      </c>
      <c r="G646" s="219" t="s">
        <v>142</v>
      </c>
      <c r="H646" s="220">
        <v>1293.3250000000001</v>
      </c>
      <c r="I646" s="221"/>
      <c r="J646" s="222">
        <f>ROUND(I646*H646,2)</f>
        <v>0</v>
      </c>
      <c r="K646" s="218" t="s">
        <v>1</v>
      </c>
      <c r="L646" s="223"/>
      <c r="M646" s="224" t="s">
        <v>1</v>
      </c>
      <c r="N646" s="225" t="s">
        <v>41</v>
      </c>
      <c r="O646" s="76"/>
      <c r="P646" s="180">
        <f>O646*H646</f>
        <v>0</v>
      </c>
      <c r="Q646" s="180">
        <v>0</v>
      </c>
      <c r="R646" s="180">
        <f>Q646*H646</f>
        <v>0</v>
      </c>
      <c r="S646" s="180">
        <v>0</v>
      </c>
      <c r="T646" s="181">
        <f>S646*H646</f>
        <v>0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182" t="s">
        <v>383</v>
      </c>
      <c r="AT646" s="182" t="s">
        <v>554</v>
      </c>
      <c r="AU646" s="182" t="s">
        <v>86</v>
      </c>
      <c r="AY646" s="18" t="s">
        <v>136</v>
      </c>
      <c r="BE646" s="183">
        <f>IF(N646="základní",J646,0)</f>
        <v>0</v>
      </c>
      <c r="BF646" s="183">
        <f>IF(N646="snížená",J646,0)</f>
        <v>0</v>
      </c>
      <c r="BG646" s="183">
        <f>IF(N646="zákl. přenesená",J646,0)</f>
        <v>0</v>
      </c>
      <c r="BH646" s="183">
        <f>IF(N646="sníž. přenesená",J646,0)</f>
        <v>0</v>
      </c>
      <c r="BI646" s="183">
        <f>IF(N646="nulová",J646,0)</f>
        <v>0</v>
      </c>
      <c r="BJ646" s="18" t="s">
        <v>84</v>
      </c>
      <c r="BK646" s="183">
        <f>ROUND(I646*H646,2)</f>
        <v>0</v>
      </c>
      <c r="BL646" s="18" t="s">
        <v>292</v>
      </c>
      <c r="BM646" s="182" t="s">
        <v>1280</v>
      </c>
    </row>
    <row r="647" s="2" customFormat="1">
      <c r="A647" s="37"/>
      <c r="B647" s="38"/>
      <c r="C647" s="37"/>
      <c r="D647" s="184" t="s">
        <v>145</v>
      </c>
      <c r="E647" s="37"/>
      <c r="F647" s="185" t="s">
        <v>1279</v>
      </c>
      <c r="G647" s="37"/>
      <c r="H647" s="37"/>
      <c r="I647" s="186"/>
      <c r="J647" s="37"/>
      <c r="K647" s="37"/>
      <c r="L647" s="38"/>
      <c r="M647" s="187"/>
      <c r="N647" s="188"/>
      <c r="O647" s="76"/>
      <c r="P647" s="76"/>
      <c r="Q647" s="76"/>
      <c r="R647" s="76"/>
      <c r="S647" s="76"/>
      <c r="T647" s="7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T647" s="18" t="s">
        <v>145</v>
      </c>
      <c r="AU647" s="18" t="s">
        <v>86</v>
      </c>
    </row>
    <row r="648" s="14" customFormat="1">
      <c r="A648" s="14"/>
      <c r="B648" s="196"/>
      <c r="C648" s="14"/>
      <c r="D648" s="184" t="s">
        <v>147</v>
      </c>
      <c r="E648" s="14"/>
      <c r="F648" s="198" t="s">
        <v>1281</v>
      </c>
      <c r="G648" s="14"/>
      <c r="H648" s="199">
        <v>1293.3250000000001</v>
      </c>
      <c r="I648" s="200"/>
      <c r="J648" s="14"/>
      <c r="K648" s="14"/>
      <c r="L648" s="196"/>
      <c r="M648" s="201"/>
      <c r="N648" s="202"/>
      <c r="O648" s="202"/>
      <c r="P648" s="202"/>
      <c r="Q648" s="202"/>
      <c r="R648" s="202"/>
      <c r="S648" s="202"/>
      <c r="T648" s="20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197" t="s">
        <v>147</v>
      </c>
      <c r="AU648" s="197" t="s">
        <v>86</v>
      </c>
      <c r="AV648" s="14" t="s">
        <v>86</v>
      </c>
      <c r="AW648" s="14" t="s">
        <v>3</v>
      </c>
      <c r="AX648" s="14" t="s">
        <v>84</v>
      </c>
      <c r="AY648" s="197" t="s">
        <v>136</v>
      </c>
    </row>
    <row r="649" s="2" customFormat="1" ht="24.15" customHeight="1">
      <c r="A649" s="37"/>
      <c r="B649" s="170"/>
      <c r="C649" s="171" t="s">
        <v>1282</v>
      </c>
      <c r="D649" s="171" t="s">
        <v>139</v>
      </c>
      <c r="E649" s="172" t="s">
        <v>1283</v>
      </c>
      <c r="F649" s="173" t="s">
        <v>1284</v>
      </c>
      <c r="G649" s="174" t="s">
        <v>142</v>
      </c>
      <c r="H649" s="175">
        <v>2799.7249999999999</v>
      </c>
      <c r="I649" s="176"/>
      <c r="J649" s="177">
        <f>ROUND(I649*H649,2)</f>
        <v>0</v>
      </c>
      <c r="K649" s="173" t="s">
        <v>1</v>
      </c>
      <c r="L649" s="38"/>
      <c r="M649" s="178" t="s">
        <v>1</v>
      </c>
      <c r="N649" s="179" t="s">
        <v>41</v>
      </c>
      <c r="O649" s="76"/>
      <c r="P649" s="180">
        <f>O649*H649</f>
        <v>0</v>
      </c>
      <c r="Q649" s="180">
        <v>0.00020000000000000001</v>
      </c>
      <c r="R649" s="180">
        <f>Q649*H649</f>
        <v>0.55994500000000003</v>
      </c>
      <c r="S649" s="180">
        <v>0</v>
      </c>
      <c r="T649" s="181">
        <f>S649*H649</f>
        <v>0</v>
      </c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R649" s="182" t="s">
        <v>292</v>
      </c>
      <c r="AT649" s="182" t="s">
        <v>139</v>
      </c>
      <c r="AU649" s="182" t="s">
        <v>86</v>
      </c>
      <c r="AY649" s="18" t="s">
        <v>136</v>
      </c>
      <c r="BE649" s="183">
        <f>IF(N649="základní",J649,0)</f>
        <v>0</v>
      </c>
      <c r="BF649" s="183">
        <f>IF(N649="snížená",J649,0)</f>
        <v>0</v>
      </c>
      <c r="BG649" s="183">
        <f>IF(N649="zákl. přenesená",J649,0)</f>
        <v>0</v>
      </c>
      <c r="BH649" s="183">
        <f>IF(N649="sníž. přenesená",J649,0)</f>
        <v>0</v>
      </c>
      <c r="BI649" s="183">
        <f>IF(N649="nulová",J649,0)</f>
        <v>0</v>
      </c>
      <c r="BJ649" s="18" t="s">
        <v>84</v>
      </c>
      <c r="BK649" s="183">
        <f>ROUND(I649*H649,2)</f>
        <v>0</v>
      </c>
      <c r="BL649" s="18" t="s">
        <v>292</v>
      </c>
      <c r="BM649" s="182" t="s">
        <v>1285</v>
      </c>
    </row>
    <row r="650" s="2" customFormat="1">
      <c r="A650" s="37"/>
      <c r="B650" s="38"/>
      <c r="C650" s="37"/>
      <c r="D650" s="184" t="s">
        <v>145</v>
      </c>
      <c r="E650" s="37"/>
      <c r="F650" s="185" t="s">
        <v>1284</v>
      </c>
      <c r="G650" s="37"/>
      <c r="H650" s="37"/>
      <c r="I650" s="186"/>
      <c r="J650" s="37"/>
      <c r="K650" s="37"/>
      <c r="L650" s="38"/>
      <c r="M650" s="187"/>
      <c r="N650" s="188"/>
      <c r="O650" s="76"/>
      <c r="P650" s="76"/>
      <c r="Q650" s="76"/>
      <c r="R650" s="76"/>
      <c r="S650" s="76"/>
      <c r="T650" s="7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T650" s="18" t="s">
        <v>145</v>
      </c>
      <c r="AU650" s="18" t="s">
        <v>86</v>
      </c>
    </row>
    <row r="651" s="13" customFormat="1">
      <c r="A651" s="13"/>
      <c r="B651" s="189"/>
      <c r="C651" s="13"/>
      <c r="D651" s="184" t="s">
        <v>147</v>
      </c>
      <c r="E651" s="190" t="s">
        <v>1</v>
      </c>
      <c r="F651" s="191" t="s">
        <v>1286</v>
      </c>
      <c r="G651" s="13"/>
      <c r="H651" s="190" t="s">
        <v>1</v>
      </c>
      <c r="I651" s="192"/>
      <c r="J651" s="13"/>
      <c r="K651" s="13"/>
      <c r="L651" s="189"/>
      <c r="M651" s="193"/>
      <c r="N651" s="194"/>
      <c r="O651" s="194"/>
      <c r="P651" s="194"/>
      <c r="Q651" s="194"/>
      <c r="R651" s="194"/>
      <c r="S651" s="194"/>
      <c r="T651" s="19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190" t="s">
        <v>147</v>
      </c>
      <c r="AU651" s="190" t="s">
        <v>86</v>
      </c>
      <c r="AV651" s="13" t="s">
        <v>84</v>
      </c>
      <c r="AW651" s="13" t="s">
        <v>32</v>
      </c>
      <c r="AX651" s="13" t="s">
        <v>76</v>
      </c>
      <c r="AY651" s="190" t="s">
        <v>136</v>
      </c>
    </row>
    <row r="652" s="14" customFormat="1">
      <c r="A652" s="14"/>
      <c r="B652" s="196"/>
      <c r="C652" s="14"/>
      <c r="D652" s="184" t="s">
        <v>147</v>
      </c>
      <c r="E652" s="197" t="s">
        <v>1</v>
      </c>
      <c r="F652" s="198" t="s">
        <v>1287</v>
      </c>
      <c r="G652" s="14"/>
      <c r="H652" s="199">
        <v>3175.7600000000002</v>
      </c>
      <c r="I652" s="200"/>
      <c r="J652" s="14"/>
      <c r="K652" s="14"/>
      <c r="L652" s="196"/>
      <c r="M652" s="201"/>
      <c r="N652" s="202"/>
      <c r="O652" s="202"/>
      <c r="P652" s="202"/>
      <c r="Q652" s="202"/>
      <c r="R652" s="202"/>
      <c r="S652" s="202"/>
      <c r="T652" s="20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197" t="s">
        <v>147</v>
      </c>
      <c r="AU652" s="197" t="s">
        <v>86</v>
      </c>
      <c r="AV652" s="14" t="s">
        <v>86</v>
      </c>
      <c r="AW652" s="14" t="s">
        <v>32</v>
      </c>
      <c r="AX652" s="14" t="s">
        <v>76</v>
      </c>
      <c r="AY652" s="197" t="s">
        <v>136</v>
      </c>
    </row>
    <row r="653" s="13" customFormat="1">
      <c r="A653" s="13"/>
      <c r="B653" s="189"/>
      <c r="C653" s="13"/>
      <c r="D653" s="184" t="s">
        <v>147</v>
      </c>
      <c r="E653" s="190" t="s">
        <v>1</v>
      </c>
      <c r="F653" s="191" t="s">
        <v>636</v>
      </c>
      <c r="G653" s="13"/>
      <c r="H653" s="190" t="s">
        <v>1</v>
      </c>
      <c r="I653" s="192"/>
      <c r="J653" s="13"/>
      <c r="K653" s="13"/>
      <c r="L653" s="189"/>
      <c r="M653" s="193"/>
      <c r="N653" s="194"/>
      <c r="O653" s="194"/>
      <c r="P653" s="194"/>
      <c r="Q653" s="194"/>
      <c r="R653" s="194"/>
      <c r="S653" s="194"/>
      <c r="T653" s="19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190" t="s">
        <v>147</v>
      </c>
      <c r="AU653" s="190" t="s">
        <v>86</v>
      </c>
      <c r="AV653" s="13" t="s">
        <v>84</v>
      </c>
      <c r="AW653" s="13" t="s">
        <v>32</v>
      </c>
      <c r="AX653" s="13" t="s">
        <v>76</v>
      </c>
      <c r="AY653" s="190" t="s">
        <v>136</v>
      </c>
    </row>
    <row r="654" s="14" customFormat="1">
      <c r="A654" s="14"/>
      <c r="B654" s="196"/>
      <c r="C654" s="14"/>
      <c r="D654" s="184" t="s">
        <v>147</v>
      </c>
      <c r="E654" s="197" t="s">
        <v>1</v>
      </c>
      <c r="F654" s="198" t="s">
        <v>637</v>
      </c>
      <c r="G654" s="14"/>
      <c r="H654" s="199">
        <v>177.18799999999999</v>
      </c>
      <c r="I654" s="200"/>
      <c r="J654" s="14"/>
      <c r="K654" s="14"/>
      <c r="L654" s="196"/>
      <c r="M654" s="201"/>
      <c r="N654" s="202"/>
      <c r="O654" s="202"/>
      <c r="P654" s="202"/>
      <c r="Q654" s="202"/>
      <c r="R654" s="202"/>
      <c r="S654" s="202"/>
      <c r="T654" s="20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197" t="s">
        <v>147</v>
      </c>
      <c r="AU654" s="197" t="s">
        <v>86</v>
      </c>
      <c r="AV654" s="14" t="s">
        <v>86</v>
      </c>
      <c r="AW654" s="14" t="s">
        <v>32</v>
      </c>
      <c r="AX654" s="14" t="s">
        <v>76</v>
      </c>
      <c r="AY654" s="197" t="s">
        <v>136</v>
      </c>
    </row>
    <row r="655" s="13" customFormat="1">
      <c r="A655" s="13"/>
      <c r="B655" s="189"/>
      <c r="C655" s="13"/>
      <c r="D655" s="184" t="s">
        <v>147</v>
      </c>
      <c r="E655" s="190" t="s">
        <v>1</v>
      </c>
      <c r="F655" s="191" t="s">
        <v>1288</v>
      </c>
      <c r="G655" s="13"/>
      <c r="H655" s="190" t="s">
        <v>1</v>
      </c>
      <c r="I655" s="192"/>
      <c r="J655" s="13"/>
      <c r="K655" s="13"/>
      <c r="L655" s="189"/>
      <c r="M655" s="193"/>
      <c r="N655" s="194"/>
      <c r="O655" s="194"/>
      <c r="P655" s="194"/>
      <c r="Q655" s="194"/>
      <c r="R655" s="194"/>
      <c r="S655" s="194"/>
      <c r="T655" s="19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190" t="s">
        <v>147</v>
      </c>
      <c r="AU655" s="190" t="s">
        <v>86</v>
      </c>
      <c r="AV655" s="13" t="s">
        <v>84</v>
      </c>
      <c r="AW655" s="13" t="s">
        <v>32</v>
      </c>
      <c r="AX655" s="13" t="s">
        <v>76</v>
      </c>
      <c r="AY655" s="190" t="s">
        <v>136</v>
      </c>
    </row>
    <row r="656" s="14" customFormat="1">
      <c r="A656" s="14"/>
      <c r="B656" s="196"/>
      <c r="C656" s="14"/>
      <c r="D656" s="184" t="s">
        <v>147</v>
      </c>
      <c r="E656" s="197" t="s">
        <v>1</v>
      </c>
      <c r="F656" s="198" t="s">
        <v>1289</v>
      </c>
      <c r="G656" s="14"/>
      <c r="H656" s="199">
        <v>175.25999999999999</v>
      </c>
      <c r="I656" s="200"/>
      <c r="J656" s="14"/>
      <c r="K656" s="14"/>
      <c r="L656" s="196"/>
      <c r="M656" s="201"/>
      <c r="N656" s="202"/>
      <c r="O656" s="202"/>
      <c r="P656" s="202"/>
      <c r="Q656" s="202"/>
      <c r="R656" s="202"/>
      <c r="S656" s="202"/>
      <c r="T656" s="20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197" t="s">
        <v>147</v>
      </c>
      <c r="AU656" s="197" t="s">
        <v>86</v>
      </c>
      <c r="AV656" s="14" t="s">
        <v>86</v>
      </c>
      <c r="AW656" s="14" t="s">
        <v>32</v>
      </c>
      <c r="AX656" s="14" t="s">
        <v>76</v>
      </c>
      <c r="AY656" s="197" t="s">
        <v>136</v>
      </c>
    </row>
    <row r="657" s="13" customFormat="1">
      <c r="A657" s="13"/>
      <c r="B657" s="189"/>
      <c r="C657" s="13"/>
      <c r="D657" s="184" t="s">
        <v>147</v>
      </c>
      <c r="E657" s="190" t="s">
        <v>1</v>
      </c>
      <c r="F657" s="191" t="s">
        <v>1290</v>
      </c>
      <c r="G657" s="13"/>
      <c r="H657" s="190" t="s">
        <v>1</v>
      </c>
      <c r="I657" s="192"/>
      <c r="J657" s="13"/>
      <c r="K657" s="13"/>
      <c r="L657" s="189"/>
      <c r="M657" s="193"/>
      <c r="N657" s="194"/>
      <c r="O657" s="194"/>
      <c r="P657" s="194"/>
      <c r="Q657" s="194"/>
      <c r="R657" s="194"/>
      <c r="S657" s="194"/>
      <c r="T657" s="19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190" t="s">
        <v>147</v>
      </c>
      <c r="AU657" s="190" t="s">
        <v>86</v>
      </c>
      <c r="AV657" s="13" t="s">
        <v>84</v>
      </c>
      <c r="AW657" s="13" t="s">
        <v>32</v>
      </c>
      <c r="AX657" s="13" t="s">
        <v>76</v>
      </c>
      <c r="AY657" s="190" t="s">
        <v>136</v>
      </c>
    </row>
    <row r="658" s="14" customFormat="1">
      <c r="A658" s="14"/>
      <c r="B658" s="196"/>
      <c r="C658" s="14"/>
      <c r="D658" s="184" t="s">
        <v>147</v>
      </c>
      <c r="E658" s="197" t="s">
        <v>1</v>
      </c>
      <c r="F658" s="198" t="s">
        <v>1291</v>
      </c>
      <c r="G658" s="14"/>
      <c r="H658" s="199">
        <v>-728.48299999999995</v>
      </c>
      <c r="I658" s="200"/>
      <c r="J658" s="14"/>
      <c r="K658" s="14"/>
      <c r="L658" s="196"/>
      <c r="M658" s="201"/>
      <c r="N658" s="202"/>
      <c r="O658" s="202"/>
      <c r="P658" s="202"/>
      <c r="Q658" s="202"/>
      <c r="R658" s="202"/>
      <c r="S658" s="202"/>
      <c r="T658" s="20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197" t="s">
        <v>147</v>
      </c>
      <c r="AU658" s="197" t="s">
        <v>86</v>
      </c>
      <c r="AV658" s="14" t="s">
        <v>86</v>
      </c>
      <c r="AW658" s="14" t="s">
        <v>32</v>
      </c>
      <c r="AX658" s="14" t="s">
        <v>76</v>
      </c>
      <c r="AY658" s="197" t="s">
        <v>136</v>
      </c>
    </row>
    <row r="659" s="15" customFormat="1">
      <c r="A659" s="15"/>
      <c r="B659" s="204"/>
      <c r="C659" s="15"/>
      <c r="D659" s="184" t="s">
        <v>147</v>
      </c>
      <c r="E659" s="205" t="s">
        <v>1</v>
      </c>
      <c r="F659" s="206" t="s">
        <v>190</v>
      </c>
      <c r="G659" s="15"/>
      <c r="H659" s="207">
        <v>2799.7250000000004</v>
      </c>
      <c r="I659" s="208"/>
      <c r="J659" s="15"/>
      <c r="K659" s="15"/>
      <c r="L659" s="204"/>
      <c r="M659" s="209"/>
      <c r="N659" s="210"/>
      <c r="O659" s="210"/>
      <c r="P659" s="210"/>
      <c r="Q659" s="210"/>
      <c r="R659" s="210"/>
      <c r="S659" s="210"/>
      <c r="T659" s="211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05" t="s">
        <v>147</v>
      </c>
      <c r="AU659" s="205" t="s">
        <v>86</v>
      </c>
      <c r="AV659" s="15" t="s">
        <v>143</v>
      </c>
      <c r="AW659" s="15" t="s">
        <v>32</v>
      </c>
      <c r="AX659" s="15" t="s">
        <v>84</v>
      </c>
      <c r="AY659" s="205" t="s">
        <v>136</v>
      </c>
    </row>
    <row r="660" s="2" customFormat="1" ht="33" customHeight="1">
      <c r="A660" s="37"/>
      <c r="B660" s="170"/>
      <c r="C660" s="171" t="s">
        <v>1292</v>
      </c>
      <c r="D660" s="171" t="s">
        <v>139</v>
      </c>
      <c r="E660" s="172" t="s">
        <v>1293</v>
      </c>
      <c r="F660" s="173" t="s">
        <v>1294</v>
      </c>
      <c r="G660" s="174" t="s">
        <v>142</v>
      </c>
      <c r="H660" s="175">
        <v>1960.7629999999999</v>
      </c>
      <c r="I660" s="176"/>
      <c r="J660" s="177">
        <f>ROUND(I660*H660,2)</f>
        <v>0</v>
      </c>
      <c r="K660" s="173" t="s">
        <v>154</v>
      </c>
      <c r="L660" s="38"/>
      <c r="M660" s="178" t="s">
        <v>1</v>
      </c>
      <c r="N660" s="179" t="s">
        <v>41</v>
      </c>
      <c r="O660" s="76"/>
      <c r="P660" s="180">
        <f>O660*H660</f>
        <v>0</v>
      </c>
      <c r="Q660" s="180">
        <v>0.00025999999999999998</v>
      </c>
      <c r="R660" s="180">
        <f>Q660*H660</f>
        <v>0.50979837999999988</v>
      </c>
      <c r="S660" s="180">
        <v>0</v>
      </c>
      <c r="T660" s="181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182" t="s">
        <v>292</v>
      </c>
      <c r="AT660" s="182" t="s">
        <v>139</v>
      </c>
      <c r="AU660" s="182" t="s">
        <v>86</v>
      </c>
      <c r="AY660" s="18" t="s">
        <v>136</v>
      </c>
      <c r="BE660" s="183">
        <f>IF(N660="základní",J660,0)</f>
        <v>0</v>
      </c>
      <c r="BF660" s="183">
        <f>IF(N660="snížená",J660,0)</f>
        <v>0</v>
      </c>
      <c r="BG660" s="183">
        <f>IF(N660="zákl. přenesená",J660,0)</f>
        <v>0</v>
      </c>
      <c r="BH660" s="183">
        <f>IF(N660="sníž. přenesená",J660,0)</f>
        <v>0</v>
      </c>
      <c r="BI660" s="183">
        <f>IF(N660="nulová",J660,0)</f>
        <v>0</v>
      </c>
      <c r="BJ660" s="18" t="s">
        <v>84</v>
      </c>
      <c r="BK660" s="183">
        <f>ROUND(I660*H660,2)</f>
        <v>0</v>
      </c>
      <c r="BL660" s="18" t="s">
        <v>292</v>
      </c>
      <c r="BM660" s="182" t="s">
        <v>1295</v>
      </c>
    </row>
    <row r="661" s="2" customFormat="1">
      <c r="A661" s="37"/>
      <c r="B661" s="38"/>
      <c r="C661" s="37"/>
      <c r="D661" s="184" t="s">
        <v>145</v>
      </c>
      <c r="E661" s="37"/>
      <c r="F661" s="185" t="s">
        <v>1296</v>
      </c>
      <c r="G661" s="37"/>
      <c r="H661" s="37"/>
      <c r="I661" s="186"/>
      <c r="J661" s="37"/>
      <c r="K661" s="37"/>
      <c r="L661" s="38"/>
      <c r="M661" s="187"/>
      <c r="N661" s="188"/>
      <c r="O661" s="76"/>
      <c r="P661" s="76"/>
      <c r="Q661" s="76"/>
      <c r="R661" s="76"/>
      <c r="S661" s="76"/>
      <c r="T661" s="7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T661" s="18" t="s">
        <v>145</v>
      </c>
      <c r="AU661" s="18" t="s">
        <v>86</v>
      </c>
    </row>
    <row r="662" s="14" customFormat="1">
      <c r="A662" s="14"/>
      <c r="B662" s="196"/>
      <c r="C662" s="14"/>
      <c r="D662" s="184" t="s">
        <v>147</v>
      </c>
      <c r="E662" s="197" t="s">
        <v>1</v>
      </c>
      <c r="F662" s="198" t="s">
        <v>1297</v>
      </c>
      <c r="G662" s="14"/>
      <c r="H662" s="199">
        <v>1960.7629999999999</v>
      </c>
      <c r="I662" s="200"/>
      <c r="J662" s="14"/>
      <c r="K662" s="14"/>
      <c r="L662" s="196"/>
      <c r="M662" s="201"/>
      <c r="N662" s="202"/>
      <c r="O662" s="202"/>
      <c r="P662" s="202"/>
      <c r="Q662" s="202"/>
      <c r="R662" s="202"/>
      <c r="S662" s="202"/>
      <c r="T662" s="20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197" t="s">
        <v>147</v>
      </c>
      <c r="AU662" s="197" t="s">
        <v>86</v>
      </c>
      <c r="AV662" s="14" t="s">
        <v>86</v>
      </c>
      <c r="AW662" s="14" t="s">
        <v>32</v>
      </c>
      <c r="AX662" s="14" t="s">
        <v>84</v>
      </c>
      <c r="AY662" s="197" t="s">
        <v>136</v>
      </c>
    </row>
    <row r="663" s="2" customFormat="1" ht="24.15" customHeight="1">
      <c r="A663" s="37"/>
      <c r="B663" s="170"/>
      <c r="C663" s="171" t="s">
        <v>1298</v>
      </c>
      <c r="D663" s="171" t="s">
        <v>139</v>
      </c>
      <c r="E663" s="172" t="s">
        <v>1299</v>
      </c>
      <c r="F663" s="173" t="s">
        <v>1300</v>
      </c>
      <c r="G663" s="174" t="s">
        <v>142</v>
      </c>
      <c r="H663" s="175">
        <v>838.96199999999999</v>
      </c>
      <c r="I663" s="176"/>
      <c r="J663" s="177">
        <f>ROUND(I663*H663,2)</f>
        <v>0</v>
      </c>
      <c r="K663" s="173" t="s">
        <v>1</v>
      </c>
      <c r="L663" s="38"/>
      <c r="M663" s="178" t="s">
        <v>1</v>
      </c>
      <c r="N663" s="179" t="s">
        <v>41</v>
      </c>
      <c r="O663" s="76"/>
      <c r="P663" s="180">
        <f>O663*H663</f>
        <v>0</v>
      </c>
      <c r="Q663" s="180">
        <v>0.00025999999999999998</v>
      </c>
      <c r="R663" s="180">
        <f>Q663*H663</f>
        <v>0.21813011999999998</v>
      </c>
      <c r="S663" s="180">
        <v>0</v>
      </c>
      <c r="T663" s="181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82" t="s">
        <v>292</v>
      </c>
      <c r="AT663" s="182" t="s">
        <v>139</v>
      </c>
      <c r="AU663" s="182" t="s">
        <v>86</v>
      </c>
      <c r="AY663" s="18" t="s">
        <v>136</v>
      </c>
      <c r="BE663" s="183">
        <f>IF(N663="základní",J663,0)</f>
        <v>0</v>
      </c>
      <c r="BF663" s="183">
        <f>IF(N663="snížená",J663,0)</f>
        <v>0</v>
      </c>
      <c r="BG663" s="183">
        <f>IF(N663="zákl. přenesená",J663,0)</f>
        <v>0</v>
      </c>
      <c r="BH663" s="183">
        <f>IF(N663="sníž. přenesená",J663,0)</f>
        <v>0</v>
      </c>
      <c r="BI663" s="183">
        <f>IF(N663="nulová",J663,0)</f>
        <v>0</v>
      </c>
      <c r="BJ663" s="18" t="s">
        <v>84</v>
      </c>
      <c r="BK663" s="183">
        <f>ROUND(I663*H663,2)</f>
        <v>0</v>
      </c>
      <c r="BL663" s="18" t="s">
        <v>292</v>
      </c>
      <c r="BM663" s="182" t="s">
        <v>1301</v>
      </c>
    </row>
    <row r="664" s="2" customFormat="1">
      <c r="A664" s="37"/>
      <c r="B664" s="38"/>
      <c r="C664" s="37"/>
      <c r="D664" s="184" t="s">
        <v>145</v>
      </c>
      <c r="E664" s="37"/>
      <c r="F664" s="185" t="s">
        <v>1296</v>
      </c>
      <c r="G664" s="37"/>
      <c r="H664" s="37"/>
      <c r="I664" s="186"/>
      <c r="J664" s="37"/>
      <c r="K664" s="37"/>
      <c r="L664" s="38"/>
      <c r="M664" s="187"/>
      <c r="N664" s="188"/>
      <c r="O664" s="76"/>
      <c r="P664" s="76"/>
      <c r="Q664" s="76"/>
      <c r="R664" s="76"/>
      <c r="S664" s="76"/>
      <c r="T664" s="7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T664" s="18" t="s">
        <v>145</v>
      </c>
      <c r="AU664" s="18" t="s">
        <v>86</v>
      </c>
    </row>
    <row r="665" s="13" customFormat="1">
      <c r="A665" s="13"/>
      <c r="B665" s="189"/>
      <c r="C665" s="13"/>
      <c r="D665" s="184" t="s">
        <v>147</v>
      </c>
      <c r="E665" s="190" t="s">
        <v>1</v>
      </c>
      <c r="F665" s="191" t="s">
        <v>1302</v>
      </c>
      <c r="G665" s="13"/>
      <c r="H665" s="190" t="s">
        <v>1</v>
      </c>
      <c r="I665" s="192"/>
      <c r="J665" s="13"/>
      <c r="K665" s="13"/>
      <c r="L665" s="189"/>
      <c r="M665" s="193"/>
      <c r="N665" s="194"/>
      <c r="O665" s="194"/>
      <c r="P665" s="194"/>
      <c r="Q665" s="194"/>
      <c r="R665" s="194"/>
      <c r="S665" s="194"/>
      <c r="T665" s="19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90" t="s">
        <v>147</v>
      </c>
      <c r="AU665" s="190" t="s">
        <v>86</v>
      </c>
      <c r="AV665" s="13" t="s">
        <v>84</v>
      </c>
      <c r="AW665" s="13" t="s">
        <v>32</v>
      </c>
      <c r="AX665" s="13" t="s">
        <v>76</v>
      </c>
      <c r="AY665" s="190" t="s">
        <v>136</v>
      </c>
    </row>
    <row r="666" s="14" customFormat="1">
      <c r="A666" s="14"/>
      <c r="B666" s="196"/>
      <c r="C666" s="14"/>
      <c r="D666" s="184" t="s">
        <v>147</v>
      </c>
      <c r="E666" s="197" t="s">
        <v>1</v>
      </c>
      <c r="F666" s="198" t="s">
        <v>1303</v>
      </c>
      <c r="G666" s="14"/>
      <c r="H666" s="199">
        <v>133.25399999999999</v>
      </c>
      <c r="I666" s="200"/>
      <c r="J666" s="14"/>
      <c r="K666" s="14"/>
      <c r="L666" s="196"/>
      <c r="M666" s="201"/>
      <c r="N666" s="202"/>
      <c r="O666" s="202"/>
      <c r="P666" s="202"/>
      <c r="Q666" s="202"/>
      <c r="R666" s="202"/>
      <c r="S666" s="202"/>
      <c r="T666" s="20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197" t="s">
        <v>147</v>
      </c>
      <c r="AU666" s="197" t="s">
        <v>86</v>
      </c>
      <c r="AV666" s="14" t="s">
        <v>86</v>
      </c>
      <c r="AW666" s="14" t="s">
        <v>32</v>
      </c>
      <c r="AX666" s="14" t="s">
        <v>76</v>
      </c>
      <c r="AY666" s="197" t="s">
        <v>136</v>
      </c>
    </row>
    <row r="667" s="14" customFormat="1">
      <c r="A667" s="14"/>
      <c r="B667" s="196"/>
      <c r="C667" s="14"/>
      <c r="D667" s="184" t="s">
        <v>147</v>
      </c>
      <c r="E667" s="197" t="s">
        <v>1</v>
      </c>
      <c r="F667" s="198" t="s">
        <v>1304</v>
      </c>
      <c r="G667" s="14"/>
      <c r="H667" s="199">
        <v>207.97200000000001</v>
      </c>
      <c r="I667" s="200"/>
      <c r="J667" s="14"/>
      <c r="K667" s="14"/>
      <c r="L667" s="196"/>
      <c r="M667" s="201"/>
      <c r="N667" s="202"/>
      <c r="O667" s="202"/>
      <c r="P667" s="202"/>
      <c r="Q667" s="202"/>
      <c r="R667" s="202"/>
      <c r="S667" s="202"/>
      <c r="T667" s="20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197" t="s">
        <v>147</v>
      </c>
      <c r="AU667" s="197" t="s">
        <v>86</v>
      </c>
      <c r="AV667" s="14" t="s">
        <v>86</v>
      </c>
      <c r="AW667" s="14" t="s">
        <v>32</v>
      </c>
      <c r="AX667" s="14" t="s">
        <v>76</v>
      </c>
      <c r="AY667" s="197" t="s">
        <v>136</v>
      </c>
    </row>
    <row r="668" s="14" customFormat="1">
      <c r="A668" s="14"/>
      <c r="B668" s="196"/>
      <c r="C668" s="14"/>
      <c r="D668" s="184" t="s">
        <v>147</v>
      </c>
      <c r="E668" s="197" t="s">
        <v>1</v>
      </c>
      <c r="F668" s="198" t="s">
        <v>1305</v>
      </c>
      <c r="G668" s="14"/>
      <c r="H668" s="199">
        <v>83.646000000000001</v>
      </c>
      <c r="I668" s="200"/>
      <c r="J668" s="14"/>
      <c r="K668" s="14"/>
      <c r="L668" s="196"/>
      <c r="M668" s="201"/>
      <c r="N668" s="202"/>
      <c r="O668" s="202"/>
      <c r="P668" s="202"/>
      <c r="Q668" s="202"/>
      <c r="R668" s="202"/>
      <c r="S668" s="202"/>
      <c r="T668" s="20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197" t="s">
        <v>147</v>
      </c>
      <c r="AU668" s="197" t="s">
        <v>86</v>
      </c>
      <c r="AV668" s="14" t="s">
        <v>86</v>
      </c>
      <c r="AW668" s="14" t="s">
        <v>32</v>
      </c>
      <c r="AX668" s="14" t="s">
        <v>76</v>
      </c>
      <c r="AY668" s="197" t="s">
        <v>136</v>
      </c>
    </row>
    <row r="669" s="14" customFormat="1">
      <c r="A669" s="14"/>
      <c r="B669" s="196"/>
      <c r="C669" s="14"/>
      <c r="D669" s="184" t="s">
        <v>147</v>
      </c>
      <c r="E669" s="197" t="s">
        <v>1</v>
      </c>
      <c r="F669" s="198" t="s">
        <v>1306</v>
      </c>
      <c r="G669" s="14"/>
      <c r="H669" s="199">
        <v>224.04599999999999</v>
      </c>
      <c r="I669" s="200"/>
      <c r="J669" s="14"/>
      <c r="K669" s="14"/>
      <c r="L669" s="196"/>
      <c r="M669" s="201"/>
      <c r="N669" s="202"/>
      <c r="O669" s="202"/>
      <c r="P669" s="202"/>
      <c r="Q669" s="202"/>
      <c r="R669" s="202"/>
      <c r="S669" s="202"/>
      <c r="T669" s="20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197" t="s">
        <v>147</v>
      </c>
      <c r="AU669" s="197" t="s">
        <v>86</v>
      </c>
      <c r="AV669" s="14" t="s">
        <v>86</v>
      </c>
      <c r="AW669" s="14" t="s">
        <v>32</v>
      </c>
      <c r="AX669" s="14" t="s">
        <v>76</v>
      </c>
      <c r="AY669" s="197" t="s">
        <v>136</v>
      </c>
    </row>
    <row r="670" s="14" customFormat="1">
      <c r="A670" s="14"/>
      <c r="B670" s="196"/>
      <c r="C670" s="14"/>
      <c r="D670" s="184" t="s">
        <v>147</v>
      </c>
      <c r="E670" s="197" t="s">
        <v>1</v>
      </c>
      <c r="F670" s="198" t="s">
        <v>1307</v>
      </c>
      <c r="G670" s="14"/>
      <c r="H670" s="199">
        <v>190.04400000000001</v>
      </c>
      <c r="I670" s="200"/>
      <c r="J670" s="14"/>
      <c r="K670" s="14"/>
      <c r="L670" s="196"/>
      <c r="M670" s="201"/>
      <c r="N670" s="202"/>
      <c r="O670" s="202"/>
      <c r="P670" s="202"/>
      <c r="Q670" s="202"/>
      <c r="R670" s="202"/>
      <c r="S670" s="202"/>
      <c r="T670" s="20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197" t="s">
        <v>147</v>
      </c>
      <c r="AU670" s="197" t="s">
        <v>86</v>
      </c>
      <c r="AV670" s="14" t="s">
        <v>86</v>
      </c>
      <c r="AW670" s="14" t="s">
        <v>32</v>
      </c>
      <c r="AX670" s="14" t="s">
        <v>76</v>
      </c>
      <c r="AY670" s="197" t="s">
        <v>136</v>
      </c>
    </row>
    <row r="671" s="15" customFormat="1">
      <c r="A671" s="15"/>
      <c r="B671" s="204"/>
      <c r="C671" s="15"/>
      <c r="D671" s="184" t="s">
        <v>147</v>
      </c>
      <c r="E671" s="205" t="s">
        <v>1</v>
      </c>
      <c r="F671" s="206" t="s">
        <v>190</v>
      </c>
      <c r="G671" s="15"/>
      <c r="H671" s="207">
        <v>838.96199999999999</v>
      </c>
      <c r="I671" s="208"/>
      <c r="J671" s="15"/>
      <c r="K671" s="15"/>
      <c r="L671" s="204"/>
      <c r="M671" s="227"/>
      <c r="N671" s="228"/>
      <c r="O671" s="228"/>
      <c r="P671" s="228"/>
      <c r="Q671" s="228"/>
      <c r="R671" s="228"/>
      <c r="S671" s="228"/>
      <c r="T671" s="229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05" t="s">
        <v>147</v>
      </c>
      <c r="AU671" s="205" t="s">
        <v>86</v>
      </c>
      <c r="AV671" s="15" t="s">
        <v>143</v>
      </c>
      <c r="AW671" s="15" t="s">
        <v>32</v>
      </c>
      <c r="AX671" s="15" t="s">
        <v>84</v>
      </c>
      <c r="AY671" s="205" t="s">
        <v>136</v>
      </c>
    </row>
    <row r="672" s="2" customFormat="1" ht="6.96" customHeight="1">
      <c r="A672" s="37"/>
      <c r="B672" s="59"/>
      <c r="C672" s="60"/>
      <c r="D672" s="60"/>
      <c r="E672" s="60"/>
      <c r="F672" s="60"/>
      <c r="G672" s="60"/>
      <c r="H672" s="60"/>
      <c r="I672" s="60"/>
      <c r="J672" s="60"/>
      <c r="K672" s="60"/>
      <c r="L672" s="38"/>
      <c r="M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</row>
  </sheetData>
  <autoFilter ref="C133:K671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Přestavba prostor pro neurorehabilitaci a revitalizace akutní rehabilitace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38"/>
      <c r="C9" s="37"/>
      <c r="D9" s="37"/>
      <c r="E9" s="66" t="s">
        <v>1308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ROUND((SUM(BE126:BE310)),  2)</f>
        <v>0</v>
      </c>
      <c r="G33" s="37"/>
      <c r="H33" s="37"/>
      <c r="I33" s="127">
        <v>0.20999999999999999</v>
      </c>
      <c r="J33" s="126">
        <f>ROUND(((SUM(BE126:BE310))*I33),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ROUND((SUM(BF126:BF310)),  2)</f>
        <v>0</v>
      </c>
      <c r="G34" s="37"/>
      <c r="H34" s="37"/>
      <c r="I34" s="127">
        <v>0.12</v>
      </c>
      <c r="J34" s="126">
        <f>ROUND(((SUM(BF126:BF310))*I34),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ROUND((SUM(BG126:BG310)),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ROUND((SUM(BH126:BH310)),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ROUND((SUM(BI126:BI310)),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Přestavba prostor pro neurorehabilitaci a revitalizace akutní rehabilitace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7"/>
      <c r="D87" s="37"/>
      <c r="E87" s="66" t="str">
        <f>E9</f>
        <v>03 - Svítidla, silno a slaboproudé rozvody, EZS,kamery, ACS,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Ústí nad Labem</v>
      </c>
      <c r="G89" s="37"/>
      <c r="H89" s="37"/>
      <c r="I89" s="31" t="s">
        <v>22</v>
      </c>
      <c r="J89" s="68" t="str">
        <f>IF(J12="","",J12)</f>
        <v>29. 1. 2025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Krajská zdravotní, a.s. Masarykova nemocnice</v>
      </c>
      <c r="G91" s="37"/>
      <c r="H91" s="37"/>
      <c r="I91" s="31" t="s">
        <v>30</v>
      </c>
      <c r="J91" s="35" t="str">
        <f>E21</f>
        <v>Ing. Ondřej Hampejs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Hampejs projekty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107</v>
      </c>
      <c r="E97" s="141"/>
      <c r="F97" s="141"/>
      <c r="G97" s="141"/>
      <c r="H97" s="141"/>
      <c r="I97" s="141"/>
      <c r="J97" s="142">
        <f>J127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109</v>
      </c>
      <c r="E98" s="145"/>
      <c r="F98" s="145"/>
      <c r="G98" s="145"/>
      <c r="H98" s="145"/>
      <c r="I98" s="145"/>
      <c r="J98" s="146">
        <f>J128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9"/>
      <c r="C99" s="9"/>
      <c r="D99" s="140" t="s">
        <v>111</v>
      </c>
      <c r="E99" s="141"/>
      <c r="F99" s="141"/>
      <c r="G99" s="141"/>
      <c r="H99" s="141"/>
      <c r="I99" s="141"/>
      <c r="J99" s="142">
        <f>J133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3"/>
      <c r="C100" s="10"/>
      <c r="D100" s="144" t="s">
        <v>1309</v>
      </c>
      <c r="E100" s="145"/>
      <c r="F100" s="145"/>
      <c r="G100" s="145"/>
      <c r="H100" s="145"/>
      <c r="I100" s="145"/>
      <c r="J100" s="146">
        <f>J134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1310</v>
      </c>
      <c r="E101" s="145"/>
      <c r="F101" s="145"/>
      <c r="G101" s="145"/>
      <c r="H101" s="145"/>
      <c r="I101" s="145"/>
      <c r="J101" s="146">
        <f>J238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9"/>
      <c r="C102" s="9"/>
      <c r="D102" s="140" t="s">
        <v>1311</v>
      </c>
      <c r="E102" s="141"/>
      <c r="F102" s="141"/>
      <c r="G102" s="141"/>
      <c r="H102" s="141"/>
      <c r="I102" s="141"/>
      <c r="J102" s="142">
        <f>J292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43"/>
      <c r="C103" s="10"/>
      <c r="D103" s="144" t="s">
        <v>1312</v>
      </c>
      <c r="E103" s="145"/>
      <c r="F103" s="145"/>
      <c r="G103" s="145"/>
      <c r="H103" s="145"/>
      <c r="I103" s="145"/>
      <c r="J103" s="146">
        <f>J293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9"/>
      <c r="C104" s="9"/>
      <c r="D104" s="140" t="s">
        <v>120</v>
      </c>
      <c r="E104" s="141"/>
      <c r="F104" s="141"/>
      <c r="G104" s="141"/>
      <c r="H104" s="141"/>
      <c r="I104" s="141"/>
      <c r="J104" s="142">
        <f>J298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39"/>
      <c r="C105" s="9"/>
      <c r="D105" s="140" t="s">
        <v>1313</v>
      </c>
      <c r="E105" s="141"/>
      <c r="F105" s="141"/>
      <c r="G105" s="141"/>
      <c r="H105" s="141"/>
      <c r="I105" s="141"/>
      <c r="J105" s="142">
        <f>J307</f>
        <v>0</v>
      </c>
      <c r="K105" s="9"/>
      <c r="L105" s="13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3"/>
      <c r="C106" s="10"/>
      <c r="D106" s="144" t="s">
        <v>1314</v>
      </c>
      <c r="E106" s="145"/>
      <c r="F106" s="145"/>
      <c r="G106" s="145"/>
      <c r="H106" s="145"/>
      <c r="I106" s="145"/>
      <c r="J106" s="146">
        <f>J308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121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6.25" customHeight="1">
      <c r="A116" s="37"/>
      <c r="B116" s="38"/>
      <c r="C116" s="37"/>
      <c r="D116" s="37"/>
      <c r="E116" s="120" t="str">
        <f>E7</f>
        <v>Přestavba prostor pro neurorehabilitaci a revitalizace akutní rehabilitace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100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30" customHeight="1">
      <c r="A118" s="37"/>
      <c r="B118" s="38"/>
      <c r="C118" s="37"/>
      <c r="D118" s="37"/>
      <c r="E118" s="66" t="str">
        <f>E9</f>
        <v>03 - Svítidla, silno a slaboproudé rozvody, EZS,kamery, ACS,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7"/>
      <c r="E120" s="37"/>
      <c r="F120" s="26" t="str">
        <f>F12</f>
        <v>Ústí nad Labem</v>
      </c>
      <c r="G120" s="37"/>
      <c r="H120" s="37"/>
      <c r="I120" s="31" t="s">
        <v>22</v>
      </c>
      <c r="J120" s="68" t="str">
        <f>IF(J12="","",J12)</f>
        <v>29. 1. 2025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7"/>
      <c r="E122" s="37"/>
      <c r="F122" s="26" t="str">
        <f>E15</f>
        <v>Krajská zdravotní, a.s. Masarykova nemocnice</v>
      </c>
      <c r="G122" s="37"/>
      <c r="H122" s="37"/>
      <c r="I122" s="31" t="s">
        <v>30</v>
      </c>
      <c r="J122" s="35" t="str">
        <f>E21</f>
        <v>Ing. Ondřej Hampejs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5.65" customHeight="1">
      <c r="A123" s="37"/>
      <c r="B123" s="38"/>
      <c r="C123" s="31" t="s">
        <v>28</v>
      </c>
      <c r="D123" s="37"/>
      <c r="E123" s="37"/>
      <c r="F123" s="26" t="str">
        <f>IF(E18="","",E18)</f>
        <v>Vyplň údaj</v>
      </c>
      <c r="G123" s="37"/>
      <c r="H123" s="37"/>
      <c r="I123" s="31" t="s">
        <v>33</v>
      </c>
      <c r="J123" s="35" t="str">
        <f>E24</f>
        <v>Hampejs projekty s.r.o.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7"/>
      <c r="B125" s="148"/>
      <c r="C125" s="149" t="s">
        <v>122</v>
      </c>
      <c r="D125" s="150" t="s">
        <v>61</v>
      </c>
      <c r="E125" s="150" t="s">
        <v>57</v>
      </c>
      <c r="F125" s="150" t="s">
        <v>58</v>
      </c>
      <c r="G125" s="150" t="s">
        <v>123</v>
      </c>
      <c r="H125" s="150" t="s">
        <v>124</v>
      </c>
      <c r="I125" s="150" t="s">
        <v>125</v>
      </c>
      <c r="J125" s="150" t="s">
        <v>104</v>
      </c>
      <c r="K125" s="151" t="s">
        <v>126</v>
      </c>
      <c r="L125" s="152"/>
      <c r="M125" s="85" t="s">
        <v>1</v>
      </c>
      <c r="N125" s="86" t="s">
        <v>40</v>
      </c>
      <c r="O125" s="86" t="s">
        <v>127</v>
      </c>
      <c r="P125" s="86" t="s">
        <v>128</v>
      </c>
      <c r="Q125" s="86" t="s">
        <v>129</v>
      </c>
      <c r="R125" s="86" t="s">
        <v>130</v>
      </c>
      <c r="S125" s="86" t="s">
        <v>131</v>
      </c>
      <c r="T125" s="87" t="s">
        <v>132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="2" customFormat="1" ht="22.8" customHeight="1">
      <c r="A126" s="37"/>
      <c r="B126" s="38"/>
      <c r="C126" s="92" t="s">
        <v>133</v>
      </c>
      <c r="D126" s="37"/>
      <c r="E126" s="37"/>
      <c r="F126" s="37"/>
      <c r="G126" s="37"/>
      <c r="H126" s="37"/>
      <c r="I126" s="37"/>
      <c r="J126" s="153">
        <f>BK126</f>
        <v>0</v>
      </c>
      <c r="K126" s="37"/>
      <c r="L126" s="38"/>
      <c r="M126" s="88"/>
      <c r="N126" s="72"/>
      <c r="O126" s="89"/>
      <c r="P126" s="154">
        <f>P127+P133+P292+P298+P307</f>
        <v>0</v>
      </c>
      <c r="Q126" s="89"/>
      <c r="R126" s="154">
        <f>R127+R133+R292+R298+R307</f>
        <v>1.0848439999999999</v>
      </c>
      <c r="S126" s="89"/>
      <c r="T126" s="155">
        <f>T127+T133+T292+T298+T307</f>
        <v>5.7060000000000004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75</v>
      </c>
      <c r="AU126" s="18" t="s">
        <v>106</v>
      </c>
      <c r="BK126" s="156">
        <f>BK127+BK133+BK292+BK298+BK307</f>
        <v>0</v>
      </c>
    </row>
    <row r="127" s="12" customFormat="1" ht="25.92" customHeight="1">
      <c r="A127" s="12"/>
      <c r="B127" s="157"/>
      <c r="C127" s="12"/>
      <c r="D127" s="158" t="s">
        <v>75</v>
      </c>
      <c r="E127" s="159" t="s">
        <v>134</v>
      </c>
      <c r="F127" s="159" t="s">
        <v>135</v>
      </c>
      <c r="G127" s="12"/>
      <c r="H127" s="12"/>
      <c r="I127" s="160"/>
      <c r="J127" s="161">
        <f>BK127</f>
        <v>0</v>
      </c>
      <c r="K127" s="12"/>
      <c r="L127" s="157"/>
      <c r="M127" s="162"/>
      <c r="N127" s="163"/>
      <c r="O127" s="163"/>
      <c r="P127" s="164">
        <f>P128</f>
        <v>0</v>
      </c>
      <c r="Q127" s="163"/>
      <c r="R127" s="164">
        <f>R128</f>
        <v>0</v>
      </c>
      <c r="S127" s="163"/>
      <c r="T127" s="165">
        <f>T128</f>
        <v>5.7060000000000004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84</v>
      </c>
      <c r="AT127" s="166" t="s">
        <v>75</v>
      </c>
      <c r="AU127" s="166" t="s">
        <v>76</v>
      </c>
      <c r="AY127" s="158" t="s">
        <v>136</v>
      </c>
      <c r="BK127" s="167">
        <f>BK128</f>
        <v>0</v>
      </c>
    </row>
    <row r="128" s="12" customFormat="1" ht="22.8" customHeight="1">
      <c r="A128" s="12"/>
      <c r="B128" s="157"/>
      <c r="C128" s="12"/>
      <c r="D128" s="158" t="s">
        <v>75</v>
      </c>
      <c r="E128" s="168" t="s">
        <v>150</v>
      </c>
      <c r="F128" s="168" t="s">
        <v>151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SUM(P129:P132)</f>
        <v>0</v>
      </c>
      <c r="Q128" s="163"/>
      <c r="R128" s="164">
        <f>SUM(R129:R132)</f>
        <v>0</v>
      </c>
      <c r="S128" s="163"/>
      <c r="T128" s="165">
        <f>SUM(T129:T132)</f>
        <v>5.7060000000000004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84</v>
      </c>
      <c r="AT128" s="166" t="s">
        <v>75</v>
      </c>
      <c r="AU128" s="166" t="s">
        <v>84</v>
      </c>
      <c r="AY128" s="158" t="s">
        <v>136</v>
      </c>
      <c r="BK128" s="167">
        <f>SUM(BK129:BK132)</f>
        <v>0</v>
      </c>
    </row>
    <row r="129" s="2" customFormat="1" ht="24.15" customHeight="1">
      <c r="A129" s="37"/>
      <c r="B129" s="170"/>
      <c r="C129" s="171" t="s">
        <v>84</v>
      </c>
      <c r="D129" s="171" t="s">
        <v>139</v>
      </c>
      <c r="E129" s="172" t="s">
        <v>1315</v>
      </c>
      <c r="F129" s="173" t="s">
        <v>1316</v>
      </c>
      <c r="G129" s="174" t="s">
        <v>207</v>
      </c>
      <c r="H129" s="175">
        <v>2853</v>
      </c>
      <c r="I129" s="176"/>
      <c r="J129" s="177">
        <f>ROUND(I129*H129,2)</f>
        <v>0</v>
      </c>
      <c r="K129" s="173" t="s">
        <v>1317</v>
      </c>
      <c r="L129" s="38"/>
      <c r="M129" s="178" t="s">
        <v>1</v>
      </c>
      <c r="N129" s="179" t="s">
        <v>41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0.002</v>
      </c>
      <c r="T129" s="181">
        <f>S129*H129</f>
        <v>5.7060000000000004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143</v>
      </c>
      <c r="AT129" s="182" t="s">
        <v>139</v>
      </c>
      <c r="AU129" s="182" t="s">
        <v>86</v>
      </c>
      <c r="AY129" s="18" t="s">
        <v>136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84</v>
      </c>
      <c r="BK129" s="183">
        <f>ROUND(I129*H129,2)</f>
        <v>0</v>
      </c>
      <c r="BL129" s="18" t="s">
        <v>143</v>
      </c>
      <c r="BM129" s="182" t="s">
        <v>1318</v>
      </c>
    </row>
    <row r="130" s="2" customFormat="1">
      <c r="A130" s="37"/>
      <c r="B130" s="38"/>
      <c r="C130" s="37"/>
      <c r="D130" s="184" t="s">
        <v>145</v>
      </c>
      <c r="E130" s="37"/>
      <c r="F130" s="185" t="s">
        <v>1319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145</v>
      </c>
      <c r="AU130" s="18" t="s">
        <v>86</v>
      </c>
    </row>
    <row r="131" s="13" customFormat="1">
      <c r="A131" s="13"/>
      <c r="B131" s="189"/>
      <c r="C131" s="13"/>
      <c r="D131" s="184" t="s">
        <v>147</v>
      </c>
      <c r="E131" s="190" t="s">
        <v>1</v>
      </c>
      <c r="F131" s="191" t="s">
        <v>1320</v>
      </c>
      <c r="G131" s="13"/>
      <c r="H131" s="190" t="s">
        <v>1</v>
      </c>
      <c r="I131" s="192"/>
      <c r="J131" s="13"/>
      <c r="K131" s="13"/>
      <c r="L131" s="189"/>
      <c r="M131" s="193"/>
      <c r="N131" s="194"/>
      <c r="O131" s="194"/>
      <c r="P131" s="194"/>
      <c r="Q131" s="194"/>
      <c r="R131" s="194"/>
      <c r="S131" s="194"/>
      <c r="T131" s="19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0" t="s">
        <v>147</v>
      </c>
      <c r="AU131" s="190" t="s">
        <v>86</v>
      </c>
      <c r="AV131" s="13" t="s">
        <v>84</v>
      </c>
      <c r="AW131" s="13" t="s">
        <v>32</v>
      </c>
      <c r="AX131" s="13" t="s">
        <v>76</v>
      </c>
      <c r="AY131" s="190" t="s">
        <v>136</v>
      </c>
    </row>
    <row r="132" s="14" customFormat="1">
      <c r="A132" s="14"/>
      <c r="B132" s="196"/>
      <c r="C132" s="14"/>
      <c r="D132" s="184" t="s">
        <v>147</v>
      </c>
      <c r="E132" s="197" t="s">
        <v>1</v>
      </c>
      <c r="F132" s="198" t="s">
        <v>1321</v>
      </c>
      <c r="G132" s="14"/>
      <c r="H132" s="199">
        <v>2853</v>
      </c>
      <c r="I132" s="200"/>
      <c r="J132" s="14"/>
      <c r="K132" s="14"/>
      <c r="L132" s="196"/>
      <c r="M132" s="201"/>
      <c r="N132" s="202"/>
      <c r="O132" s="202"/>
      <c r="P132" s="202"/>
      <c r="Q132" s="202"/>
      <c r="R132" s="202"/>
      <c r="S132" s="202"/>
      <c r="T132" s="20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7" t="s">
        <v>147</v>
      </c>
      <c r="AU132" s="197" t="s">
        <v>86</v>
      </c>
      <c r="AV132" s="14" t="s">
        <v>86</v>
      </c>
      <c r="AW132" s="14" t="s">
        <v>32</v>
      </c>
      <c r="AX132" s="14" t="s">
        <v>84</v>
      </c>
      <c r="AY132" s="197" t="s">
        <v>136</v>
      </c>
    </row>
    <row r="133" s="12" customFormat="1" ht="25.92" customHeight="1">
      <c r="A133" s="12"/>
      <c r="B133" s="157"/>
      <c r="C133" s="12"/>
      <c r="D133" s="158" t="s">
        <v>75</v>
      </c>
      <c r="E133" s="159" t="s">
        <v>288</v>
      </c>
      <c r="F133" s="159" t="s">
        <v>289</v>
      </c>
      <c r="G133" s="12"/>
      <c r="H133" s="12"/>
      <c r="I133" s="160"/>
      <c r="J133" s="161">
        <f>BK133</f>
        <v>0</v>
      </c>
      <c r="K133" s="12"/>
      <c r="L133" s="157"/>
      <c r="M133" s="162"/>
      <c r="N133" s="163"/>
      <c r="O133" s="163"/>
      <c r="P133" s="164">
        <f>P134+P238</f>
        <v>0</v>
      </c>
      <c r="Q133" s="163"/>
      <c r="R133" s="164">
        <f>R134+R238</f>
        <v>1.080144</v>
      </c>
      <c r="S133" s="163"/>
      <c r="T133" s="165">
        <f>T134+T238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8" t="s">
        <v>86</v>
      </c>
      <c r="AT133" s="166" t="s">
        <v>75</v>
      </c>
      <c r="AU133" s="166" t="s">
        <v>76</v>
      </c>
      <c r="AY133" s="158" t="s">
        <v>136</v>
      </c>
      <c r="BK133" s="167">
        <f>BK134+BK238</f>
        <v>0</v>
      </c>
    </row>
    <row r="134" s="12" customFormat="1" ht="22.8" customHeight="1">
      <c r="A134" s="12"/>
      <c r="B134" s="157"/>
      <c r="C134" s="12"/>
      <c r="D134" s="158" t="s">
        <v>75</v>
      </c>
      <c r="E134" s="168" t="s">
        <v>1322</v>
      </c>
      <c r="F134" s="168" t="s">
        <v>1323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SUM(P135:P237)</f>
        <v>0</v>
      </c>
      <c r="Q134" s="163"/>
      <c r="R134" s="164">
        <f>SUM(R135:R237)</f>
        <v>0.97438400000000003</v>
      </c>
      <c r="S134" s="163"/>
      <c r="T134" s="165">
        <f>SUM(T135:T237)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86</v>
      </c>
      <c r="AT134" s="166" t="s">
        <v>75</v>
      </c>
      <c r="AU134" s="166" t="s">
        <v>84</v>
      </c>
      <c r="AY134" s="158" t="s">
        <v>136</v>
      </c>
      <c r="BK134" s="167">
        <f>SUM(BK135:BK237)</f>
        <v>0</v>
      </c>
    </row>
    <row r="135" s="2" customFormat="1" ht="16.5" customHeight="1">
      <c r="A135" s="37"/>
      <c r="B135" s="170"/>
      <c r="C135" s="171" t="s">
        <v>86</v>
      </c>
      <c r="D135" s="171" t="s">
        <v>139</v>
      </c>
      <c r="E135" s="172" t="s">
        <v>1324</v>
      </c>
      <c r="F135" s="173" t="s">
        <v>1325</v>
      </c>
      <c r="G135" s="174" t="s">
        <v>335</v>
      </c>
      <c r="H135" s="175">
        <v>359</v>
      </c>
      <c r="I135" s="176"/>
      <c r="J135" s="177">
        <f>ROUND(I135*H135,2)</f>
        <v>0</v>
      </c>
      <c r="K135" s="173" t="s">
        <v>1317</v>
      </c>
      <c r="L135" s="38"/>
      <c r="M135" s="178" t="s">
        <v>1</v>
      </c>
      <c r="N135" s="179" t="s">
        <v>41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292</v>
      </c>
      <c r="AT135" s="182" t="s">
        <v>139</v>
      </c>
      <c r="AU135" s="182" t="s">
        <v>86</v>
      </c>
      <c r="AY135" s="18" t="s">
        <v>136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292</v>
      </c>
      <c r="BM135" s="182" t="s">
        <v>1326</v>
      </c>
    </row>
    <row r="136" s="2" customFormat="1">
      <c r="A136" s="37"/>
      <c r="B136" s="38"/>
      <c r="C136" s="37"/>
      <c r="D136" s="184" t="s">
        <v>145</v>
      </c>
      <c r="E136" s="37"/>
      <c r="F136" s="185" t="s">
        <v>1327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145</v>
      </c>
      <c r="AU136" s="18" t="s">
        <v>86</v>
      </c>
    </row>
    <row r="137" s="14" customFormat="1">
      <c r="A137" s="14"/>
      <c r="B137" s="196"/>
      <c r="C137" s="14"/>
      <c r="D137" s="184" t="s">
        <v>147</v>
      </c>
      <c r="E137" s="197" t="s">
        <v>1</v>
      </c>
      <c r="F137" s="198" t="s">
        <v>1328</v>
      </c>
      <c r="G137" s="14"/>
      <c r="H137" s="199">
        <v>359</v>
      </c>
      <c r="I137" s="200"/>
      <c r="J137" s="14"/>
      <c r="K137" s="14"/>
      <c r="L137" s="196"/>
      <c r="M137" s="201"/>
      <c r="N137" s="202"/>
      <c r="O137" s="202"/>
      <c r="P137" s="202"/>
      <c r="Q137" s="202"/>
      <c r="R137" s="202"/>
      <c r="S137" s="202"/>
      <c r="T137" s="20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7" t="s">
        <v>147</v>
      </c>
      <c r="AU137" s="197" t="s">
        <v>86</v>
      </c>
      <c r="AV137" s="14" t="s">
        <v>86</v>
      </c>
      <c r="AW137" s="14" t="s">
        <v>32</v>
      </c>
      <c r="AX137" s="14" t="s">
        <v>84</v>
      </c>
      <c r="AY137" s="197" t="s">
        <v>136</v>
      </c>
    </row>
    <row r="138" s="2" customFormat="1" ht="24.15" customHeight="1">
      <c r="A138" s="37"/>
      <c r="B138" s="170"/>
      <c r="C138" s="216" t="s">
        <v>157</v>
      </c>
      <c r="D138" s="216" t="s">
        <v>554</v>
      </c>
      <c r="E138" s="217" t="s">
        <v>1329</v>
      </c>
      <c r="F138" s="218" t="s">
        <v>1330</v>
      </c>
      <c r="G138" s="219" t="s">
        <v>335</v>
      </c>
      <c r="H138" s="220">
        <v>359</v>
      </c>
      <c r="I138" s="221"/>
      <c r="J138" s="222">
        <f>ROUND(I138*H138,2)</f>
        <v>0</v>
      </c>
      <c r="K138" s="218" t="s">
        <v>1317</v>
      </c>
      <c r="L138" s="223"/>
      <c r="M138" s="224" t="s">
        <v>1</v>
      </c>
      <c r="N138" s="225" t="s">
        <v>41</v>
      </c>
      <c r="O138" s="76"/>
      <c r="P138" s="180">
        <f>O138*H138</f>
        <v>0</v>
      </c>
      <c r="Q138" s="180">
        <v>4.0000000000000003E-05</v>
      </c>
      <c r="R138" s="180">
        <f>Q138*H138</f>
        <v>0.014360000000000001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383</v>
      </c>
      <c r="AT138" s="182" t="s">
        <v>554</v>
      </c>
      <c r="AU138" s="182" t="s">
        <v>86</v>
      </c>
      <c r="AY138" s="18" t="s">
        <v>136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292</v>
      </c>
      <c r="BM138" s="182" t="s">
        <v>1331</v>
      </c>
    </row>
    <row r="139" s="2" customFormat="1">
      <c r="A139" s="37"/>
      <c r="B139" s="38"/>
      <c r="C139" s="37"/>
      <c r="D139" s="184" t="s">
        <v>145</v>
      </c>
      <c r="E139" s="37"/>
      <c r="F139" s="185" t="s">
        <v>1330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145</v>
      </c>
      <c r="AU139" s="18" t="s">
        <v>86</v>
      </c>
    </row>
    <row r="140" s="2" customFormat="1" ht="24.15" customHeight="1">
      <c r="A140" s="37"/>
      <c r="B140" s="170"/>
      <c r="C140" s="171" t="s">
        <v>143</v>
      </c>
      <c r="D140" s="171" t="s">
        <v>139</v>
      </c>
      <c r="E140" s="172" t="s">
        <v>1332</v>
      </c>
      <c r="F140" s="173" t="s">
        <v>1333</v>
      </c>
      <c r="G140" s="174" t="s">
        <v>207</v>
      </c>
      <c r="H140" s="175">
        <v>1000</v>
      </c>
      <c r="I140" s="176"/>
      <c r="J140" s="177">
        <f>ROUND(I140*H140,2)</f>
        <v>0</v>
      </c>
      <c r="K140" s="173" t="s">
        <v>1</v>
      </c>
      <c r="L140" s="38"/>
      <c r="M140" s="178" t="s">
        <v>1</v>
      </c>
      <c r="N140" s="179" t="s">
        <v>41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292</v>
      </c>
      <c r="AT140" s="182" t="s">
        <v>139</v>
      </c>
      <c r="AU140" s="182" t="s">
        <v>86</v>
      </c>
      <c r="AY140" s="18" t="s">
        <v>136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84</v>
      </c>
      <c r="BK140" s="183">
        <f>ROUND(I140*H140,2)</f>
        <v>0</v>
      </c>
      <c r="BL140" s="18" t="s">
        <v>292</v>
      </c>
      <c r="BM140" s="182" t="s">
        <v>1334</v>
      </c>
    </row>
    <row r="141" s="2" customFormat="1">
      <c r="A141" s="37"/>
      <c r="B141" s="38"/>
      <c r="C141" s="37"/>
      <c r="D141" s="184" t="s">
        <v>145</v>
      </c>
      <c r="E141" s="37"/>
      <c r="F141" s="185" t="s">
        <v>1333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145</v>
      </c>
      <c r="AU141" s="18" t="s">
        <v>86</v>
      </c>
    </row>
    <row r="142" s="2" customFormat="1" ht="24.15" customHeight="1">
      <c r="A142" s="37"/>
      <c r="B142" s="170"/>
      <c r="C142" s="216" t="s">
        <v>199</v>
      </c>
      <c r="D142" s="216" t="s">
        <v>554</v>
      </c>
      <c r="E142" s="217" t="s">
        <v>1335</v>
      </c>
      <c r="F142" s="218" t="s">
        <v>1336</v>
      </c>
      <c r="G142" s="219" t="s">
        <v>207</v>
      </c>
      <c r="H142" s="220">
        <v>1150</v>
      </c>
      <c r="I142" s="221"/>
      <c r="J142" s="222">
        <f>ROUND(I142*H142,2)</f>
        <v>0</v>
      </c>
      <c r="K142" s="218" t="s">
        <v>1317</v>
      </c>
      <c r="L142" s="223"/>
      <c r="M142" s="224" t="s">
        <v>1</v>
      </c>
      <c r="N142" s="225" t="s">
        <v>41</v>
      </c>
      <c r="O142" s="76"/>
      <c r="P142" s="180">
        <f>O142*H142</f>
        <v>0</v>
      </c>
      <c r="Q142" s="180">
        <v>0.00012</v>
      </c>
      <c r="R142" s="180">
        <f>Q142*H142</f>
        <v>0.13800000000000001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383</v>
      </c>
      <c r="AT142" s="182" t="s">
        <v>554</v>
      </c>
      <c r="AU142" s="182" t="s">
        <v>86</v>
      </c>
      <c r="AY142" s="18" t="s">
        <v>136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84</v>
      </c>
      <c r="BK142" s="183">
        <f>ROUND(I142*H142,2)</f>
        <v>0</v>
      </c>
      <c r="BL142" s="18" t="s">
        <v>292</v>
      </c>
      <c r="BM142" s="182" t="s">
        <v>1337</v>
      </c>
    </row>
    <row r="143" s="2" customFormat="1">
      <c r="A143" s="37"/>
      <c r="B143" s="38"/>
      <c r="C143" s="37"/>
      <c r="D143" s="184" t="s">
        <v>145</v>
      </c>
      <c r="E143" s="37"/>
      <c r="F143" s="185" t="s">
        <v>1336</v>
      </c>
      <c r="G143" s="37"/>
      <c r="H143" s="37"/>
      <c r="I143" s="186"/>
      <c r="J143" s="37"/>
      <c r="K143" s="37"/>
      <c r="L143" s="38"/>
      <c r="M143" s="187"/>
      <c r="N143" s="188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145</v>
      </c>
      <c r="AU143" s="18" t="s">
        <v>86</v>
      </c>
    </row>
    <row r="144" s="2" customFormat="1">
      <c r="A144" s="37"/>
      <c r="B144" s="38"/>
      <c r="C144" s="37"/>
      <c r="D144" s="184" t="s">
        <v>558</v>
      </c>
      <c r="E144" s="37"/>
      <c r="F144" s="226" t="s">
        <v>1338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558</v>
      </c>
      <c r="AU144" s="18" t="s">
        <v>86</v>
      </c>
    </row>
    <row r="145" s="14" customFormat="1">
      <c r="A145" s="14"/>
      <c r="B145" s="196"/>
      <c r="C145" s="14"/>
      <c r="D145" s="184" t="s">
        <v>147</v>
      </c>
      <c r="E145" s="14"/>
      <c r="F145" s="198" t="s">
        <v>1339</v>
      </c>
      <c r="G145" s="14"/>
      <c r="H145" s="199">
        <v>1150</v>
      </c>
      <c r="I145" s="200"/>
      <c r="J145" s="14"/>
      <c r="K145" s="14"/>
      <c r="L145" s="196"/>
      <c r="M145" s="201"/>
      <c r="N145" s="202"/>
      <c r="O145" s="202"/>
      <c r="P145" s="202"/>
      <c r="Q145" s="202"/>
      <c r="R145" s="202"/>
      <c r="S145" s="202"/>
      <c r="T145" s="20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7" t="s">
        <v>147</v>
      </c>
      <c r="AU145" s="197" t="s">
        <v>86</v>
      </c>
      <c r="AV145" s="14" t="s">
        <v>86</v>
      </c>
      <c r="AW145" s="14" t="s">
        <v>3</v>
      </c>
      <c r="AX145" s="14" t="s">
        <v>84</v>
      </c>
      <c r="AY145" s="197" t="s">
        <v>136</v>
      </c>
    </row>
    <row r="146" s="2" customFormat="1" ht="33" customHeight="1">
      <c r="A146" s="37"/>
      <c r="B146" s="170"/>
      <c r="C146" s="171" t="s">
        <v>137</v>
      </c>
      <c r="D146" s="171" t="s">
        <v>139</v>
      </c>
      <c r="E146" s="172" t="s">
        <v>1340</v>
      </c>
      <c r="F146" s="173" t="s">
        <v>1341</v>
      </c>
      <c r="G146" s="174" t="s">
        <v>207</v>
      </c>
      <c r="H146" s="175">
        <v>928</v>
      </c>
      <c r="I146" s="176"/>
      <c r="J146" s="177">
        <f>ROUND(I146*H146,2)</f>
        <v>0</v>
      </c>
      <c r="K146" s="173" t="s">
        <v>1317</v>
      </c>
      <c r="L146" s="38"/>
      <c r="M146" s="178" t="s">
        <v>1</v>
      </c>
      <c r="N146" s="179" t="s">
        <v>41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292</v>
      </c>
      <c r="AT146" s="182" t="s">
        <v>139</v>
      </c>
      <c r="AU146" s="182" t="s">
        <v>86</v>
      </c>
      <c r="AY146" s="18" t="s">
        <v>136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292</v>
      </c>
      <c r="BM146" s="182" t="s">
        <v>1342</v>
      </c>
    </row>
    <row r="147" s="2" customFormat="1">
      <c r="A147" s="37"/>
      <c r="B147" s="38"/>
      <c r="C147" s="37"/>
      <c r="D147" s="184" t="s">
        <v>145</v>
      </c>
      <c r="E147" s="37"/>
      <c r="F147" s="185" t="s">
        <v>1343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145</v>
      </c>
      <c r="AU147" s="18" t="s">
        <v>86</v>
      </c>
    </row>
    <row r="148" s="2" customFormat="1" ht="24.15" customHeight="1">
      <c r="A148" s="37"/>
      <c r="B148" s="170"/>
      <c r="C148" s="216" t="s">
        <v>210</v>
      </c>
      <c r="D148" s="216" t="s">
        <v>554</v>
      </c>
      <c r="E148" s="217" t="s">
        <v>1344</v>
      </c>
      <c r="F148" s="218" t="s">
        <v>1345</v>
      </c>
      <c r="G148" s="219" t="s">
        <v>207</v>
      </c>
      <c r="H148" s="220">
        <v>1067.2000000000001</v>
      </c>
      <c r="I148" s="221"/>
      <c r="J148" s="222">
        <f>ROUND(I148*H148,2)</f>
        <v>0</v>
      </c>
      <c r="K148" s="218" t="s">
        <v>1317</v>
      </c>
      <c r="L148" s="223"/>
      <c r="M148" s="224" t="s">
        <v>1</v>
      </c>
      <c r="N148" s="225" t="s">
        <v>41</v>
      </c>
      <c r="O148" s="76"/>
      <c r="P148" s="180">
        <f>O148*H148</f>
        <v>0</v>
      </c>
      <c r="Q148" s="180">
        <v>0.00017000000000000001</v>
      </c>
      <c r="R148" s="180">
        <f>Q148*H148</f>
        <v>0.18142400000000003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383</v>
      </c>
      <c r="AT148" s="182" t="s">
        <v>554</v>
      </c>
      <c r="AU148" s="182" t="s">
        <v>86</v>
      </c>
      <c r="AY148" s="18" t="s">
        <v>136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84</v>
      </c>
      <c r="BK148" s="183">
        <f>ROUND(I148*H148,2)</f>
        <v>0</v>
      </c>
      <c r="BL148" s="18" t="s">
        <v>292</v>
      </c>
      <c r="BM148" s="182" t="s">
        <v>1346</v>
      </c>
    </row>
    <row r="149" s="2" customFormat="1">
      <c r="A149" s="37"/>
      <c r="B149" s="38"/>
      <c r="C149" s="37"/>
      <c r="D149" s="184" t="s">
        <v>145</v>
      </c>
      <c r="E149" s="37"/>
      <c r="F149" s="185" t="s">
        <v>1345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145</v>
      </c>
      <c r="AU149" s="18" t="s">
        <v>86</v>
      </c>
    </row>
    <row r="150" s="2" customFormat="1">
      <c r="A150" s="37"/>
      <c r="B150" s="38"/>
      <c r="C150" s="37"/>
      <c r="D150" s="184" t="s">
        <v>558</v>
      </c>
      <c r="E150" s="37"/>
      <c r="F150" s="226" t="s">
        <v>1347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558</v>
      </c>
      <c r="AU150" s="18" t="s">
        <v>86</v>
      </c>
    </row>
    <row r="151" s="14" customFormat="1">
      <c r="A151" s="14"/>
      <c r="B151" s="196"/>
      <c r="C151" s="14"/>
      <c r="D151" s="184" t="s">
        <v>147</v>
      </c>
      <c r="E151" s="14"/>
      <c r="F151" s="198" t="s">
        <v>1348</v>
      </c>
      <c r="G151" s="14"/>
      <c r="H151" s="199">
        <v>1067.2000000000001</v>
      </c>
      <c r="I151" s="200"/>
      <c r="J151" s="14"/>
      <c r="K151" s="14"/>
      <c r="L151" s="196"/>
      <c r="M151" s="201"/>
      <c r="N151" s="202"/>
      <c r="O151" s="202"/>
      <c r="P151" s="202"/>
      <c r="Q151" s="202"/>
      <c r="R151" s="202"/>
      <c r="S151" s="202"/>
      <c r="T151" s="20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7" t="s">
        <v>147</v>
      </c>
      <c r="AU151" s="197" t="s">
        <v>86</v>
      </c>
      <c r="AV151" s="14" t="s">
        <v>86</v>
      </c>
      <c r="AW151" s="14" t="s">
        <v>3</v>
      </c>
      <c r="AX151" s="14" t="s">
        <v>84</v>
      </c>
      <c r="AY151" s="197" t="s">
        <v>136</v>
      </c>
    </row>
    <row r="152" s="2" customFormat="1" ht="33" customHeight="1">
      <c r="A152" s="37"/>
      <c r="B152" s="170"/>
      <c r="C152" s="171" t="s">
        <v>222</v>
      </c>
      <c r="D152" s="171" t="s">
        <v>139</v>
      </c>
      <c r="E152" s="172" t="s">
        <v>1349</v>
      </c>
      <c r="F152" s="173" t="s">
        <v>1350</v>
      </c>
      <c r="G152" s="174" t="s">
        <v>207</v>
      </c>
      <c r="H152" s="175">
        <v>165</v>
      </c>
      <c r="I152" s="176"/>
      <c r="J152" s="177">
        <f>ROUND(I152*H152,2)</f>
        <v>0</v>
      </c>
      <c r="K152" s="173" t="s">
        <v>1317</v>
      </c>
      <c r="L152" s="38"/>
      <c r="M152" s="178" t="s">
        <v>1</v>
      </c>
      <c r="N152" s="179" t="s">
        <v>41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292</v>
      </c>
      <c r="AT152" s="182" t="s">
        <v>139</v>
      </c>
      <c r="AU152" s="182" t="s">
        <v>86</v>
      </c>
      <c r="AY152" s="18" t="s">
        <v>136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84</v>
      </c>
      <c r="BK152" s="183">
        <f>ROUND(I152*H152,2)</f>
        <v>0</v>
      </c>
      <c r="BL152" s="18" t="s">
        <v>292</v>
      </c>
      <c r="BM152" s="182" t="s">
        <v>1351</v>
      </c>
    </row>
    <row r="153" s="2" customFormat="1">
      <c r="A153" s="37"/>
      <c r="B153" s="38"/>
      <c r="C153" s="37"/>
      <c r="D153" s="184" t="s">
        <v>145</v>
      </c>
      <c r="E153" s="37"/>
      <c r="F153" s="185" t="s">
        <v>1352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145</v>
      </c>
      <c r="AU153" s="18" t="s">
        <v>86</v>
      </c>
    </row>
    <row r="154" s="2" customFormat="1" ht="24.15" customHeight="1">
      <c r="A154" s="37"/>
      <c r="B154" s="170"/>
      <c r="C154" s="216" t="s">
        <v>150</v>
      </c>
      <c r="D154" s="216" t="s">
        <v>554</v>
      </c>
      <c r="E154" s="217" t="s">
        <v>1353</v>
      </c>
      <c r="F154" s="218" t="s">
        <v>1354</v>
      </c>
      <c r="G154" s="219" t="s">
        <v>207</v>
      </c>
      <c r="H154" s="220">
        <v>189.75</v>
      </c>
      <c r="I154" s="221"/>
      <c r="J154" s="222">
        <f>ROUND(I154*H154,2)</f>
        <v>0</v>
      </c>
      <c r="K154" s="218" t="s">
        <v>1317</v>
      </c>
      <c r="L154" s="223"/>
      <c r="M154" s="224" t="s">
        <v>1</v>
      </c>
      <c r="N154" s="225" t="s">
        <v>41</v>
      </c>
      <c r="O154" s="76"/>
      <c r="P154" s="180">
        <f>O154*H154</f>
        <v>0</v>
      </c>
      <c r="Q154" s="180">
        <v>0.00016000000000000001</v>
      </c>
      <c r="R154" s="180">
        <f>Q154*H154</f>
        <v>0.030360000000000002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383</v>
      </c>
      <c r="AT154" s="182" t="s">
        <v>554</v>
      </c>
      <c r="AU154" s="182" t="s">
        <v>86</v>
      </c>
      <c r="AY154" s="18" t="s">
        <v>136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84</v>
      </c>
      <c r="BK154" s="183">
        <f>ROUND(I154*H154,2)</f>
        <v>0</v>
      </c>
      <c r="BL154" s="18" t="s">
        <v>292</v>
      </c>
      <c r="BM154" s="182" t="s">
        <v>1355</v>
      </c>
    </row>
    <row r="155" s="2" customFormat="1">
      <c r="A155" s="37"/>
      <c r="B155" s="38"/>
      <c r="C155" s="37"/>
      <c r="D155" s="184" t="s">
        <v>145</v>
      </c>
      <c r="E155" s="37"/>
      <c r="F155" s="185" t="s">
        <v>1354</v>
      </c>
      <c r="G155" s="37"/>
      <c r="H155" s="37"/>
      <c r="I155" s="186"/>
      <c r="J155" s="37"/>
      <c r="K155" s="37"/>
      <c r="L155" s="38"/>
      <c r="M155" s="187"/>
      <c r="N155" s="188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145</v>
      </c>
      <c r="AU155" s="18" t="s">
        <v>86</v>
      </c>
    </row>
    <row r="156" s="2" customFormat="1">
      <c r="A156" s="37"/>
      <c r="B156" s="38"/>
      <c r="C156" s="37"/>
      <c r="D156" s="184" t="s">
        <v>558</v>
      </c>
      <c r="E156" s="37"/>
      <c r="F156" s="226" t="s">
        <v>1356</v>
      </c>
      <c r="G156" s="37"/>
      <c r="H156" s="37"/>
      <c r="I156" s="186"/>
      <c r="J156" s="37"/>
      <c r="K156" s="37"/>
      <c r="L156" s="38"/>
      <c r="M156" s="187"/>
      <c r="N156" s="188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558</v>
      </c>
      <c r="AU156" s="18" t="s">
        <v>86</v>
      </c>
    </row>
    <row r="157" s="14" customFormat="1">
      <c r="A157" s="14"/>
      <c r="B157" s="196"/>
      <c r="C157" s="14"/>
      <c r="D157" s="184" t="s">
        <v>147</v>
      </c>
      <c r="E157" s="14"/>
      <c r="F157" s="198" t="s">
        <v>1357</v>
      </c>
      <c r="G157" s="14"/>
      <c r="H157" s="199">
        <v>189.75</v>
      </c>
      <c r="I157" s="200"/>
      <c r="J157" s="14"/>
      <c r="K157" s="14"/>
      <c r="L157" s="196"/>
      <c r="M157" s="201"/>
      <c r="N157" s="202"/>
      <c r="O157" s="202"/>
      <c r="P157" s="202"/>
      <c r="Q157" s="202"/>
      <c r="R157" s="202"/>
      <c r="S157" s="202"/>
      <c r="T157" s="20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7" t="s">
        <v>147</v>
      </c>
      <c r="AU157" s="197" t="s">
        <v>86</v>
      </c>
      <c r="AV157" s="14" t="s">
        <v>86</v>
      </c>
      <c r="AW157" s="14" t="s">
        <v>3</v>
      </c>
      <c r="AX157" s="14" t="s">
        <v>84</v>
      </c>
      <c r="AY157" s="197" t="s">
        <v>136</v>
      </c>
    </row>
    <row r="158" s="2" customFormat="1" ht="24.15" customHeight="1">
      <c r="A158" s="37"/>
      <c r="B158" s="170"/>
      <c r="C158" s="171" t="s">
        <v>258</v>
      </c>
      <c r="D158" s="171" t="s">
        <v>139</v>
      </c>
      <c r="E158" s="172" t="s">
        <v>1358</v>
      </c>
      <c r="F158" s="173" t="s">
        <v>1359</v>
      </c>
      <c r="G158" s="174" t="s">
        <v>335</v>
      </c>
      <c r="H158" s="175">
        <v>3</v>
      </c>
      <c r="I158" s="176"/>
      <c r="J158" s="177">
        <f>ROUND(I158*H158,2)</f>
        <v>0</v>
      </c>
      <c r="K158" s="173" t="s">
        <v>1317</v>
      </c>
      <c r="L158" s="38"/>
      <c r="M158" s="178" t="s">
        <v>1</v>
      </c>
      <c r="N158" s="179" t="s">
        <v>41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292</v>
      </c>
      <c r="AT158" s="182" t="s">
        <v>139</v>
      </c>
      <c r="AU158" s="182" t="s">
        <v>86</v>
      </c>
      <c r="AY158" s="18" t="s">
        <v>136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84</v>
      </c>
      <c r="BK158" s="183">
        <f>ROUND(I158*H158,2)</f>
        <v>0</v>
      </c>
      <c r="BL158" s="18" t="s">
        <v>292</v>
      </c>
      <c r="BM158" s="182" t="s">
        <v>1360</v>
      </c>
    </row>
    <row r="159" s="2" customFormat="1">
      <c r="A159" s="37"/>
      <c r="B159" s="38"/>
      <c r="C159" s="37"/>
      <c r="D159" s="184" t="s">
        <v>145</v>
      </c>
      <c r="E159" s="37"/>
      <c r="F159" s="185" t="s">
        <v>1361</v>
      </c>
      <c r="G159" s="37"/>
      <c r="H159" s="37"/>
      <c r="I159" s="186"/>
      <c r="J159" s="37"/>
      <c r="K159" s="37"/>
      <c r="L159" s="38"/>
      <c r="M159" s="187"/>
      <c r="N159" s="188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145</v>
      </c>
      <c r="AU159" s="18" t="s">
        <v>86</v>
      </c>
    </row>
    <row r="160" s="2" customFormat="1" ht="24.15" customHeight="1">
      <c r="A160" s="37"/>
      <c r="B160" s="170"/>
      <c r="C160" s="216" t="s">
        <v>263</v>
      </c>
      <c r="D160" s="216" t="s">
        <v>554</v>
      </c>
      <c r="E160" s="217" t="s">
        <v>1362</v>
      </c>
      <c r="F160" s="218" t="s">
        <v>1363</v>
      </c>
      <c r="G160" s="219" t="s">
        <v>335</v>
      </c>
      <c r="H160" s="220">
        <v>3</v>
      </c>
      <c r="I160" s="221"/>
      <c r="J160" s="222">
        <f>ROUND(I160*H160,2)</f>
        <v>0</v>
      </c>
      <c r="K160" s="218" t="s">
        <v>1</v>
      </c>
      <c r="L160" s="223"/>
      <c r="M160" s="224" t="s">
        <v>1</v>
      </c>
      <c r="N160" s="225" t="s">
        <v>41</v>
      </c>
      <c r="O160" s="76"/>
      <c r="P160" s="180">
        <f>O160*H160</f>
        <v>0</v>
      </c>
      <c r="Q160" s="180">
        <v>0.0132</v>
      </c>
      <c r="R160" s="180">
        <f>Q160*H160</f>
        <v>0.039599999999999996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383</v>
      </c>
      <c r="AT160" s="182" t="s">
        <v>554</v>
      </c>
      <c r="AU160" s="182" t="s">
        <v>86</v>
      </c>
      <c r="AY160" s="18" t="s">
        <v>136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292</v>
      </c>
      <c r="BM160" s="182" t="s">
        <v>1364</v>
      </c>
    </row>
    <row r="161" s="2" customFormat="1">
      <c r="A161" s="37"/>
      <c r="B161" s="38"/>
      <c r="C161" s="37"/>
      <c r="D161" s="184" t="s">
        <v>145</v>
      </c>
      <c r="E161" s="37"/>
      <c r="F161" s="185" t="s">
        <v>1363</v>
      </c>
      <c r="G161" s="37"/>
      <c r="H161" s="37"/>
      <c r="I161" s="186"/>
      <c r="J161" s="37"/>
      <c r="K161" s="37"/>
      <c r="L161" s="38"/>
      <c r="M161" s="187"/>
      <c r="N161" s="188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145</v>
      </c>
      <c r="AU161" s="18" t="s">
        <v>86</v>
      </c>
    </row>
    <row r="162" s="2" customFormat="1">
      <c r="A162" s="37"/>
      <c r="B162" s="38"/>
      <c r="C162" s="37"/>
      <c r="D162" s="184" t="s">
        <v>558</v>
      </c>
      <c r="E162" s="37"/>
      <c r="F162" s="226" t="s">
        <v>1365</v>
      </c>
      <c r="G162" s="37"/>
      <c r="H162" s="37"/>
      <c r="I162" s="186"/>
      <c r="J162" s="37"/>
      <c r="K162" s="37"/>
      <c r="L162" s="38"/>
      <c r="M162" s="187"/>
      <c r="N162" s="188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558</v>
      </c>
      <c r="AU162" s="18" t="s">
        <v>86</v>
      </c>
    </row>
    <row r="163" s="2" customFormat="1" ht="24.15" customHeight="1">
      <c r="A163" s="37"/>
      <c r="B163" s="170"/>
      <c r="C163" s="171" t="s">
        <v>8</v>
      </c>
      <c r="D163" s="171" t="s">
        <v>139</v>
      </c>
      <c r="E163" s="172" t="s">
        <v>1366</v>
      </c>
      <c r="F163" s="173" t="s">
        <v>1367</v>
      </c>
      <c r="G163" s="174" t="s">
        <v>335</v>
      </c>
      <c r="H163" s="175">
        <v>27</v>
      </c>
      <c r="I163" s="176"/>
      <c r="J163" s="177">
        <f>ROUND(I163*H163,2)</f>
        <v>0</v>
      </c>
      <c r="K163" s="173" t="s">
        <v>1317</v>
      </c>
      <c r="L163" s="38"/>
      <c r="M163" s="178" t="s">
        <v>1</v>
      </c>
      <c r="N163" s="179" t="s">
        <v>41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292</v>
      </c>
      <c r="AT163" s="182" t="s">
        <v>139</v>
      </c>
      <c r="AU163" s="182" t="s">
        <v>86</v>
      </c>
      <c r="AY163" s="18" t="s">
        <v>136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84</v>
      </c>
      <c r="BK163" s="183">
        <f>ROUND(I163*H163,2)</f>
        <v>0</v>
      </c>
      <c r="BL163" s="18" t="s">
        <v>292</v>
      </c>
      <c r="BM163" s="182" t="s">
        <v>1368</v>
      </c>
    </row>
    <row r="164" s="2" customFormat="1">
      <c r="A164" s="37"/>
      <c r="B164" s="38"/>
      <c r="C164" s="37"/>
      <c r="D164" s="184" t="s">
        <v>145</v>
      </c>
      <c r="E164" s="37"/>
      <c r="F164" s="185" t="s">
        <v>1369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145</v>
      </c>
      <c r="AU164" s="18" t="s">
        <v>86</v>
      </c>
    </row>
    <row r="165" s="2" customFormat="1" ht="24.15" customHeight="1">
      <c r="A165" s="37"/>
      <c r="B165" s="170"/>
      <c r="C165" s="216" t="s">
        <v>273</v>
      </c>
      <c r="D165" s="216" t="s">
        <v>554</v>
      </c>
      <c r="E165" s="217" t="s">
        <v>1370</v>
      </c>
      <c r="F165" s="218" t="s">
        <v>1371</v>
      </c>
      <c r="G165" s="219" t="s">
        <v>335</v>
      </c>
      <c r="H165" s="220">
        <v>27</v>
      </c>
      <c r="I165" s="221"/>
      <c r="J165" s="222">
        <f>ROUND(I165*H165,2)</f>
        <v>0</v>
      </c>
      <c r="K165" s="218" t="s">
        <v>1317</v>
      </c>
      <c r="L165" s="223"/>
      <c r="M165" s="224" t="s">
        <v>1</v>
      </c>
      <c r="N165" s="225" t="s">
        <v>41</v>
      </c>
      <c r="O165" s="76"/>
      <c r="P165" s="180">
        <f>O165*H165</f>
        <v>0</v>
      </c>
      <c r="Q165" s="180">
        <v>9.0000000000000006E-05</v>
      </c>
      <c r="R165" s="180">
        <f>Q165*H165</f>
        <v>0.0024300000000000003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383</v>
      </c>
      <c r="AT165" s="182" t="s">
        <v>554</v>
      </c>
      <c r="AU165" s="182" t="s">
        <v>86</v>
      </c>
      <c r="AY165" s="18" t="s">
        <v>136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84</v>
      </c>
      <c r="BK165" s="183">
        <f>ROUND(I165*H165,2)</f>
        <v>0</v>
      </c>
      <c r="BL165" s="18" t="s">
        <v>292</v>
      </c>
      <c r="BM165" s="182" t="s">
        <v>1372</v>
      </c>
    </row>
    <row r="166" s="2" customFormat="1">
      <c r="A166" s="37"/>
      <c r="B166" s="38"/>
      <c r="C166" s="37"/>
      <c r="D166" s="184" t="s">
        <v>145</v>
      </c>
      <c r="E166" s="37"/>
      <c r="F166" s="185" t="s">
        <v>1371</v>
      </c>
      <c r="G166" s="37"/>
      <c r="H166" s="37"/>
      <c r="I166" s="186"/>
      <c r="J166" s="37"/>
      <c r="K166" s="37"/>
      <c r="L166" s="38"/>
      <c r="M166" s="187"/>
      <c r="N166" s="188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145</v>
      </c>
      <c r="AU166" s="18" t="s">
        <v>86</v>
      </c>
    </row>
    <row r="167" s="2" customFormat="1" ht="24.15" customHeight="1">
      <c r="A167" s="37"/>
      <c r="B167" s="170"/>
      <c r="C167" s="171" t="s">
        <v>278</v>
      </c>
      <c r="D167" s="171" t="s">
        <v>139</v>
      </c>
      <c r="E167" s="172" t="s">
        <v>1373</v>
      </c>
      <c r="F167" s="173" t="s">
        <v>1374</v>
      </c>
      <c r="G167" s="174" t="s">
        <v>335</v>
      </c>
      <c r="H167" s="175">
        <v>14</v>
      </c>
      <c r="I167" s="176"/>
      <c r="J167" s="177">
        <f>ROUND(I167*H167,2)</f>
        <v>0</v>
      </c>
      <c r="K167" s="173" t="s">
        <v>1317</v>
      </c>
      <c r="L167" s="38"/>
      <c r="M167" s="178" t="s">
        <v>1</v>
      </c>
      <c r="N167" s="179" t="s">
        <v>41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292</v>
      </c>
      <c r="AT167" s="182" t="s">
        <v>139</v>
      </c>
      <c r="AU167" s="182" t="s">
        <v>86</v>
      </c>
      <c r="AY167" s="18" t="s">
        <v>136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84</v>
      </c>
      <c r="BK167" s="183">
        <f>ROUND(I167*H167,2)</f>
        <v>0</v>
      </c>
      <c r="BL167" s="18" t="s">
        <v>292</v>
      </c>
      <c r="BM167" s="182" t="s">
        <v>1375</v>
      </c>
    </row>
    <row r="168" s="2" customFormat="1">
      <c r="A168" s="37"/>
      <c r="B168" s="38"/>
      <c r="C168" s="37"/>
      <c r="D168" s="184" t="s">
        <v>145</v>
      </c>
      <c r="E168" s="37"/>
      <c r="F168" s="185" t="s">
        <v>1376</v>
      </c>
      <c r="G168" s="37"/>
      <c r="H168" s="37"/>
      <c r="I168" s="186"/>
      <c r="J168" s="37"/>
      <c r="K168" s="37"/>
      <c r="L168" s="38"/>
      <c r="M168" s="187"/>
      <c r="N168" s="188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145</v>
      </c>
      <c r="AU168" s="18" t="s">
        <v>86</v>
      </c>
    </row>
    <row r="169" s="2" customFormat="1" ht="24.15" customHeight="1">
      <c r="A169" s="37"/>
      <c r="B169" s="170"/>
      <c r="C169" s="216" t="s">
        <v>283</v>
      </c>
      <c r="D169" s="216" t="s">
        <v>554</v>
      </c>
      <c r="E169" s="217" t="s">
        <v>1377</v>
      </c>
      <c r="F169" s="218" t="s">
        <v>1378</v>
      </c>
      <c r="G169" s="219" t="s">
        <v>335</v>
      </c>
      <c r="H169" s="220">
        <v>14</v>
      </c>
      <c r="I169" s="221"/>
      <c r="J169" s="222">
        <f>ROUND(I169*H169,2)</f>
        <v>0</v>
      </c>
      <c r="K169" s="218" t="s">
        <v>1317</v>
      </c>
      <c r="L169" s="223"/>
      <c r="M169" s="224" t="s">
        <v>1</v>
      </c>
      <c r="N169" s="225" t="s">
        <v>41</v>
      </c>
      <c r="O169" s="76"/>
      <c r="P169" s="180">
        <f>O169*H169</f>
        <v>0</v>
      </c>
      <c r="Q169" s="180">
        <v>0.00010000000000000001</v>
      </c>
      <c r="R169" s="180">
        <f>Q169*H169</f>
        <v>0.0014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383</v>
      </c>
      <c r="AT169" s="182" t="s">
        <v>554</v>
      </c>
      <c r="AU169" s="182" t="s">
        <v>86</v>
      </c>
      <c r="AY169" s="18" t="s">
        <v>136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84</v>
      </c>
      <c r="BK169" s="183">
        <f>ROUND(I169*H169,2)</f>
        <v>0</v>
      </c>
      <c r="BL169" s="18" t="s">
        <v>292</v>
      </c>
      <c r="BM169" s="182" t="s">
        <v>1379</v>
      </c>
    </row>
    <row r="170" s="2" customFormat="1">
      <c r="A170" s="37"/>
      <c r="B170" s="38"/>
      <c r="C170" s="37"/>
      <c r="D170" s="184" t="s">
        <v>145</v>
      </c>
      <c r="E170" s="37"/>
      <c r="F170" s="185" t="s">
        <v>1378</v>
      </c>
      <c r="G170" s="37"/>
      <c r="H170" s="37"/>
      <c r="I170" s="186"/>
      <c r="J170" s="37"/>
      <c r="K170" s="37"/>
      <c r="L170" s="38"/>
      <c r="M170" s="187"/>
      <c r="N170" s="188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145</v>
      </c>
      <c r="AU170" s="18" t="s">
        <v>86</v>
      </c>
    </row>
    <row r="171" s="2" customFormat="1" ht="24.15" customHeight="1">
      <c r="A171" s="37"/>
      <c r="B171" s="170"/>
      <c r="C171" s="171" t="s">
        <v>292</v>
      </c>
      <c r="D171" s="171" t="s">
        <v>139</v>
      </c>
      <c r="E171" s="172" t="s">
        <v>1380</v>
      </c>
      <c r="F171" s="173" t="s">
        <v>1381</v>
      </c>
      <c r="G171" s="174" t="s">
        <v>335</v>
      </c>
      <c r="H171" s="175">
        <v>10</v>
      </c>
      <c r="I171" s="176"/>
      <c r="J171" s="177">
        <f>ROUND(I171*H171,2)</f>
        <v>0</v>
      </c>
      <c r="K171" s="173" t="s">
        <v>1317</v>
      </c>
      <c r="L171" s="38"/>
      <c r="M171" s="178" t="s">
        <v>1</v>
      </c>
      <c r="N171" s="179" t="s">
        <v>41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292</v>
      </c>
      <c r="AT171" s="182" t="s">
        <v>139</v>
      </c>
      <c r="AU171" s="182" t="s">
        <v>86</v>
      </c>
      <c r="AY171" s="18" t="s">
        <v>136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84</v>
      </c>
      <c r="BK171" s="183">
        <f>ROUND(I171*H171,2)</f>
        <v>0</v>
      </c>
      <c r="BL171" s="18" t="s">
        <v>292</v>
      </c>
      <c r="BM171" s="182" t="s">
        <v>1382</v>
      </c>
    </row>
    <row r="172" s="2" customFormat="1">
      <c r="A172" s="37"/>
      <c r="B172" s="38"/>
      <c r="C172" s="37"/>
      <c r="D172" s="184" t="s">
        <v>145</v>
      </c>
      <c r="E172" s="37"/>
      <c r="F172" s="185" t="s">
        <v>1383</v>
      </c>
      <c r="G172" s="37"/>
      <c r="H172" s="37"/>
      <c r="I172" s="186"/>
      <c r="J172" s="37"/>
      <c r="K172" s="37"/>
      <c r="L172" s="38"/>
      <c r="M172" s="187"/>
      <c r="N172" s="188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145</v>
      </c>
      <c r="AU172" s="18" t="s">
        <v>86</v>
      </c>
    </row>
    <row r="173" s="2" customFormat="1" ht="24.15" customHeight="1">
      <c r="A173" s="37"/>
      <c r="B173" s="170"/>
      <c r="C173" s="216" t="s">
        <v>298</v>
      </c>
      <c r="D173" s="216" t="s">
        <v>554</v>
      </c>
      <c r="E173" s="217" t="s">
        <v>1384</v>
      </c>
      <c r="F173" s="218" t="s">
        <v>1385</v>
      </c>
      <c r="G173" s="219" t="s">
        <v>335</v>
      </c>
      <c r="H173" s="220">
        <v>10</v>
      </c>
      <c r="I173" s="221"/>
      <c r="J173" s="222">
        <f>ROUND(I173*H173,2)</f>
        <v>0</v>
      </c>
      <c r="K173" s="218" t="s">
        <v>1317</v>
      </c>
      <c r="L173" s="223"/>
      <c r="M173" s="224" t="s">
        <v>1</v>
      </c>
      <c r="N173" s="225" t="s">
        <v>41</v>
      </c>
      <c r="O173" s="76"/>
      <c r="P173" s="180">
        <f>O173*H173</f>
        <v>0</v>
      </c>
      <c r="Q173" s="180">
        <v>9.0000000000000006E-05</v>
      </c>
      <c r="R173" s="180">
        <f>Q173*H173</f>
        <v>0.00090000000000000008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383</v>
      </c>
      <c r="AT173" s="182" t="s">
        <v>554</v>
      </c>
      <c r="AU173" s="182" t="s">
        <v>86</v>
      </c>
      <c r="AY173" s="18" t="s">
        <v>136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84</v>
      </c>
      <c r="BK173" s="183">
        <f>ROUND(I173*H173,2)</f>
        <v>0</v>
      </c>
      <c r="BL173" s="18" t="s">
        <v>292</v>
      </c>
      <c r="BM173" s="182" t="s">
        <v>1386</v>
      </c>
    </row>
    <row r="174" s="2" customFormat="1">
      <c r="A174" s="37"/>
      <c r="B174" s="38"/>
      <c r="C174" s="37"/>
      <c r="D174" s="184" t="s">
        <v>145</v>
      </c>
      <c r="E174" s="37"/>
      <c r="F174" s="185" t="s">
        <v>1385</v>
      </c>
      <c r="G174" s="37"/>
      <c r="H174" s="37"/>
      <c r="I174" s="186"/>
      <c r="J174" s="37"/>
      <c r="K174" s="37"/>
      <c r="L174" s="38"/>
      <c r="M174" s="187"/>
      <c r="N174" s="188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145</v>
      </c>
      <c r="AU174" s="18" t="s">
        <v>86</v>
      </c>
    </row>
    <row r="175" s="2" customFormat="1" ht="24.15" customHeight="1">
      <c r="A175" s="37"/>
      <c r="B175" s="170"/>
      <c r="C175" s="171" t="s">
        <v>303</v>
      </c>
      <c r="D175" s="171" t="s">
        <v>139</v>
      </c>
      <c r="E175" s="172" t="s">
        <v>1387</v>
      </c>
      <c r="F175" s="173" t="s">
        <v>1388</v>
      </c>
      <c r="G175" s="174" t="s">
        <v>335</v>
      </c>
      <c r="H175" s="175">
        <v>2</v>
      </c>
      <c r="I175" s="176"/>
      <c r="J175" s="177">
        <f>ROUND(I175*H175,2)</f>
        <v>0</v>
      </c>
      <c r="K175" s="173" t="s">
        <v>1317</v>
      </c>
      <c r="L175" s="38"/>
      <c r="M175" s="178" t="s">
        <v>1</v>
      </c>
      <c r="N175" s="179" t="s">
        <v>41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292</v>
      </c>
      <c r="AT175" s="182" t="s">
        <v>139</v>
      </c>
      <c r="AU175" s="182" t="s">
        <v>86</v>
      </c>
      <c r="AY175" s="18" t="s">
        <v>136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84</v>
      </c>
      <c r="BK175" s="183">
        <f>ROUND(I175*H175,2)</f>
        <v>0</v>
      </c>
      <c r="BL175" s="18" t="s">
        <v>292</v>
      </c>
      <c r="BM175" s="182" t="s">
        <v>1389</v>
      </c>
    </row>
    <row r="176" s="2" customFormat="1">
      <c r="A176" s="37"/>
      <c r="B176" s="38"/>
      <c r="C176" s="37"/>
      <c r="D176" s="184" t="s">
        <v>145</v>
      </c>
      <c r="E176" s="37"/>
      <c r="F176" s="185" t="s">
        <v>1390</v>
      </c>
      <c r="G176" s="37"/>
      <c r="H176" s="37"/>
      <c r="I176" s="186"/>
      <c r="J176" s="37"/>
      <c r="K176" s="37"/>
      <c r="L176" s="38"/>
      <c r="M176" s="187"/>
      <c r="N176" s="188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145</v>
      </c>
      <c r="AU176" s="18" t="s">
        <v>86</v>
      </c>
    </row>
    <row r="177" s="2" customFormat="1" ht="24.15" customHeight="1">
      <c r="A177" s="37"/>
      <c r="B177" s="170"/>
      <c r="C177" s="216" t="s">
        <v>308</v>
      </c>
      <c r="D177" s="216" t="s">
        <v>554</v>
      </c>
      <c r="E177" s="217" t="s">
        <v>1391</v>
      </c>
      <c r="F177" s="218" t="s">
        <v>1392</v>
      </c>
      <c r="G177" s="219" t="s">
        <v>335</v>
      </c>
      <c r="H177" s="220">
        <v>2</v>
      </c>
      <c r="I177" s="221"/>
      <c r="J177" s="222">
        <f>ROUND(I177*H177,2)</f>
        <v>0</v>
      </c>
      <c r="K177" s="218" t="s">
        <v>1317</v>
      </c>
      <c r="L177" s="223"/>
      <c r="M177" s="224" t="s">
        <v>1</v>
      </c>
      <c r="N177" s="225" t="s">
        <v>41</v>
      </c>
      <c r="O177" s="76"/>
      <c r="P177" s="180">
        <f>O177*H177</f>
        <v>0</v>
      </c>
      <c r="Q177" s="180">
        <v>0.00011</v>
      </c>
      <c r="R177" s="180">
        <f>Q177*H177</f>
        <v>0.00022000000000000001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383</v>
      </c>
      <c r="AT177" s="182" t="s">
        <v>554</v>
      </c>
      <c r="AU177" s="182" t="s">
        <v>86</v>
      </c>
      <c r="AY177" s="18" t="s">
        <v>136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84</v>
      </c>
      <c r="BK177" s="183">
        <f>ROUND(I177*H177,2)</f>
        <v>0</v>
      </c>
      <c r="BL177" s="18" t="s">
        <v>292</v>
      </c>
      <c r="BM177" s="182" t="s">
        <v>1393</v>
      </c>
    </row>
    <row r="178" s="2" customFormat="1">
      <c r="A178" s="37"/>
      <c r="B178" s="38"/>
      <c r="C178" s="37"/>
      <c r="D178" s="184" t="s">
        <v>145</v>
      </c>
      <c r="E178" s="37"/>
      <c r="F178" s="185" t="s">
        <v>1392</v>
      </c>
      <c r="G178" s="37"/>
      <c r="H178" s="37"/>
      <c r="I178" s="186"/>
      <c r="J178" s="37"/>
      <c r="K178" s="37"/>
      <c r="L178" s="38"/>
      <c r="M178" s="187"/>
      <c r="N178" s="188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145</v>
      </c>
      <c r="AU178" s="18" t="s">
        <v>86</v>
      </c>
    </row>
    <row r="179" s="2" customFormat="1" ht="24.15" customHeight="1">
      <c r="A179" s="37"/>
      <c r="B179" s="170"/>
      <c r="C179" s="171" t="s">
        <v>313</v>
      </c>
      <c r="D179" s="171" t="s">
        <v>139</v>
      </c>
      <c r="E179" s="172" t="s">
        <v>1394</v>
      </c>
      <c r="F179" s="173" t="s">
        <v>1395</v>
      </c>
      <c r="G179" s="174" t="s">
        <v>335</v>
      </c>
      <c r="H179" s="175">
        <v>10</v>
      </c>
      <c r="I179" s="176"/>
      <c r="J179" s="177">
        <f>ROUND(I179*H179,2)</f>
        <v>0</v>
      </c>
      <c r="K179" s="173" t="s">
        <v>1317</v>
      </c>
      <c r="L179" s="38"/>
      <c r="M179" s="178" t="s">
        <v>1</v>
      </c>
      <c r="N179" s="179" t="s">
        <v>41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292</v>
      </c>
      <c r="AT179" s="182" t="s">
        <v>139</v>
      </c>
      <c r="AU179" s="182" t="s">
        <v>86</v>
      </c>
      <c r="AY179" s="18" t="s">
        <v>136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84</v>
      </c>
      <c r="BK179" s="183">
        <f>ROUND(I179*H179,2)</f>
        <v>0</v>
      </c>
      <c r="BL179" s="18" t="s">
        <v>292</v>
      </c>
      <c r="BM179" s="182" t="s">
        <v>1396</v>
      </c>
    </row>
    <row r="180" s="2" customFormat="1">
      <c r="A180" s="37"/>
      <c r="B180" s="38"/>
      <c r="C180" s="37"/>
      <c r="D180" s="184" t="s">
        <v>145</v>
      </c>
      <c r="E180" s="37"/>
      <c r="F180" s="185" t="s">
        <v>1397</v>
      </c>
      <c r="G180" s="37"/>
      <c r="H180" s="37"/>
      <c r="I180" s="186"/>
      <c r="J180" s="37"/>
      <c r="K180" s="37"/>
      <c r="L180" s="38"/>
      <c r="M180" s="187"/>
      <c r="N180" s="188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145</v>
      </c>
      <c r="AU180" s="18" t="s">
        <v>86</v>
      </c>
    </row>
    <row r="181" s="2" customFormat="1" ht="24.15" customHeight="1">
      <c r="A181" s="37"/>
      <c r="B181" s="170"/>
      <c r="C181" s="216" t="s">
        <v>7</v>
      </c>
      <c r="D181" s="216" t="s">
        <v>554</v>
      </c>
      <c r="E181" s="217" t="s">
        <v>1398</v>
      </c>
      <c r="F181" s="218" t="s">
        <v>1399</v>
      </c>
      <c r="G181" s="219" t="s">
        <v>335</v>
      </c>
      <c r="H181" s="220">
        <v>10</v>
      </c>
      <c r="I181" s="221"/>
      <c r="J181" s="222">
        <f>ROUND(I181*H181,2)</f>
        <v>0</v>
      </c>
      <c r="K181" s="218" t="s">
        <v>1317</v>
      </c>
      <c r="L181" s="223"/>
      <c r="M181" s="224" t="s">
        <v>1</v>
      </c>
      <c r="N181" s="225" t="s">
        <v>41</v>
      </c>
      <c r="O181" s="76"/>
      <c r="P181" s="180">
        <f>O181*H181</f>
        <v>0</v>
      </c>
      <c r="Q181" s="180">
        <v>0.00010000000000000001</v>
      </c>
      <c r="R181" s="180">
        <f>Q181*H181</f>
        <v>0.001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383</v>
      </c>
      <c r="AT181" s="182" t="s">
        <v>554</v>
      </c>
      <c r="AU181" s="182" t="s">
        <v>86</v>
      </c>
      <c r="AY181" s="18" t="s">
        <v>136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84</v>
      </c>
      <c r="BK181" s="183">
        <f>ROUND(I181*H181,2)</f>
        <v>0</v>
      </c>
      <c r="BL181" s="18" t="s">
        <v>292</v>
      </c>
      <c r="BM181" s="182" t="s">
        <v>1400</v>
      </c>
    </row>
    <row r="182" s="2" customFormat="1">
      <c r="A182" s="37"/>
      <c r="B182" s="38"/>
      <c r="C182" s="37"/>
      <c r="D182" s="184" t="s">
        <v>145</v>
      </c>
      <c r="E182" s="37"/>
      <c r="F182" s="185" t="s">
        <v>1399</v>
      </c>
      <c r="G182" s="37"/>
      <c r="H182" s="37"/>
      <c r="I182" s="186"/>
      <c r="J182" s="37"/>
      <c r="K182" s="37"/>
      <c r="L182" s="38"/>
      <c r="M182" s="187"/>
      <c r="N182" s="188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145</v>
      </c>
      <c r="AU182" s="18" t="s">
        <v>86</v>
      </c>
    </row>
    <row r="183" s="2" customFormat="1" ht="21.75" customHeight="1">
      <c r="A183" s="37"/>
      <c r="B183" s="170"/>
      <c r="C183" s="171" t="s">
        <v>322</v>
      </c>
      <c r="D183" s="171" t="s">
        <v>139</v>
      </c>
      <c r="E183" s="172" t="s">
        <v>1401</v>
      </c>
      <c r="F183" s="173" t="s">
        <v>1402</v>
      </c>
      <c r="G183" s="174" t="s">
        <v>335</v>
      </c>
      <c r="H183" s="175">
        <v>17</v>
      </c>
      <c r="I183" s="176"/>
      <c r="J183" s="177">
        <f>ROUND(I183*H183,2)</f>
        <v>0</v>
      </c>
      <c r="K183" s="173" t="s">
        <v>1317</v>
      </c>
      <c r="L183" s="38"/>
      <c r="M183" s="178" t="s">
        <v>1</v>
      </c>
      <c r="N183" s="179" t="s">
        <v>41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292</v>
      </c>
      <c r="AT183" s="182" t="s">
        <v>139</v>
      </c>
      <c r="AU183" s="182" t="s">
        <v>86</v>
      </c>
      <c r="AY183" s="18" t="s">
        <v>136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84</v>
      </c>
      <c r="BK183" s="183">
        <f>ROUND(I183*H183,2)</f>
        <v>0</v>
      </c>
      <c r="BL183" s="18" t="s">
        <v>292</v>
      </c>
      <c r="BM183" s="182" t="s">
        <v>1403</v>
      </c>
    </row>
    <row r="184" s="2" customFormat="1">
      <c r="A184" s="37"/>
      <c r="B184" s="38"/>
      <c r="C184" s="37"/>
      <c r="D184" s="184" t="s">
        <v>145</v>
      </c>
      <c r="E184" s="37"/>
      <c r="F184" s="185" t="s">
        <v>1404</v>
      </c>
      <c r="G184" s="37"/>
      <c r="H184" s="37"/>
      <c r="I184" s="186"/>
      <c r="J184" s="37"/>
      <c r="K184" s="37"/>
      <c r="L184" s="38"/>
      <c r="M184" s="187"/>
      <c r="N184" s="188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145</v>
      </c>
      <c r="AU184" s="18" t="s">
        <v>86</v>
      </c>
    </row>
    <row r="185" s="2" customFormat="1" ht="16.5" customHeight="1">
      <c r="A185" s="37"/>
      <c r="B185" s="170"/>
      <c r="C185" s="216" t="s">
        <v>327</v>
      </c>
      <c r="D185" s="216" t="s">
        <v>554</v>
      </c>
      <c r="E185" s="217" t="s">
        <v>1405</v>
      </c>
      <c r="F185" s="218" t="s">
        <v>1406</v>
      </c>
      <c r="G185" s="219" t="s">
        <v>335</v>
      </c>
      <c r="H185" s="220">
        <v>17</v>
      </c>
      <c r="I185" s="221"/>
      <c r="J185" s="222">
        <f>ROUND(I185*H185,2)</f>
        <v>0</v>
      </c>
      <c r="K185" s="218" t="s">
        <v>1317</v>
      </c>
      <c r="L185" s="223"/>
      <c r="M185" s="224" t="s">
        <v>1</v>
      </c>
      <c r="N185" s="225" t="s">
        <v>41</v>
      </c>
      <c r="O185" s="76"/>
      <c r="P185" s="180">
        <f>O185*H185</f>
        <v>0</v>
      </c>
      <c r="Q185" s="180">
        <v>0.00011</v>
      </c>
      <c r="R185" s="180">
        <f>Q185*H185</f>
        <v>0.0018700000000000001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383</v>
      </c>
      <c r="AT185" s="182" t="s">
        <v>554</v>
      </c>
      <c r="AU185" s="182" t="s">
        <v>86</v>
      </c>
      <c r="AY185" s="18" t="s">
        <v>136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84</v>
      </c>
      <c r="BK185" s="183">
        <f>ROUND(I185*H185,2)</f>
        <v>0</v>
      </c>
      <c r="BL185" s="18" t="s">
        <v>292</v>
      </c>
      <c r="BM185" s="182" t="s">
        <v>1407</v>
      </c>
    </row>
    <row r="186" s="2" customFormat="1">
      <c r="A186" s="37"/>
      <c r="B186" s="38"/>
      <c r="C186" s="37"/>
      <c r="D186" s="184" t="s">
        <v>145</v>
      </c>
      <c r="E186" s="37"/>
      <c r="F186" s="185" t="s">
        <v>1406</v>
      </c>
      <c r="G186" s="37"/>
      <c r="H186" s="37"/>
      <c r="I186" s="186"/>
      <c r="J186" s="37"/>
      <c r="K186" s="37"/>
      <c r="L186" s="38"/>
      <c r="M186" s="187"/>
      <c r="N186" s="188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145</v>
      </c>
      <c r="AU186" s="18" t="s">
        <v>86</v>
      </c>
    </row>
    <row r="187" s="2" customFormat="1" ht="24.15" customHeight="1">
      <c r="A187" s="37"/>
      <c r="B187" s="170"/>
      <c r="C187" s="171" t="s">
        <v>332</v>
      </c>
      <c r="D187" s="171" t="s">
        <v>139</v>
      </c>
      <c r="E187" s="172" t="s">
        <v>1408</v>
      </c>
      <c r="F187" s="173" t="s">
        <v>1409</v>
      </c>
      <c r="G187" s="174" t="s">
        <v>335</v>
      </c>
      <c r="H187" s="175">
        <v>27</v>
      </c>
      <c r="I187" s="176"/>
      <c r="J187" s="177">
        <f>ROUND(I187*H187,2)</f>
        <v>0</v>
      </c>
      <c r="K187" s="173" t="s">
        <v>1317</v>
      </c>
      <c r="L187" s="38"/>
      <c r="M187" s="178" t="s">
        <v>1</v>
      </c>
      <c r="N187" s="179" t="s">
        <v>41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292</v>
      </c>
      <c r="AT187" s="182" t="s">
        <v>139</v>
      </c>
      <c r="AU187" s="182" t="s">
        <v>86</v>
      </c>
      <c r="AY187" s="18" t="s">
        <v>136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84</v>
      </c>
      <c r="BK187" s="183">
        <f>ROUND(I187*H187,2)</f>
        <v>0</v>
      </c>
      <c r="BL187" s="18" t="s">
        <v>292</v>
      </c>
      <c r="BM187" s="182" t="s">
        <v>1410</v>
      </c>
    </row>
    <row r="188" s="2" customFormat="1">
      <c r="A188" s="37"/>
      <c r="B188" s="38"/>
      <c r="C188" s="37"/>
      <c r="D188" s="184" t="s">
        <v>145</v>
      </c>
      <c r="E188" s="37"/>
      <c r="F188" s="185" t="s">
        <v>1411</v>
      </c>
      <c r="G188" s="37"/>
      <c r="H188" s="37"/>
      <c r="I188" s="186"/>
      <c r="J188" s="37"/>
      <c r="K188" s="37"/>
      <c r="L188" s="38"/>
      <c r="M188" s="187"/>
      <c r="N188" s="188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145</v>
      </c>
      <c r="AU188" s="18" t="s">
        <v>86</v>
      </c>
    </row>
    <row r="189" s="2" customFormat="1" ht="24.15" customHeight="1">
      <c r="A189" s="37"/>
      <c r="B189" s="170"/>
      <c r="C189" s="216" t="s">
        <v>340</v>
      </c>
      <c r="D189" s="216" t="s">
        <v>554</v>
      </c>
      <c r="E189" s="217" t="s">
        <v>1412</v>
      </c>
      <c r="F189" s="218" t="s">
        <v>1413</v>
      </c>
      <c r="G189" s="219" t="s">
        <v>335</v>
      </c>
      <c r="H189" s="220">
        <v>27</v>
      </c>
      <c r="I189" s="221"/>
      <c r="J189" s="222">
        <f>ROUND(I189*H189,2)</f>
        <v>0</v>
      </c>
      <c r="K189" s="218" t="s">
        <v>1317</v>
      </c>
      <c r="L189" s="223"/>
      <c r="M189" s="224" t="s">
        <v>1</v>
      </c>
      <c r="N189" s="225" t="s">
        <v>41</v>
      </c>
      <c r="O189" s="76"/>
      <c r="P189" s="180">
        <f>O189*H189</f>
        <v>0</v>
      </c>
      <c r="Q189" s="180">
        <v>6.0000000000000002E-05</v>
      </c>
      <c r="R189" s="180">
        <f>Q189*H189</f>
        <v>0.0016200000000000001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383</v>
      </c>
      <c r="AT189" s="182" t="s">
        <v>554</v>
      </c>
      <c r="AU189" s="182" t="s">
        <v>86</v>
      </c>
      <c r="AY189" s="18" t="s">
        <v>136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84</v>
      </c>
      <c r="BK189" s="183">
        <f>ROUND(I189*H189,2)</f>
        <v>0</v>
      </c>
      <c r="BL189" s="18" t="s">
        <v>292</v>
      </c>
      <c r="BM189" s="182" t="s">
        <v>1414</v>
      </c>
    </row>
    <row r="190" s="2" customFormat="1">
      <c r="A190" s="37"/>
      <c r="B190" s="38"/>
      <c r="C190" s="37"/>
      <c r="D190" s="184" t="s">
        <v>145</v>
      </c>
      <c r="E190" s="37"/>
      <c r="F190" s="185" t="s">
        <v>1413</v>
      </c>
      <c r="G190" s="37"/>
      <c r="H190" s="37"/>
      <c r="I190" s="186"/>
      <c r="J190" s="37"/>
      <c r="K190" s="37"/>
      <c r="L190" s="38"/>
      <c r="M190" s="187"/>
      <c r="N190" s="188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145</v>
      </c>
      <c r="AU190" s="18" t="s">
        <v>86</v>
      </c>
    </row>
    <row r="191" s="2" customFormat="1" ht="33" customHeight="1">
      <c r="A191" s="37"/>
      <c r="B191" s="170"/>
      <c r="C191" s="171" t="s">
        <v>346</v>
      </c>
      <c r="D191" s="171" t="s">
        <v>139</v>
      </c>
      <c r="E191" s="172" t="s">
        <v>1415</v>
      </c>
      <c r="F191" s="173" t="s">
        <v>1416</v>
      </c>
      <c r="G191" s="174" t="s">
        <v>335</v>
      </c>
      <c r="H191" s="175">
        <v>111</v>
      </c>
      <c r="I191" s="176"/>
      <c r="J191" s="177">
        <f>ROUND(I191*H191,2)</f>
        <v>0</v>
      </c>
      <c r="K191" s="173" t="s">
        <v>1317</v>
      </c>
      <c r="L191" s="38"/>
      <c r="M191" s="178" t="s">
        <v>1</v>
      </c>
      <c r="N191" s="179" t="s">
        <v>41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292</v>
      </c>
      <c r="AT191" s="182" t="s">
        <v>139</v>
      </c>
      <c r="AU191" s="182" t="s">
        <v>86</v>
      </c>
      <c r="AY191" s="18" t="s">
        <v>136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84</v>
      </c>
      <c r="BK191" s="183">
        <f>ROUND(I191*H191,2)</f>
        <v>0</v>
      </c>
      <c r="BL191" s="18" t="s">
        <v>292</v>
      </c>
      <c r="BM191" s="182" t="s">
        <v>1417</v>
      </c>
    </row>
    <row r="192" s="2" customFormat="1">
      <c r="A192" s="37"/>
      <c r="B192" s="38"/>
      <c r="C192" s="37"/>
      <c r="D192" s="184" t="s">
        <v>145</v>
      </c>
      <c r="E192" s="37"/>
      <c r="F192" s="185" t="s">
        <v>1418</v>
      </c>
      <c r="G192" s="37"/>
      <c r="H192" s="37"/>
      <c r="I192" s="186"/>
      <c r="J192" s="37"/>
      <c r="K192" s="37"/>
      <c r="L192" s="38"/>
      <c r="M192" s="187"/>
      <c r="N192" s="188"/>
      <c r="O192" s="76"/>
      <c r="P192" s="76"/>
      <c r="Q192" s="76"/>
      <c r="R192" s="76"/>
      <c r="S192" s="76"/>
      <c r="T192" s="7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145</v>
      </c>
      <c r="AU192" s="18" t="s">
        <v>86</v>
      </c>
    </row>
    <row r="193" s="2" customFormat="1" ht="24.15" customHeight="1">
      <c r="A193" s="37"/>
      <c r="B193" s="170"/>
      <c r="C193" s="216" t="s">
        <v>353</v>
      </c>
      <c r="D193" s="216" t="s">
        <v>554</v>
      </c>
      <c r="E193" s="217" t="s">
        <v>1419</v>
      </c>
      <c r="F193" s="218" t="s">
        <v>1420</v>
      </c>
      <c r="G193" s="219" t="s">
        <v>335</v>
      </c>
      <c r="H193" s="220">
        <v>111</v>
      </c>
      <c r="I193" s="221"/>
      <c r="J193" s="222">
        <f>ROUND(I193*H193,2)</f>
        <v>0</v>
      </c>
      <c r="K193" s="218" t="s">
        <v>1317</v>
      </c>
      <c r="L193" s="223"/>
      <c r="M193" s="224" t="s">
        <v>1</v>
      </c>
      <c r="N193" s="225" t="s">
        <v>41</v>
      </c>
      <c r="O193" s="76"/>
      <c r="P193" s="180">
        <f>O193*H193</f>
        <v>0</v>
      </c>
      <c r="Q193" s="180">
        <v>9.0000000000000006E-05</v>
      </c>
      <c r="R193" s="180">
        <f>Q193*H193</f>
        <v>0.0099900000000000006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383</v>
      </c>
      <c r="AT193" s="182" t="s">
        <v>554</v>
      </c>
      <c r="AU193" s="182" t="s">
        <v>86</v>
      </c>
      <c r="AY193" s="18" t="s">
        <v>136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84</v>
      </c>
      <c r="BK193" s="183">
        <f>ROUND(I193*H193,2)</f>
        <v>0</v>
      </c>
      <c r="BL193" s="18" t="s">
        <v>292</v>
      </c>
      <c r="BM193" s="182" t="s">
        <v>1421</v>
      </c>
    </row>
    <row r="194" s="2" customFormat="1">
      <c r="A194" s="37"/>
      <c r="B194" s="38"/>
      <c r="C194" s="37"/>
      <c r="D194" s="184" t="s">
        <v>145</v>
      </c>
      <c r="E194" s="37"/>
      <c r="F194" s="185" t="s">
        <v>1420</v>
      </c>
      <c r="G194" s="37"/>
      <c r="H194" s="37"/>
      <c r="I194" s="186"/>
      <c r="J194" s="37"/>
      <c r="K194" s="37"/>
      <c r="L194" s="38"/>
      <c r="M194" s="187"/>
      <c r="N194" s="188"/>
      <c r="O194" s="76"/>
      <c r="P194" s="76"/>
      <c r="Q194" s="76"/>
      <c r="R194" s="76"/>
      <c r="S194" s="76"/>
      <c r="T194" s="7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8" t="s">
        <v>145</v>
      </c>
      <c r="AU194" s="18" t="s">
        <v>86</v>
      </c>
    </row>
    <row r="195" s="2" customFormat="1" ht="24.15" customHeight="1">
      <c r="A195" s="37"/>
      <c r="B195" s="170"/>
      <c r="C195" s="171" t="s">
        <v>362</v>
      </c>
      <c r="D195" s="171" t="s">
        <v>139</v>
      </c>
      <c r="E195" s="172" t="s">
        <v>1422</v>
      </c>
      <c r="F195" s="173" t="s">
        <v>1423</v>
      </c>
      <c r="G195" s="174" t="s">
        <v>335</v>
      </c>
      <c r="H195" s="175">
        <v>3</v>
      </c>
      <c r="I195" s="176"/>
      <c r="J195" s="177">
        <f>ROUND(I195*H195,2)</f>
        <v>0</v>
      </c>
      <c r="K195" s="173" t="s">
        <v>1317</v>
      </c>
      <c r="L195" s="38"/>
      <c r="M195" s="178" t="s">
        <v>1</v>
      </c>
      <c r="N195" s="179" t="s">
        <v>41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292</v>
      </c>
      <c r="AT195" s="182" t="s">
        <v>139</v>
      </c>
      <c r="AU195" s="182" t="s">
        <v>86</v>
      </c>
      <c r="AY195" s="18" t="s">
        <v>136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84</v>
      </c>
      <c r="BK195" s="183">
        <f>ROUND(I195*H195,2)</f>
        <v>0</v>
      </c>
      <c r="BL195" s="18" t="s">
        <v>292</v>
      </c>
      <c r="BM195" s="182" t="s">
        <v>1424</v>
      </c>
    </row>
    <row r="196" s="2" customFormat="1">
      <c r="A196" s="37"/>
      <c r="B196" s="38"/>
      <c r="C196" s="37"/>
      <c r="D196" s="184" t="s">
        <v>145</v>
      </c>
      <c r="E196" s="37"/>
      <c r="F196" s="185" t="s">
        <v>1425</v>
      </c>
      <c r="G196" s="37"/>
      <c r="H196" s="37"/>
      <c r="I196" s="186"/>
      <c r="J196" s="37"/>
      <c r="K196" s="37"/>
      <c r="L196" s="38"/>
      <c r="M196" s="187"/>
      <c r="N196" s="188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145</v>
      </c>
      <c r="AU196" s="18" t="s">
        <v>86</v>
      </c>
    </row>
    <row r="197" s="2" customFormat="1" ht="24.15" customHeight="1">
      <c r="A197" s="37"/>
      <c r="B197" s="170"/>
      <c r="C197" s="216" t="s">
        <v>367</v>
      </c>
      <c r="D197" s="216" t="s">
        <v>554</v>
      </c>
      <c r="E197" s="217" t="s">
        <v>1426</v>
      </c>
      <c r="F197" s="218" t="s">
        <v>1427</v>
      </c>
      <c r="G197" s="219" t="s">
        <v>335</v>
      </c>
      <c r="H197" s="220">
        <v>3</v>
      </c>
      <c r="I197" s="221"/>
      <c r="J197" s="222">
        <f>ROUND(I197*H197,2)</f>
        <v>0</v>
      </c>
      <c r="K197" s="218" t="s">
        <v>1317</v>
      </c>
      <c r="L197" s="223"/>
      <c r="M197" s="224" t="s">
        <v>1</v>
      </c>
      <c r="N197" s="225" t="s">
        <v>41</v>
      </c>
      <c r="O197" s="76"/>
      <c r="P197" s="180">
        <f>O197*H197</f>
        <v>0</v>
      </c>
      <c r="Q197" s="180">
        <v>0.0010499999999999999</v>
      </c>
      <c r="R197" s="180">
        <f>Q197*H197</f>
        <v>0.00315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383</v>
      </c>
      <c r="AT197" s="182" t="s">
        <v>554</v>
      </c>
      <c r="AU197" s="182" t="s">
        <v>86</v>
      </c>
      <c r="AY197" s="18" t="s">
        <v>136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84</v>
      </c>
      <c r="BK197" s="183">
        <f>ROUND(I197*H197,2)</f>
        <v>0</v>
      </c>
      <c r="BL197" s="18" t="s">
        <v>292</v>
      </c>
      <c r="BM197" s="182" t="s">
        <v>1428</v>
      </c>
    </row>
    <row r="198" s="2" customFormat="1">
      <c r="A198" s="37"/>
      <c r="B198" s="38"/>
      <c r="C198" s="37"/>
      <c r="D198" s="184" t="s">
        <v>145</v>
      </c>
      <c r="E198" s="37"/>
      <c r="F198" s="185" t="s">
        <v>1427</v>
      </c>
      <c r="G198" s="37"/>
      <c r="H198" s="37"/>
      <c r="I198" s="186"/>
      <c r="J198" s="37"/>
      <c r="K198" s="37"/>
      <c r="L198" s="38"/>
      <c r="M198" s="187"/>
      <c r="N198" s="188"/>
      <c r="O198" s="76"/>
      <c r="P198" s="76"/>
      <c r="Q198" s="76"/>
      <c r="R198" s="76"/>
      <c r="S198" s="76"/>
      <c r="T198" s="7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8" t="s">
        <v>145</v>
      </c>
      <c r="AU198" s="18" t="s">
        <v>86</v>
      </c>
    </row>
    <row r="199" s="2" customFormat="1" ht="24.15" customHeight="1">
      <c r="A199" s="37"/>
      <c r="B199" s="170"/>
      <c r="C199" s="171" t="s">
        <v>372</v>
      </c>
      <c r="D199" s="171" t="s">
        <v>139</v>
      </c>
      <c r="E199" s="172" t="s">
        <v>1429</v>
      </c>
      <c r="F199" s="173" t="s">
        <v>1430</v>
      </c>
      <c r="G199" s="174" t="s">
        <v>335</v>
      </c>
      <c r="H199" s="175">
        <v>48</v>
      </c>
      <c r="I199" s="176"/>
      <c r="J199" s="177">
        <f>ROUND(I199*H199,2)</f>
        <v>0</v>
      </c>
      <c r="K199" s="173" t="s">
        <v>1317</v>
      </c>
      <c r="L199" s="38"/>
      <c r="M199" s="178" t="s">
        <v>1</v>
      </c>
      <c r="N199" s="179" t="s">
        <v>41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292</v>
      </c>
      <c r="AT199" s="182" t="s">
        <v>139</v>
      </c>
      <c r="AU199" s="182" t="s">
        <v>86</v>
      </c>
      <c r="AY199" s="18" t="s">
        <v>136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84</v>
      </c>
      <c r="BK199" s="183">
        <f>ROUND(I199*H199,2)</f>
        <v>0</v>
      </c>
      <c r="BL199" s="18" t="s">
        <v>292</v>
      </c>
      <c r="BM199" s="182" t="s">
        <v>1431</v>
      </c>
    </row>
    <row r="200" s="2" customFormat="1">
      <c r="A200" s="37"/>
      <c r="B200" s="38"/>
      <c r="C200" s="37"/>
      <c r="D200" s="184" t="s">
        <v>145</v>
      </c>
      <c r="E200" s="37"/>
      <c r="F200" s="185" t="s">
        <v>1432</v>
      </c>
      <c r="G200" s="37"/>
      <c r="H200" s="37"/>
      <c r="I200" s="186"/>
      <c r="J200" s="37"/>
      <c r="K200" s="37"/>
      <c r="L200" s="38"/>
      <c r="M200" s="187"/>
      <c r="N200" s="188"/>
      <c r="O200" s="76"/>
      <c r="P200" s="76"/>
      <c r="Q200" s="76"/>
      <c r="R200" s="76"/>
      <c r="S200" s="76"/>
      <c r="T200" s="7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8" t="s">
        <v>145</v>
      </c>
      <c r="AU200" s="18" t="s">
        <v>86</v>
      </c>
    </row>
    <row r="201" s="14" customFormat="1">
      <c r="A201" s="14"/>
      <c r="B201" s="196"/>
      <c r="C201" s="14"/>
      <c r="D201" s="184" t="s">
        <v>147</v>
      </c>
      <c r="E201" s="197" t="s">
        <v>1</v>
      </c>
      <c r="F201" s="198" t="s">
        <v>1433</v>
      </c>
      <c r="G201" s="14"/>
      <c r="H201" s="199">
        <v>48</v>
      </c>
      <c r="I201" s="200"/>
      <c r="J201" s="14"/>
      <c r="K201" s="14"/>
      <c r="L201" s="196"/>
      <c r="M201" s="201"/>
      <c r="N201" s="202"/>
      <c r="O201" s="202"/>
      <c r="P201" s="202"/>
      <c r="Q201" s="202"/>
      <c r="R201" s="202"/>
      <c r="S201" s="202"/>
      <c r="T201" s="20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7" t="s">
        <v>147</v>
      </c>
      <c r="AU201" s="197" t="s">
        <v>86</v>
      </c>
      <c r="AV201" s="14" t="s">
        <v>86</v>
      </c>
      <c r="AW201" s="14" t="s">
        <v>32</v>
      </c>
      <c r="AX201" s="14" t="s">
        <v>84</v>
      </c>
      <c r="AY201" s="197" t="s">
        <v>136</v>
      </c>
    </row>
    <row r="202" s="2" customFormat="1" ht="21.75" customHeight="1">
      <c r="A202" s="37"/>
      <c r="B202" s="170"/>
      <c r="C202" s="216" t="s">
        <v>378</v>
      </c>
      <c r="D202" s="216" t="s">
        <v>554</v>
      </c>
      <c r="E202" s="217" t="s">
        <v>1434</v>
      </c>
      <c r="F202" s="218" t="s">
        <v>1435</v>
      </c>
      <c r="G202" s="219" t="s">
        <v>335</v>
      </c>
      <c r="H202" s="220">
        <v>24</v>
      </c>
      <c r="I202" s="221"/>
      <c r="J202" s="222">
        <f>ROUND(I202*H202,2)</f>
        <v>0</v>
      </c>
      <c r="K202" s="218" t="s">
        <v>1</v>
      </c>
      <c r="L202" s="223"/>
      <c r="M202" s="224" t="s">
        <v>1</v>
      </c>
      <c r="N202" s="225" t="s">
        <v>41</v>
      </c>
      <c r="O202" s="76"/>
      <c r="P202" s="180">
        <f>O202*H202</f>
        <v>0</v>
      </c>
      <c r="Q202" s="180">
        <v>0.00022000000000000001</v>
      </c>
      <c r="R202" s="180">
        <f>Q202*H202</f>
        <v>0.00528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383</v>
      </c>
      <c r="AT202" s="182" t="s">
        <v>554</v>
      </c>
      <c r="AU202" s="182" t="s">
        <v>86</v>
      </c>
      <c r="AY202" s="18" t="s">
        <v>136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84</v>
      </c>
      <c r="BK202" s="183">
        <f>ROUND(I202*H202,2)</f>
        <v>0</v>
      </c>
      <c r="BL202" s="18" t="s">
        <v>292</v>
      </c>
      <c r="BM202" s="182" t="s">
        <v>1436</v>
      </c>
    </row>
    <row r="203" s="2" customFormat="1">
      <c r="A203" s="37"/>
      <c r="B203" s="38"/>
      <c r="C203" s="37"/>
      <c r="D203" s="184" t="s">
        <v>145</v>
      </c>
      <c r="E203" s="37"/>
      <c r="F203" s="185" t="s">
        <v>1435</v>
      </c>
      <c r="G203" s="37"/>
      <c r="H203" s="37"/>
      <c r="I203" s="186"/>
      <c r="J203" s="37"/>
      <c r="K203" s="37"/>
      <c r="L203" s="38"/>
      <c r="M203" s="187"/>
      <c r="N203" s="188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145</v>
      </c>
      <c r="AU203" s="18" t="s">
        <v>86</v>
      </c>
    </row>
    <row r="204" s="2" customFormat="1">
      <c r="A204" s="37"/>
      <c r="B204" s="38"/>
      <c r="C204" s="37"/>
      <c r="D204" s="184" t="s">
        <v>558</v>
      </c>
      <c r="E204" s="37"/>
      <c r="F204" s="226" t="s">
        <v>1437</v>
      </c>
      <c r="G204" s="37"/>
      <c r="H204" s="37"/>
      <c r="I204" s="186"/>
      <c r="J204" s="37"/>
      <c r="K204" s="37"/>
      <c r="L204" s="38"/>
      <c r="M204" s="187"/>
      <c r="N204" s="188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558</v>
      </c>
      <c r="AU204" s="18" t="s">
        <v>86</v>
      </c>
    </row>
    <row r="205" s="2" customFormat="1" ht="21.75" customHeight="1">
      <c r="A205" s="37"/>
      <c r="B205" s="170"/>
      <c r="C205" s="216" t="s">
        <v>383</v>
      </c>
      <c r="D205" s="216" t="s">
        <v>554</v>
      </c>
      <c r="E205" s="217" t="s">
        <v>1438</v>
      </c>
      <c r="F205" s="218" t="s">
        <v>1439</v>
      </c>
      <c r="G205" s="219" t="s">
        <v>335</v>
      </c>
      <c r="H205" s="220">
        <v>24</v>
      </c>
      <c r="I205" s="221"/>
      <c r="J205" s="222">
        <f>ROUND(I205*H205,2)</f>
        <v>0</v>
      </c>
      <c r="K205" s="218" t="s">
        <v>1</v>
      </c>
      <c r="L205" s="223"/>
      <c r="M205" s="224" t="s">
        <v>1</v>
      </c>
      <c r="N205" s="225" t="s">
        <v>41</v>
      </c>
      <c r="O205" s="76"/>
      <c r="P205" s="180">
        <f>O205*H205</f>
        <v>0</v>
      </c>
      <c r="Q205" s="180">
        <v>0.00022000000000000001</v>
      </c>
      <c r="R205" s="180">
        <f>Q205*H205</f>
        <v>0.00528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383</v>
      </c>
      <c r="AT205" s="182" t="s">
        <v>554</v>
      </c>
      <c r="AU205" s="182" t="s">
        <v>86</v>
      </c>
      <c r="AY205" s="18" t="s">
        <v>136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84</v>
      </c>
      <c r="BK205" s="183">
        <f>ROUND(I205*H205,2)</f>
        <v>0</v>
      </c>
      <c r="BL205" s="18" t="s">
        <v>292</v>
      </c>
      <c r="BM205" s="182" t="s">
        <v>1440</v>
      </c>
    </row>
    <row r="206" s="2" customFormat="1">
      <c r="A206" s="37"/>
      <c r="B206" s="38"/>
      <c r="C206" s="37"/>
      <c r="D206" s="184" t="s">
        <v>145</v>
      </c>
      <c r="E206" s="37"/>
      <c r="F206" s="185" t="s">
        <v>1439</v>
      </c>
      <c r="G206" s="37"/>
      <c r="H206" s="37"/>
      <c r="I206" s="186"/>
      <c r="J206" s="37"/>
      <c r="K206" s="37"/>
      <c r="L206" s="38"/>
      <c r="M206" s="187"/>
      <c r="N206" s="188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145</v>
      </c>
      <c r="AU206" s="18" t="s">
        <v>86</v>
      </c>
    </row>
    <row r="207" s="2" customFormat="1">
      <c r="A207" s="37"/>
      <c r="B207" s="38"/>
      <c r="C207" s="37"/>
      <c r="D207" s="184" t="s">
        <v>558</v>
      </c>
      <c r="E207" s="37"/>
      <c r="F207" s="226" t="s">
        <v>1441</v>
      </c>
      <c r="G207" s="37"/>
      <c r="H207" s="37"/>
      <c r="I207" s="186"/>
      <c r="J207" s="37"/>
      <c r="K207" s="37"/>
      <c r="L207" s="38"/>
      <c r="M207" s="187"/>
      <c r="N207" s="188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558</v>
      </c>
      <c r="AU207" s="18" t="s">
        <v>86</v>
      </c>
    </row>
    <row r="208" s="2" customFormat="1" ht="24.15" customHeight="1">
      <c r="A208" s="37"/>
      <c r="B208" s="170"/>
      <c r="C208" s="171" t="s">
        <v>390</v>
      </c>
      <c r="D208" s="171" t="s">
        <v>139</v>
      </c>
      <c r="E208" s="172" t="s">
        <v>1442</v>
      </c>
      <c r="F208" s="173" t="s">
        <v>1443</v>
      </c>
      <c r="G208" s="174" t="s">
        <v>335</v>
      </c>
      <c r="H208" s="175">
        <v>18</v>
      </c>
      <c r="I208" s="176"/>
      <c r="J208" s="177">
        <f>ROUND(I208*H208,2)</f>
        <v>0</v>
      </c>
      <c r="K208" s="173" t="s">
        <v>1317</v>
      </c>
      <c r="L208" s="38"/>
      <c r="M208" s="178" t="s">
        <v>1</v>
      </c>
      <c r="N208" s="179" t="s">
        <v>41</v>
      </c>
      <c r="O208" s="76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292</v>
      </c>
      <c r="AT208" s="182" t="s">
        <v>139</v>
      </c>
      <c r="AU208" s="182" t="s">
        <v>86</v>
      </c>
      <c r="AY208" s="18" t="s">
        <v>136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84</v>
      </c>
      <c r="BK208" s="183">
        <f>ROUND(I208*H208,2)</f>
        <v>0</v>
      </c>
      <c r="BL208" s="18" t="s">
        <v>292</v>
      </c>
      <c r="BM208" s="182" t="s">
        <v>1444</v>
      </c>
    </row>
    <row r="209" s="2" customFormat="1">
      <c r="A209" s="37"/>
      <c r="B209" s="38"/>
      <c r="C209" s="37"/>
      <c r="D209" s="184" t="s">
        <v>145</v>
      </c>
      <c r="E209" s="37"/>
      <c r="F209" s="185" t="s">
        <v>1445</v>
      </c>
      <c r="G209" s="37"/>
      <c r="H209" s="37"/>
      <c r="I209" s="186"/>
      <c r="J209" s="37"/>
      <c r="K209" s="37"/>
      <c r="L209" s="38"/>
      <c r="M209" s="187"/>
      <c r="N209" s="188"/>
      <c r="O209" s="76"/>
      <c r="P209" s="76"/>
      <c r="Q209" s="76"/>
      <c r="R209" s="76"/>
      <c r="S209" s="76"/>
      <c r="T209" s="7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8" t="s">
        <v>145</v>
      </c>
      <c r="AU209" s="18" t="s">
        <v>86</v>
      </c>
    </row>
    <row r="210" s="2" customFormat="1" ht="16.5" customHeight="1">
      <c r="A210" s="37"/>
      <c r="B210" s="170"/>
      <c r="C210" s="216" t="s">
        <v>405</v>
      </c>
      <c r="D210" s="216" t="s">
        <v>554</v>
      </c>
      <c r="E210" s="217" t="s">
        <v>1446</v>
      </c>
      <c r="F210" s="218" t="s">
        <v>1447</v>
      </c>
      <c r="G210" s="219" t="s">
        <v>335</v>
      </c>
      <c r="H210" s="220">
        <v>18</v>
      </c>
      <c r="I210" s="221"/>
      <c r="J210" s="222">
        <f>ROUND(I210*H210,2)</f>
        <v>0</v>
      </c>
      <c r="K210" s="218" t="s">
        <v>1</v>
      </c>
      <c r="L210" s="223"/>
      <c r="M210" s="224" t="s">
        <v>1</v>
      </c>
      <c r="N210" s="225" t="s">
        <v>41</v>
      </c>
      <c r="O210" s="76"/>
      <c r="P210" s="180">
        <f>O210*H210</f>
        <v>0</v>
      </c>
      <c r="Q210" s="180">
        <v>0.0011000000000000001</v>
      </c>
      <c r="R210" s="180">
        <f>Q210*H210</f>
        <v>0.019800000000000002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383</v>
      </c>
      <c r="AT210" s="182" t="s">
        <v>554</v>
      </c>
      <c r="AU210" s="182" t="s">
        <v>86</v>
      </c>
      <c r="AY210" s="18" t="s">
        <v>136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84</v>
      </c>
      <c r="BK210" s="183">
        <f>ROUND(I210*H210,2)</f>
        <v>0</v>
      </c>
      <c r="BL210" s="18" t="s">
        <v>292</v>
      </c>
      <c r="BM210" s="182" t="s">
        <v>1448</v>
      </c>
    </row>
    <row r="211" s="2" customFormat="1">
      <c r="A211" s="37"/>
      <c r="B211" s="38"/>
      <c r="C211" s="37"/>
      <c r="D211" s="184" t="s">
        <v>145</v>
      </c>
      <c r="E211" s="37"/>
      <c r="F211" s="185" t="s">
        <v>1449</v>
      </c>
      <c r="G211" s="37"/>
      <c r="H211" s="37"/>
      <c r="I211" s="186"/>
      <c r="J211" s="37"/>
      <c r="K211" s="37"/>
      <c r="L211" s="38"/>
      <c r="M211" s="187"/>
      <c r="N211" s="188"/>
      <c r="O211" s="76"/>
      <c r="P211" s="76"/>
      <c r="Q211" s="76"/>
      <c r="R211" s="76"/>
      <c r="S211" s="76"/>
      <c r="T211" s="7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8" t="s">
        <v>145</v>
      </c>
      <c r="AU211" s="18" t="s">
        <v>86</v>
      </c>
    </row>
    <row r="212" s="2" customFormat="1" ht="37.8" customHeight="1">
      <c r="A212" s="37"/>
      <c r="B212" s="170"/>
      <c r="C212" s="171" t="s">
        <v>412</v>
      </c>
      <c r="D212" s="171" t="s">
        <v>139</v>
      </c>
      <c r="E212" s="172" t="s">
        <v>1450</v>
      </c>
      <c r="F212" s="173" t="s">
        <v>1451</v>
      </c>
      <c r="G212" s="174" t="s">
        <v>335</v>
      </c>
      <c r="H212" s="175">
        <v>88</v>
      </c>
      <c r="I212" s="176"/>
      <c r="J212" s="177">
        <f>ROUND(I212*H212,2)</f>
        <v>0</v>
      </c>
      <c r="K212" s="173" t="s">
        <v>1317</v>
      </c>
      <c r="L212" s="38"/>
      <c r="M212" s="178" t="s">
        <v>1</v>
      </c>
      <c r="N212" s="179" t="s">
        <v>41</v>
      </c>
      <c r="O212" s="76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292</v>
      </c>
      <c r="AT212" s="182" t="s">
        <v>139</v>
      </c>
      <c r="AU212" s="182" t="s">
        <v>86</v>
      </c>
      <c r="AY212" s="18" t="s">
        <v>136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84</v>
      </c>
      <c r="BK212" s="183">
        <f>ROUND(I212*H212,2)</f>
        <v>0</v>
      </c>
      <c r="BL212" s="18" t="s">
        <v>292</v>
      </c>
      <c r="BM212" s="182" t="s">
        <v>1452</v>
      </c>
    </row>
    <row r="213" s="2" customFormat="1">
      <c r="A213" s="37"/>
      <c r="B213" s="38"/>
      <c r="C213" s="37"/>
      <c r="D213" s="184" t="s">
        <v>145</v>
      </c>
      <c r="E213" s="37"/>
      <c r="F213" s="185" t="s">
        <v>1453</v>
      </c>
      <c r="G213" s="37"/>
      <c r="H213" s="37"/>
      <c r="I213" s="186"/>
      <c r="J213" s="37"/>
      <c r="K213" s="37"/>
      <c r="L213" s="38"/>
      <c r="M213" s="187"/>
      <c r="N213" s="188"/>
      <c r="O213" s="76"/>
      <c r="P213" s="76"/>
      <c r="Q213" s="76"/>
      <c r="R213" s="76"/>
      <c r="S213" s="76"/>
      <c r="T213" s="7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145</v>
      </c>
      <c r="AU213" s="18" t="s">
        <v>86</v>
      </c>
    </row>
    <row r="214" s="14" customFormat="1">
      <c r="A214" s="14"/>
      <c r="B214" s="196"/>
      <c r="C214" s="14"/>
      <c r="D214" s="184" t="s">
        <v>147</v>
      </c>
      <c r="E214" s="197" t="s">
        <v>1</v>
      </c>
      <c r="F214" s="198" t="s">
        <v>1454</v>
      </c>
      <c r="G214" s="14"/>
      <c r="H214" s="199">
        <v>24</v>
      </c>
      <c r="I214" s="200"/>
      <c r="J214" s="14"/>
      <c r="K214" s="14"/>
      <c r="L214" s="196"/>
      <c r="M214" s="201"/>
      <c r="N214" s="202"/>
      <c r="O214" s="202"/>
      <c r="P214" s="202"/>
      <c r="Q214" s="202"/>
      <c r="R214" s="202"/>
      <c r="S214" s="202"/>
      <c r="T214" s="20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7" t="s">
        <v>147</v>
      </c>
      <c r="AU214" s="197" t="s">
        <v>86</v>
      </c>
      <c r="AV214" s="14" t="s">
        <v>86</v>
      </c>
      <c r="AW214" s="14" t="s">
        <v>32</v>
      </c>
      <c r="AX214" s="14" t="s">
        <v>76</v>
      </c>
      <c r="AY214" s="197" t="s">
        <v>136</v>
      </c>
    </row>
    <row r="215" s="14" customFormat="1">
      <c r="A215" s="14"/>
      <c r="B215" s="196"/>
      <c r="C215" s="14"/>
      <c r="D215" s="184" t="s">
        <v>147</v>
      </c>
      <c r="E215" s="197" t="s">
        <v>1</v>
      </c>
      <c r="F215" s="198" t="s">
        <v>1455</v>
      </c>
      <c r="G215" s="14"/>
      <c r="H215" s="199">
        <v>10</v>
      </c>
      <c r="I215" s="200"/>
      <c r="J215" s="14"/>
      <c r="K215" s="14"/>
      <c r="L215" s="196"/>
      <c r="M215" s="201"/>
      <c r="N215" s="202"/>
      <c r="O215" s="202"/>
      <c r="P215" s="202"/>
      <c r="Q215" s="202"/>
      <c r="R215" s="202"/>
      <c r="S215" s="202"/>
      <c r="T215" s="20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7" t="s">
        <v>147</v>
      </c>
      <c r="AU215" s="197" t="s">
        <v>86</v>
      </c>
      <c r="AV215" s="14" t="s">
        <v>86</v>
      </c>
      <c r="AW215" s="14" t="s">
        <v>32</v>
      </c>
      <c r="AX215" s="14" t="s">
        <v>76</v>
      </c>
      <c r="AY215" s="197" t="s">
        <v>136</v>
      </c>
    </row>
    <row r="216" s="14" customFormat="1">
      <c r="A216" s="14"/>
      <c r="B216" s="196"/>
      <c r="C216" s="14"/>
      <c r="D216" s="184" t="s">
        <v>147</v>
      </c>
      <c r="E216" s="197" t="s">
        <v>1</v>
      </c>
      <c r="F216" s="198" t="s">
        <v>1456</v>
      </c>
      <c r="G216" s="14"/>
      <c r="H216" s="199">
        <v>28</v>
      </c>
      <c r="I216" s="200"/>
      <c r="J216" s="14"/>
      <c r="K216" s="14"/>
      <c r="L216" s="196"/>
      <c r="M216" s="201"/>
      <c r="N216" s="202"/>
      <c r="O216" s="202"/>
      <c r="P216" s="202"/>
      <c r="Q216" s="202"/>
      <c r="R216" s="202"/>
      <c r="S216" s="202"/>
      <c r="T216" s="20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7" t="s">
        <v>147</v>
      </c>
      <c r="AU216" s="197" t="s">
        <v>86</v>
      </c>
      <c r="AV216" s="14" t="s">
        <v>86</v>
      </c>
      <c r="AW216" s="14" t="s">
        <v>32</v>
      </c>
      <c r="AX216" s="14" t="s">
        <v>76</v>
      </c>
      <c r="AY216" s="197" t="s">
        <v>136</v>
      </c>
    </row>
    <row r="217" s="14" customFormat="1">
      <c r="A217" s="14"/>
      <c r="B217" s="196"/>
      <c r="C217" s="14"/>
      <c r="D217" s="184" t="s">
        <v>147</v>
      </c>
      <c r="E217" s="197" t="s">
        <v>1</v>
      </c>
      <c r="F217" s="198" t="s">
        <v>1457</v>
      </c>
      <c r="G217" s="14"/>
      <c r="H217" s="199">
        <v>26</v>
      </c>
      <c r="I217" s="200"/>
      <c r="J217" s="14"/>
      <c r="K217" s="14"/>
      <c r="L217" s="196"/>
      <c r="M217" s="201"/>
      <c r="N217" s="202"/>
      <c r="O217" s="202"/>
      <c r="P217" s="202"/>
      <c r="Q217" s="202"/>
      <c r="R217" s="202"/>
      <c r="S217" s="202"/>
      <c r="T217" s="20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7" t="s">
        <v>147</v>
      </c>
      <c r="AU217" s="197" t="s">
        <v>86</v>
      </c>
      <c r="AV217" s="14" t="s">
        <v>86</v>
      </c>
      <c r="AW217" s="14" t="s">
        <v>32</v>
      </c>
      <c r="AX217" s="14" t="s">
        <v>76</v>
      </c>
      <c r="AY217" s="197" t="s">
        <v>136</v>
      </c>
    </row>
    <row r="218" s="15" customFormat="1">
      <c r="A218" s="15"/>
      <c r="B218" s="204"/>
      <c r="C218" s="15"/>
      <c r="D218" s="184" t="s">
        <v>147</v>
      </c>
      <c r="E218" s="205" t="s">
        <v>1</v>
      </c>
      <c r="F218" s="206" t="s">
        <v>190</v>
      </c>
      <c r="G218" s="15"/>
      <c r="H218" s="207">
        <v>88</v>
      </c>
      <c r="I218" s="208"/>
      <c r="J218" s="15"/>
      <c r="K218" s="15"/>
      <c r="L218" s="204"/>
      <c r="M218" s="209"/>
      <c r="N218" s="210"/>
      <c r="O218" s="210"/>
      <c r="P218" s="210"/>
      <c r="Q218" s="210"/>
      <c r="R218" s="210"/>
      <c r="S218" s="210"/>
      <c r="T218" s="21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05" t="s">
        <v>147</v>
      </c>
      <c r="AU218" s="205" t="s">
        <v>86</v>
      </c>
      <c r="AV218" s="15" t="s">
        <v>143</v>
      </c>
      <c r="AW218" s="15" t="s">
        <v>32</v>
      </c>
      <c r="AX218" s="15" t="s">
        <v>84</v>
      </c>
      <c r="AY218" s="205" t="s">
        <v>136</v>
      </c>
    </row>
    <row r="219" s="2" customFormat="1" ht="24.15" customHeight="1">
      <c r="A219" s="37"/>
      <c r="B219" s="170"/>
      <c r="C219" s="216" t="s">
        <v>419</v>
      </c>
      <c r="D219" s="216" t="s">
        <v>554</v>
      </c>
      <c r="E219" s="217" t="s">
        <v>1458</v>
      </c>
      <c r="F219" s="218" t="s">
        <v>1459</v>
      </c>
      <c r="G219" s="219" t="s">
        <v>335</v>
      </c>
      <c r="H219" s="220">
        <v>88</v>
      </c>
      <c r="I219" s="221"/>
      <c r="J219" s="222">
        <f>ROUND(I219*H219,2)</f>
        <v>0</v>
      </c>
      <c r="K219" s="218" t="s">
        <v>1317</v>
      </c>
      <c r="L219" s="223"/>
      <c r="M219" s="224" t="s">
        <v>1</v>
      </c>
      <c r="N219" s="225" t="s">
        <v>41</v>
      </c>
      <c r="O219" s="76"/>
      <c r="P219" s="180">
        <f>O219*H219</f>
        <v>0</v>
      </c>
      <c r="Q219" s="180">
        <v>0.0012999999999999999</v>
      </c>
      <c r="R219" s="180">
        <f>Q219*H219</f>
        <v>0.1144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383</v>
      </c>
      <c r="AT219" s="182" t="s">
        <v>554</v>
      </c>
      <c r="AU219" s="182" t="s">
        <v>86</v>
      </c>
      <c r="AY219" s="18" t="s">
        <v>136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84</v>
      </c>
      <c r="BK219" s="183">
        <f>ROUND(I219*H219,2)</f>
        <v>0</v>
      </c>
      <c r="BL219" s="18" t="s">
        <v>292</v>
      </c>
      <c r="BM219" s="182" t="s">
        <v>1460</v>
      </c>
    </row>
    <row r="220" s="2" customFormat="1">
      <c r="A220" s="37"/>
      <c r="B220" s="38"/>
      <c r="C220" s="37"/>
      <c r="D220" s="184" t="s">
        <v>145</v>
      </c>
      <c r="E220" s="37"/>
      <c r="F220" s="185" t="s">
        <v>1461</v>
      </c>
      <c r="G220" s="37"/>
      <c r="H220" s="37"/>
      <c r="I220" s="186"/>
      <c r="J220" s="37"/>
      <c r="K220" s="37"/>
      <c r="L220" s="38"/>
      <c r="M220" s="187"/>
      <c r="N220" s="188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145</v>
      </c>
      <c r="AU220" s="18" t="s">
        <v>86</v>
      </c>
    </row>
    <row r="221" s="2" customFormat="1" ht="37.8" customHeight="1">
      <c r="A221" s="37"/>
      <c r="B221" s="170"/>
      <c r="C221" s="171" t="s">
        <v>457</v>
      </c>
      <c r="D221" s="171" t="s">
        <v>139</v>
      </c>
      <c r="E221" s="172" t="s">
        <v>1462</v>
      </c>
      <c r="F221" s="173" t="s">
        <v>1463</v>
      </c>
      <c r="G221" s="174" t="s">
        <v>335</v>
      </c>
      <c r="H221" s="175">
        <v>146</v>
      </c>
      <c r="I221" s="176"/>
      <c r="J221" s="177">
        <f>ROUND(I221*H221,2)</f>
        <v>0</v>
      </c>
      <c r="K221" s="173" t="s">
        <v>1317</v>
      </c>
      <c r="L221" s="38"/>
      <c r="M221" s="178" t="s">
        <v>1</v>
      </c>
      <c r="N221" s="179" t="s">
        <v>41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292</v>
      </c>
      <c r="AT221" s="182" t="s">
        <v>139</v>
      </c>
      <c r="AU221" s="182" t="s">
        <v>86</v>
      </c>
      <c r="AY221" s="18" t="s">
        <v>136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84</v>
      </c>
      <c r="BK221" s="183">
        <f>ROUND(I221*H221,2)</f>
        <v>0</v>
      </c>
      <c r="BL221" s="18" t="s">
        <v>292</v>
      </c>
      <c r="BM221" s="182" t="s">
        <v>1464</v>
      </c>
    </row>
    <row r="222" s="2" customFormat="1">
      <c r="A222" s="37"/>
      <c r="B222" s="38"/>
      <c r="C222" s="37"/>
      <c r="D222" s="184" t="s">
        <v>145</v>
      </c>
      <c r="E222" s="37"/>
      <c r="F222" s="185" t="s">
        <v>1465</v>
      </c>
      <c r="G222" s="37"/>
      <c r="H222" s="37"/>
      <c r="I222" s="186"/>
      <c r="J222" s="37"/>
      <c r="K222" s="37"/>
      <c r="L222" s="38"/>
      <c r="M222" s="187"/>
      <c r="N222" s="188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145</v>
      </c>
      <c r="AU222" s="18" t="s">
        <v>86</v>
      </c>
    </row>
    <row r="223" s="14" customFormat="1">
      <c r="A223" s="14"/>
      <c r="B223" s="196"/>
      <c r="C223" s="14"/>
      <c r="D223" s="184" t="s">
        <v>147</v>
      </c>
      <c r="E223" s="197" t="s">
        <v>1</v>
      </c>
      <c r="F223" s="198" t="s">
        <v>1466</v>
      </c>
      <c r="G223" s="14"/>
      <c r="H223" s="199">
        <v>146</v>
      </c>
      <c r="I223" s="200"/>
      <c r="J223" s="14"/>
      <c r="K223" s="14"/>
      <c r="L223" s="196"/>
      <c r="M223" s="201"/>
      <c r="N223" s="202"/>
      <c r="O223" s="202"/>
      <c r="P223" s="202"/>
      <c r="Q223" s="202"/>
      <c r="R223" s="202"/>
      <c r="S223" s="202"/>
      <c r="T223" s="20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7" t="s">
        <v>147</v>
      </c>
      <c r="AU223" s="197" t="s">
        <v>86</v>
      </c>
      <c r="AV223" s="14" t="s">
        <v>86</v>
      </c>
      <c r="AW223" s="14" t="s">
        <v>32</v>
      </c>
      <c r="AX223" s="14" t="s">
        <v>84</v>
      </c>
      <c r="AY223" s="197" t="s">
        <v>136</v>
      </c>
    </row>
    <row r="224" s="2" customFormat="1" ht="21.75" customHeight="1">
      <c r="A224" s="37"/>
      <c r="B224" s="170"/>
      <c r="C224" s="216" t="s">
        <v>466</v>
      </c>
      <c r="D224" s="216" t="s">
        <v>554</v>
      </c>
      <c r="E224" s="217" t="s">
        <v>1467</v>
      </c>
      <c r="F224" s="218" t="s">
        <v>1468</v>
      </c>
      <c r="G224" s="219" t="s">
        <v>335</v>
      </c>
      <c r="H224" s="220">
        <v>49</v>
      </c>
      <c r="I224" s="221"/>
      <c r="J224" s="222">
        <f>ROUND(I224*H224,2)</f>
        <v>0</v>
      </c>
      <c r="K224" s="218" t="s">
        <v>1</v>
      </c>
      <c r="L224" s="223"/>
      <c r="M224" s="224" t="s">
        <v>1</v>
      </c>
      <c r="N224" s="225" t="s">
        <v>41</v>
      </c>
      <c r="O224" s="76"/>
      <c r="P224" s="180">
        <f>O224*H224</f>
        <v>0</v>
      </c>
      <c r="Q224" s="180">
        <v>0.0064000000000000003</v>
      </c>
      <c r="R224" s="180">
        <f>Q224*H224</f>
        <v>0.31359999999999999</v>
      </c>
      <c r="S224" s="180">
        <v>0</v>
      </c>
      <c r="T224" s="18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82" t="s">
        <v>383</v>
      </c>
      <c r="AT224" s="182" t="s">
        <v>554</v>
      </c>
      <c r="AU224" s="182" t="s">
        <v>86</v>
      </c>
      <c r="AY224" s="18" t="s">
        <v>136</v>
      </c>
      <c r="BE224" s="183">
        <f>IF(N224="základní",J224,0)</f>
        <v>0</v>
      </c>
      <c r="BF224" s="183">
        <f>IF(N224="snížená",J224,0)</f>
        <v>0</v>
      </c>
      <c r="BG224" s="183">
        <f>IF(N224="zákl. přenesená",J224,0)</f>
        <v>0</v>
      </c>
      <c r="BH224" s="183">
        <f>IF(N224="sníž. přenesená",J224,0)</f>
        <v>0</v>
      </c>
      <c r="BI224" s="183">
        <f>IF(N224="nulová",J224,0)</f>
        <v>0</v>
      </c>
      <c r="BJ224" s="18" t="s">
        <v>84</v>
      </c>
      <c r="BK224" s="183">
        <f>ROUND(I224*H224,2)</f>
        <v>0</v>
      </c>
      <c r="BL224" s="18" t="s">
        <v>292</v>
      </c>
      <c r="BM224" s="182" t="s">
        <v>1469</v>
      </c>
    </row>
    <row r="225" s="2" customFormat="1">
      <c r="A225" s="37"/>
      <c r="B225" s="38"/>
      <c r="C225" s="37"/>
      <c r="D225" s="184" t="s">
        <v>145</v>
      </c>
      <c r="E225" s="37"/>
      <c r="F225" s="185" t="s">
        <v>1470</v>
      </c>
      <c r="G225" s="37"/>
      <c r="H225" s="37"/>
      <c r="I225" s="186"/>
      <c r="J225" s="37"/>
      <c r="K225" s="37"/>
      <c r="L225" s="38"/>
      <c r="M225" s="187"/>
      <c r="N225" s="188"/>
      <c r="O225" s="76"/>
      <c r="P225" s="76"/>
      <c r="Q225" s="76"/>
      <c r="R225" s="76"/>
      <c r="S225" s="76"/>
      <c r="T225" s="7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145</v>
      </c>
      <c r="AU225" s="18" t="s">
        <v>86</v>
      </c>
    </row>
    <row r="226" s="2" customFormat="1" ht="21.75" customHeight="1">
      <c r="A226" s="37"/>
      <c r="B226" s="170"/>
      <c r="C226" s="216" t="s">
        <v>472</v>
      </c>
      <c r="D226" s="216" t="s">
        <v>554</v>
      </c>
      <c r="E226" s="217" t="s">
        <v>1471</v>
      </c>
      <c r="F226" s="218" t="s">
        <v>1472</v>
      </c>
      <c r="G226" s="219" t="s">
        <v>335</v>
      </c>
      <c r="H226" s="220">
        <v>88</v>
      </c>
      <c r="I226" s="221"/>
      <c r="J226" s="222">
        <f>ROUND(I226*H226,2)</f>
        <v>0</v>
      </c>
      <c r="K226" s="218" t="s">
        <v>1</v>
      </c>
      <c r="L226" s="223"/>
      <c r="M226" s="224" t="s">
        <v>1</v>
      </c>
      <c r="N226" s="225" t="s">
        <v>41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383</v>
      </c>
      <c r="AT226" s="182" t="s">
        <v>554</v>
      </c>
      <c r="AU226" s="182" t="s">
        <v>86</v>
      </c>
      <c r="AY226" s="18" t="s">
        <v>136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84</v>
      </c>
      <c r="BK226" s="183">
        <f>ROUND(I226*H226,2)</f>
        <v>0</v>
      </c>
      <c r="BL226" s="18" t="s">
        <v>292</v>
      </c>
      <c r="BM226" s="182" t="s">
        <v>1473</v>
      </c>
    </row>
    <row r="227" s="2" customFormat="1">
      <c r="A227" s="37"/>
      <c r="B227" s="38"/>
      <c r="C227" s="37"/>
      <c r="D227" s="184" t="s">
        <v>145</v>
      </c>
      <c r="E227" s="37"/>
      <c r="F227" s="185" t="s">
        <v>1474</v>
      </c>
      <c r="G227" s="37"/>
      <c r="H227" s="37"/>
      <c r="I227" s="186"/>
      <c r="J227" s="37"/>
      <c r="K227" s="37"/>
      <c r="L227" s="38"/>
      <c r="M227" s="187"/>
      <c r="N227" s="188"/>
      <c r="O227" s="76"/>
      <c r="P227" s="76"/>
      <c r="Q227" s="76"/>
      <c r="R227" s="76"/>
      <c r="S227" s="76"/>
      <c r="T227" s="7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145</v>
      </c>
      <c r="AU227" s="18" t="s">
        <v>86</v>
      </c>
    </row>
    <row r="228" s="2" customFormat="1" ht="16.5" customHeight="1">
      <c r="A228" s="37"/>
      <c r="B228" s="170"/>
      <c r="C228" s="216" t="s">
        <v>477</v>
      </c>
      <c r="D228" s="216" t="s">
        <v>554</v>
      </c>
      <c r="E228" s="217" t="s">
        <v>1475</v>
      </c>
      <c r="F228" s="218" t="s">
        <v>1476</v>
      </c>
      <c r="G228" s="219" t="s">
        <v>335</v>
      </c>
      <c r="H228" s="220">
        <v>23</v>
      </c>
      <c r="I228" s="221"/>
      <c r="J228" s="222">
        <f>ROUND(I228*H228,2)</f>
        <v>0</v>
      </c>
      <c r="K228" s="218" t="s">
        <v>1</v>
      </c>
      <c r="L228" s="223"/>
      <c r="M228" s="224" t="s">
        <v>1</v>
      </c>
      <c r="N228" s="225" t="s">
        <v>41</v>
      </c>
      <c r="O228" s="76"/>
      <c r="P228" s="180">
        <f>O228*H228</f>
        <v>0</v>
      </c>
      <c r="Q228" s="180">
        <v>0.0038999999999999998</v>
      </c>
      <c r="R228" s="180">
        <f>Q228*H228</f>
        <v>0.089700000000000002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383</v>
      </c>
      <c r="AT228" s="182" t="s">
        <v>554</v>
      </c>
      <c r="AU228" s="182" t="s">
        <v>86</v>
      </c>
      <c r="AY228" s="18" t="s">
        <v>136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84</v>
      </c>
      <c r="BK228" s="183">
        <f>ROUND(I228*H228,2)</f>
        <v>0</v>
      </c>
      <c r="BL228" s="18" t="s">
        <v>292</v>
      </c>
      <c r="BM228" s="182" t="s">
        <v>1477</v>
      </c>
    </row>
    <row r="229" s="2" customFormat="1">
      <c r="A229" s="37"/>
      <c r="B229" s="38"/>
      <c r="C229" s="37"/>
      <c r="D229" s="184" t="s">
        <v>145</v>
      </c>
      <c r="E229" s="37"/>
      <c r="F229" s="185" t="s">
        <v>1478</v>
      </c>
      <c r="G229" s="37"/>
      <c r="H229" s="37"/>
      <c r="I229" s="186"/>
      <c r="J229" s="37"/>
      <c r="K229" s="37"/>
      <c r="L229" s="38"/>
      <c r="M229" s="187"/>
      <c r="N229" s="188"/>
      <c r="O229" s="76"/>
      <c r="P229" s="76"/>
      <c r="Q229" s="76"/>
      <c r="R229" s="76"/>
      <c r="S229" s="76"/>
      <c r="T229" s="7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8" t="s">
        <v>145</v>
      </c>
      <c r="AU229" s="18" t="s">
        <v>86</v>
      </c>
    </row>
    <row r="230" s="2" customFormat="1" ht="24.15" customHeight="1">
      <c r="A230" s="37"/>
      <c r="B230" s="170"/>
      <c r="C230" s="171" t="s">
        <v>482</v>
      </c>
      <c r="D230" s="171" t="s">
        <v>139</v>
      </c>
      <c r="E230" s="172" t="s">
        <v>1479</v>
      </c>
      <c r="F230" s="173" t="s">
        <v>1480</v>
      </c>
      <c r="G230" s="174" t="s">
        <v>335</v>
      </c>
      <c r="H230" s="175">
        <v>1</v>
      </c>
      <c r="I230" s="176"/>
      <c r="J230" s="177">
        <f>ROUND(I230*H230,2)</f>
        <v>0</v>
      </c>
      <c r="K230" s="173" t="s">
        <v>1317</v>
      </c>
      <c r="L230" s="38"/>
      <c r="M230" s="178" t="s">
        <v>1</v>
      </c>
      <c r="N230" s="179" t="s">
        <v>41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292</v>
      </c>
      <c r="AT230" s="182" t="s">
        <v>139</v>
      </c>
      <c r="AU230" s="182" t="s">
        <v>86</v>
      </c>
      <c r="AY230" s="18" t="s">
        <v>136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84</v>
      </c>
      <c r="BK230" s="183">
        <f>ROUND(I230*H230,2)</f>
        <v>0</v>
      </c>
      <c r="BL230" s="18" t="s">
        <v>292</v>
      </c>
      <c r="BM230" s="182" t="s">
        <v>1481</v>
      </c>
    </row>
    <row r="231" s="2" customFormat="1">
      <c r="A231" s="37"/>
      <c r="B231" s="38"/>
      <c r="C231" s="37"/>
      <c r="D231" s="184" t="s">
        <v>145</v>
      </c>
      <c r="E231" s="37"/>
      <c r="F231" s="185" t="s">
        <v>1482</v>
      </c>
      <c r="G231" s="37"/>
      <c r="H231" s="37"/>
      <c r="I231" s="186"/>
      <c r="J231" s="37"/>
      <c r="K231" s="37"/>
      <c r="L231" s="38"/>
      <c r="M231" s="187"/>
      <c r="N231" s="188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145</v>
      </c>
      <c r="AU231" s="18" t="s">
        <v>86</v>
      </c>
    </row>
    <row r="232" s="2" customFormat="1" ht="24.15" customHeight="1">
      <c r="A232" s="37"/>
      <c r="B232" s="170"/>
      <c r="C232" s="171" t="s">
        <v>729</v>
      </c>
      <c r="D232" s="171" t="s">
        <v>139</v>
      </c>
      <c r="E232" s="172" t="s">
        <v>1483</v>
      </c>
      <c r="F232" s="173" t="s">
        <v>1484</v>
      </c>
      <c r="G232" s="174" t="s">
        <v>335</v>
      </c>
      <c r="H232" s="175">
        <v>2</v>
      </c>
      <c r="I232" s="176"/>
      <c r="J232" s="177">
        <f>ROUND(I232*H232,2)</f>
        <v>0</v>
      </c>
      <c r="K232" s="173" t="s">
        <v>1317</v>
      </c>
      <c r="L232" s="38"/>
      <c r="M232" s="178" t="s">
        <v>1</v>
      </c>
      <c r="N232" s="179" t="s">
        <v>41</v>
      </c>
      <c r="O232" s="76"/>
      <c r="P232" s="180">
        <f>O232*H232</f>
        <v>0</v>
      </c>
      <c r="Q232" s="180">
        <v>0</v>
      </c>
      <c r="R232" s="180">
        <f>Q232*H232</f>
        <v>0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292</v>
      </c>
      <c r="AT232" s="182" t="s">
        <v>139</v>
      </c>
      <c r="AU232" s="182" t="s">
        <v>86</v>
      </c>
      <c r="AY232" s="18" t="s">
        <v>136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84</v>
      </c>
      <c r="BK232" s="183">
        <f>ROUND(I232*H232,2)</f>
        <v>0</v>
      </c>
      <c r="BL232" s="18" t="s">
        <v>292</v>
      </c>
      <c r="BM232" s="182" t="s">
        <v>1485</v>
      </c>
    </row>
    <row r="233" s="2" customFormat="1">
      <c r="A233" s="37"/>
      <c r="B233" s="38"/>
      <c r="C233" s="37"/>
      <c r="D233" s="184" t="s">
        <v>145</v>
      </c>
      <c r="E233" s="37"/>
      <c r="F233" s="185" t="s">
        <v>1486</v>
      </c>
      <c r="G233" s="37"/>
      <c r="H233" s="37"/>
      <c r="I233" s="186"/>
      <c r="J233" s="37"/>
      <c r="K233" s="37"/>
      <c r="L233" s="38"/>
      <c r="M233" s="187"/>
      <c r="N233" s="188"/>
      <c r="O233" s="76"/>
      <c r="P233" s="76"/>
      <c r="Q233" s="76"/>
      <c r="R233" s="76"/>
      <c r="S233" s="76"/>
      <c r="T233" s="7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145</v>
      </c>
      <c r="AU233" s="18" t="s">
        <v>86</v>
      </c>
    </row>
    <row r="234" s="2" customFormat="1" ht="16.5" customHeight="1">
      <c r="A234" s="37"/>
      <c r="B234" s="170"/>
      <c r="C234" s="171" t="s">
        <v>736</v>
      </c>
      <c r="D234" s="171" t="s">
        <v>139</v>
      </c>
      <c r="E234" s="172" t="s">
        <v>1487</v>
      </c>
      <c r="F234" s="173" t="s">
        <v>1488</v>
      </c>
      <c r="G234" s="174" t="s">
        <v>295</v>
      </c>
      <c r="H234" s="175">
        <v>6</v>
      </c>
      <c r="I234" s="176"/>
      <c r="J234" s="177">
        <f>ROUND(I234*H234,2)</f>
        <v>0</v>
      </c>
      <c r="K234" s="173" t="s">
        <v>1317</v>
      </c>
      <c r="L234" s="38"/>
      <c r="M234" s="178" t="s">
        <v>1</v>
      </c>
      <c r="N234" s="179" t="s">
        <v>41</v>
      </c>
      <c r="O234" s="76"/>
      <c r="P234" s="180">
        <f>O234*H234</f>
        <v>0</v>
      </c>
      <c r="Q234" s="180">
        <v>0</v>
      </c>
      <c r="R234" s="180">
        <f>Q234*H234</f>
        <v>0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292</v>
      </c>
      <c r="AT234" s="182" t="s">
        <v>139</v>
      </c>
      <c r="AU234" s="182" t="s">
        <v>86</v>
      </c>
      <c r="AY234" s="18" t="s">
        <v>136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84</v>
      </c>
      <c r="BK234" s="183">
        <f>ROUND(I234*H234,2)</f>
        <v>0</v>
      </c>
      <c r="BL234" s="18" t="s">
        <v>292</v>
      </c>
      <c r="BM234" s="182" t="s">
        <v>1489</v>
      </c>
    </row>
    <row r="235" s="2" customFormat="1">
      <c r="A235" s="37"/>
      <c r="B235" s="38"/>
      <c r="C235" s="37"/>
      <c r="D235" s="184" t="s">
        <v>145</v>
      </c>
      <c r="E235" s="37"/>
      <c r="F235" s="185" t="s">
        <v>1490</v>
      </c>
      <c r="G235" s="37"/>
      <c r="H235" s="37"/>
      <c r="I235" s="186"/>
      <c r="J235" s="37"/>
      <c r="K235" s="37"/>
      <c r="L235" s="38"/>
      <c r="M235" s="187"/>
      <c r="N235" s="188"/>
      <c r="O235" s="76"/>
      <c r="P235" s="76"/>
      <c r="Q235" s="76"/>
      <c r="R235" s="76"/>
      <c r="S235" s="76"/>
      <c r="T235" s="7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8" t="s">
        <v>145</v>
      </c>
      <c r="AU235" s="18" t="s">
        <v>86</v>
      </c>
    </row>
    <row r="236" s="2" customFormat="1" ht="24.15" customHeight="1">
      <c r="A236" s="37"/>
      <c r="B236" s="170"/>
      <c r="C236" s="171" t="s">
        <v>741</v>
      </c>
      <c r="D236" s="171" t="s">
        <v>139</v>
      </c>
      <c r="E236" s="172" t="s">
        <v>1491</v>
      </c>
      <c r="F236" s="173" t="s">
        <v>1492</v>
      </c>
      <c r="G236" s="174" t="s">
        <v>1493</v>
      </c>
      <c r="H236" s="230"/>
      <c r="I236" s="176"/>
      <c r="J236" s="177">
        <f>ROUND(I236*H236,2)</f>
        <v>0</v>
      </c>
      <c r="K236" s="173" t="s">
        <v>1317</v>
      </c>
      <c r="L236" s="38"/>
      <c r="M236" s="178" t="s">
        <v>1</v>
      </c>
      <c r="N236" s="179" t="s">
        <v>41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292</v>
      </c>
      <c r="AT236" s="182" t="s">
        <v>139</v>
      </c>
      <c r="AU236" s="182" t="s">
        <v>86</v>
      </c>
      <c r="AY236" s="18" t="s">
        <v>136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84</v>
      </c>
      <c r="BK236" s="183">
        <f>ROUND(I236*H236,2)</f>
        <v>0</v>
      </c>
      <c r="BL236" s="18" t="s">
        <v>292</v>
      </c>
      <c r="BM236" s="182" t="s">
        <v>1494</v>
      </c>
    </row>
    <row r="237" s="2" customFormat="1">
      <c r="A237" s="37"/>
      <c r="B237" s="38"/>
      <c r="C237" s="37"/>
      <c r="D237" s="184" t="s">
        <v>145</v>
      </c>
      <c r="E237" s="37"/>
      <c r="F237" s="185" t="s">
        <v>1495</v>
      </c>
      <c r="G237" s="37"/>
      <c r="H237" s="37"/>
      <c r="I237" s="186"/>
      <c r="J237" s="37"/>
      <c r="K237" s="37"/>
      <c r="L237" s="38"/>
      <c r="M237" s="187"/>
      <c r="N237" s="188"/>
      <c r="O237" s="76"/>
      <c r="P237" s="76"/>
      <c r="Q237" s="76"/>
      <c r="R237" s="76"/>
      <c r="S237" s="76"/>
      <c r="T237" s="7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145</v>
      </c>
      <c r="AU237" s="18" t="s">
        <v>86</v>
      </c>
    </row>
    <row r="238" s="12" customFormat="1" ht="22.8" customHeight="1">
      <c r="A238" s="12"/>
      <c r="B238" s="157"/>
      <c r="C238" s="12"/>
      <c r="D238" s="158" t="s">
        <v>75</v>
      </c>
      <c r="E238" s="168" t="s">
        <v>1496</v>
      </c>
      <c r="F238" s="168" t="s">
        <v>1497</v>
      </c>
      <c r="G238" s="12"/>
      <c r="H238" s="12"/>
      <c r="I238" s="160"/>
      <c r="J238" s="169">
        <f>BK238</f>
        <v>0</v>
      </c>
      <c r="K238" s="12"/>
      <c r="L238" s="157"/>
      <c r="M238" s="162"/>
      <c r="N238" s="163"/>
      <c r="O238" s="163"/>
      <c r="P238" s="164">
        <f>SUM(P239:P291)</f>
        <v>0</v>
      </c>
      <c r="Q238" s="163"/>
      <c r="R238" s="164">
        <f>SUM(R239:R291)</f>
        <v>0.10576000000000001</v>
      </c>
      <c r="S238" s="163"/>
      <c r="T238" s="165">
        <f>SUM(T239:T291)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8" t="s">
        <v>86</v>
      </c>
      <c r="AT238" s="166" t="s">
        <v>75</v>
      </c>
      <c r="AU238" s="166" t="s">
        <v>84</v>
      </c>
      <c r="AY238" s="158" t="s">
        <v>136</v>
      </c>
      <c r="BK238" s="167">
        <f>SUM(BK239:BK291)</f>
        <v>0</v>
      </c>
    </row>
    <row r="239" s="2" customFormat="1" ht="24.15" customHeight="1">
      <c r="A239" s="37"/>
      <c r="B239" s="170"/>
      <c r="C239" s="171" t="s">
        <v>747</v>
      </c>
      <c r="D239" s="171" t="s">
        <v>139</v>
      </c>
      <c r="E239" s="172" t="s">
        <v>1498</v>
      </c>
      <c r="F239" s="173" t="s">
        <v>1499</v>
      </c>
      <c r="G239" s="174" t="s">
        <v>207</v>
      </c>
      <c r="H239" s="175">
        <v>760</v>
      </c>
      <c r="I239" s="176"/>
      <c r="J239" s="177">
        <f>ROUND(I239*H239,2)</f>
        <v>0</v>
      </c>
      <c r="K239" s="173" t="s">
        <v>1317</v>
      </c>
      <c r="L239" s="38"/>
      <c r="M239" s="178" t="s">
        <v>1</v>
      </c>
      <c r="N239" s="179" t="s">
        <v>41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292</v>
      </c>
      <c r="AT239" s="182" t="s">
        <v>139</v>
      </c>
      <c r="AU239" s="182" t="s">
        <v>86</v>
      </c>
      <c r="AY239" s="18" t="s">
        <v>136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84</v>
      </c>
      <c r="BK239" s="183">
        <f>ROUND(I239*H239,2)</f>
        <v>0</v>
      </c>
      <c r="BL239" s="18" t="s">
        <v>292</v>
      </c>
      <c r="BM239" s="182" t="s">
        <v>1500</v>
      </c>
    </row>
    <row r="240" s="2" customFormat="1">
      <c r="A240" s="37"/>
      <c r="B240" s="38"/>
      <c r="C240" s="37"/>
      <c r="D240" s="184" t="s">
        <v>145</v>
      </c>
      <c r="E240" s="37"/>
      <c r="F240" s="185" t="s">
        <v>1501</v>
      </c>
      <c r="G240" s="37"/>
      <c r="H240" s="37"/>
      <c r="I240" s="186"/>
      <c r="J240" s="37"/>
      <c r="K240" s="37"/>
      <c r="L240" s="38"/>
      <c r="M240" s="187"/>
      <c r="N240" s="188"/>
      <c r="O240" s="76"/>
      <c r="P240" s="76"/>
      <c r="Q240" s="76"/>
      <c r="R240" s="76"/>
      <c r="S240" s="76"/>
      <c r="T240" s="7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8" t="s">
        <v>145</v>
      </c>
      <c r="AU240" s="18" t="s">
        <v>86</v>
      </c>
    </row>
    <row r="241" s="2" customFormat="1" ht="24.15" customHeight="1">
      <c r="A241" s="37"/>
      <c r="B241" s="170"/>
      <c r="C241" s="216" t="s">
        <v>751</v>
      </c>
      <c r="D241" s="216" t="s">
        <v>554</v>
      </c>
      <c r="E241" s="217" t="s">
        <v>1502</v>
      </c>
      <c r="F241" s="218" t="s">
        <v>1503</v>
      </c>
      <c r="G241" s="219" t="s">
        <v>207</v>
      </c>
      <c r="H241" s="220">
        <v>874</v>
      </c>
      <c r="I241" s="221"/>
      <c r="J241" s="222">
        <f>ROUND(I241*H241,2)</f>
        <v>0</v>
      </c>
      <c r="K241" s="218" t="s">
        <v>1</v>
      </c>
      <c r="L241" s="223"/>
      <c r="M241" s="224" t="s">
        <v>1</v>
      </c>
      <c r="N241" s="225" t="s">
        <v>41</v>
      </c>
      <c r="O241" s="76"/>
      <c r="P241" s="180">
        <f>O241*H241</f>
        <v>0</v>
      </c>
      <c r="Q241" s="180">
        <v>4.0000000000000003E-05</v>
      </c>
      <c r="R241" s="180">
        <f>Q241*H241</f>
        <v>0.034960000000000005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383</v>
      </c>
      <c r="AT241" s="182" t="s">
        <v>554</v>
      </c>
      <c r="AU241" s="182" t="s">
        <v>86</v>
      </c>
      <c r="AY241" s="18" t="s">
        <v>136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84</v>
      </c>
      <c r="BK241" s="183">
        <f>ROUND(I241*H241,2)</f>
        <v>0</v>
      </c>
      <c r="BL241" s="18" t="s">
        <v>292</v>
      </c>
      <c r="BM241" s="182" t="s">
        <v>1504</v>
      </c>
    </row>
    <row r="242" s="2" customFormat="1">
      <c r="A242" s="37"/>
      <c r="B242" s="38"/>
      <c r="C242" s="37"/>
      <c r="D242" s="184" t="s">
        <v>145</v>
      </c>
      <c r="E242" s="37"/>
      <c r="F242" s="185" t="s">
        <v>1503</v>
      </c>
      <c r="G242" s="37"/>
      <c r="H242" s="37"/>
      <c r="I242" s="186"/>
      <c r="J242" s="37"/>
      <c r="K242" s="37"/>
      <c r="L242" s="38"/>
      <c r="M242" s="187"/>
      <c r="N242" s="188"/>
      <c r="O242" s="76"/>
      <c r="P242" s="76"/>
      <c r="Q242" s="76"/>
      <c r="R242" s="76"/>
      <c r="S242" s="76"/>
      <c r="T242" s="7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8" t="s">
        <v>145</v>
      </c>
      <c r="AU242" s="18" t="s">
        <v>86</v>
      </c>
    </row>
    <row r="243" s="2" customFormat="1">
      <c r="A243" s="37"/>
      <c r="B243" s="38"/>
      <c r="C243" s="37"/>
      <c r="D243" s="184" t="s">
        <v>558</v>
      </c>
      <c r="E243" s="37"/>
      <c r="F243" s="226" t="s">
        <v>1505</v>
      </c>
      <c r="G243" s="37"/>
      <c r="H243" s="37"/>
      <c r="I243" s="186"/>
      <c r="J243" s="37"/>
      <c r="K243" s="37"/>
      <c r="L243" s="38"/>
      <c r="M243" s="187"/>
      <c r="N243" s="188"/>
      <c r="O243" s="76"/>
      <c r="P243" s="76"/>
      <c r="Q243" s="76"/>
      <c r="R243" s="76"/>
      <c r="S243" s="76"/>
      <c r="T243" s="7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558</v>
      </c>
      <c r="AU243" s="18" t="s">
        <v>86</v>
      </c>
    </row>
    <row r="244" s="14" customFormat="1">
      <c r="A244" s="14"/>
      <c r="B244" s="196"/>
      <c r="C244" s="14"/>
      <c r="D244" s="184" t="s">
        <v>147</v>
      </c>
      <c r="E244" s="14"/>
      <c r="F244" s="198" t="s">
        <v>1506</v>
      </c>
      <c r="G244" s="14"/>
      <c r="H244" s="199">
        <v>874</v>
      </c>
      <c r="I244" s="200"/>
      <c r="J244" s="14"/>
      <c r="K244" s="14"/>
      <c r="L244" s="196"/>
      <c r="M244" s="201"/>
      <c r="N244" s="202"/>
      <c r="O244" s="202"/>
      <c r="P244" s="202"/>
      <c r="Q244" s="202"/>
      <c r="R244" s="202"/>
      <c r="S244" s="202"/>
      <c r="T244" s="20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7" t="s">
        <v>147</v>
      </c>
      <c r="AU244" s="197" t="s">
        <v>86</v>
      </c>
      <c r="AV244" s="14" t="s">
        <v>86</v>
      </c>
      <c r="AW244" s="14" t="s">
        <v>3</v>
      </c>
      <c r="AX244" s="14" t="s">
        <v>84</v>
      </c>
      <c r="AY244" s="197" t="s">
        <v>136</v>
      </c>
    </row>
    <row r="245" s="2" customFormat="1" ht="24.15" customHeight="1">
      <c r="A245" s="37"/>
      <c r="B245" s="170"/>
      <c r="C245" s="171" t="s">
        <v>756</v>
      </c>
      <c r="D245" s="171" t="s">
        <v>139</v>
      </c>
      <c r="E245" s="172" t="s">
        <v>1507</v>
      </c>
      <c r="F245" s="173" t="s">
        <v>1508</v>
      </c>
      <c r="G245" s="174" t="s">
        <v>207</v>
      </c>
      <c r="H245" s="175">
        <v>200</v>
      </c>
      <c r="I245" s="176"/>
      <c r="J245" s="177">
        <f>ROUND(I245*H245,2)</f>
        <v>0</v>
      </c>
      <c r="K245" s="173" t="s">
        <v>1317</v>
      </c>
      <c r="L245" s="38"/>
      <c r="M245" s="178" t="s">
        <v>1</v>
      </c>
      <c r="N245" s="179" t="s">
        <v>41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292</v>
      </c>
      <c r="AT245" s="182" t="s">
        <v>139</v>
      </c>
      <c r="AU245" s="182" t="s">
        <v>86</v>
      </c>
      <c r="AY245" s="18" t="s">
        <v>136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84</v>
      </c>
      <c r="BK245" s="183">
        <f>ROUND(I245*H245,2)</f>
        <v>0</v>
      </c>
      <c r="BL245" s="18" t="s">
        <v>292</v>
      </c>
      <c r="BM245" s="182" t="s">
        <v>1509</v>
      </c>
    </row>
    <row r="246" s="2" customFormat="1">
      <c r="A246" s="37"/>
      <c r="B246" s="38"/>
      <c r="C246" s="37"/>
      <c r="D246" s="184" t="s">
        <v>145</v>
      </c>
      <c r="E246" s="37"/>
      <c r="F246" s="185" t="s">
        <v>1508</v>
      </c>
      <c r="G246" s="37"/>
      <c r="H246" s="37"/>
      <c r="I246" s="186"/>
      <c r="J246" s="37"/>
      <c r="K246" s="37"/>
      <c r="L246" s="38"/>
      <c r="M246" s="187"/>
      <c r="N246" s="188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145</v>
      </c>
      <c r="AU246" s="18" t="s">
        <v>86</v>
      </c>
    </row>
    <row r="247" s="2" customFormat="1" ht="24.15" customHeight="1">
      <c r="A247" s="37"/>
      <c r="B247" s="170"/>
      <c r="C247" s="216" t="s">
        <v>761</v>
      </c>
      <c r="D247" s="216" t="s">
        <v>554</v>
      </c>
      <c r="E247" s="217" t="s">
        <v>1510</v>
      </c>
      <c r="F247" s="218" t="s">
        <v>1511</v>
      </c>
      <c r="G247" s="219" t="s">
        <v>207</v>
      </c>
      <c r="H247" s="220">
        <v>240</v>
      </c>
      <c r="I247" s="221"/>
      <c r="J247" s="222">
        <f>ROUND(I247*H247,2)</f>
        <v>0</v>
      </c>
      <c r="K247" s="218" t="s">
        <v>1317</v>
      </c>
      <c r="L247" s="223"/>
      <c r="M247" s="224" t="s">
        <v>1</v>
      </c>
      <c r="N247" s="225" t="s">
        <v>41</v>
      </c>
      <c r="O247" s="76"/>
      <c r="P247" s="180">
        <f>O247*H247</f>
        <v>0</v>
      </c>
      <c r="Q247" s="180">
        <v>3.0000000000000001E-05</v>
      </c>
      <c r="R247" s="180">
        <f>Q247*H247</f>
        <v>0.0071999999999999998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383</v>
      </c>
      <c r="AT247" s="182" t="s">
        <v>554</v>
      </c>
      <c r="AU247" s="182" t="s">
        <v>86</v>
      </c>
      <c r="AY247" s="18" t="s">
        <v>136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84</v>
      </c>
      <c r="BK247" s="183">
        <f>ROUND(I247*H247,2)</f>
        <v>0</v>
      </c>
      <c r="BL247" s="18" t="s">
        <v>292</v>
      </c>
      <c r="BM247" s="182" t="s">
        <v>1512</v>
      </c>
    </row>
    <row r="248" s="2" customFormat="1">
      <c r="A248" s="37"/>
      <c r="B248" s="38"/>
      <c r="C248" s="37"/>
      <c r="D248" s="184" t="s">
        <v>145</v>
      </c>
      <c r="E248" s="37"/>
      <c r="F248" s="185" t="s">
        <v>1511</v>
      </c>
      <c r="G248" s="37"/>
      <c r="H248" s="37"/>
      <c r="I248" s="186"/>
      <c r="J248" s="37"/>
      <c r="K248" s="37"/>
      <c r="L248" s="38"/>
      <c r="M248" s="187"/>
      <c r="N248" s="188"/>
      <c r="O248" s="76"/>
      <c r="P248" s="76"/>
      <c r="Q248" s="76"/>
      <c r="R248" s="76"/>
      <c r="S248" s="76"/>
      <c r="T248" s="7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145</v>
      </c>
      <c r="AU248" s="18" t="s">
        <v>86</v>
      </c>
    </row>
    <row r="249" s="2" customFormat="1">
      <c r="A249" s="37"/>
      <c r="B249" s="38"/>
      <c r="C249" s="37"/>
      <c r="D249" s="184" t="s">
        <v>558</v>
      </c>
      <c r="E249" s="37"/>
      <c r="F249" s="226" t="s">
        <v>1513</v>
      </c>
      <c r="G249" s="37"/>
      <c r="H249" s="37"/>
      <c r="I249" s="186"/>
      <c r="J249" s="37"/>
      <c r="K249" s="37"/>
      <c r="L249" s="38"/>
      <c r="M249" s="187"/>
      <c r="N249" s="188"/>
      <c r="O249" s="76"/>
      <c r="P249" s="76"/>
      <c r="Q249" s="76"/>
      <c r="R249" s="76"/>
      <c r="S249" s="76"/>
      <c r="T249" s="7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8" t="s">
        <v>558</v>
      </c>
      <c r="AU249" s="18" t="s">
        <v>86</v>
      </c>
    </row>
    <row r="250" s="14" customFormat="1">
      <c r="A250" s="14"/>
      <c r="B250" s="196"/>
      <c r="C250" s="14"/>
      <c r="D250" s="184" t="s">
        <v>147</v>
      </c>
      <c r="E250" s="14"/>
      <c r="F250" s="198" t="s">
        <v>1514</v>
      </c>
      <c r="G250" s="14"/>
      <c r="H250" s="199">
        <v>240</v>
      </c>
      <c r="I250" s="200"/>
      <c r="J250" s="14"/>
      <c r="K250" s="14"/>
      <c r="L250" s="196"/>
      <c r="M250" s="201"/>
      <c r="N250" s="202"/>
      <c r="O250" s="202"/>
      <c r="P250" s="202"/>
      <c r="Q250" s="202"/>
      <c r="R250" s="202"/>
      <c r="S250" s="202"/>
      <c r="T250" s="20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7" t="s">
        <v>147</v>
      </c>
      <c r="AU250" s="197" t="s">
        <v>86</v>
      </c>
      <c r="AV250" s="14" t="s">
        <v>86</v>
      </c>
      <c r="AW250" s="14" t="s">
        <v>3</v>
      </c>
      <c r="AX250" s="14" t="s">
        <v>84</v>
      </c>
      <c r="AY250" s="197" t="s">
        <v>136</v>
      </c>
    </row>
    <row r="251" s="2" customFormat="1" ht="24.15" customHeight="1">
      <c r="A251" s="37"/>
      <c r="B251" s="170"/>
      <c r="C251" s="171" t="s">
        <v>766</v>
      </c>
      <c r="D251" s="171" t="s">
        <v>139</v>
      </c>
      <c r="E251" s="172" t="s">
        <v>1507</v>
      </c>
      <c r="F251" s="173" t="s">
        <v>1508</v>
      </c>
      <c r="G251" s="174" t="s">
        <v>207</v>
      </c>
      <c r="H251" s="175">
        <v>760</v>
      </c>
      <c r="I251" s="176"/>
      <c r="J251" s="177">
        <f>ROUND(I251*H251,2)</f>
        <v>0</v>
      </c>
      <c r="K251" s="173" t="s">
        <v>1317</v>
      </c>
      <c r="L251" s="38"/>
      <c r="M251" s="178" t="s">
        <v>1</v>
      </c>
      <c r="N251" s="179" t="s">
        <v>41</v>
      </c>
      <c r="O251" s="76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292</v>
      </c>
      <c r="AT251" s="182" t="s">
        <v>139</v>
      </c>
      <c r="AU251" s="182" t="s">
        <v>86</v>
      </c>
      <c r="AY251" s="18" t="s">
        <v>136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84</v>
      </c>
      <c r="BK251" s="183">
        <f>ROUND(I251*H251,2)</f>
        <v>0</v>
      </c>
      <c r="BL251" s="18" t="s">
        <v>292</v>
      </c>
      <c r="BM251" s="182" t="s">
        <v>1515</v>
      </c>
    </row>
    <row r="252" s="2" customFormat="1">
      <c r="A252" s="37"/>
      <c r="B252" s="38"/>
      <c r="C252" s="37"/>
      <c r="D252" s="184" t="s">
        <v>145</v>
      </c>
      <c r="E252" s="37"/>
      <c r="F252" s="185" t="s">
        <v>1508</v>
      </c>
      <c r="G252" s="37"/>
      <c r="H252" s="37"/>
      <c r="I252" s="186"/>
      <c r="J252" s="37"/>
      <c r="K252" s="37"/>
      <c r="L252" s="38"/>
      <c r="M252" s="187"/>
      <c r="N252" s="188"/>
      <c r="O252" s="76"/>
      <c r="P252" s="76"/>
      <c r="Q252" s="76"/>
      <c r="R252" s="76"/>
      <c r="S252" s="76"/>
      <c r="T252" s="7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8" t="s">
        <v>145</v>
      </c>
      <c r="AU252" s="18" t="s">
        <v>86</v>
      </c>
    </row>
    <row r="253" s="14" customFormat="1">
      <c r="A253" s="14"/>
      <c r="B253" s="196"/>
      <c r="C253" s="14"/>
      <c r="D253" s="184" t="s">
        <v>147</v>
      </c>
      <c r="E253" s="197" t="s">
        <v>1</v>
      </c>
      <c r="F253" s="198" t="s">
        <v>1516</v>
      </c>
      <c r="G253" s="14"/>
      <c r="H253" s="199">
        <v>760</v>
      </c>
      <c r="I253" s="200"/>
      <c r="J253" s="14"/>
      <c r="K253" s="14"/>
      <c r="L253" s="196"/>
      <c r="M253" s="201"/>
      <c r="N253" s="202"/>
      <c r="O253" s="202"/>
      <c r="P253" s="202"/>
      <c r="Q253" s="202"/>
      <c r="R253" s="202"/>
      <c r="S253" s="202"/>
      <c r="T253" s="20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7" t="s">
        <v>147</v>
      </c>
      <c r="AU253" s="197" t="s">
        <v>86</v>
      </c>
      <c r="AV253" s="14" t="s">
        <v>86</v>
      </c>
      <c r="AW253" s="14" t="s">
        <v>32</v>
      </c>
      <c r="AX253" s="14" t="s">
        <v>84</v>
      </c>
      <c r="AY253" s="197" t="s">
        <v>136</v>
      </c>
    </row>
    <row r="254" s="2" customFormat="1" ht="24.15" customHeight="1">
      <c r="A254" s="37"/>
      <c r="B254" s="170"/>
      <c r="C254" s="216" t="s">
        <v>771</v>
      </c>
      <c r="D254" s="216" t="s">
        <v>554</v>
      </c>
      <c r="E254" s="217" t="s">
        <v>1517</v>
      </c>
      <c r="F254" s="218" t="s">
        <v>1518</v>
      </c>
      <c r="G254" s="219" t="s">
        <v>207</v>
      </c>
      <c r="H254" s="220">
        <v>912</v>
      </c>
      <c r="I254" s="221"/>
      <c r="J254" s="222">
        <f>ROUND(I254*H254,2)</f>
        <v>0</v>
      </c>
      <c r="K254" s="218" t="s">
        <v>1317</v>
      </c>
      <c r="L254" s="223"/>
      <c r="M254" s="224" t="s">
        <v>1</v>
      </c>
      <c r="N254" s="225" t="s">
        <v>41</v>
      </c>
      <c r="O254" s="76"/>
      <c r="P254" s="180">
        <f>O254*H254</f>
        <v>0</v>
      </c>
      <c r="Q254" s="180">
        <v>4.0000000000000003E-05</v>
      </c>
      <c r="R254" s="180">
        <f>Q254*H254</f>
        <v>0.036480000000000005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383</v>
      </c>
      <c r="AT254" s="182" t="s">
        <v>554</v>
      </c>
      <c r="AU254" s="182" t="s">
        <v>86</v>
      </c>
      <c r="AY254" s="18" t="s">
        <v>136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84</v>
      </c>
      <c r="BK254" s="183">
        <f>ROUND(I254*H254,2)</f>
        <v>0</v>
      </c>
      <c r="BL254" s="18" t="s">
        <v>292</v>
      </c>
      <c r="BM254" s="182" t="s">
        <v>1519</v>
      </c>
    </row>
    <row r="255" s="2" customFormat="1">
      <c r="A255" s="37"/>
      <c r="B255" s="38"/>
      <c r="C255" s="37"/>
      <c r="D255" s="184" t="s">
        <v>145</v>
      </c>
      <c r="E255" s="37"/>
      <c r="F255" s="185" t="s">
        <v>1518</v>
      </c>
      <c r="G255" s="37"/>
      <c r="H255" s="37"/>
      <c r="I255" s="186"/>
      <c r="J255" s="37"/>
      <c r="K255" s="37"/>
      <c r="L255" s="38"/>
      <c r="M255" s="187"/>
      <c r="N255" s="188"/>
      <c r="O255" s="76"/>
      <c r="P255" s="76"/>
      <c r="Q255" s="76"/>
      <c r="R255" s="76"/>
      <c r="S255" s="76"/>
      <c r="T255" s="7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8" t="s">
        <v>145</v>
      </c>
      <c r="AU255" s="18" t="s">
        <v>86</v>
      </c>
    </row>
    <row r="256" s="2" customFormat="1">
      <c r="A256" s="37"/>
      <c r="B256" s="38"/>
      <c r="C256" s="37"/>
      <c r="D256" s="184" t="s">
        <v>558</v>
      </c>
      <c r="E256" s="37"/>
      <c r="F256" s="226" t="s">
        <v>1520</v>
      </c>
      <c r="G256" s="37"/>
      <c r="H256" s="37"/>
      <c r="I256" s="186"/>
      <c r="J256" s="37"/>
      <c r="K256" s="37"/>
      <c r="L256" s="38"/>
      <c r="M256" s="187"/>
      <c r="N256" s="188"/>
      <c r="O256" s="76"/>
      <c r="P256" s="76"/>
      <c r="Q256" s="76"/>
      <c r="R256" s="76"/>
      <c r="S256" s="76"/>
      <c r="T256" s="7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8" t="s">
        <v>558</v>
      </c>
      <c r="AU256" s="18" t="s">
        <v>86</v>
      </c>
    </row>
    <row r="257" s="14" customFormat="1">
      <c r="A257" s="14"/>
      <c r="B257" s="196"/>
      <c r="C257" s="14"/>
      <c r="D257" s="184" t="s">
        <v>147</v>
      </c>
      <c r="E257" s="14"/>
      <c r="F257" s="198" t="s">
        <v>1521</v>
      </c>
      <c r="G257" s="14"/>
      <c r="H257" s="199">
        <v>912</v>
      </c>
      <c r="I257" s="200"/>
      <c r="J257" s="14"/>
      <c r="K257" s="14"/>
      <c r="L257" s="196"/>
      <c r="M257" s="201"/>
      <c r="N257" s="202"/>
      <c r="O257" s="202"/>
      <c r="P257" s="202"/>
      <c r="Q257" s="202"/>
      <c r="R257" s="202"/>
      <c r="S257" s="202"/>
      <c r="T257" s="20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197" t="s">
        <v>147</v>
      </c>
      <c r="AU257" s="197" t="s">
        <v>86</v>
      </c>
      <c r="AV257" s="14" t="s">
        <v>86</v>
      </c>
      <c r="AW257" s="14" t="s">
        <v>3</v>
      </c>
      <c r="AX257" s="14" t="s">
        <v>84</v>
      </c>
      <c r="AY257" s="197" t="s">
        <v>136</v>
      </c>
    </row>
    <row r="258" s="2" customFormat="1" ht="16.5" customHeight="1">
      <c r="A258" s="37"/>
      <c r="B258" s="170"/>
      <c r="C258" s="171" t="s">
        <v>776</v>
      </c>
      <c r="D258" s="171" t="s">
        <v>139</v>
      </c>
      <c r="E258" s="172" t="s">
        <v>1522</v>
      </c>
      <c r="F258" s="173" t="s">
        <v>1523</v>
      </c>
      <c r="G258" s="174" t="s">
        <v>335</v>
      </c>
      <c r="H258" s="175">
        <v>1</v>
      </c>
      <c r="I258" s="176"/>
      <c r="J258" s="177">
        <f>ROUND(I258*H258,2)</f>
        <v>0</v>
      </c>
      <c r="K258" s="173" t="s">
        <v>1</v>
      </c>
      <c r="L258" s="38"/>
      <c r="M258" s="178" t="s">
        <v>1</v>
      </c>
      <c r="N258" s="179" t="s">
        <v>41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292</v>
      </c>
      <c r="AT258" s="182" t="s">
        <v>139</v>
      </c>
      <c r="AU258" s="182" t="s">
        <v>86</v>
      </c>
      <c r="AY258" s="18" t="s">
        <v>136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84</v>
      </c>
      <c r="BK258" s="183">
        <f>ROUND(I258*H258,2)</f>
        <v>0</v>
      </c>
      <c r="BL258" s="18" t="s">
        <v>292</v>
      </c>
      <c r="BM258" s="182" t="s">
        <v>1524</v>
      </c>
    </row>
    <row r="259" s="2" customFormat="1">
      <c r="A259" s="37"/>
      <c r="B259" s="38"/>
      <c r="C259" s="37"/>
      <c r="D259" s="184" t="s">
        <v>145</v>
      </c>
      <c r="E259" s="37"/>
      <c r="F259" s="185" t="s">
        <v>1525</v>
      </c>
      <c r="G259" s="37"/>
      <c r="H259" s="37"/>
      <c r="I259" s="186"/>
      <c r="J259" s="37"/>
      <c r="K259" s="37"/>
      <c r="L259" s="38"/>
      <c r="M259" s="187"/>
      <c r="N259" s="188"/>
      <c r="O259" s="76"/>
      <c r="P259" s="76"/>
      <c r="Q259" s="76"/>
      <c r="R259" s="76"/>
      <c r="S259" s="76"/>
      <c r="T259" s="7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8" t="s">
        <v>145</v>
      </c>
      <c r="AU259" s="18" t="s">
        <v>86</v>
      </c>
    </row>
    <row r="260" s="2" customFormat="1" ht="24.15" customHeight="1">
      <c r="A260" s="37"/>
      <c r="B260" s="170"/>
      <c r="C260" s="216" t="s">
        <v>781</v>
      </c>
      <c r="D260" s="216" t="s">
        <v>554</v>
      </c>
      <c r="E260" s="217" t="s">
        <v>1526</v>
      </c>
      <c r="F260" s="218" t="s">
        <v>1527</v>
      </c>
      <c r="G260" s="219" t="s">
        <v>335</v>
      </c>
      <c r="H260" s="220">
        <v>1</v>
      </c>
      <c r="I260" s="221"/>
      <c r="J260" s="222">
        <f>ROUND(I260*H260,2)</f>
        <v>0</v>
      </c>
      <c r="K260" s="218" t="s">
        <v>1317</v>
      </c>
      <c r="L260" s="223"/>
      <c r="M260" s="224" t="s">
        <v>1</v>
      </c>
      <c r="N260" s="225" t="s">
        <v>41</v>
      </c>
      <c r="O260" s="76"/>
      <c r="P260" s="180">
        <f>O260*H260</f>
        <v>0</v>
      </c>
      <c r="Q260" s="180">
        <v>0.0018400000000000001</v>
      </c>
      <c r="R260" s="180">
        <f>Q260*H260</f>
        <v>0.0018400000000000001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383</v>
      </c>
      <c r="AT260" s="182" t="s">
        <v>554</v>
      </c>
      <c r="AU260" s="182" t="s">
        <v>86</v>
      </c>
      <c r="AY260" s="18" t="s">
        <v>136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84</v>
      </c>
      <c r="BK260" s="183">
        <f>ROUND(I260*H260,2)</f>
        <v>0</v>
      </c>
      <c r="BL260" s="18" t="s">
        <v>292</v>
      </c>
      <c r="BM260" s="182" t="s">
        <v>1528</v>
      </c>
    </row>
    <row r="261" s="2" customFormat="1">
      <c r="A261" s="37"/>
      <c r="B261" s="38"/>
      <c r="C261" s="37"/>
      <c r="D261" s="184" t="s">
        <v>145</v>
      </c>
      <c r="E261" s="37"/>
      <c r="F261" s="185" t="s">
        <v>1527</v>
      </c>
      <c r="G261" s="37"/>
      <c r="H261" s="37"/>
      <c r="I261" s="186"/>
      <c r="J261" s="37"/>
      <c r="K261" s="37"/>
      <c r="L261" s="38"/>
      <c r="M261" s="187"/>
      <c r="N261" s="188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145</v>
      </c>
      <c r="AU261" s="18" t="s">
        <v>86</v>
      </c>
    </row>
    <row r="262" s="2" customFormat="1" ht="16.5" customHeight="1">
      <c r="A262" s="37"/>
      <c r="B262" s="170"/>
      <c r="C262" s="171" t="s">
        <v>787</v>
      </c>
      <c r="D262" s="171" t="s">
        <v>139</v>
      </c>
      <c r="E262" s="172" t="s">
        <v>1529</v>
      </c>
      <c r="F262" s="173" t="s">
        <v>1530</v>
      </c>
      <c r="G262" s="174" t="s">
        <v>335</v>
      </c>
      <c r="H262" s="175">
        <v>19</v>
      </c>
      <c r="I262" s="176"/>
      <c r="J262" s="177">
        <f>ROUND(I262*H262,2)</f>
        <v>0</v>
      </c>
      <c r="K262" s="173" t="s">
        <v>1317</v>
      </c>
      <c r="L262" s="38"/>
      <c r="M262" s="178" t="s">
        <v>1</v>
      </c>
      <c r="N262" s="179" t="s">
        <v>41</v>
      </c>
      <c r="O262" s="76"/>
      <c r="P262" s="180">
        <f>O262*H262</f>
        <v>0</v>
      </c>
      <c r="Q262" s="180">
        <v>0</v>
      </c>
      <c r="R262" s="180">
        <f>Q262*H262</f>
        <v>0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292</v>
      </c>
      <c r="AT262" s="182" t="s">
        <v>139</v>
      </c>
      <c r="AU262" s="182" t="s">
        <v>86</v>
      </c>
      <c r="AY262" s="18" t="s">
        <v>136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84</v>
      </c>
      <c r="BK262" s="183">
        <f>ROUND(I262*H262,2)</f>
        <v>0</v>
      </c>
      <c r="BL262" s="18" t="s">
        <v>292</v>
      </c>
      <c r="BM262" s="182" t="s">
        <v>1531</v>
      </c>
    </row>
    <row r="263" s="2" customFormat="1">
      <c r="A263" s="37"/>
      <c r="B263" s="38"/>
      <c r="C263" s="37"/>
      <c r="D263" s="184" t="s">
        <v>145</v>
      </c>
      <c r="E263" s="37"/>
      <c r="F263" s="185" t="s">
        <v>1530</v>
      </c>
      <c r="G263" s="37"/>
      <c r="H263" s="37"/>
      <c r="I263" s="186"/>
      <c r="J263" s="37"/>
      <c r="K263" s="37"/>
      <c r="L263" s="38"/>
      <c r="M263" s="187"/>
      <c r="N263" s="188"/>
      <c r="O263" s="76"/>
      <c r="P263" s="76"/>
      <c r="Q263" s="76"/>
      <c r="R263" s="76"/>
      <c r="S263" s="76"/>
      <c r="T263" s="7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8" t="s">
        <v>145</v>
      </c>
      <c r="AU263" s="18" t="s">
        <v>86</v>
      </c>
    </row>
    <row r="264" s="2" customFormat="1" ht="24.15" customHeight="1">
      <c r="A264" s="37"/>
      <c r="B264" s="170"/>
      <c r="C264" s="216" t="s">
        <v>793</v>
      </c>
      <c r="D264" s="216" t="s">
        <v>554</v>
      </c>
      <c r="E264" s="217" t="s">
        <v>1532</v>
      </c>
      <c r="F264" s="218" t="s">
        <v>1533</v>
      </c>
      <c r="G264" s="219" t="s">
        <v>335</v>
      </c>
      <c r="H264" s="220">
        <v>18</v>
      </c>
      <c r="I264" s="221"/>
      <c r="J264" s="222">
        <f>ROUND(I264*H264,2)</f>
        <v>0</v>
      </c>
      <c r="K264" s="218" t="s">
        <v>1</v>
      </c>
      <c r="L264" s="223"/>
      <c r="M264" s="224" t="s">
        <v>1</v>
      </c>
      <c r="N264" s="225" t="s">
        <v>41</v>
      </c>
      <c r="O264" s="76"/>
      <c r="P264" s="180">
        <f>O264*H264</f>
        <v>0</v>
      </c>
      <c r="Q264" s="180">
        <v>0.00050000000000000001</v>
      </c>
      <c r="R264" s="180">
        <f>Q264*H264</f>
        <v>0.0090000000000000011</v>
      </c>
      <c r="S264" s="180">
        <v>0</v>
      </c>
      <c r="T264" s="18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383</v>
      </c>
      <c r="AT264" s="182" t="s">
        <v>554</v>
      </c>
      <c r="AU264" s="182" t="s">
        <v>86</v>
      </c>
      <c r="AY264" s="18" t="s">
        <v>136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84</v>
      </c>
      <c r="BK264" s="183">
        <f>ROUND(I264*H264,2)</f>
        <v>0</v>
      </c>
      <c r="BL264" s="18" t="s">
        <v>292</v>
      </c>
      <c r="BM264" s="182" t="s">
        <v>1534</v>
      </c>
    </row>
    <row r="265" s="2" customFormat="1">
      <c r="A265" s="37"/>
      <c r="B265" s="38"/>
      <c r="C265" s="37"/>
      <c r="D265" s="184" t="s">
        <v>145</v>
      </c>
      <c r="E265" s="37"/>
      <c r="F265" s="185" t="s">
        <v>1533</v>
      </c>
      <c r="G265" s="37"/>
      <c r="H265" s="37"/>
      <c r="I265" s="186"/>
      <c r="J265" s="37"/>
      <c r="K265" s="37"/>
      <c r="L265" s="38"/>
      <c r="M265" s="187"/>
      <c r="N265" s="188"/>
      <c r="O265" s="76"/>
      <c r="P265" s="76"/>
      <c r="Q265" s="76"/>
      <c r="R265" s="76"/>
      <c r="S265" s="76"/>
      <c r="T265" s="7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8" t="s">
        <v>145</v>
      </c>
      <c r="AU265" s="18" t="s">
        <v>86</v>
      </c>
    </row>
    <row r="266" s="2" customFormat="1" ht="24.15" customHeight="1">
      <c r="A266" s="37"/>
      <c r="B266" s="170"/>
      <c r="C266" s="216" t="s">
        <v>797</v>
      </c>
      <c r="D266" s="216" t="s">
        <v>554</v>
      </c>
      <c r="E266" s="217" t="s">
        <v>1535</v>
      </c>
      <c r="F266" s="218" t="s">
        <v>1536</v>
      </c>
      <c r="G266" s="219" t="s">
        <v>335</v>
      </c>
      <c r="H266" s="220">
        <v>1</v>
      </c>
      <c r="I266" s="221"/>
      <c r="J266" s="222">
        <f>ROUND(I266*H266,2)</f>
        <v>0</v>
      </c>
      <c r="K266" s="218" t="s">
        <v>1</v>
      </c>
      <c r="L266" s="223"/>
      <c r="M266" s="224" t="s">
        <v>1</v>
      </c>
      <c r="N266" s="225" t="s">
        <v>41</v>
      </c>
      <c r="O266" s="76"/>
      <c r="P266" s="180">
        <f>O266*H266</f>
        <v>0</v>
      </c>
      <c r="Q266" s="180">
        <v>0.00050000000000000001</v>
      </c>
      <c r="R266" s="180">
        <f>Q266*H266</f>
        <v>0.00050000000000000001</v>
      </c>
      <c r="S266" s="180">
        <v>0</v>
      </c>
      <c r="T266" s="18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2" t="s">
        <v>383</v>
      </c>
      <c r="AT266" s="182" t="s">
        <v>554</v>
      </c>
      <c r="AU266" s="182" t="s">
        <v>86</v>
      </c>
      <c r="AY266" s="18" t="s">
        <v>136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8" t="s">
        <v>84</v>
      </c>
      <c r="BK266" s="183">
        <f>ROUND(I266*H266,2)</f>
        <v>0</v>
      </c>
      <c r="BL266" s="18" t="s">
        <v>292</v>
      </c>
      <c r="BM266" s="182" t="s">
        <v>1537</v>
      </c>
    </row>
    <row r="267" s="2" customFormat="1">
      <c r="A267" s="37"/>
      <c r="B267" s="38"/>
      <c r="C267" s="37"/>
      <c r="D267" s="184" t="s">
        <v>145</v>
      </c>
      <c r="E267" s="37"/>
      <c r="F267" s="185" t="s">
        <v>1536</v>
      </c>
      <c r="G267" s="37"/>
      <c r="H267" s="37"/>
      <c r="I267" s="186"/>
      <c r="J267" s="37"/>
      <c r="K267" s="37"/>
      <c r="L267" s="38"/>
      <c r="M267" s="187"/>
      <c r="N267" s="188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145</v>
      </c>
      <c r="AU267" s="18" t="s">
        <v>86</v>
      </c>
    </row>
    <row r="268" s="2" customFormat="1" ht="21.75" customHeight="1">
      <c r="A268" s="37"/>
      <c r="B268" s="170"/>
      <c r="C268" s="171" t="s">
        <v>803</v>
      </c>
      <c r="D268" s="171" t="s">
        <v>139</v>
      </c>
      <c r="E268" s="172" t="s">
        <v>1538</v>
      </c>
      <c r="F268" s="173" t="s">
        <v>1539</v>
      </c>
      <c r="G268" s="174" t="s">
        <v>335</v>
      </c>
      <c r="H268" s="175">
        <v>4</v>
      </c>
      <c r="I268" s="176"/>
      <c r="J268" s="177">
        <f>ROUND(I268*H268,2)</f>
        <v>0</v>
      </c>
      <c r="K268" s="173" t="s">
        <v>1317</v>
      </c>
      <c r="L268" s="38"/>
      <c r="M268" s="178" t="s">
        <v>1</v>
      </c>
      <c r="N268" s="179" t="s">
        <v>41</v>
      </c>
      <c r="O268" s="76"/>
      <c r="P268" s="180">
        <f>O268*H268</f>
        <v>0</v>
      </c>
      <c r="Q268" s="180">
        <v>0</v>
      </c>
      <c r="R268" s="180">
        <f>Q268*H268</f>
        <v>0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292</v>
      </c>
      <c r="AT268" s="182" t="s">
        <v>139</v>
      </c>
      <c r="AU268" s="182" t="s">
        <v>86</v>
      </c>
      <c r="AY268" s="18" t="s">
        <v>136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84</v>
      </c>
      <c r="BK268" s="183">
        <f>ROUND(I268*H268,2)</f>
        <v>0</v>
      </c>
      <c r="BL268" s="18" t="s">
        <v>292</v>
      </c>
      <c r="BM268" s="182" t="s">
        <v>1540</v>
      </c>
    </row>
    <row r="269" s="2" customFormat="1">
      <c r="A269" s="37"/>
      <c r="B269" s="38"/>
      <c r="C269" s="37"/>
      <c r="D269" s="184" t="s">
        <v>145</v>
      </c>
      <c r="E269" s="37"/>
      <c r="F269" s="185" t="s">
        <v>1541</v>
      </c>
      <c r="G269" s="37"/>
      <c r="H269" s="37"/>
      <c r="I269" s="186"/>
      <c r="J269" s="37"/>
      <c r="K269" s="37"/>
      <c r="L269" s="38"/>
      <c r="M269" s="187"/>
      <c r="N269" s="188"/>
      <c r="O269" s="76"/>
      <c r="P269" s="76"/>
      <c r="Q269" s="76"/>
      <c r="R269" s="76"/>
      <c r="S269" s="76"/>
      <c r="T269" s="7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8" t="s">
        <v>145</v>
      </c>
      <c r="AU269" s="18" t="s">
        <v>86</v>
      </c>
    </row>
    <row r="270" s="2" customFormat="1" ht="16.5" customHeight="1">
      <c r="A270" s="37"/>
      <c r="B270" s="170"/>
      <c r="C270" s="216" t="s">
        <v>807</v>
      </c>
      <c r="D270" s="216" t="s">
        <v>554</v>
      </c>
      <c r="E270" s="217" t="s">
        <v>1542</v>
      </c>
      <c r="F270" s="218" t="s">
        <v>1543</v>
      </c>
      <c r="G270" s="219" t="s">
        <v>335</v>
      </c>
      <c r="H270" s="220">
        <v>4</v>
      </c>
      <c r="I270" s="221"/>
      <c r="J270" s="222">
        <f>ROUND(I270*H270,2)</f>
        <v>0</v>
      </c>
      <c r="K270" s="218" t="s">
        <v>1317</v>
      </c>
      <c r="L270" s="223"/>
      <c r="M270" s="224" t="s">
        <v>1</v>
      </c>
      <c r="N270" s="225" t="s">
        <v>41</v>
      </c>
      <c r="O270" s="76"/>
      <c r="P270" s="180">
        <f>O270*H270</f>
        <v>0</v>
      </c>
      <c r="Q270" s="180">
        <v>0.00050000000000000001</v>
      </c>
      <c r="R270" s="180">
        <f>Q270*H270</f>
        <v>0.002</v>
      </c>
      <c r="S270" s="180">
        <v>0</v>
      </c>
      <c r="T270" s="18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2" t="s">
        <v>383</v>
      </c>
      <c r="AT270" s="182" t="s">
        <v>554</v>
      </c>
      <c r="AU270" s="182" t="s">
        <v>86</v>
      </c>
      <c r="AY270" s="18" t="s">
        <v>136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8" t="s">
        <v>84</v>
      </c>
      <c r="BK270" s="183">
        <f>ROUND(I270*H270,2)</f>
        <v>0</v>
      </c>
      <c r="BL270" s="18" t="s">
        <v>292</v>
      </c>
      <c r="BM270" s="182" t="s">
        <v>1544</v>
      </c>
    </row>
    <row r="271" s="2" customFormat="1">
      <c r="A271" s="37"/>
      <c r="B271" s="38"/>
      <c r="C271" s="37"/>
      <c r="D271" s="184" t="s">
        <v>145</v>
      </c>
      <c r="E271" s="37"/>
      <c r="F271" s="185" t="s">
        <v>1543</v>
      </c>
      <c r="G271" s="37"/>
      <c r="H271" s="37"/>
      <c r="I271" s="186"/>
      <c r="J271" s="37"/>
      <c r="K271" s="37"/>
      <c r="L271" s="38"/>
      <c r="M271" s="187"/>
      <c r="N271" s="188"/>
      <c r="O271" s="76"/>
      <c r="P271" s="76"/>
      <c r="Q271" s="76"/>
      <c r="R271" s="76"/>
      <c r="S271" s="76"/>
      <c r="T271" s="7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8" t="s">
        <v>145</v>
      </c>
      <c r="AU271" s="18" t="s">
        <v>86</v>
      </c>
    </row>
    <row r="272" s="2" customFormat="1" ht="16.5" customHeight="1">
      <c r="A272" s="37"/>
      <c r="B272" s="170"/>
      <c r="C272" s="171" t="s">
        <v>812</v>
      </c>
      <c r="D272" s="171" t="s">
        <v>139</v>
      </c>
      <c r="E272" s="172" t="s">
        <v>1545</v>
      </c>
      <c r="F272" s="173" t="s">
        <v>1546</v>
      </c>
      <c r="G272" s="174" t="s">
        <v>335</v>
      </c>
      <c r="H272" s="175">
        <v>5</v>
      </c>
      <c r="I272" s="176"/>
      <c r="J272" s="177">
        <f>ROUND(I272*H272,2)</f>
        <v>0</v>
      </c>
      <c r="K272" s="173" t="s">
        <v>1317</v>
      </c>
      <c r="L272" s="38"/>
      <c r="M272" s="178" t="s">
        <v>1</v>
      </c>
      <c r="N272" s="179" t="s">
        <v>41</v>
      </c>
      <c r="O272" s="76"/>
      <c r="P272" s="180">
        <f>O272*H272</f>
        <v>0</v>
      </c>
      <c r="Q272" s="180">
        <v>0</v>
      </c>
      <c r="R272" s="180">
        <f>Q272*H272</f>
        <v>0</v>
      </c>
      <c r="S272" s="180">
        <v>0</v>
      </c>
      <c r="T272" s="18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292</v>
      </c>
      <c r="AT272" s="182" t="s">
        <v>139</v>
      </c>
      <c r="AU272" s="182" t="s">
        <v>86</v>
      </c>
      <c r="AY272" s="18" t="s">
        <v>136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84</v>
      </c>
      <c r="BK272" s="183">
        <f>ROUND(I272*H272,2)</f>
        <v>0</v>
      </c>
      <c r="BL272" s="18" t="s">
        <v>292</v>
      </c>
      <c r="BM272" s="182" t="s">
        <v>1547</v>
      </c>
    </row>
    <row r="273" s="2" customFormat="1">
      <c r="A273" s="37"/>
      <c r="B273" s="38"/>
      <c r="C273" s="37"/>
      <c r="D273" s="184" t="s">
        <v>145</v>
      </c>
      <c r="E273" s="37"/>
      <c r="F273" s="185" t="s">
        <v>1548</v>
      </c>
      <c r="G273" s="37"/>
      <c r="H273" s="37"/>
      <c r="I273" s="186"/>
      <c r="J273" s="37"/>
      <c r="K273" s="37"/>
      <c r="L273" s="38"/>
      <c r="M273" s="187"/>
      <c r="N273" s="188"/>
      <c r="O273" s="76"/>
      <c r="P273" s="76"/>
      <c r="Q273" s="76"/>
      <c r="R273" s="76"/>
      <c r="S273" s="76"/>
      <c r="T273" s="7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8" t="s">
        <v>145</v>
      </c>
      <c r="AU273" s="18" t="s">
        <v>86</v>
      </c>
    </row>
    <row r="274" s="2" customFormat="1" ht="37.8" customHeight="1">
      <c r="A274" s="37"/>
      <c r="B274" s="170"/>
      <c r="C274" s="216" t="s">
        <v>817</v>
      </c>
      <c r="D274" s="216" t="s">
        <v>554</v>
      </c>
      <c r="E274" s="217" t="s">
        <v>1549</v>
      </c>
      <c r="F274" s="218" t="s">
        <v>1550</v>
      </c>
      <c r="G274" s="219" t="s">
        <v>335</v>
      </c>
      <c r="H274" s="220">
        <v>5</v>
      </c>
      <c r="I274" s="221"/>
      <c r="J274" s="222">
        <f>ROUND(I274*H274,2)</f>
        <v>0</v>
      </c>
      <c r="K274" s="218" t="s">
        <v>1</v>
      </c>
      <c r="L274" s="223"/>
      <c r="M274" s="224" t="s">
        <v>1</v>
      </c>
      <c r="N274" s="225" t="s">
        <v>41</v>
      </c>
      <c r="O274" s="76"/>
      <c r="P274" s="180">
        <f>O274*H274</f>
        <v>0</v>
      </c>
      <c r="Q274" s="180">
        <v>0.00095</v>
      </c>
      <c r="R274" s="180">
        <f>Q274*H274</f>
        <v>0.0047499999999999999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383</v>
      </c>
      <c r="AT274" s="182" t="s">
        <v>554</v>
      </c>
      <c r="AU274" s="182" t="s">
        <v>86</v>
      </c>
      <c r="AY274" s="18" t="s">
        <v>136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84</v>
      </c>
      <c r="BK274" s="183">
        <f>ROUND(I274*H274,2)</f>
        <v>0</v>
      </c>
      <c r="BL274" s="18" t="s">
        <v>292</v>
      </c>
      <c r="BM274" s="182" t="s">
        <v>1551</v>
      </c>
    </row>
    <row r="275" s="2" customFormat="1">
      <c r="A275" s="37"/>
      <c r="B275" s="38"/>
      <c r="C275" s="37"/>
      <c r="D275" s="184" t="s">
        <v>145</v>
      </c>
      <c r="E275" s="37"/>
      <c r="F275" s="185" t="s">
        <v>1550</v>
      </c>
      <c r="G275" s="37"/>
      <c r="H275" s="37"/>
      <c r="I275" s="186"/>
      <c r="J275" s="37"/>
      <c r="K275" s="37"/>
      <c r="L275" s="38"/>
      <c r="M275" s="187"/>
      <c r="N275" s="188"/>
      <c r="O275" s="76"/>
      <c r="P275" s="76"/>
      <c r="Q275" s="76"/>
      <c r="R275" s="76"/>
      <c r="S275" s="76"/>
      <c r="T275" s="7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8" t="s">
        <v>145</v>
      </c>
      <c r="AU275" s="18" t="s">
        <v>86</v>
      </c>
    </row>
    <row r="276" s="2" customFormat="1" ht="16.5" customHeight="1">
      <c r="A276" s="37"/>
      <c r="B276" s="170"/>
      <c r="C276" s="171" t="s">
        <v>821</v>
      </c>
      <c r="D276" s="171" t="s">
        <v>139</v>
      </c>
      <c r="E276" s="172" t="s">
        <v>1552</v>
      </c>
      <c r="F276" s="173" t="s">
        <v>1553</v>
      </c>
      <c r="G276" s="174" t="s">
        <v>335</v>
      </c>
      <c r="H276" s="175">
        <v>7</v>
      </c>
      <c r="I276" s="176"/>
      <c r="J276" s="177">
        <f>ROUND(I276*H276,2)</f>
        <v>0</v>
      </c>
      <c r="K276" s="173" t="s">
        <v>1</v>
      </c>
      <c r="L276" s="38"/>
      <c r="M276" s="178" t="s">
        <v>1</v>
      </c>
      <c r="N276" s="179" t="s">
        <v>41</v>
      </c>
      <c r="O276" s="76"/>
      <c r="P276" s="180">
        <f>O276*H276</f>
        <v>0</v>
      </c>
      <c r="Q276" s="180">
        <v>0</v>
      </c>
      <c r="R276" s="180">
        <f>Q276*H276</f>
        <v>0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292</v>
      </c>
      <c r="AT276" s="182" t="s">
        <v>139</v>
      </c>
      <c r="AU276" s="182" t="s">
        <v>86</v>
      </c>
      <c r="AY276" s="18" t="s">
        <v>136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84</v>
      </c>
      <c r="BK276" s="183">
        <f>ROUND(I276*H276,2)</f>
        <v>0</v>
      </c>
      <c r="BL276" s="18" t="s">
        <v>292</v>
      </c>
      <c r="BM276" s="182" t="s">
        <v>1554</v>
      </c>
    </row>
    <row r="277" s="2" customFormat="1">
      <c r="A277" s="37"/>
      <c r="B277" s="38"/>
      <c r="C277" s="37"/>
      <c r="D277" s="184" t="s">
        <v>145</v>
      </c>
      <c r="E277" s="37"/>
      <c r="F277" s="185" t="s">
        <v>1555</v>
      </c>
      <c r="G277" s="37"/>
      <c r="H277" s="37"/>
      <c r="I277" s="186"/>
      <c r="J277" s="37"/>
      <c r="K277" s="37"/>
      <c r="L277" s="38"/>
      <c r="M277" s="187"/>
      <c r="N277" s="188"/>
      <c r="O277" s="76"/>
      <c r="P277" s="76"/>
      <c r="Q277" s="76"/>
      <c r="R277" s="76"/>
      <c r="S277" s="76"/>
      <c r="T277" s="7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8" t="s">
        <v>145</v>
      </c>
      <c r="AU277" s="18" t="s">
        <v>86</v>
      </c>
    </row>
    <row r="278" s="2" customFormat="1" ht="16.5" customHeight="1">
      <c r="A278" s="37"/>
      <c r="B278" s="170"/>
      <c r="C278" s="216" t="s">
        <v>826</v>
      </c>
      <c r="D278" s="216" t="s">
        <v>554</v>
      </c>
      <c r="E278" s="217" t="s">
        <v>1556</v>
      </c>
      <c r="F278" s="218" t="s">
        <v>1557</v>
      </c>
      <c r="G278" s="219" t="s">
        <v>335</v>
      </c>
      <c r="H278" s="220">
        <v>7</v>
      </c>
      <c r="I278" s="221"/>
      <c r="J278" s="222">
        <f>ROUND(I278*H278,2)</f>
        <v>0</v>
      </c>
      <c r="K278" s="218" t="s">
        <v>1317</v>
      </c>
      <c r="L278" s="223"/>
      <c r="M278" s="224" t="s">
        <v>1</v>
      </c>
      <c r="N278" s="225" t="s">
        <v>41</v>
      </c>
      <c r="O278" s="76"/>
      <c r="P278" s="180">
        <f>O278*H278</f>
        <v>0</v>
      </c>
      <c r="Q278" s="180">
        <v>8.0000000000000007E-05</v>
      </c>
      <c r="R278" s="180">
        <f>Q278*H278</f>
        <v>0.00056000000000000006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383</v>
      </c>
      <c r="AT278" s="182" t="s">
        <v>554</v>
      </c>
      <c r="AU278" s="182" t="s">
        <v>86</v>
      </c>
      <c r="AY278" s="18" t="s">
        <v>136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84</v>
      </c>
      <c r="BK278" s="183">
        <f>ROUND(I278*H278,2)</f>
        <v>0</v>
      </c>
      <c r="BL278" s="18" t="s">
        <v>292</v>
      </c>
      <c r="BM278" s="182" t="s">
        <v>1558</v>
      </c>
    </row>
    <row r="279" s="2" customFormat="1">
      <c r="A279" s="37"/>
      <c r="B279" s="38"/>
      <c r="C279" s="37"/>
      <c r="D279" s="184" t="s">
        <v>145</v>
      </c>
      <c r="E279" s="37"/>
      <c r="F279" s="185" t="s">
        <v>1557</v>
      </c>
      <c r="G279" s="37"/>
      <c r="H279" s="37"/>
      <c r="I279" s="186"/>
      <c r="J279" s="37"/>
      <c r="K279" s="37"/>
      <c r="L279" s="38"/>
      <c r="M279" s="187"/>
      <c r="N279" s="188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145</v>
      </c>
      <c r="AU279" s="18" t="s">
        <v>86</v>
      </c>
    </row>
    <row r="280" s="2" customFormat="1" ht="21.75" customHeight="1">
      <c r="A280" s="37"/>
      <c r="B280" s="170"/>
      <c r="C280" s="171" t="s">
        <v>831</v>
      </c>
      <c r="D280" s="171" t="s">
        <v>139</v>
      </c>
      <c r="E280" s="172" t="s">
        <v>1559</v>
      </c>
      <c r="F280" s="173" t="s">
        <v>1560</v>
      </c>
      <c r="G280" s="174" t="s">
        <v>335</v>
      </c>
      <c r="H280" s="175">
        <v>5</v>
      </c>
      <c r="I280" s="176"/>
      <c r="J280" s="177">
        <f>ROUND(I280*H280,2)</f>
        <v>0</v>
      </c>
      <c r="K280" s="173" t="s">
        <v>1317</v>
      </c>
      <c r="L280" s="38"/>
      <c r="M280" s="178" t="s">
        <v>1</v>
      </c>
      <c r="N280" s="179" t="s">
        <v>41</v>
      </c>
      <c r="O280" s="76"/>
      <c r="P280" s="180">
        <f>O280*H280</f>
        <v>0</v>
      </c>
      <c r="Q280" s="180">
        <v>0</v>
      </c>
      <c r="R280" s="180">
        <f>Q280*H280</f>
        <v>0</v>
      </c>
      <c r="S280" s="180">
        <v>0</v>
      </c>
      <c r="T280" s="18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82" t="s">
        <v>292</v>
      </c>
      <c r="AT280" s="182" t="s">
        <v>139</v>
      </c>
      <c r="AU280" s="182" t="s">
        <v>86</v>
      </c>
      <c r="AY280" s="18" t="s">
        <v>136</v>
      </c>
      <c r="BE280" s="183">
        <f>IF(N280="základní",J280,0)</f>
        <v>0</v>
      </c>
      <c r="BF280" s="183">
        <f>IF(N280="snížená",J280,0)</f>
        <v>0</v>
      </c>
      <c r="BG280" s="183">
        <f>IF(N280="zákl. přenesená",J280,0)</f>
        <v>0</v>
      </c>
      <c r="BH280" s="183">
        <f>IF(N280="sníž. přenesená",J280,0)</f>
        <v>0</v>
      </c>
      <c r="BI280" s="183">
        <f>IF(N280="nulová",J280,0)</f>
        <v>0</v>
      </c>
      <c r="BJ280" s="18" t="s">
        <v>84</v>
      </c>
      <c r="BK280" s="183">
        <f>ROUND(I280*H280,2)</f>
        <v>0</v>
      </c>
      <c r="BL280" s="18" t="s">
        <v>292</v>
      </c>
      <c r="BM280" s="182" t="s">
        <v>1561</v>
      </c>
    </row>
    <row r="281" s="2" customFormat="1">
      <c r="A281" s="37"/>
      <c r="B281" s="38"/>
      <c r="C281" s="37"/>
      <c r="D281" s="184" t="s">
        <v>145</v>
      </c>
      <c r="E281" s="37"/>
      <c r="F281" s="185" t="s">
        <v>1562</v>
      </c>
      <c r="G281" s="37"/>
      <c r="H281" s="37"/>
      <c r="I281" s="186"/>
      <c r="J281" s="37"/>
      <c r="K281" s="37"/>
      <c r="L281" s="38"/>
      <c r="M281" s="187"/>
      <c r="N281" s="188"/>
      <c r="O281" s="76"/>
      <c r="P281" s="76"/>
      <c r="Q281" s="76"/>
      <c r="R281" s="76"/>
      <c r="S281" s="76"/>
      <c r="T281" s="7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8" t="s">
        <v>145</v>
      </c>
      <c r="AU281" s="18" t="s">
        <v>86</v>
      </c>
    </row>
    <row r="282" s="2" customFormat="1" ht="16.5" customHeight="1">
      <c r="A282" s="37"/>
      <c r="B282" s="170"/>
      <c r="C282" s="216" t="s">
        <v>837</v>
      </c>
      <c r="D282" s="216" t="s">
        <v>554</v>
      </c>
      <c r="E282" s="217" t="s">
        <v>1563</v>
      </c>
      <c r="F282" s="218" t="s">
        <v>1564</v>
      </c>
      <c r="G282" s="219" t="s">
        <v>335</v>
      </c>
      <c r="H282" s="220">
        <v>5</v>
      </c>
      <c r="I282" s="221"/>
      <c r="J282" s="222">
        <f>ROUND(I282*H282,2)</f>
        <v>0</v>
      </c>
      <c r="K282" s="218" t="s">
        <v>1317</v>
      </c>
      <c r="L282" s="223"/>
      <c r="M282" s="224" t="s">
        <v>1</v>
      </c>
      <c r="N282" s="225" t="s">
        <v>41</v>
      </c>
      <c r="O282" s="76"/>
      <c r="P282" s="180">
        <f>O282*H282</f>
        <v>0</v>
      </c>
      <c r="Q282" s="180">
        <v>0.00040000000000000002</v>
      </c>
      <c r="R282" s="180">
        <f>Q282*H282</f>
        <v>0.002</v>
      </c>
      <c r="S282" s="180">
        <v>0</v>
      </c>
      <c r="T282" s="18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2" t="s">
        <v>383</v>
      </c>
      <c r="AT282" s="182" t="s">
        <v>554</v>
      </c>
      <c r="AU282" s="182" t="s">
        <v>86</v>
      </c>
      <c r="AY282" s="18" t="s">
        <v>136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8" t="s">
        <v>84</v>
      </c>
      <c r="BK282" s="183">
        <f>ROUND(I282*H282,2)</f>
        <v>0</v>
      </c>
      <c r="BL282" s="18" t="s">
        <v>292</v>
      </c>
      <c r="BM282" s="182" t="s">
        <v>1565</v>
      </c>
    </row>
    <row r="283" s="2" customFormat="1">
      <c r="A283" s="37"/>
      <c r="B283" s="38"/>
      <c r="C283" s="37"/>
      <c r="D283" s="184" t="s">
        <v>145</v>
      </c>
      <c r="E283" s="37"/>
      <c r="F283" s="185" t="s">
        <v>1564</v>
      </c>
      <c r="G283" s="37"/>
      <c r="H283" s="37"/>
      <c r="I283" s="186"/>
      <c r="J283" s="37"/>
      <c r="K283" s="37"/>
      <c r="L283" s="38"/>
      <c r="M283" s="187"/>
      <c r="N283" s="188"/>
      <c r="O283" s="76"/>
      <c r="P283" s="76"/>
      <c r="Q283" s="76"/>
      <c r="R283" s="76"/>
      <c r="S283" s="76"/>
      <c r="T283" s="7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8" t="s">
        <v>145</v>
      </c>
      <c r="AU283" s="18" t="s">
        <v>86</v>
      </c>
    </row>
    <row r="284" s="2" customFormat="1" ht="24.15" customHeight="1">
      <c r="A284" s="37"/>
      <c r="B284" s="170"/>
      <c r="C284" s="171" t="s">
        <v>843</v>
      </c>
      <c r="D284" s="171" t="s">
        <v>139</v>
      </c>
      <c r="E284" s="172" t="s">
        <v>1566</v>
      </c>
      <c r="F284" s="173" t="s">
        <v>1567</v>
      </c>
      <c r="G284" s="174" t="s">
        <v>335</v>
      </c>
      <c r="H284" s="175">
        <v>2</v>
      </c>
      <c r="I284" s="176"/>
      <c r="J284" s="177">
        <f>ROUND(I284*H284,2)</f>
        <v>0</v>
      </c>
      <c r="K284" s="173" t="s">
        <v>1317</v>
      </c>
      <c r="L284" s="38"/>
      <c r="M284" s="178" t="s">
        <v>1</v>
      </c>
      <c r="N284" s="179" t="s">
        <v>41</v>
      </c>
      <c r="O284" s="76"/>
      <c r="P284" s="180">
        <f>O284*H284</f>
        <v>0</v>
      </c>
      <c r="Q284" s="180">
        <v>0</v>
      </c>
      <c r="R284" s="180">
        <f>Q284*H284</f>
        <v>0</v>
      </c>
      <c r="S284" s="180">
        <v>0</v>
      </c>
      <c r="T284" s="18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2" t="s">
        <v>292</v>
      </c>
      <c r="AT284" s="182" t="s">
        <v>139</v>
      </c>
      <c r="AU284" s="182" t="s">
        <v>86</v>
      </c>
      <c r="AY284" s="18" t="s">
        <v>136</v>
      </c>
      <c r="BE284" s="183">
        <f>IF(N284="základní",J284,0)</f>
        <v>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8" t="s">
        <v>84</v>
      </c>
      <c r="BK284" s="183">
        <f>ROUND(I284*H284,2)</f>
        <v>0</v>
      </c>
      <c r="BL284" s="18" t="s">
        <v>292</v>
      </c>
      <c r="BM284" s="182" t="s">
        <v>1568</v>
      </c>
    </row>
    <row r="285" s="2" customFormat="1">
      <c r="A285" s="37"/>
      <c r="B285" s="38"/>
      <c r="C285" s="37"/>
      <c r="D285" s="184" t="s">
        <v>145</v>
      </c>
      <c r="E285" s="37"/>
      <c r="F285" s="185" t="s">
        <v>1569</v>
      </c>
      <c r="G285" s="37"/>
      <c r="H285" s="37"/>
      <c r="I285" s="186"/>
      <c r="J285" s="37"/>
      <c r="K285" s="37"/>
      <c r="L285" s="38"/>
      <c r="M285" s="187"/>
      <c r="N285" s="188"/>
      <c r="O285" s="76"/>
      <c r="P285" s="76"/>
      <c r="Q285" s="76"/>
      <c r="R285" s="76"/>
      <c r="S285" s="76"/>
      <c r="T285" s="7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8" t="s">
        <v>145</v>
      </c>
      <c r="AU285" s="18" t="s">
        <v>86</v>
      </c>
    </row>
    <row r="286" s="2" customFormat="1" ht="16.5" customHeight="1">
      <c r="A286" s="37"/>
      <c r="B286" s="170"/>
      <c r="C286" s="216" t="s">
        <v>850</v>
      </c>
      <c r="D286" s="216" t="s">
        <v>554</v>
      </c>
      <c r="E286" s="217" t="s">
        <v>1570</v>
      </c>
      <c r="F286" s="218" t="s">
        <v>1571</v>
      </c>
      <c r="G286" s="219" t="s">
        <v>335</v>
      </c>
      <c r="H286" s="220">
        <v>2</v>
      </c>
      <c r="I286" s="221"/>
      <c r="J286" s="222">
        <f>ROUND(I286*H286,2)</f>
        <v>0</v>
      </c>
      <c r="K286" s="218" t="s">
        <v>1</v>
      </c>
      <c r="L286" s="223"/>
      <c r="M286" s="224" t="s">
        <v>1</v>
      </c>
      <c r="N286" s="225" t="s">
        <v>41</v>
      </c>
      <c r="O286" s="76"/>
      <c r="P286" s="180">
        <f>O286*H286</f>
        <v>0</v>
      </c>
      <c r="Q286" s="180">
        <v>0.00298</v>
      </c>
      <c r="R286" s="180">
        <f>Q286*H286</f>
        <v>0.00596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383</v>
      </c>
      <c r="AT286" s="182" t="s">
        <v>554</v>
      </c>
      <c r="AU286" s="182" t="s">
        <v>86</v>
      </c>
      <c r="AY286" s="18" t="s">
        <v>136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84</v>
      </c>
      <c r="BK286" s="183">
        <f>ROUND(I286*H286,2)</f>
        <v>0</v>
      </c>
      <c r="BL286" s="18" t="s">
        <v>292</v>
      </c>
      <c r="BM286" s="182" t="s">
        <v>1572</v>
      </c>
    </row>
    <row r="287" s="2" customFormat="1">
      <c r="A287" s="37"/>
      <c r="B287" s="38"/>
      <c r="C287" s="37"/>
      <c r="D287" s="184" t="s">
        <v>145</v>
      </c>
      <c r="E287" s="37"/>
      <c r="F287" s="185" t="s">
        <v>1573</v>
      </c>
      <c r="G287" s="37"/>
      <c r="H287" s="37"/>
      <c r="I287" s="186"/>
      <c r="J287" s="37"/>
      <c r="K287" s="37"/>
      <c r="L287" s="38"/>
      <c r="M287" s="187"/>
      <c r="N287" s="188"/>
      <c r="O287" s="76"/>
      <c r="P287" s="76"/>
      <c r="Q287" s="76"/>
      <c r="R287" s="76"/>
      <c r="S287" s="76"/>
      <c r="T287" s="7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8" t="s">
        <v>145</v>
      </c>
      <c r="AU287" s="18" t="s">
        <v>86</v>
      </c>
    </row>
    <row r="288" s="2" customFormat="1" ht="16.5" customHeight="1">
      <c r="A288" s="37"/>
      <c r="B288" s="170"/>
      <c r="C288" s="171" t="s">
        <v>856</v>
      </c>
      <c r="D288" s="171" t="s">
        <v>139</v>
      </c>
      <c r="E288" s="172" t="s">
        <v>1574</v>
      </c>
      <c r="F288" s="173" t="s">
        <v>1575</v>
      </c>
      <c r="G288" s="174" t="s">
        <v>335</v>
      </c>
      <c r="H288" s="175">
        <v>3</v>
      </c>
      <c r="I288" s="176"/>
      <c r="J288" s="177">
        <f>ROUND(I288*H288,2)</f>
        <v>0</v>
      </c>
      <c r="K288" s="173" t="s">
        <v>1</v>
      </c>
      <c r="L288" s="38"/>
      <c r="M288" s="178" t="s">
        <v>1</v>
      </c>
      <c r="N288" s="179" t="s">
        <v>41</v>
      </c>
      <c r="O288" s="76"/>
      <c r="P288" s="180">
        <f>O288*H288</f>
        <v>0</v>
      </c>
      <c r="Q288" s="180">
        <v>0</v>
      </c>
      <c r="R288" s="180">
        <f>Q288*H288</f>
        <v>0</v>
      </c>
      <c r="S288" s="180">
        <v>0</v>
      </c>
      <c r="T288" s="18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2" t="s">
        <v>292</v>
      </c>
      <c r="AT288" s="182" t="s">
        <v>139</v>
      </c>
      <c r="AU288" s="182" t="s">
        <v>86</v>
      </c>
      <c r="AY288" s="18" t="s">
        <v>136</v>
      </c>
      <c r="BE288" s="183">
        <f>IF(N288="základní",J288,0)</f>
        <v>0</v>
      </c>
      <c r="BF288" s="183">
        <f>IF(N288="snížená",J288,0)</f>
        <v>0</v>
      </c>
      <c r="BG288" s="183">
        <f>IF(N288="zákl. přenesená",J288,0)</f>
        <v>0</v>
      </c>
      <c r="BH288" s="183">
        <f>IF(N288="sníž. přenesená",J288,0)</f>
        <v>0</v>
      </c>
      <c r="BI288" s="183">
        <f>IF(N288="nulová",J288,0)</f>
        <v>0</v>
      </c>
      <c r="BJ288" s="18" t="s">
        <v>84</v>
      </c>
      <c r="BK288" s="183">
        <f>ROUND(I288*H288,2)</f>
        <v>0</v>
      </c>
      <c r="BL288" s="18" t="s">
        <v>292</v>
      </c>
      <c r="BM288" s="182" t="s">
        <v>1576</v>
      </c>
    </row>
    <row r="289" s="2" customFormat="1">
      <c r="A289" s="37"/>
      <c r="B289" s="38"/>
      <c r="C289" s="37"/>
      <c r="D289" s="184" t="s">
        <v>145</v>
      </c>
      <c r="E289" s="37"/>
      <c r="F289" s="185" t="s">
        <v>1575</v>
      </c>
      <c r="G289" s="37"/>
      <c r="H289" s="37"/>
      <c r="I289" s="186"/>
      <c r="J289" s="37"/>
      <c r="K289" s="37"/>
      <c r="L289" s="38"/>
      <c r="M289" s="187"/>
      <c r="N289" s="188"/>
      <c r="O289" s="76"/>
      <c r="P289" s="76"/>
      <c r="Q289" s="76"/>
      <c r="R289" s="76"/>
      <c r="S289" s="76"/>
      <c r="T289" s="7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8" t="s">
        <v>145</v>
      </c>
      <c r="AU289" s="18" t="s">
        <v>86</v>
      </c>
    </row>
    <row r="290" s="2" customFormat="1" ht="16.5" customHeight="1">
      <c r="A290" s="37"/>
      <c r="B290" s="170"/>
      <c r="C290" s="216" t="s">
        <v>861</v>
      </c>
      <c r="D290" s="216" t="s">
        <v>554</v>
      </c>
      <c r="E290" s="217" t="s">
        <v>1577</v>
      </c>
      <c r="F290" s="218" t="s">
        <v>1578</v>
      </c>
      <c r="G290" s="219" t="s">
        <v>335</v>
      </c>
      <c r="H290" s="220">
        <v>3</v>
      </c>
      <c r="I290" s="221"/>
      <c r="J290" s="222">
        <f>ROUND(I290*H290,2)</f>
        <v>0</v>
      </c>
      <c r="K290" s="218" t="s">
        <v>1317</v>
      </c>
      <c r="L290" s="223"/>
      <c r="M290" s="224" t="s">
        <v>1</v>
      </c>
      <c r="N290" s="225" t="s">
        <v>41</v>
      </c>
      <c r="O290" s="76"/>
      <c r="P290" s="180">
        <f>O290*H290</f>
        <v>0</v>
      </c>
      <c r="Q290" s="180">
        <v>0.00017000000000000001</v>
      </c>
      <c r="R290" s="180">
        <f>Q290*H290</f>
        <v>0.00051000000000000004</v>
      </c>
      <c r="S290" s="180">
        <v>0</v>
      </c>
      <c r="T290" s="18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2" t="s">
        <v>383</v>
      </c>
      <c r="AT290" s="182" t="s">
        <v>554</v>
      </c>
      <c r="AU290" s="182" t="s">
        <v>86</v>
      </c>
      <c r="AY290" s="18" t="s">
        <v>136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8" t="s">
        <v>84</v>
      </c>
      <c r="BK290" s="183">
        <f>ROUND(I290*H290,2)</f>
        <v>0</v>
      </c>
      <c r="BL290" s="18" t="s">
        <v>292</v>
      </c>
      <c r="BM290" s="182" t="s">
        <v>1579</v>
      </c>
    </row>
    <row r="291" s="2" customFormat="1">
      <c r="A291" s="37"/>
      <c r="B291" s="38"/>
      <c r="C291" s="37"/>
      <c r="D291" s="184" t="s">
        <v>145</v>
      </c>
      <c r="E291" s="37"/>
      <c r="F291" s="185" t="s">
        <v>1578</v>
      </c>
      <c r="G291" s="37"/>
      <c r="H291" s="37"/>
      <c r="I291" s="186"/>
      <c r="J291" s="37"/>
      <c r="K291" s="37"/>
      <c r="L291" s="38"/>
      <c r="M291" s="187"/>
      <c r="N291" s="188"/>
      <c r="O291" s="76"/>
      <c r="P291" s="76"/>
      <c r="Q291" s="76"/>
      <c r="R291" s="76"/>
      <c r="S291" s="76"/>
      <c r="T291" s="7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8" t="s">
        <v>145</v>
      </c>
      <c r="AU291" s="18" t="s">
        <v>86</v>
      </c>
    </row>
    <row r="292" s="12" customFormat="1" ht="25.92" customHeight="1">
      <c r="A292" s="12"/>
      <c r="B292" s="157"/>
      <c r="C292" s="12"/>
      <c r="D292" s="158" t="s">
        <v>75</v>
      </c>
      <c r="E292" s="159" t="s">
        <v>554</v>
      </c>
      <c r="F292" s="159" t="s">
        <v>1580</v>
      </c>
      <c r="G292" s="12"/>
      <c r="H292" s="12"/>
      <c r="I292" s="160"/>
      <c r="J292" s="161">
        <f>BK292</f>
        <v>0</v>
      </c>
      <c r="K292" s="12"/>
      <c r="L292" s="157"/>
      <c r="M292" s="162"/>
      <c r="N292" s="163"/>
      <c r="O292" s="163"/>
      <c r="P292" s="164">
        <f>P293</f>
        <v>0</v>
      </c>
      <c r="Q292" s="163"/>
      <c r="R292" s="164">
        <f>R293</f>
        <v>0.0047000000000000002</v>
      </c>
      <c r="S292" s="163"/>
      <c r="T292" s="165">
        <f>T293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58" t="s">
        <v>157</v>
      </c>
      <c r="AT292" s="166" t="s">
        <v>75</v>
      </c>
      <c r="AU292" s="166" t="s">
        <v>76</v>
      </c>
      <c r="AY292" s="158" t="s">
        <v>136</v>
      </c>
      <c r="BK292" s="167">
        <f>BK293</f>
        <v>0</v>
      </c>
    </row>
    <row r="293" s="12" customFormat="1" ht="22.8" customHeight="1">
      <c r="A293" s="12"/>
      <c r="B293" s="157"/>
      <c r="C293" s="12"/>
      <c r="D293" s="158" t="s">
        <v>75</v>
      </c>
      <c r="E293" s="168" t="s">
        <v>1581</v>
      </c>
      <c r="F293" s="168" t="s">
        <v>1582</v>
      </c>
      <c r="G293" s="12"/>
      <c r="H293" s="12"/>
      <c r="I293" s="160"/>
      <c r="J293" s="169">
        <f>BK293</f>
        <v>0</v>
      </c>
      <c r="K293" s="12"/>
      <c r="L293" s="157"/>
      <c r="M293" s="162"/>
      <c r="N293" s="163"/>
      <c r="O293" s="163"/>
      <c r="P293" s="164">
        <f>SUM(P294:P297)</f>
        <v>0</v>
      </c>
      <c r="Q293" s="163"/>
      <c r="R293" s="164">
        <f>SUM(R294:R297)</f>
        <v>0.0047000000000000002</v>
      </c>
      <c r="S293" s="163"/>
      <c r="T293" s="165">
        <f>SUM(T294:T297)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158" t="s">
        <v>157</v>
      </c>
      <c r="AT293" s="166" t="s">
        <v>75</v>
      </c>
      <c r="AU293" s="166" t="s">
        <v>84</v>
      </c>
      <c r="AY293" s="158" t="s">
        <v>136</v>
      </c>
      <c r="BK293" s="167">
        <f>SUM(BK294:BK297)</f>
        <v>0</v>
      </c>
    </row>
    <row r="294" s="2" customFormat="1" ht="16.5" customHeight="1">
      <c r="A294" s="37"/>
      <c r="B294" s="170"/>
      <c r="C294" s="171" t="s">
        <v>866</v>
      </c>
      <c r="D294" s="171" t="s">
        <v>139</v>
      </c>
      <c r="E294" s="172" t="s">
        <v>1583</v>
      </c>
      <c r="F294" s="173" t="s">
        <v>1584</v>
      </c>
      <c r="G294" s="174" t="s">
        <v>335</v>
      </c>
      <c r="H294" s="175">
        <v>47</v>
      </c>
      <c r="I294" s="176"/>
      <c r="J294" s="177">
        <f>ROUND(I294*H294,2)</f>
        <v>0</v>
      </c>
      <c r="K294" s="173" t="s">
        <v>1317</v>
      </c>
      <c r="L294" s="38"/>
      <c r="M294" s="178" t="s">
        <v>1</v>
      </c>
      <c r="N294" s="179" t="s">
        <v>41</v>
      </c>
      <c r="O294" s="76"/>
      <c r="P294" s="180">
        <f>O294*H294</f>
        <v>0</v>
      </c>
      <c r="Q294" s="180">
        <v>0</v>
      </c>
      <c r="R294" s="180">
        <f>Q294*H294</f>
        <v>0</v>
      </c>
      <c r="S294" s="180">
        <v>0</v>
      </c>
      <c r="T294" s="18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82" t="s">
        <v>843</v>
      </c>
      <c r="AT294" s="182" t="s">
        <v>139</v>
      </c>
      <c r="AU294" s="182" t="s">
        <v>86</v>
      </c>
      <c r="AY294" s="18" t="s">
        <v>136</v>
      </c>
      <c r="BE294" s="183">
        <f>IF(N294="základní",J294,0)</f>
        <v>0</v>
      </c>
      <c r="BF294" s="183">
        <f>IF(N294="snížená",J294,0)</f>
        <v>0</v>
      </c>
      <c r="BG294" s="183">
        <f>IF(N294="zákl. přenesená",J294,0)</f>
        <v>0</v>
      </c>
      <c r="BH294" s="183">
        <f>IF(N294="sníž. přenesená",J294,0)</f>
        <v>0</v>
      </c>
      <c r="BI294" s="183">
        <f>IF(N294="nulová",J294,0)</f>
        <v>0</v>
      </c>
      <c r="BJ294" s="18" t="s">
        <v>84</v>
      </c>
      <c r="BK294" s="183">
        <f>ROUND(I294*H294,2)</f>
        <v>0</v>
      </c>
      <c r="BL294" s="18" t="s">
        <v>843</v>
      </c>
      <c r="BM294" s="182" t="s">
        <v>1585</v>
      </c>
    </row>
    <row r="295" s="2" customFormat="1">
      <c r="A295" s="37"/>
      <c r="B295" s="38"/>
      <c r="C295" s="37"/>
      <c r="D295" s="184" t="s">
        <v>145</v>
      </c>
      <c r="E295" s="37"/>
      <c r="F295" s="185" t="s">
        <v>1586</v>
      </c>
      <c r="G295" s="37"/>
      <c r="H295" s="37"/>
      <c r="I295" s="186"/>
      <c r="J295" s="37"/>
      <c r="K295" s="37"/>
      <c r="L295" s="38"/>
      <c r="M295" s="187"/>
      <c r="N295" s="188"/>
      <c r="O295" s="76"/>
      <c r="P295" s="76"/>
      <c r="Q295" s="76"/>
      <c r="R295" s="76"/>
      <c r="S295" s="76"/>
      <c r="T295" s="7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8" t="s">
        <v>145</v>
      </c>
      <c r="AU295" s="18" t="s">
        <v>86</v>
      </c>
    </row>
    <row r="296" s="2" customFormat="1" ht="24.15" customHeight="1">
      <c r="A296" s="37"/>
      <c r="B296" s="170"/>
      <c r="C296" s="216" t="s">
        <v>871</v>
      </c>
      <c r="D296" s="216" t="s">
        <v>554</v>
      </c>
      <c r="E296" s="217" t="s">
        <v>1587</v>
      </c>
      <c r="F296" s="218" t="s">
        <v>1588</v>
      </c>
      <c r="G296" s="219" t="s">
        <v>335</v>
      </c>
      <c r="H296" s="220">
        <v>47</v>
      </c>
      <c r="I296" s="221"/>
      <c r="J296" s="222">
        <f>ROUND(I296*H296,2)</f>
        <v>0</v>
      </c>
      <c r="K296" s="218" t="s">
        <v>1317</v>
      </c>
      <c r="L296" s="223"/>
      <c r="M296" s="224" t="s">
        <v>1</v>
      </c>
      <c r="N296" s="225" t="s">
        <v>41</v>
      </c>
      <c r="O296" s="76"/>
      <c r="P296" s="180">
        <f>O296*H296</f>
        <v>0</v>
      </c>
      <c r="Q296" s="180">
        <v>0.00010000000000000001</v>
      </c>
      <c r="R296" s="180">
        <f>Q296*H296</f>
        <v>0.0047000000000000002</v>
      </c>
      <c r="S296" s="180">
        <v>0</v>
      </c>
      <c r="T296" s="18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82" t="s">
        <v>1589</v>
      </c>
      <c r="AT296" s="182" t="s">
        <v>554</v>
      </c>
      <c r="AU296" s="182" t="s">
        <v>86</v>
      </c>
      <c r="AY296" s="18" t="s">
        <v>136</v>
      </c>
      <c r="BE296" s="183">
        <f>IF(N296="základní",J296,0)</f>
        <v>0</v>
      </c>
      <c r="BF296" s="183">
        <f>IF(N296="snížená",J296,0)</f>
        <v>0</v>
      </c>
      <c r="BG296" s="183">
        <f>IF(N296="zákl. přenesená",J296,0)</f>
        <v>0</v>
      </c>
      <c r="BH296" s="183">
        <f>IF(N296="sníž. přenesená",J296,0)</f>
        <v>0</v>
      </c>
      <c r="BI296" s="183">
        <f>IF(N296="nulová",J296,0)</f>
        <v>0</v>
      </c>
      <c r="BJ296" s="18" t="s">
        <v>84</v>
      </c>
      <c r="BK296" s="183">
        <f>ROUND(I296*H296,2)</f>
        <v>0</v>
      </c>
      <c r="BL296" s="18" t="s">
        <v>843</v>
      </c>
      <c r="BM296" s="182" t="s">
        <v>1590</v>
      </c>
    </row>
    <row r="297" s="2" customFormat="1">
      <c r="A297" s="37"/>
      <c r="B297" s="38"/>
      <c r="C297" s="37"/>
      <c r="D297" s="184" t="s">
        <v>145</v>
      </c>
      <c r="E297" s="37"/>
      <c r="F297" s="185" t="s">
        <v>1588</v>
      </c>
      <c r="G297" s="37"/>
      <c r="H297" s="37"/>
      <c r="I297" s="186"/>
      <c r="J297" s="37"/>
      <c r="K297" s="37"/>
      <c r="L297" s="38"/>
      <c r="M297" s="187"/>
      <c r="N297" s="188"/>
      <c r="O297" s="76"/>
      <c r="P297" s="76"/>
      <c r="Q297" s="76"/>
      <c r="R297" s="76"/>
      <c r="S297" s="76"/>
      <c r="T297" s="7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8" t="s">
        <v>145</v>
      </c>
      <c r="AU297" s="18" t="s">
        <v>86</v>
      </c>
    </row>
    <row r="298" s="12" customFormat="1" ht="25.92" customHeight="1">
      <c r="A298" s="12"/>
      <c r="B298" s="157"/>
      <c r="C298" s="12"/>
      <c r="D298" s="158" t="s">
        <v>75</v>
      </c>
      <c r="E298" s="159" t="s">
        <v>464</v>
      </c>
      <c r="F298" s="159" t="s">
        <v>465</v>
      </c>
      <c r="G298" s="12"/>
      <c r="H298" s="12"/>
      <c r="I298" s="160"/>
      <c r="J298" s="161">
        <f>BK298</f>
        <v>0</v>
      </c>
      <c r="K298" s="12"/>
      <c r="L298" s="157"/>
      <c r="M298" s="162"/>
      <c r="N298" s="163"/>
      <c r="O298" s="163"/>
      <c r="P298" s="164">
        <f>SUM(P299:P306)</f>
        <v>0</v>
      </c>
      <c r="Q298" s="163"/>
      <c r="R298" s="164">
        <f>SUM(R299:R306)</f>
        <v>0</v>
      </c>
      <c r="S298" s="163"/>
      <c r="T298" s="165">
        <f>SUM(T299:T306)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58" t="s">
        <v>143</v>
      </c>
      <c r="AT298" s="166" t="s">
        <v>75</v>
      </c>
      <c r="AU298" s="166" t="s">
        <v>76</v>
      </c>
      <c r="AY298" s="158" t="s">
        <v>136</v>
      </c>
      <c r="BK298" s="167">
        <f>SUM(BK299:BK306)</f>
        <v>0</v>
      </c>
    </row>
    <row r="299" s="2" customFormat="1" ht="16.5" customHeight="1">
      <c r="A299" s="37"/>
      <c r="B299" s="170"/>
      <c r="C299" s="171" t="s">
        <v>875</v>
      </c>
      <c r="D299" s="171" t="s">
        <v>139</v>
      </c>
      <c r="E299" s="172" t="s">
        <v>1591</v>
      </c>
      <c r="F299" s="173" t="s">
        <v>1592</v>
      </c>
      <c r="G299" s="174" t="s">
        <v>1593</v>
      </c>
      <c r="H299" s="175">
        <v>160</v>
      </c>
      <c r="I299" s="176"/>
      <c r="J299" s="177">
        <f>ROUND(I299*H299,2)</f>
        <v>0</v>
      </c>
      <c r="K299" s="173" t="s">
        <v>1317</v>
      </c>
      <c r="L299" s="38"/>
      <c r="M299" s="178" t="s">
        <v>1</v>
      </c>
      <c r="N299" s="179" t="s">
        <v>41</v>
      </c>
      <c r="O299" s="76"/>
      <c r="P299" s="180">
        <f>O299*H299</f>
        <v>0</v>
      </c>
      <c r="Q299" s="180">
        <v>0</v>
      </c>
      <c r="R299" s="180">
        <f>Q299*H299</f>
        <v>0</v>
      </c>
      <c r="S299" s="180">
        <v>0</v>
      </c>
      <c r="T299" s="18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2" t="s">
        <v>469</v>
      </c>
      <c r="AT299" s="182" t="s">
        <v>139</v>
      </c>
      <c r="AU299" s="182" t="s">
        <v>84</v>
      </c>
      <c r="AY299" s="18" t="s">
        <v>136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8" t="s">
        <v>84</v>
      </c>
      <c r="BK299" s="183">
        <f>ROUND(I299*H299,2)</f>
        <v>0</v>
      </c>
      <c r="BL299" s="18" t="s">
        <v>469</v>
      </c>
      <c r="BM299" s="182" t="s">
        <v>1594</v>
      </c>
    </row>
    <row r="300" s="2" customFormat="1">
      <c r="A300" s="37"/>
      <c r="B300" s="38"/>
      <c r="C300" s="37"/>
      <c r="D300" s="184" t="s">
        <v>145</v>
      </c>
      <c r="E300" s="37"/>
      <c r="F300" s="185" t="s">
        <v>1595</v>
      </c>
      <c r="G300" s="37"/>
      <c r="H300" s="37"/>
      <c r="I300" s="186"/>
      <c r="J300" s="37"/>
      <c r="K300" s="37"/>
      <c r="L300" s="38"/>
      <c r="M300" s="187"/>
      <c r="N300" s="188"/>
      <c r="O300" s="76"/>
      <c r="P300" s="76"/>
      <c r="Q300" s="76"/>
      <c r="R300" s="76"/>
      <c r="S300" s="76"/>
      <c r="T300" s="7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8" t="s">
        <v>145</v>
      </c>
      <c r="AU300" s="18" t="s">
        <v>84</v>
      </c>
    </row>
    <row r="301" s="13" customFormat="1">
      <c r="A301" s="13"/>
      <c r="B301" s="189"/>
      <c r="C301" s="13"/>
      <c r="D301" s="184" t="s">
        <v>147</v>
      </c>
      <c r="E301" s="190" t="s">
        <v>1</v>
      </c>
      <c r="F301" s="191" t="s">
        <v>1596</v>
      </c>
      <c r="G301" s="13"/>
      <c r="H301" s="190" t="s">
        <v>1</v>
      </c>
      <c r="I301" s="192"/>
      <c r="J301" s="13"/>
      <c r="K301" s="13"/>
      <c r="L301" s="189"/>
      <c r="M301" s="193"/>
      <c r="N301" s="194"/>
      <c r="O301" s="194"/>
      <c r="P301" s="194"/>
      <c r="Q301" s="194"/>
      <c r="R301" s="194"/>
      <c r="S301" s="194"/>
      <c r="T301" s="19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0" t="s">
        <v>147</v>
      </c>
      <c r="AU301" s="190" t="s">
        <v>84</v>
      </c>
      <c r="AV301" s="13" t="s">
        <v>84</v>
      </c>
      <c r="AW301" s="13" t="s">
        <v>32</v>
      </c>
      <c r="AX301" s="13" t="s">
        <v>76</v>
      </c>
      <c r="AY301" s="190" t="s">
        <v>136</v>
      </c>
    </row>
    <row r="302" s="14" customFormat="1">
      <c r="A302" s="14"/>
      <c r="B302" s="196"/>
      <c r="C302" s="14"/>
      <c r="D302" s="184" t="s">
        <v>147</v>
      </c>
      <c r="E302" s="197" t="s">
        <v>1</v>
      </c>
      <c r="F302" s="198" t="s">
        <v>1597</v>
      </c>
      <c r="G302" s="14"/>
      <c r="H302" s="199">
        <v>160</v>
      </c>
      <c r="I302" s="200"/>
      <c r="J302" s="14"/>
      <c r="K302" s="14"/>
      <c r="L302" s="196"/>
      <c r="M302" s="201"/>
      <c r="N302" s="202"/>
      <c r="O302" s="202"/>
      <c r="P302" s="202"/>
      <c r="Q302" s="202"/>
      <c r="R302" s="202"/>
      <c r="S302" s="202"/>
      <c r="T302" s="20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97" t="s">
        <v>147</v>
      </c>
      <c r="AU302" s="197" t="s">
        <v>84</v>
      </c>
      <c r="AV302" s="14" t="s">
        <v>86</v>
      </c>
      <c r="AW302" s="14" t="s">
        <v>32</v>
      </c>
      <c r="AX302" s="14" t="s">
        <v>84</v>
      </c>
      <c r="AY302" s="197" t="s">
        <v>136</v>
      </c>
    </row>
    <row r="303" s="2" customFormat="1" ht="16.5" customHeight="1">
      <c r="A303" s="37"/>
      <c r="B303" s="170"/>
      <c r="C303" s="171" t="s">
        <v>881</v>
      </c>
      <c r="D303" s="171" t="s">
        <v>139</v>
      </c>
      <c r="E303" s="172" t="s">
        <v>1598</v>
      </c>
      <c r="F303" s="173" t="s">
        <v>1599</v>
      </c>
      <c r="G303" s="174" t="s">
        <v>1593</v>
      </c>
      <c r="H303" s="175">
        <v>80</v>
      </c>
      <c r="I303" s="176"/>
      <c r="J303" s="177">
        <f>ROUND(I303*H303,2)</f>
        <v>0</v>
      </c>
      <c r="K303" s="173" t="s">
        <v>1317</v>
      </c>
      <c r="L303" s="38"/>
      <c r="M303" s="178" t="s">
        <v>1</v>
      </c>
      <c r="N303" s="179" t="s">
        <v>41</v>
      </c>
      <c r="O303" s="76"/>
      <c r="P303" s="180">
        <f>O303*H303</f>
        <v>0</v>
      </c>
      <c r="Q303" s="180">
        <v>0</v>
      </c>
      <c r="R303" s="180">
        <f>Q303*H303</f>
        <v>0</v>
      </c>
      <c r="S303" s="180">
        <v>0</v>
      </c>
      <c r="T303" s="18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2" t="s">
        <v>469</v>
      </c>
      <c r="AT303" s="182" t="s">
        <v>139</v>
      </c>
      <c r="AU303" s="182" t="s">
        <v>84</v>
      </c>
      <c r="AY303" s="18" t="s">
        <v>136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8" t="s">
        <v>84</v>
      </c>
      <c r="BK303" s="183">
        <f>ROUND(I303*H303,2)</f>
        <v>0</v>
      </c>
      <c r="BL303" s="18" t="s">
        <v>469</v>
      </c>
      <c r="BM303" s="182" t="s">
        <v>1600</v>
      </c>
    </row>
    <row r="304" s="2" customFormat="1">
      <c r="A304" s="37"/>
      <c r="B304" s="38"/>
      <c r="C304" s="37"/>
      <c r="D304" s="184" t="s">
        <v>145</v>
      </c>
      <c r="E304" s="37"/>
      <c r="F304" s="185" t="s">
        <v>1601</v>
      </c>
      <c r="G304" s="37"/>
      <c r="H304" s="37"/>
      <c r="I304" s="186"/>
      <c r="J304" s="37"/>
      <c r="K304" s="37"/>
      <c r="L304" s="38"/>
      <c r="M304" s="187"/>
      <c r="N304" s="188"/>
      <c r="O304" s="76"/>
      <c r="P304" s="76"/>
      <c r="Q304" s="76"/>
      <c r="R304" s="76"/>
      <c r="S304" s="76"/>
      <c r="T304" s="7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8" t="s">
        <v>145</v>
      </c>
      <c r="AU304" s="18" t="s">
        <v>84</v>
      </c>
    </row>
    <row r="305" s="13" customFormat="1">
      <c r="A305" s="13"/>
      <c r="B305" s="189"/>
      <c r="C305" s="13"/>
      <c r="D305" s="184" t="s">
        <v>147</v>
      </c>
      <c r="E305" s="190" t="s">
        <v>1</v>
      </c>
      <c r="F305" s="191" t="s">
        <v>1602</v>
      </c>
      <c r="G305" s="13"/>
      <c r="H305" s="190" t="s">
        <v>1</v>
      </c>
      <c r="I305" s="192"/>
      <c r="J305" s="13"/>
      <c r="K305" s="13"/>
      <c r="L305" s="189"/>
      <c r="M305" s="193"/>
      <c r="N305" s="194"/>
      <c r="O305" s="194"/>
      <c r="P305" s="194"/>
      <c r="Q305" s="194"/>
      <c r="R305" s="194"/>
      <c r="S305" s="194"/>
      <c r="T305" s="19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0" t="s">
        <v>147</v>
      </c>
      <c r="AU305" s="190" t="s">
        <v>84</v>
      </c>
      <c r="AV305" s="13" t="s">
        <v>84</v>
      </c>
      <c r="AW305" s="13" t="s">
        <v>32</v>
      </c>
      <c r="AX305" s="13" t="s">
        <v>76</v>
      </c>
      <c r="AY305" s="190" t="s">
        <v>136</v>
      </c>
    </row>
    <row r="306" s="14" customFormat="1">
      <c r="A306" s="14"/>
      <c r="B306" s="196"/>
      <c r="C306" s="14"/>
      <c r="D306" s="184" t="s">
        <v>147</v>
      </c>
      <c r="E306" s="197" t="s">
        <v>1</v>
      </c>
      <c r="F306" s="198" t="s">
        <v>1603</v>
      </c>
      <c r="G306" s="14"/>
      <c r="H306" s="199">
        <v>80</v>
      </c>
      <c r="I306" s="200"/>
      <c r="J306" s="14"/>
      <c r="K306" s="14"/>
      <c r="L306" s="196"/>
      <c r="M306" s="201"/>
      <c r="N306" s="202"/>
      <c r="O306" s="202"/>
      <c r="P306" s="202"/>
      <c r="Q306" s="202"/>
      <c r="R306" s="202"/>
      <c r="S306" s="202"/>
      <c r="T306" s="20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7" t="s">
        <v>147</v>
      </c>
      <c r="AU306" s="197" t="s">
        <v>84</v>
      </c>
      <c r="AV306" s="14" t="s">
        <v>86</v>
      </c>
      <c r="AW306" s="14" t="s">
        <v>32</v>
      </c>
      <c r="AX306" s="14" t="s">
        <v>84</v>
      </c>
      <c r="AY306" s="197" t="s">
        <v>136</v>
      </c>
    </row>
    <row r="307" s="12" customFormat="1" ht="25.92" customHeight="1">
      <c r="A307" s="12"/>
      <c r="B307" s="157"/>
      <c r="C307" s="12"/>
      <c r="D307" s="158" t="s">
        <v>75</v>
      </c>
      <c r="E307" s="159" t="s">
        <v>1604</v>
      </c>
      <c r="F307" s="159" t="s">
        <v>97</v>
      </c>
      <c r="G307" s="12"/>
      <c r="H307" s="12"/>
      <c r="I307" s="160"/>
      <c r="J307" s="161">
        <f>BK307</f>
        <v>0</v>
      </c>
      <c r="K307" s="12"/>
      <c r="L307" s="157"/>
      <c r="M307" s="162"/>
      <c r="N307" s="163"/>
      <c r="O307" s="163"/>
      <c r="P307" s="164">
        <f>P308</f>
        <v>0</v>
      </c>
      <c r="Q307" s="163"/>
      <c r="R307" s="164">
        <f>R308</f>
        <v>0</v>
      </c>
      <c r="S307" s="163"/>
      <c r="T307" s="165">
        <f>T308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58" t="s">
        <v>199</v>
      </c>
      <c r="AT307" s="166" t="s">
        <v>75</v>
      </c>
      <c r="AU307" s="166" t="s">
        <v>76</v>
      </c>
      <c r="AY307" s="158" t="s">
        <v>136</v>
      </c>
      <c r="BK307" s="167">
        <f>BK308</f>
        <v>0</v>
      </c>
    </row>
    <row r="308" s="12" customFormat="1" ht="22.8" customHeight="1">
      <c r="A308" s="12"/>
      <c r="B308" s="157"/>
      <c r="C308" s="12"/>
      <c r="D308" s="158" t="s">
        <v>75</v>
      </c>
      <c r="E308" s="168" t="s">
        <v>1605</v>
      </c>
      <c r="F308" s="168" t="s">
        <v>1606</v>
      </c>
      <c r="G308" s="12"/>
      <c r="H308" s="12"/>
      <c r="I308" s="160"/>
      <c r="J308" s="169">
        <f>BK308</f>
        <v>0</v>
      </c>
      <c r="K308" s="12"/>
      <c r="L308" s="157"/>
      <c r="M308" s="162"/>
      <c r="N308" s="163"/>
      <c r="O308" s="163"/>
      <c r="P308" s="164">
        <f>SUM(P309:P310)</f>
        <v>0</v>
      </c>
      <c r="Q308" s="163"/>
      <c r="R308" s="164">
        <f>SUM(R309:R310)</f>
        <v>0</v>
      </c>
      <c r="S308" s="163"/>
      <c r="T308" s="165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158" t="s">
        <v>199</v>
      </c>
      <c r="AT308" s="166" t="s">
        <v>75</v>
      </c>
      <c r="AU308" s="166" t="s">
        <v>84</v>
      </c>
      <c r="AY308" s="158" t="s">
        <v>136</v>
      </c>
      <c r="BK308" s="167">
        <f>SUM(BK309:BK310)</f>
        <v>0</v>
      </c>
    </row>
    <row r="309" s="2" customFormat="1" ht="16.5" customHeight="1">
      <c r="A309" s="37"/>
      <c r="B309" s="170"/>
      <c r="C309" s="171" t="s">
        <v>886</v>
      </c>
      <c r="D309" s="171" t="s">
        <v>139</v>
      </c>
      <c r="E309" s="172" t="s">
        <v>1607</v>
      </c>
      <c r="F309" s="173" t="s">
        <v>1608</v>
      </c>
      <c r="G309" s="174" t="s">
        <v>202</v>
      </c>
      <c r="H309" s="175">
        <v>1</v>
      </c>
      <c r="I309" s="176"/>
      <c r="J309" s="177">
        <f>ROUND(I309*H309,2)</f>
        <v>0</v>
      </c>
      <c r="K309" s="173" t="s">
        <v>1317</v>
      </c>
      <c r="L309" s="38"/>
      <c r="M309" s="178" t="s">
        <v>1</v>
      </c>
      <c r="N309" s="179" t="s">
        <v>41</v>
      </c>
      <c r="O309" s="76"/>
      <c r="P309" s="180">
        <f>O309*H309</f>
        <v>0</v>
      </c>
      <c r="Q309" s="180">
        <v>0</v>
      </c>
      <c r="R309" s="180">
        <f>Q309*H309</f>
        <v>0</v>
      </c>
      <c r="S309" s="180">
        <v>0</v>
      </c>
      <c r="T309" s="18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82" t="s">
        <v>1609</v>
      </c>
      <c r="AT309" s="182" t="s">
        <v>139</v>
      </c>
      <c r="AU309" s="182" t="s">
        <v>86</v>
      </c>
      <c r="AY309" s="18" t="s">
        <v>136</v>
      </c>
      <c r="BE309" s="183">
        <f>IF(N309="základní",J309,0)</f>
        <v>0</v>
      </c>
      <c r="BF309" s="183">
        <f>IF(N309="snížená",J309,0)</f>
        <v>0</v>
      </c>
      <c r="BG309" s="183">
        <f>IF(N309="zákl. přenesená",J309,0)</f>
        <v>0</v>
      </c>
      <c r="BH309" s="183">
        <f>IF(N309="sníž. přenesená",J309,0)</f>
        <v>0</v>
      </c>
      <c r="BI309" s="183">
        <f>IF(N309="nulová",J309,0)</f>
        <v>0</v>
      </c>
      <c r="BJ309" s="18" t="s">
        <v>84</v>
      </c>
      <c r="BK309" s="183">
        <f>ROUND(I309*H309,2)</f>
        <v>0</v>
      </c>
      <c r="BL309" s="18" t="s">
        <v>1609</v>
      </c>
      <c r="BM309" s="182" t="s">
        <v>1610</v>
      </c>
    </row>
    <row r="310" s="2" customFormat="1">
      <c r="A310" s="37"/>
      <c r="B310" s="38"/>
      <c r="C310" s="37"/>
      <c r="D310" s="184" t="s">
        <v>145</v>
      </c>
      <c r="E310" s="37"/>
      <c r="F310" s="185" t="s">
        <v>1608</v>
      </c>
      <c r="G310" s="37"/>
      <c r="H310" s="37"/>
      <c r="I310" s="186"/>
      <c r="J310" s="37"/>
      <c r="K310" s="37"/>
      <c r="L310" s="38"/>
      <c r="M310" s="212"/>
      <c r="N310" s="213"/>
      <c r="O310" s="214"/>
      <c r="P310" s="214"/>
      <c r="Q310" s="214"/>
      <c r="R310" s="214"/>
      <c r="S310" s="214"/>
      <c r="T310" s="215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8" t="s">
        <v>145</v>
      </c>
      <c r="AU310" s="18" t="s">
        <v>86</v>
      </c>
    </row>
    <row r="311" s="2" customFormat="1" ht="6.96" customHeight="1">
      <c r="A311" s="37"/>
      <c r="B311" s="59"/>
      <c r="C311" s="60"/>
      <c r="D311" s="60"/>
      <c r="E311" s="60"/>
      <c r="F311" s="60"/>
      <c r="G311" s="60"/>
      <c r="H311" s="60"/>
      <c r="I311" s="60"/>
      <c r="J311" s="60"/>
      <c r="K311" s="60"/>
      <c r="L311" s="38"/>
      <c r="M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</row>
  </sheetData>
  <autoFilter ref="C125:K31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Přestavba prostor pro neurorehabilitaci a revitalizace akutní rehabilitace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1611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ROUND((SUM(BE128:BE316)),  2)</f>
        <v>0</v>
      </c>
      <c r="G33" s="37"/>
      <c r="H33" s="37"/>
      <c r="I33" s="127">
        <v>0.20999999999999999</v>
      </c>
      <c r="J33" s="126">
        <f>ROUND(((SUM(BE128:BE316))*I33),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ROUND((SUM(BF128:BF316)),  2)</f>
        <v>0</v>
      </c>
      <c r="G34" s="37"/>
      <c r="H34" s="37"/>
      <c r="I34" s="127">
        <v>0.12</v>
      </c>
      <c r="J34" s="126">
        <f>ROUND(((SUM(BF128:BF316))*I34),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ROUND((SUM(BG128:BG316)),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ROUND((SUM(BH128:BH316)),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ROUND((SUM(BI128:BI316)),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Přestavba prostor pro neurorehabilitaci a revitalizace akutní rehabilitace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04 - Zdravotně technické instalace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Ústí nad Labem</v>
      </c>
      <c r="G89" s="37"/>
      <c r="H89" s="37"/>
      <c r="I89" s="31" t="s">
        <v>22</v>
      </c>
      <c r="J89" s="68" t="str">
        <f>IF(J12="","",J12)</f>
        <v>29. 1. 2025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Krajská zdravotní, a.s. Masarykova nemocnice</v>
      </c>
      <c r="G91" s="37"/>
      <c r="H91" s="37"/>
      <c r="I91" s="31" t="s">
        <v>30</v>
      </c>
      <c r="J91" s="35" t="str">
        <f>E21</f>
        <v>Ing. Ondřej Hampejs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Hampejs projekty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J128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107</v>
      </c>
      <c r="E97" s="141"/>
      <c r="F97" s="141"/>
      <c r="G97" s="141"/>
      <c r="H97" s="141"/>
      <c r="I97" s="141"/>
      <c r="J97" s="142">
        <f>J129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488</v>
      </c>
      <c r="E98" s="145"/>
      <c r="F98" s="145"/>
      <c r="G98" s="145"/>
      <c r="H98" s="145"/>
      <c r="I98" s="145"/>
      <c r="J98" s="146">
        <f>J130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39"/>
      <c r="C99" s="9"/>
      <c r="D99" s="140" t="s">
        <v>111</v>
      </c>
      <c r="E99" s="141"/>
      <c r="F99" s="141"/>
      <c r="G99" s="141"/>
      <c r="H99" s="141"/>
      <c r="I99" s="141"/>
      <c r="J99" s="142">
        <f>J133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43"/>
      <c r="C100" s="10"/>
      <c r="D100" s="144" t="s">
        <v>492</v>
      </c>
      <c r="E100" s="145"/>
      <c r="F100" s="145"/>
      <c r="G100" s="145"/>
      <c r="H100" s="145"/>
      <c r="I100" s="145"/>
      <c r="J100" s="146">
        <f>J134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1612</v>
      </c>
      <c r="E101" s="145"/>
      <c r="F101" s="145"/>
      <c r="G101" s="145"/>
      <c r="H101" s="145"/>
      <c r="I101" s="145"/>
      <c r="J101" s="146">
        <f>J156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112</v>
      </c>
      <c r="E102" s="145"/>
      <c r="F102" s="145"/>
      <c r="G102" s="145"/>
      <c r="H102" s="145"/>
      <c r="I102" s="145"/>
      <c r="J102" s="146">
        <f>J183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1613</v>
      </c>
      <c r="E103" s="145"/>
      <c r="F103" s="145"/>
      <c r="G103" s="145"/>
      <c r="H103" s="145"/>
      <c r="I103" s="145"/>
      <c r="J103" s="146">
        <f>J229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1614</v>
      </c>
      <c r="E104" s="145"/>
      <c r="F104" s="145"/>
      <c r="G104" s="145"/>
      <c r="H104" s="145"/>
      <c r="I104" s="145"/>
      <c r="J104" s="146">
        <f>J244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1615</v>
      </c>
      <c r="E105" s="145"/>
      <c r="F105" s="145"/>
      <c r="G105" s="145"/>
      <c r="H105" s="145"/>
      <c r="I105" s="145"/>
      <c r="J105" s="146">
        <f>J249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113</v>
      </c>
      <c r="E106" s="145"/>
      <c r="F106" s="145"/>
      <c r="G106" s="145"/>
      <c r="H106" s="145"/>
      <c r="I106" s="145"/>
      <c r="J106" s="146">
        <f>J252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1616</v>
      </c>
      <c r="E107" s="145"/>
      <c r="F107" s="145"/>
      <c r="G107" s="145"/>
      <c r="H107" s="145"/>
      <c r="I107" s="145"/>
      <c r="J107" s="146">
        <f>J262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39"/>
      <c r="C108" s="9"/>
      <c r="D108" s="140" t="s">
        <v>120</v>
      </c>
      <c r="E108" s="141"/>
      <c r="F108" s="141"/>
      <c r="G108" s="141"/>
      <c r="H108" s="141"/>
      <c r="I108" s="141"/>
      <c r="J108" s="142">
        <f>J298</f>
        <v>0</v>
      </c>
      <c r="K108" s="9"/>
      <c r="L108" s="13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121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6.25" customHeight="1">
      <c r="A118" s="37"/>
      <c r="B118" s="38"/>
      <c r="C118" s="37"/>
      <c r="D118" s="37"/>
      <c r="E118" s="120" t="str">
        <f>E7</f>
        <v>Přestavba prostor pro neurorehabilitaci a revitalizace akutní rehabilitace</v>
      </c>
      <c r="F118" s="31"/>
      <c r="G118" s="31"/>
      <c r="H118" s="31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100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7"/>
      <c r="D120" s="37"/>
      <c r="E120" s="66" t="str">
        <f>E9</f>
        <v>04 - Zdravotně technické instalace</v>
      </c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7"/>
      <c r="E122" s="37"/>
      <c r="F122" s="26" t="str">
        <f>F12</f>
        <v>Ústí nad Labem</v>
      </c>
      <c r="G122" s="37"/>
      <c r="H122" s="37"/>
      <c r="I122" s="31" t="s">
        <v>22</v>
      </c>
      <c r="J122" s="68" t="str">
        <f>IF(J12="","",J12)</f>
        <v>29. 1. 2025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7"/>
      <c r="E124" s="37"/>
      <c r="F124" s="26" t="str">
        <f>E15</f>
        <v>Krajská zdravotní, a.s. Masarykova nemocnice</v>
      </c>
      <c r="G124" s="37"/>
      <c r="H124" s="37"/>
      <c r="I124" s="31" t="s">
        <v>30</v>
      </c>
      <c r="J124" s="35" t="str">
        <f>E21</f>
        <v>Ing. Ondřej Hampejs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5.65" customHeight="1">
      <c r="A125" s="37"/>
      <c r="B125" s="38"/>
      <c r="C125" s="31" t="s">
        <v>28</v>
      </c>
      <c r="D125" s="37"/>
      <c r="E125" s="37"/>
      <c r="F125" s="26" t="str">
        <f>IF(E18="","",E18)</f>
        <v>Vyplň údaj</v>
      </c>
      <c r="G125" s="37"/>
      <c r="H125" s="37"/>
      <c r="I125" s="31" t="s">
        <v>33</v>
      </c>
      <c r="J125" s="35" t="str">
        <f>E24</f>
        <v>Hampejs projekty s.r.o.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47"/>
      <c r="B127" s="148"/>
      <c r="C127" s="149" t="s">
        <v>122</v>
      </c>
      <c r="D127" s="150" t="s">
        <v>61</v>
      </c>
      <c r="E127" s="150" t="s">
        <v>57</v>
      </c>
      <c r="F127" s="150" t="s">
        <v>58</v>
      </c>
      <c r="G127" s="150" t="s">
        <v>123</v>
      </c>
      <c r="H127" s="150" t="s">
        <v>124</v>
      </c>
      <c r="I127" s="150" t="s">
        <v>125</v>
      </c>
      <c r="J127" s="150" t="s">
        <v>104</v>
      </c>
      <c r="K127" s="151" t="s">
        <v>126</v>
      </c>
      <c r="L127" s="152"/>
      <c r="M127" s="85" t="s">
        <v>1</v>
      </c>
      <c r="N127" s="86" t="s">
        <v>40</v>
      </c>
      <c r="O127" s="86" t="s">
        <v>127</v>
      </c>
      <c r="P127" s="86" t="s">
        <v>128</v>
      </c>
      <c r="Q127" s="86" t="s">
        <v>129</v>
      </c>
      <c r="R127" s="86" t="s">
        <v>130</v>
      </c>
      <c r="S127" s="86" t="s">
        <v>131</v>
      </c>
      <c r="T127" s="87" t="s">
        <v>132</v>
      </c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</row>
    <row r="128" s="2" customFormat="1" ht="22.8" customHeight="1">
      <c r="A128" s="37"/>
      <c r="B128" s="38"/>
      <c r="C128" s="92" t="s">
        <v>133</v>
      </c>
      <c r="D128" s="37"/>
      <c r="E128" s="37"/>
      <c r="F128" s="37"/>
      <c r="G128" s="37"/>
      <c r="H128" s="37"/>
      <c r="I128" s="37"/>
      <c r="J128" s="153">
        <f>BK128</f>
        <v>0</v>
      </c>
      <c r="K128" s="37"/>
      <c r="L128" s="38"/>
      <c r="M128" s="88"/>
      <c r="N128" s="72"/>
      <c r="O128" s="89"/>
      <c r="P128" s="154">
        <f>P129+P133+P298</f>
        <v>0</v>
      </c>
      <c r="Q128" s="89"/>
      <c r="R128" s="154">
        <f>R129+R133+R298</f>
        <v>3.4136955999999996</v>
      </c>
      <c r="S128" s="89"/>
      <c r="T128" s="155">
        <f>T129+T133+T298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75</v>
      </c>
      <c r="AU128" s="18" t="s">
        <v>106</v>
      </c>
      <c r="BK128" s="156">
        <f>BK129+BK133+BK298</f>
        <v>0</v>
      </c>
    </row>
    <row r="129" s="12" customFormat="1" ht="25.92" customHeight="1">
      <c r="A129" s="12"/>
      <c r="B129" s="157"/>
      <c r="C129" s="12"/>
      <c r="D129" s="158" t="s">
        <v>75</v>
      </c>
      <c r="E129" s="159" t="s">
        <v>134</v>
      </c>
      <c r="F129" s="159" t="s">
        <v>135</v>
      </c>
      <c r="G129" s="12"/>
      <c r="H129" s="12"/>
      <c r="I129" s="160"/>
      <c r="J129" s="161">
        <f>BK129</f>
        <v>0</v>
      </c>
      <c r="K129" s="12"/>
      <c r="L129" s="157"/>
      <c r="M129" s="162"/>
      <c r="N129" s="163"/>
      <c r="O129" s="163"/>
      <c r="P129" s="164">
        <f>P130</f>
        <v>0</v>
      </c>
      <c r="Q129" s="163"/>
      <c r="R129" s="164">
        <f>R130</f>
        <v>0</v>
      </c>
      <c r="S129" s="163"/>
      <c r="T129" s="165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84</v>
      </c>
      <c r="AT129" s="166" t="s">
        <v>75</v>
      </c>
      <c r="AU129" s="166" t="s">
        <v>76</v>
      </c>
      <c r="AY129" s="158" t="s">
        <v>136</v>
      </c>
      <c r="BK129" s="167">
        <f>BK130</f>
        <v>0</v>
      </c>
    </row>
    <row r="130" s="12" customFormat="1" ht="22.8" customHeight="1">
      <c r="A130" s="12"/>
      <c r="B130" s="157"/>
      <c r="C130" s="12"/>
      <c r="D130" s="158" t="s">
        <v>75</v>
      </c>
      <c r="E130" s="168" t="s">
        <v>157</v>
      </c>
      <c r="F130" s="168" t="s">
        <v>495</v>
      </c>
      <c r="G130" s="12"/>
      <c r="H130" s="12"/>
      <c r="I130" s="160"/>
      <c r="J130" s="169">
        <f>BK130</f>
        <v>0</v>
      </c>
      <c r="K130" s="12"/>
      <c r="L130" s="157"/>
      <c r="M130" s="162"/>
      <c r="N130" s="163"/>
      <c r="O130" s="163"/>
      <c r="P130" s="164">
        <f>SUM(P131:P132)</f>
        <v>0</v>
      </c>
      <c r="Q130" s="163"/>
      <c r="R130" s="164">
        <f>SUM(R131:R132)</f>
        <v>0</v>
      </c>
      <c r="S130" s="163"/>
      <c r="T130" s="165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8" t="s">
        <v>84</v>
      </c>
      <c r="AT130" s="166" t="s">
        <v>75</v>
      </c>
      <c r="AU130" s="166" t="s">
        <v>84</v>
      </c>
      <c r="AY130" s="158" t="s">
        <v>136</v>
      </c>
      <c r="BK130" s="167">
        <f>SUM(BK131:BK132)</f>
        <v>0</v>
      </c>
    </row>
    <row r="131" s="2" customFormat="1" ht="24.15" customHeight="1">
      <c r="A131" s="37"/>
      <c r="B131" s="170"/>
      <c r="C131" s="171" t="s">
        <v>84</v>
      </c>
      <c r="D131" s="171" t="s">
        <v>139</v>
      </c>
      <c r="E131" s="172" t="s">
        <v>1617</v>
      </c>
      <c r="F131" s="173" t="s">
        <v>1618</v>
      </c>
      <c r="G131" s="174" t="s">
        <v>202</v>
      </c>
      <c r="H131" s="175">
        <v>1</v>
      </c>
      <c r="I131" s="176"/>
      <c r="J131" s="177">
        <f>ROUND(I131*H131,2)</f>
        <v>0</v>
      </c>
      <c r="K131" s="173" t="s">
        <v>1</v>
      </c>
      <c r="L131" s="38"/>
      <c r="M131" s="178" t="s">
        <v>1</v>
      </c>
      <c r="N131" s="179" t="s">
        <v>41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143</v>
      </c>
      <c r="AT131" s="182" t="s">
        <v>139</v>
      </c>
      <c r="AU131" s="182" t="s">
        <v>86</v>
      </c>
      <c r="AY131" s="18" t="s">
        <v>136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84</v>
      </c>
      <c r="BK131" s="183">
        <f>ROUND(I131*H131,2)</f>
        <v>0</v>
      </c>
      <c r="BL131" s="18" t="s">
        <v>143</v>
      </c>
      <c r="BM131" s="182" t="s">
        <v>1619</v>
      </c>
    </row>
    <row r="132" s="2" customFormat="1">
      <c r="A132" s="37"/>
      <c r="B132" s="38"/>
      <c r="C132" s="37"/>
      <c r="D132" s="184" t="s">
        <v>145</v>
      </c>
      <c r="E132" s="37"/>
      <c r="F132" s="185" t="s">
        <v>1618</v>
      </c>
      <c r="G132" s="37"/>
      <c r="H132" s="37"/>
      <c r="I132" s="186"/>
      <c r="J132" s="37"/>
      <c r="K132" s="37"/>
      <c r="L132" s="38"/>
      <c r="M132" s="187"/>
      <c r="N132" s="188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145</v>
      </c>
      <c r="AU132" s="18" t="s">
        <v>86</v>
      </c>
    </row>
    <row r="133" s="12" customFormat="1" ht="25.92" customHeight="1">
      <c r="A133" s="12"/>
      <c r="B133" s="157"/>
      <c r="C133" s="12"/>
      <c r="D133" s="158" t="s">
        <v>75</v>
      </c>
      <c r="E133" s="159" t="s">
        <v>288</v>
      </c>
      <c r="F133" s="159" t="s">
        <v>289</v>
      </c>
      <c r="G133" s="12"/>
      <c r="H133" s="12"/>
      <c r="I133" s="160"/>
      <c r="J133" s="161">
        <f>BK133</f>
        <v>0</v>
      </c>
      <c r="K133" s="12"/>
      <c r="L133" s="157"/>
      <c r="M133" s="162"/>
      <c r="N133" s="163"/>
      <c r="O133" s="163"/>
      <c r="P133" s="164">
        <f>P134+P156+P183+P229+P244+P249+P252+P262</f>
        <v>0</v>
      </c>
      <c r="Q133" s="163"/>
      <c r="R133" s="164">
        <f>R134+R156+R183+R229+R244+R249+R252+R262</f>
        <v>3.4136955999999996</v>
      </c>
      <c r="S133" s="163"/>
      <c r="T133" s="165">
        <f>T134+T156+T183+T229+T244+T249+T252+T262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8" t="s">
        <v>86</v>
      </c>
      <c r="AT133" s="166" t="s">
        <v>75</v>
      </c>
      <c r="AU133" s="166" t="s">
        <v>76</v>
      </c>
      <c r="AY133" s="158" t="s">
        <v>136</v>
      </c>
      <c r="BK133" s="167">
        <f>BK134+BK156+BK183+BK229+BK244+BK249+BK252+BK262</f>
        <v>0</v>
      </c>
    </row>
    <row r="134" s="12" customFormat="1" ht="22.8" customHeight="1">
      <c r="A134" s="12"/>
      <c r="B134" s="157"/>
      <c r="C134" s="12"/>
      <c r="D134" s="158" t="s">
        <v>75</v>
      </c>
      <c r="E134" s="168" t="s">
        <v>734</v>
      </c>
      <c r="F134" s="168" t="s">
        <v>735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SUM(P135:P155)</f>
        <v>0</v>
      </c>
      <c r="Q134" s="163"/>
      <c r="R134" s="164">
        <f>SUM(R135:R155)</f>
        <v>0.31020199999999998</v>
      </c>
      <c r="S134" s="163"/>
      <c r="T134" s="165">
        <f>SUM(T135:T155)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86</v>
      </c>
      <c r="AT134" s="166" t="s">
        <v>75</v>
      </c>
      <c r="AU134" s="166" t="s">
        <v>84</v>
      </c>
      <c r="AY134" s="158" t="s">
        <v>136</v>
      </c>
      <c r="BK134" s="167">
        <f>SUM(BK135:BK155)</f>
        <v>0</v>
      </c>
    </row>
    <row r="135" s="2" customFormat="1" ht="24.15" customHeight="1">
      <c r="A135" s="37"/>
      <c r="B135" s="170"/>
      <c r="C135" s="171" t="s">
        <v>86</v>
      </c>
      <c r="D135" s="171" t="s">
        <v>139</v>
      </c>
      <c r="E135" s="172" t="s">
        <v>1620</v>
      </c>
      <c r="F135" s="173" t="s">
        <v>1621</v>
      </c>
      <c r="G135" s="174" t="s">
        <v>207</v>
      </c>
      <c r="H135" s="175">
        <v>30</v>
      </c>
      <c r="I135" s="176"/>
      <c r="J135" s="177">
        <f>ROUND(I135*H135,2)</f>
        <v>0</v>
      </c>
      <c r="K135" s="173" t="s">
        <v>154</v>
      </c>
      <c r="L135" s="38"/>
      <c r="M135" s="178" t="s">
        <v>1</v>
      </c>
      <c r="N135" s="179" t="s">
        <v>41</v>
      </c>
      <c r="O135" s="76"/>
      <c r="P135" s="180">
        <f>O135*H135</f>
        <v>0</v>
      </c>
      <c r="Q135" s="180">
        <v>0.00085999999999999998</v>
      </c>
      <c r="R135" s="180">
        <f>Q135*H135</f>
        <v>0.0258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292</v>
      </c>
      <c r="AT135" s="182" t="s">
        <v>139</v>
      </c>
      <c r="AU135" s="182" t="s">
        <v>86</v>
      </c>
      <c r="AY135" s="18" t="s">
        <v>136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292</v>
      </c>
      <c r="BM135" s="182" t="s">
        <v>1622</v>
      </c>
    </row>
    <row r="136" s="2" customFormat="1">
      <c r="A136" s="37"/>
      <c r="B136" s="38"/>
      <c r="C136" s="37"/>
      <c r="D136" s="184" t="s">
        <v>145</v>
      </c>
      <c r="E136" s="37"/>
      <c r="F136" s="185" t="s">
        <v>1623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145</v>
      </c>
      <c r="AU136" s="18" t="s">
        <v>86</v>
      </c>
    </row>
    <row r="137" s="14" customFormat="1">
      <c r="A137" s="14"/>
      <c r="B137" s="196"/>
      <c r="C137" s="14"/>
      <c r="D137" s="184" t="s">
        <v>147</v>
      </c>
      <c r="E137" s="197" t="s">
        <v>1</v>
      </c>
      <c r="F137" s="198" t="s">
        <v>1624</v>
      </c>
      <c r="G137" s="14"/>
      <c r="H137" s="199">
        <v>30</v>
      </c>
      <c r="I137" s="200"/>
      <c r="J137" s="14"/>
      <c r="K137" s="14"/>
      <c r="L137" s="196"/>
      <c r="M137" s="201"/>
      <c r="N137" s="202"/>
      <c r="O137" s="202"/>
      <c r="P137" s="202"/>
      <c r="Q137" s="202"/>
      <c r="R137" s="202"/>
      <c r="S137" s="202"/>
      <c r="T137" s="20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7" t="s">
        <v>147</v>
      </c>
      <c r="AU137" s="197" t="s">
        <v>86</v>
      </c>
      <c r="AV137" s="14" t="s">
        <v>86</v>
      </c>
      <c r="AW137" s="14" t="s">
        <v>32</v>
      </c>
      <c r="AX137" s="14" t="s">
        <v>84</v>
      </c>
      <c r="AY137" s="197" t="s">
        <v>136</v>
      </c>
    </row>
    <row r="138" s="2" customFormat="1" ht="24.15" customHeight="1">
      <c r="A138" s="37"/>
      <c r="B138" s="170"/>
      <c r="C138" s="171" t="s">
        <v>157</v>
      </c>
      <c r="D138" s="171" t="s">
        <v>139</v>
      </c>
      <c r="E138" s="172" t="s">
        <v>1625</v>
      </c>
      <c r="F138" s="173" t="s">
        <v>1626</v>
      </c>
      <c r="G138" s="174" t="s">
        <v>207</v>
      </c>
      <c r="H138" s="175">
        <v>138.19999999999999</v>
      </c>
      <c r="I138" s="176"/>
      <c r="J138" s="177">
        <f>ROUND(I138*H138,2)</f>
        <v>0</v>
      </c>
      <c r="K138" s="173" t="s">
        <v>1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0.00085999999999999998</v>
      </c>
      <c r="R138" s="180">
        <f>Q138*H138</f>
        <v>0.11885199999999999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292</v>
      </c>
      <c r="AT138" s="182" t="s">
        <v>139</v>
      </c>
      <c r="AU138" s="182" t="s">
        <v>86</v>
      </c>
      <c r="AY138" s="18" t="s">
        <v>136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292</v>
      </c>
      <c r="BM138" s="182" t="s">
        <v>1627</v>
      </c>
    </row>
    <row r="139" s="2" customFormat="1">
      <c r="A139" s="37"/>
      <c r="B139" s="38"/>
      <c r="C139" s="37"/>
      <c r="D139" s="184" t="s">
        <v>145</v>
      </c>
      <c r="E139" s="37"/>
      <c r="F139" s="185" t="s">
        <v>1623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145</v>
      </c>
      <c r="AU139" s="18" t="s">
        <v>86</v>
      </c>
    </row>
    <row r="140" s="14" customFormat="1">
      <c r="A140" s="14"/>
      <c r="B140" s="196"/>
      <c r="C140" s="14"/>
      <c r="D140" s="184" t="s">
        <v>147</v>
      </c>
      <c r="E140" s="197" t="s">
        <v>1</v>
      </c>
      <c r="F140" s="198" t="s">
        <v>1628</v>
      </c>
      <c r="G140" s="14"/>
      <c r="H140" s="199">
        <v>138.19999999999999</v>
      </c>
      <c r="I140" s="200"/>
      <c r="J140" s="14"/>
      <c r="K140" s="14"/>
      <c r="L140" s="196"/>
      <c r="M140" s="201"/>
      <c r="N140" s="202"/>
      <c r="O140" s="202"/>
      <c r="P140" s="202"/>
      <c r="Q140" s="202"/>
      <c r="R140" s="202"/>
      <c r="S140" s="202"/>
      <c r="T140" s="20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7" t="s">
        <v>147</v>
      </c>
      <c r="AU140" s="197" t="s">
        <v>86</v>
      </c>
      <c r="AV140" s="14" t="s">
        <v>86</v>
      </c>
      <c r="AW140" s="14" t="s">
        <v>32</v>
      </c>
      <c r="AX140" s="14" t="s">
        <v>84</v>
      </c>
      <c r="AY140" s="197" t="s">
        <v>136</v>
      </c>
    </row>
    <row r="141" s="2" customFormat="1" ht="24.15" customHeight="1">
      <c r="A141" s="37"/>
      <c r="B141" s="170"/>
      <c r="C141" s="171" t="s">
        <v>143</v>
      </c>
      <c r="D141" s="171" t="s">
        <v>139</v>
      </c>
      <c r="E141" s="172" t="s">
        <v>1629</v>
      </c>
      <c r="F141" s="173" t="s">
        <v>1630</v>
      </c>
      <c r="G141" s="174" t="s">
        <v>207</v>
      </c>
      <c r="H141" s="175">
        <v>20</v>
      </c>
      <c r="I141" s="176"/>
      <c r="J141" s="177">
        <f>ROUND(I141*H141,2)</f>
        <v>0</v>
      </c>
      <c r="K141" s="173" t="s">
        <v>154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0.0047600000000000003</v>
      </c>
      <c r="R141" s="180">
        <f>Q141*H141</f>
        <v>0.095200000000000007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292</v>
      </c>
      <c r="AT141" s="182" t="s">
        <v>139</v>
      </c>
      <c r="AU141" s="182" t="s">
        <v>86</v>
      </c>
      <c r="AY141" s="18" t="s">
        <v>136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292</v>
      </c>
      <c r="BM141" s="182" t="s">
        <v>1631</v>
      </c>
    </row>
    <row r="142" s="2" customFormat="1">
      <c r="A142" s="37"/>
      <c r="B142" s="38"/>
      <c r="C142" s="37"/>
      <c r="D142" s="184" t="s">
        <v>145</v>
      </c>
      <c r="E142" s="37"/>
      <c r="F142" s="185" t="s">
        <v>1632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145</v>
      </c>
      <c r="AU142" s="18" t="s">
        <v>86</v>
      </c>
    </row>
    <row r="143" s="14" customFormat="1">
      <c r="A143" s="14"/>
      <c r="B143" s="196"/>
      <c r="C143" s="14"/>
      <c r="D143" s="184" t="s">
        <v>147</v>
      </c>
      <c r="E143" s="197" t="s">
        <v>1</v>
      </c>
      <c r="F143" s="198" t="s">
        <v>1633</v>
      </c>
      <c r="G143" s="14"/>
      <c r="H143" s="199">
        <v>20</v>
      </c>
      <c r="I143" s="200"/>
      <c r="J143" s="14"/>
      <c r="K143" s="14"/>
      <c r="L143" s="196"/>
      <c r="M143" s="201"/>
      <c r="N143" s="202"/>
      <c r="O143" s="202"/>
      <c r="P143" s="202"/>
      <c r="Q143" s="202"/>
      <c r="R143" s="202"/>
      <c r="S143" s="202"/>
      <c r="T143" s="20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7" t="s">
        <v>147</v>
      </c>
      <c r="AU143" s="197" t="s">
        <v>86</v>
      </c>
      <c r="AV143" s="14" t="s">
        <v>86</v>
      </c>
      <c r="AW143" s="14" t="s">
        <v>32</v>
      </c>
      <c r="AX143" s="14" t="s">
        <v>84</v>
      </c>
      <c r="AY143" s="197" t="s">
        <v>136</v>
      </c>
    </row>
    <row r="144" s="2" customFormat="1" ht="24.15" customHeight="1">
      <c r="A144" s="37"/>
      <c r="B144" s="170"/>
      <c r="C144" s="171" t="s">
        <v>199</v>
      </c>
      <c r="D144" s="171" t="s">
        <v>139</v>
      </c>
      <c r="E144" s="172" t="s">
        <v>1634</v>
      </c>
      <c r="F144" s="173" t="s">
        <v>1635</v>
      </c>
      <c r="G144" s="174" t="s">
        <v>202</v>
      </c>
      <c r="H144" s="175">
        <v>1</v>
      </c>
      <c r="I144" s="176"/>
      <c r="J144" s="177">
        <f>ROUND(I144*H144,2)</f>
        <v>0</v>
      </c>
      <c r="K144" s="173" t="s">
        <v>1</v>
      </c>
      <c r="L144" s="38"/>
      <c r="M144" s="178" t="s">
        <v>1</v>
      </c>
      <c r="N144" s="179" t="s">
        <v>41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292</v>
      </c>
      <c r="AT144" s="182" t="s">
        <v>139</v>
      </c>
      <c r="AU144" s="182" t="s">
        <v>86</v>
      </c>
      <c r="AY144" s="18" t="s">
        <v>136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84</v>
      </c>
      <c r="BK144" s="183">
        <f>ROUND(I144*H144,2)</f>
        <v>0</v>
      </c>
      <c r="BL144" s="18" t="s">
        <v>292</v>
      </c>
      <c r="BM144" s="182" t="s">
        <v>1636</v>
      </c>
    </row>
    <row r="145" s="2" customFormat="1">
      <c r="A145" s="37"/>
      <c r="B145" s="38"/>
      <c r="C145" s="37"/>
      <c r="D145" s="184" t="s">
        <v>145</v>
      </c>
      <c r="E145" s="37"/>
      <c r="F145" s="185" t="s">
        <v>1635</v>
      </c>
      <c r="G145" s="37"/>
      <c r="H145" s="37"/>
      <c r="I145" s="186"/>
      <c r="J145" s="37"/>
      <c r="K145" s="37"/>
      <c r="L145" s="38"/>
      <c r="M145" s="187"/>
      <c r="N145" s="188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145</v>
      </c>
      <c r="AU145" s="18" t="s">
        <v>86</v>
      </c>
    </row>
    <row r="146" s="2" customFormat="1" ht="24.15" customHeight="1">
      <c r="A146" s="37"/>
      <c r="B146" s="170"/>
      <c r="C146" s="171" t="s">
        <v>137</v>
      </c>
      <c r="D146" s="171" t="s">
        <v>139</v>
      </c>
      <c r="E146" s="172" t="s">
        <v>1637</v>
      </c>
      <c r="F146" s="173" t="s">
        <v>1638</v>
      </c>
      <c r="G146" s="174" t="s">
        <v>202</v>
      </c>
      <c r="H146" s="175">
        <v>1</v>
      </c>
      <c r="I146" s="176"/>
      <c r="J146" s="177">
        <f>ROUND(I146*H146,2)</f>
        <v>0</v>
      </c>
      <c r="K146" s="173" t="s">
        <v>1</v>
      </c>
      <c r="L146" s="38"/>
      <c r="M146" s="178" t="s">
        <v>1</v>
      </c>
      <c r="N146" s="179" t="s">
        <v>41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292</v>
      </c>
      <c r="AT146" s="182" t="s">
        <v>139</v>
      </c>
      <c r="AU146" s="182" t="s">
        <v>86</v>
      </c>
      <c r="AY146" s="18" t="s">
        <v>136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292</v>
      </c>
      <c r="BM146" s="182" t="s">
        <v>1639</v>
      </c>
    </row>
    <row r="147" s="2" customFormat="1">
      <c r="A147" s="37"/>
      <c r="B147" s="38"/>
      <c r="C147" s="37"/>
      <c r="D147" s="184" t="s">
        <v>145</v>
      </c>
      <c r="E147" s="37"/>
      <c r="F147" s="185" t="s">
        <v>1640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145</v>
      </c>
      <c r="AU147" s="18" t="s">
        <v>86</v>
      </c>
    </row>
    <row r="148" s="2" customFormat="1" ht="37.8" customHeight="1">
      <c r="A148" s="37"/>
      <c r="B148" s="170"/>
      <c r="C148" s="171" t="s">
        <v>210</v>
      </c>
      <c r="D148" s="171" t="s">
        <v>139</v>
      </c>
      <c r="E148" s="172" t="s">
        <v>737</v>
      </c>
      <c r="F148" s="173" t="s">
        <v>1641</v>
      </c>
      <c r="G148" s="174" t="s">
        <v>335</v>
      </c>
      <c r="H148" s="175">
        <v>7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41</v>
      </c>
      <c r="O148" s="76"/>
      <c r="P148" s="180">
        <f>O148*H148</f>
        <v>0</v>
      </c>
      <c r="Q148" s="180">
        <v>0.0059500000000000004</v>
      </c>
      <c r="R148" s="180">
        <f>Q148*H148</f>
        <v>0.041650000000000006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292</v>
      </c>
      <c r="AT148" s="182" t="s">
        <v>139</v>
      </c>
      <c r="AU148" s="182" t="s">
        <v>86</v>
      </c>
      <c r="AY148" s="18" t="s">
        <v>136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84</v>
      </c>
      <c r="BK148" s="183">
        <f>ROUND(I148*H148,2)</f>
        <v>0</v>
      </c>
      <c r="BL148" s="18" t="s">
        <v>292</v>
      </c>
      <c r="BM148" s="182" t="s">
        <v>1642</v>
      </c>
    </row>
    <row r="149" s="2" customFormat="1">
      <c r="A149" s="37"/>
      <c r="B149" s="38"/>
      <c r="C149" s="37"/>
      <c r="D149" s="184" t="s">
        <v>145</v>
      </c>
      <c r="E149" s="37"/>
      <c r="F149" s="185" t="s">
        <v>1641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145</v>
      </c>
      <c r="AU149" s="18" t="s">
        <v>86</v>
      </c>
    </row>
    <row r="150" s="2" customFormat="1" ht="24.15" customHeight="1">
      <c r="A150" s="37"/>
      <c r="B150" s="170"/>
      <c r="C150" s="216" t="s">
        <v>222</v>
      </c>
      <c r="D150" s="216" t="s">
        <v>554</v>
      </c>
      <c r="E150" s="217" t="s">
        <v>742</v>
      </c>
      <c r="F150" s="218" t="s">
        <v>743</v>
      </c>
      <c r="G150" s="219" t="s">
        <v>335</v>
      </c>
      <c r="H150" s="220">
        <v>7</v>
      </c>
      <c r="I150" s="221"/>
      <c r="J150" s="222">
        <f>ROUND(I150*H150,2)</f>
        <v>0</v>
      </c>
      <c r="K150" s="218" t="s">
        <v>744</v>
      </c>
      <c r="L150" s="223"/>
      <c r="M150" s="224" t="s">
        <v>1</v>
      </c>
      <c r="N150" s="225" t="s">
        <v>41</v>
      </c>
      <c r="O150" s="76"/>
      <c r="P150" s="180">
        <f>O150*H150</f>
        <v>0</v>
      </c>
      <c r="Q150" s="180">
        <v>0.0041000000000000003</v>
      </c>
      <c r="R150" s="180">
        <f>Q150*H150</f>
        <v>0.028700000000000003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383</v>
      </c>
      <c r="AT150" s="182" t="s">
        <v>554</v>
      </c>
      <c r="AU150" s="182" t="s">
        <v>86</v>
      </c>
      <c r="AY150" s="18" t="s">
        <v>136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84</v>
      </c>
      <c r="BK150" s="183">
        <f>ROUND(I150*H150,2)</f>
        <v>0</v>
      </c>
      <c r="BL150" s="18" t="s">
        <v>292</v>
      </c>
      <c r="BM150" s="182" t="s">
        <v>1643</v>
      </c>
    </row>
    <row r="151" s="2" customFormat="1">
      <c r="A151" s="37"/>
      <c r="B151" s="38"/>
      <c r="C151" s="37"/>
      <c r="D151" s="184" t="s">
        <v>145</v>
      </c>
      <c r="E151" s="37"/>
      <c r="F151" s="185" t="s">
        <v>746</v>
      </c>
      <c r="G151" s="37"/>
      <c r="H151" s="37"/>
      <c r="I151" s="186"/>
      <c r="J151" s="37"/>
      <c r="K151" s="37"/>
      <c r="L151" s="38"/>
      <c r="M151" s="187"/>
      <c r="N151" s="188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145</v>
      </c>
      <c r="AU151" s="18" t="s">
        <v>86</v>
      </c>
    </row>
    <row r="152" s="2" customFormat="1" ht="21.75" customHeight="1">
      <c r="A152" s="37"/>
      <c r="B152" s="170"/>
      <c r="C152" s="171" t="s">
        <v>150</v>
      </c>
      <c r="D152" s="171" t="s">
        <v>139</v>
      </c>
      <c r="E152" s="172" t="s">
        <v>1644</v>
      </c>
      <c r="F152" s="173" t="s">
        <v>1645</v>
      </c>
      <c r="G152" s="174" t="s">
        <v>207</v>
      </c>
      <c r="H152" s="175">
        <v>188.19999999999999</v>
      </c>
      <c r="I152" s="176"/>
      <c r="J152" s="177">
        <f>ROUND(I152*H152,2)</f>
        <v>0</v>
      </c>
      <c r="K152" s="173" t="s">
        <v>784</v>
      </c>
      <c r="L152" s="38"/>
      <c r="M152" s="178" t="s">
        <v>1</v>
      </c>
      <c r="N152" s="179" t="s">
        <v>41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292</v>
      </c>
      <c r="AT152" s="182" t="s">
        <v>139</v>
      </c>
      <c r="AU152" s="182" t="s">
        <v>86</v>
      </c>
      <c r="AY152" s="18" t="s">
        <v>136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84</v>
      </c>
      <c r="BK152" s="183">
        <f>ROUND(I152*H152,2)</f>
        <v>0</v>
      </c>
      <c r="BL152" s="18" t="s">
        <v>292</v>
      </c>
      <c r="BM152" s="182" t="s">
        <v>1646</v>
      </c>
    </row>
    <row r="153" s="2" customFormat="1">
      <c r="A153" s="37"/>
      <c r="B153" s="38"/>
      <c r="C153" s="37"/>
      <c r="D153" s="184" t="s">
        <v>145</v>
      </c>
      <c r="E153" s="37"/>
      <c r="F153" s="185" t="s">
        <v>1647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145</v>
      </c>
      <c r="AU153" s="18" t="s">
        <v>86</v>
      </c>
    </row>
    <row r="154" s="2" customFormat="1" ht="24.15" customHeight="1">
      <c r="A154" s="37"/>
      <c r="B154" s="170"/>
      <c r="C154" s="171" t="s">
        <v>258</v>
      </c>
      <c r="D154" s="171" t="s">
        <v>139</v>
      </c>
      <c r="E154" s="172" t="s">
        <v>1648</v>
      </c>
      <c r="F154" s="173" t="s">
        <v>1649</v>
      </c>
      <c r="G154" s="174" t="s">
        <v>1493</v>
      </c>
      <c r="H154" s="230"/>
      <c r="I154" s="176"/>
      <c r="J154" s="177">
        <f>ROUND(I154*H154,2)</f>
        <v>0</v>
      </c>
      <c r="K154" s="173" t="s">
        <v>1317</v>
      </c>
      <c r="L154" s="38"/>
      <c r="M154" s="178" t="s">
        <v>1</v>
      </c>
      <c r="N154" s="179" t="s">
        <v>41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292</v>
      </c>
      <c r="AT154" s="182" t="s">
        <v>139</v>
      </c>
      <c r="AU154" s="182" t="s">
        <v>86</v>
      </c>
      <c r="AY154" s="18" t="s">
        <v>136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84</v>
      </c>
      <c r="BK154" s="183">
        <f>ROUND(I154*H154,2)</f>
        <v>0</v>
      </c>
      <c r="BL154" s="18" t="s">
        <v>292</v>
      </c>
      <c r="BM154" s="182" t="s">
        <v>1650</v>
      </c>
    </row>
    <row r="155" s="2" customFormat="1">
      <c r="A155" s="37"/>
      <c r="B155" s="38"/>
      <c r="C155" s="37"/>
      <c r="D155" s="184" t="s">
        <v>145</v>
      </c>
      <c r="E155" s="37"/>
      <c r="F155" s="185" t="s">
        <v>1651</v>
      </c>
      <c r="G155" s="37"/>
      <c r="H155" s="37"/>
      <c r="I155" s="186"/>
      <c r="J155" s="37"/>
      <c r="K155" s="37"/>
      <c r="L155" s="38"/>
      <c r="M155" s="187"/>
      <c r="N155" s="188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145</v>
      </c>
      <c r="AU155" s="18" t="s">
        <v>86</v>
      </c>
    </row>
    <row r="156" s="12" customFormat="1" ht="22.8" customHeight="1">
      <c r="A156" s="12"/>
      <c r="B156" s="157"/>
      <c r="C156" s="12"/>
      <c r="D156" s="158" t="s">
        <v>75</v>
      </c>
      <c r="E156" s="168" t="s">
        <v>1652</v>
      </c>
      <c r="F156" s="168" t="s">
        <v>1653</v>
      </c>
      <c r="G156" s="12"/>
      <c r="H156" s="12"/>
      <c r="I156" s="160"/>
      <c r="J156" s="169">
        <f>BK156</f>
        <v>0</v>
      </c>
      <c r="K156" s="12"/>
      <c r="L156" s="157"/>
      <c r="M156" s="162"/>
      <c r="N156" s="163"/>
      <c r="O156" s="163"/>
      <c r="P156" s="164">
        <f>SUM(P157:P182)</f>
        <v>0</v>
      </c>
      <c r="Q156" s="163"/>
      <c r="R156" s="164">
        <f>SUM(R157:R182)</f>
        <v>0.80969000000000002</v>
      </c>
      <c r="S156" s="163"/>
      <c r="T156" s="165">
        <f>SUM(T157:T182)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8" t="s">
        <v>86</v>
      </c>
      <c r="AT156" s="166" t="s">
        <v>75</v>
      </c>
      <c r="AU156" s="166" t="s">
        <v>84</v>
      </c>
      <c r="AY156" s="158" t="s">
        <v>136</v>
      </c>
      <c r="BK156" s="167">
        <f>SUM(BK157:BK182)</f>
        <v>0</v>
      </c>
    </row>
    <row r="157" s="2" customFormat="1" ht="24.15" customHeight="1">
      <c r="A157" s="37"/>
      <c r="B157" s="170"/>
      <c r="C157" s="171" t="s">
        <v>263</v>
      </c>
      <c r="D157" s="171" t="s">
        <v>139</v>
      </c>
      <c r="E157" s="172" t="s">
        <v>1654</v>
      </c>
      <c r="F157" s="173" t="s">
        <v>1655</v>
      </c>
      <c r="G157" s="174" t="s">
        <v>207</v>
      </c>
      <c r="H157" s="175">
        <v>186</v>
      </c>
      <c r="I157" s="176"/>
      <c r="J157" s="177">
        <f>ROUND(I157*H157,2)</f>
        <v>0</v>
      </c>
      <c r="K157" s="173" t="s">
        <v>1317</v>
      </c>
      <c r="L157" s="38"/>
      <c r="M157" s="178" t="s">
        <v>1</v>
      </c>
      <c r="N157" s="179" t="s">
        <v>41</v>
      </c>
      <c r="O157" s="76"/>
      <c r="P157" s="180">
        <f>O157*H157</f>
        <v>0</v>
      </c>
      <c r="Q157" s="180">
        <v>0.00075000000000000002</v>
      </c>
      <c r="R157" s="180">
        <f>Q157*H157</f>
        <v>0.13950000000000001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292</v>
      </c>
      <c r="AT157" s="182" t="s">
        <v>139</v>
      </c>
      <c r="AU157" s="182" t="s">
        <v>86</v>
      </c>
      <c r="AY157" s="18" t="s">
        <v>136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84</v>
      </c>
      <c r="BK157" s="183">
        <f>ROUND(I157*H157,2)</f>
        <v>0</v>
      </c>
      <c r="BL157" s="18" t="s">
        <v>292</v>
      </c>
      <c r="BM157" s="182" t="s">
        <v>1656</v>
      </c>
    </row>
    <row r="158" s="2" customFormat="1">
      <c r="A158" s="37"/>
      <c r="B158" s="38"/>
      <c r="C158" s="37"/>
      <c r="D158" s="184" t="s">
        <v>145</v>
      </c>
      <c r="E158" s="37"/>
      <c r="F158" s="185" t="s">
        <v>1657</v>
      </c>
      <c r="G158" s="37"/>
      <c r="H158" s="37"/>
      <c r="I158" s="186"/>
      <c r="J158" s="37"/>
      <c r="K158" s="37"/>
      <c r="L158" s="38"/>
      <c r="M158" s="187"/>
      <c r="N158" s="188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145</v>
      </c>
      <c r="AU158" s="18" t="s">
        <v>86</v>
      </c>
    </row>
    <row r="159" s="14" customFormat="1">
      <c r="A159" s="14"/>
      <c r="B159" s="196"/>
      <c r="C159" s="14"/>
      <c r="D159" s="184" t="s">
        <v>147</v>
      </c>
      <c r="E159" s="197" t="s">
        <v>1</v>
      </c>
      <c r="F159" s="198" t="s">
        <v>1658</v>
      </c>
      <c r="G159" s="14"/>
      <c r="H159" s="199">
        <v>186</v>
      </c>
      <c r="I159" s="200"/>
      <c r="J159" s="14"/>
      <c r="K159" s="14"/>
      <c r="L159" s="196"/>
      <c r="M159" s="201"/>
      <c r="N159" s="202"/>
      <c r="O159" s="202"/>
      <c r="P159" s="202"/>
      <c r="Q159" s="202"/>
      <c r="R159" s="202"/>
      <c r="S159" s="202"/>
      <c r="T159" s="20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7" t="s">
        <v>147</v>
      </c>
      <c r="AU159" s="197" t="s">
        <v>86</v>
      </c>
      <c r="AV159" s="14" t="s">
        <v>86</v>
      </c>
      <c r="AW159" s="14" t="s">
        <v>32</v>
      </c>
      <c r="AX159" s="14" t="s">
        <v>84</v>
      </c>
      <c r="AY159" s="197" t="s">
        <v>136</v>
      </c>
    </row>
    <row r="160" s="2" customFormat="1" ht="24.15" customHeight="1">
      <c r="A160" s="37"/>
      <c r="B160" s="170"/>
      <c r="C160" s="171" t="s">
        <v>8</v>
      </c>
      <c r="D160" s="171" t="s">
        <v>139</v>
      </c>
      <c r="E160" s="172" t="s">
        <v>1659</v>
      </c>
      <c r="F160" s="173" t="s">
        <v>1660</v>
      </c>
      <c r="G160" s="174" t="s">
        <v>207</v>
      </c>
      <c r="H160" s="175">
        <v>169</v>
      </c>
      <c r="I160" s="176"/>
      <c r="J160" s="177">
        <f>ROUND(I160*H160,2)</f>
        <v>0</v>
      </c>
      <c r="K160" s="173" t="s">
        <v>154</v>
      </c>
      <c r="L160" s="38"/>
      <c r="M160" s="178" t="s">
        <v>1</v>
      </c>
      <c r="N160" s="179" t="s">
        <v>41</v>
      </c>
      <c r="O160" s="76"/>
      <c r="P160" s="180">
        <f>O160*H160</f>
        <v>0</v>
      </c>
      <c r="Q160" s="180">
        <v>0.00116</v>
      </c>
      <c r="R160" s="180">
        <f>Q160*H160</f>
        <v>0.19603999999999999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292</v>
      </c>
      <c r="AT160" s="182" t="s">
        <v>139</v>
      </c>
      <c r="AU160" s="182" t="s">
        <v>86</v>
      </c>
      <c r="AY160" s="18" t="s">
        <v>136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292</v>
      </c>
      <c r="BM160" s="182" t="s">
        <v>1661</v>
      </c>
    </row>
    <row r="161" s="2" customFormat="1">
      <c r="A161" s="37"/>
      <c r="B161" s="38"/>
      <c r="C161" s="37"/>
      <c r="D161" s="184" t="s">
        <v>145</v>
      </c>
      <c r="E161" s="37"/>
      <c r="F161" s="185" t="s">
        <v>1662</v>
      </c>
      <c r="G161" s="37"/>
      <c r="H161" s="37"/>
      <c r="I161" s="186"/>
      <c r="J161" s="37"/>
      <c r="K161" s="37"/>
      <c r="L161" s="38"/>
      <c r="M161" s="187"/>
      <c r="N161" s="188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145</v>
      </c>
      <c r="AU161" s="18" t="s">
        <v>86</v>
      </c>
    </row>
    <row r="162" s="14" customFormat="1">
      <c r="A162" s="14"/>
      <c r="B162" s="196"/>
      <c r="C162" s="14"/>
      <c r="D162" s="184" t="s">
        <v>147</v>
      </c>
      <c r="E162" s="197" t="s">
        <v>1</v>
      </c>
      <c r="F162" s="198" t="s">
        <v>1663</v>
      </c>
      <c r="G162" s="14"/>
      <c r="H162" s="199">
        <v>169</v>
      </c>
      <c r="I162" s="200"/>
      <c r="J162" s="14"/>
      <c r="K162" s="14"/>
      <c r="L162" s="196"/>
      <c r="M162" s="201"/>
      <c r="N162" s="202"/>
      <c r="O162" s="202"/>
      <c r="P162" s="202"/>
      <c r="Q162" s="202"/>
      <c r="R162" s="202"/>
      <c r="S162" s="202"/>
      <c r="T162" s="20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7" t="s">
        <v>147</v>
      </c>
      <c r="AU162" s="197" t="s">
        <v>86</v>
      </c>
      <c r="AV162" s="14" t="s">
        <v>86</v>
      </c>
      <c r="AW162" s="14" t="s">
        <v>32</v>
      </c>
      <c r="AX162" s="14" t="s">
        <v>84</v>
      </c>
      <c r="AY162" s="197" t="s">
        <v>136</v>
      </c>
    </row>
    <row r="163" s="2" customFormat="1" ht="24.15" customHeight="1">
      <c r="A163" s="37"/>
      <c r="B163" s="170"/>
      <c r="C163" s="171" t="s">
        <v>273</v>
      </c>
      <c r="D163" s="171" t="s">
        <v>139</v>
      </c>
      <c r="E163" s="172" t="s">
        <v>1664</v>
      </c>
      <c r="F163" s="173" t="s">
        <v>1665</v>
      </c>
      <c r="G163" s="174" t="s">
        <v>207</v>
      </c>
      <c r="H163" s="175">
        <v>332</v>
      </c>
      <c r="I163" s="176"/>
      <c r="J163" s="177">
        <f>ROUND(I163*H163,2)</f>
        <v>0</v>
      </c>
      <c r="K163" s="173" t="s">
        <v>154</v>
      </c>
      <c r="L163" s="38"/>
      <c r="M163" s="178" t="s">
        <v>1</v>
      </c>
      <c r="N163" s="179" t="s">
        <v>41</v>
      </c>
      <c r="O163" s="76"/>
      <c r="P163" s="180">
        <f>O163*H163</f>
        <v>0</v>
      </c>
      <c r="Q163" s="180">
        <v>0.00072999999999999996</v>
      </c>
      <c r="R163" s="180">
        <f>Q163*H163</f>
        <v>0.24235999999999999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292</v>
      </c>
      <c r="AT163" s="182" t="s">
        <v>139</v>
      </c>
      <c r="AU163" s="182" t="s">
        <v>86</v>
      </c>
      <c r="AY163" s="18" t="s">
        <v>136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84</v>
      </c>
      <c r="BK163" s="183">
        <f>ROUND(I163*H163,2)</f>
        <v>0</v>
      </c>
      <c r="BL163" s="18" t="s">
        <v>292</v>
      </c>
      <c r="BM163" s="182" t="s">
        <v>1666</v>
      </c>
    </row>
    <row r="164" s="2" customFormat="1">
      <c r="A164" s="37"/>
      <c r="B164" s="38"/>
      <c r="C164" s="37"/>
      <c r="D164" s="184" t="s">
        <v>145</v>
      </c>
      <c r="E164" s="37"/>
      <c r="F164" s="185" t="s">
        <v>1667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145</v>
      </c>
      <c r="AU164" s="18" t="s">
        <v>86</v>
      </c>
    </row>
    <row r="165" s="13" customFormat="1">
      <c r="A165" s="13"/>
      <c r="B165" s="189"/>
      <c r="C165" s="13"/>
      <c r="D165" s="184" t="s">
        <v>147</v>
      </c>
      <c r="E165" s="190" t="s">
        <v>1</v>
      </c>
      <c r="F165" s="191" t="s">
        <v>1668</v>
      </c>
      <c r="G165" s="13"/>
      <c r="H165" s="190" t="s">
        <v>1</v>
      </c>
      <c r="I165" s="192"/>
      <c r="J165" s="13"/>
      <c r="K165" s="13"/>
      <c r="L165" s="189"/>
      <c r="M165" s="193"/>
      <c r="N165" s="194"/>
      <c r="O165" s="194"/>
      <c r="P165" s="194"/>
      <c r="Q165" s="194"/>
      <c r="R165" s="194"/>
      <c r="S165" s="194"/>
      <c r="T165" s="19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0" t="s">
        <v>147</v>
      </c>
      <c r="AU165" s="190" t="s">
        <v>86</v>
      </c>
      <c r="AV165" s="13" t="s">
        <v>84</v>
      </c>
      <c r="AW165" s="13" t="s">
        <v>32</v>
      </c>
      <c r="AX165" s="13" t="s">
        <v>76</v>
      </c>
      <c r="AY165" s="190" t="s">
        <v>136</v>
      </c>
    </row>
    <row r="166" s="14" customFormat="1">
      <c r="A166" s="14"/>
      <c r="B166" s="196"/>
      <c r="C166" s="14"/>
      <c r="D166" s="184" t="s">
        <v>147</v>
      </c>
      <c r="E166" s="197" t="s">
        <v>1</v>
      </c>
      <c r="F166" s="198" t="s">
        <v>1669</v>
      </c>
      <c r="G166" s="14"/>
      <c r="H166" s="199">
        <v>332</v>
      </c>
      <c r="I166" s="200"/>
      <c r="J166" s="14"/>
      <c r="K166" s="14"/>
      <c r="L166" s="196"/>
      <c r="M166" s="201"/>
      <c r="N166" s="202"/>
      <c r="O166" s="202"/>
      <c r="P166" s="202"/>
      <c r="Q166" s="202"/>
      <c r="R166" s="202"/>
      <c r="S166" s="202"/>
      <c r="T166" s="20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7" t="s">
        <v>147</v>
      </c>
      <c r="AU166" s="197" t="s">
        <v>86</v>
      </c>
      <c r="AV166" s="14" t="s">
        <v>86</v>
      </c>
      <c r="AW166" s="14" t="s">
        <v>32</v>
      </c>
      <c r="AX166" s="14" t="s">
        <v>84</v>
      </c>
      <c r="AY166" s="197" t="s">
        <v>136</v>
      </c>
    </row>
    <row r="167" s="2" customFormat="1" ht="24.15" customHeight="1">
      <c r="A167" s="37"/>
      <c r="B167" s="170"/>
      <c r="C167" s="171" t="s">
        <v>278</v>
      </c>
      <c r="D167" s="171" t="s">
        <v>139</v>
      </c>
      <c r="E167" s="172" t="s">
        <v>1670</v>
      </c>
      <c r="F167" s="173" t="s">
        <v>1671</v>
      </c>
      <c r="G167" s="174" t="s">
        <v>207</v>
      </c>
      <c r="H167" s="175">
        <v>173</v>
      </c>
      <c r="I167" s="176"/>
      <c r="J167" s="177">
        <f>ROUND(I167*H167,2)</f>
        <v>0</v>
      </c>
      <c r="K167" s="173" t="s">
        <v>154</v>
      </c>
      <c r="L167" s="38"/>
      <c r="M167" s="178" t="s">
        <v>1</v>
      </c>
      <c r="N167" s="179" t="s">
        <v>41</v>
      </c>
      <c r="O167" s="76"/>
      <c r="P167" s="180">
        <f>O167*H167</f>
        <v>0</v>
      </c>
      <c r="Q167" s="180">
        <v>0.00097999999999999997</v>
      </c>
      <c r="R167" s="180">
        <f>Q167*H167</f>
        <v>0.16954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292</v>
      </c>
      <c r="AT167" s="182" t="s">
        <v>139</v>
      </c>
      <c r="AU167" s="182" t="s">
        <v>86</v>
      </c>
      <c r="AY167" s="18" t="s">
        <v>136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84</v>
      </c>
      <c r="BK167" s="183">
        <f>ROUND(I167*H167,2)</f>
        <v>0</v>
      </c>
      <c r="BL167" s="18" t="s">
        <v>292</v>
      </c>
      <c r="BM167" s="182" t="s">
        <v>1672</v>
      </c>
    </row>
    <row r="168" s="2" customFormat="1">
      <c r="A168" s="37"/>
      <c r="B168" s="38"/>
      <c r="C168" s="37"/>
      <c r="D168" s="184" t="s">
        <v>145</v>
      </c>
      <c r="E168" s="37"/>
      <c r="F168" s="185" t="s">
        <v>1673</v>
      </c>
      <c r="G168" s="37"/>
      <c r="H168" s="37"/>
      <c r="I168" s="186"/>
      <c r="J168" s="37"/>
      <c r="K168" s="37"/>
      <c r="L168" s="38"/>
      <c r="M168" s="187"/>
      <c r="N168" s="188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145</v>
      </c>
      <c r="AU168" s="18" t="s">
        <v>86</v>
      </c>
    </row>
    <row r="169" s="13" customFormat="1">
      <c r="A169" s="13"/>
      <c r="B169" s="189"/>
      <c r="C169" s="13"/>
      <c r="D169" s="184" t="s">
        <v>147</v>
      </c>
      <c r="E169" s="190" t="s">
        <v>1</v>
      </c>
      <c r="F169" s="191" t="s">
        <v>1668</v>
      </c>
      <c r="G169" s="13"/>
      <c r="H169" s="190" t="s">
        <v>1</v>
      </c>
      <c r="I169" s="192"/>
      <c r="J169" s="13"/>
      <c r="K169" s="13"/>
      <c r="L169" s="189"/>
      <c r="M169" s="193"/>
      <c r="N169" s="194"/>
      <c r="O169" s="194"/>
      <c r="P169" s="194"/>
      <c r="Q169" s="194"/>
      <c r="R169" s="194"/>
      <c r="S169" s="194"/>
      <c r="T169" s="19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0" t="s">
        <v>147</v>
      </c>
      <c r="AU169" s="190" t="s">
        <v>86</v>
      </c>
      <c r="AV169" s="13" t="s">
        <v>84</v>
      </c>
      <c r="AW169" s="13" t="s">
        <v>32</v>
      </c>
      <c r="AX169" s="13" t="s">
        <v>76</v>
      </c>
      <c r="AY169" s="190" t="s">
        <v>136</v>
      </c>
    </row>
    <row r="170" s="14" customFormat="1">
      <c r="A170" s="14"/>
      <c r="B170" s="196"/>
      <c r="C170" s="14"/>
      <c r="D170" s="184" t="s">
        <v>147</v>
      </c>
      <c r="E170" s="197" t="s">
        <v>1</v>
      </c>
      <c r="F170" s="198" t="s">
        <v>1674</v>
      </c>
      <c r="G170" s="14"/>
      <c r="H170" s="199">
        <v>173</v>
      </c>
      <c r="I170" s="200"/>
      <c r="J170" s="14"/>
      <c r="K170" s="14"/>
      <c r="L170" s="196"/>
      <c r="M170" s="201"/>
      <c r="N170" s="202"/>
      <c r="O170" s="202"/>
      <c r="P170" s="202"/>
      <c r="Q170" s="202"/>
      <c r="R170" s="202"/>
      <c r="S170" s="202"/>
      <c r="T170" s="20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7" t="s">
        <v>147</v>
      </c>
      <c r="AU170" s="197" t="s">
        <v>86</v>
      </c>
      <c r="AV170" s="14" t="s">
        <v>86</v>
      </c>
      <c r="AW170" s="14" t="s">
        <v>32</v>
      </c>
      <c r="AX170" s="14" t="s">
        <v>84</v>
      </c>
      <c r="AY170" s="197" t="s">
        <v>136</v>
      </c>
    </row>
    <row r="171" s="2" customFormat="1" ht="24.15" customHeight="1">
      <c r="A171" s="37"/>
      <c r="B171" s="170"/>
      <c r="C171" s="171" t="s">
        <v>283</v>
      </c>
      <c r="D171" s="171" t="s">
        <v>139</v>
      </c>
      <c r="E171" s="172" t="s">
        <v>1675</v>
      </c>
      <c r="F171" s="173" t="s">
        <v>1676</v>
      </c>
      <c r="G171" s="174" t="s">
        <v>202</v>
      </c>
      <c r="H171" s="175">
        <v>1</v>
      </c>
      <c r="I171" s="176"/>
      <c r="J171" s="177">
        <f>ROUND(I171*H171,2)</f>
        <v>0</v>
      </c>
      <c r="K171" s="173" t="s">
        <v>1</v>
      </c>
      <c r="L171" s="38"/>
      <c r="M171" s="178" t="s">
        <v>1</v>
      </c>
      <c r="N171" s="179" t="s">
        <v>41</v>
      </c>
      <c r="O171" s="76"/>
      <c r="P171" s="180">
        <f>O171*H171</f>
        <v>0</v>
      </c>
      <c r="Q171" s="180">
        <v>0.00097999999999999997</v>
      </c>
      <c r="R171" s="180">
        <f>Q171*H171</f>
        <v>0.00097999999999999997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292</v>
      </c>
      <c r="AT171" s="182" t="s">
        <v>139</v>
      </c>
      <c r="AU171" s="182" t="s">
        <v>86</v>
      </c>
      <c r="AY171" s="18" t="s">
        <v>136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84</v>
      </c>
      <c r="BK171" s="183">
        <f>ROUND(I171*H171,2)</f>
        <v>0</v>
      </c>
      <c r="BL171" s="18" t="s">
        <v>292</v>
      </c>
      <c r="BM171" s="182" t="s">
        <v>1677</v>
      </c>
    </row>
    <row r="172" s="2" customFormat="1">
      <c r="A172" s="37"/>
      <c r="B172" s="38"/>
      <c r="C172" s="37"/>
      <c r="D172" s="184" t="s">
        <v>145</v>
      </c>
      <c r="E172" s="37"/>
      <c r="F172" s="185" t="s">
        <v>1676</v>
      </c>
      <c r="G172" s="37"/>
      <c r="H172" s="37"/>
      <c r="I172" s="186"/>
      <c r="J172" s="37"/>
      <c r="K172" s="37"/>
      <c r="L172" s="38"/>
      <c r="M172" s="187"/>
      <c r="N172" s="188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145</v>
      </c>
      <c r="AU172" s="18" t="s">
        <v>86</v>
      </c>
    </row>
    <row r="173" s="2" customFormat="1" ht="37.8" customHeight="1">
      <c r="A173" s="37"/>
      <c r="B173" s="170"/>
      <c r="C173" s="171" t="s">
        <v>292</v>
      </c>
      <c r="D173" s="171" t="s">
        <v>139</v>
      </c>
      <c r="E173" s="172" t="s">
        <v>1678</v>
      </c>
      <c r="F173" s="173" t="s">
        <v>1679</v>
      </c>
      <c r="G173" s="174" t="s">
        <v>207</v>
      </c>
      <c r="H173" s="175">
        <v>301</v>
      </c>
      <c r="I173" s="176"/>
      <c r="J173" s="177">
        <f>ROUND(I173*H173,2)</f>
        <v>0</v>
      </c>
      <c r="K173" s="173" t="s">
        <v>1213</v>
      </c>
      <c r="L173" s="38"/>
      <c r="M173" s="178" t="s">
        <v>1</v>
      </c>
      <c r="N173" s="179" t="s">
        <v>41</v>
      </c>
      <c r="O173" s="76"/>
      <c r="P173" s="180">
        <f>O173*H173</f>
        <v>0</v>
      </c>
      <c r="Q173" s="180">
        <v>6.9999999999999994E-05</v>
      </c>
      <c r="R173" s="180">
        <f>Q173*H173</f>
        <v>0.021069999999999998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292</v>
      </c>
      <c r="AT173" s="182" t="s">
        <v>139</v>
      </c>
      <c r="AU173" s="182" t="s">
        <v>86</v>
      </c>
      <c r="AY173" s="18" t="s">
        <v>136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84</v>
      </c>
      <c r="BK173" s="183">
        <f>ROUND(I173*H173,2)</f>
        <v>0</v>
      </c>
      <c r="BL173" s="18" t="s">
        <v>292</v>
      </c>
      <c r="BM173" s="182" t="s">
        <v>1680</v>
      </c>
    </row>
    <row r="174" s="2" customFormat="1">
      <c r="A174" s="37"/>
      <c r="B174" s="38"/>
      <c r="C174" s="37"/>
      <c r="D174" s="184" t="s">
        <v>145</v>
      </c>
      <c r="E174" s="37"/>
      <c r="F174" s="185" t="s">
        <v>1681</v>
      </c>
      <c r="G174" s="37"/>
      <c r="H174" s="37"/>
      <c r="I174" s="186"/>
      <c r="J174" s="37"/>
      <c r="K174" s="37"/>
      <c r="L174" s="38"/>
      <c r="M174" s="187"/>
      <c r="N174" s="188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145</v>
      </c>
      <c r="AU174" s="18" t="s">
        <v>86</v>
      </c>
    </row>
    <row r="175" s="2" customFormat="1" ht="37.8" customHeight="1">
      <c r="A175" s="37"/>
      <c r="B175" s="170"/>
      <c r="C175" s="171" t="s">
        <v>298</v>
      </c>
      <c r="D175" s="171" t="s">
        <v>139</v>
      </c>
      <c r="E175" s="172" t="s">
        <v>1682</v>
      </c>
      <c r="F175" s="173" t="s">
        <v>1683</v>
      </c>
      <c r="G175" s="174" t="s">
        <v>207</v>
      </c>
      <c r="H175" s="175">
        <v>160</v>
      </c>
      <c r="I175" s="176"/>
      <c r="J175" s="177">
        <f>ROUND(I175*H175,2)</f>
        <v>0</v>
      </c>
      <c r="K175" s="173" t="s">
        <v>154</v>
      </c>
      <c r="L175" s="38"/>
      <c r="M175" s="178" t="s">
        <v>1</v>
      </c>
      <c r="N175" s="179" t="s">
        <v>41</v>
      </c>
      <c r="O175" s="76"/>
      <c r="P175" s="180">
        <f>O175*H175</f>
        <v>0</v>
      </c>
      <c r="Q175" s="180">
        <v>9.0000000000000006E-05</v>
      </c>
      <c r="R175" s="180">
        <f>Q175*H175</f>
        <v>0.014400000000000001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292</v>
      </c>
      <c r="AT175" s="182" t="s">
        <v>139</v>
      </c>
      <c r="AU175" s="182" t="s">
        <v>86</v>
      </c>
      <c r="AY175" s="18" t="s">
        <v>136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84</v>
      </c>
      <c r="BK175" s="183">
        <f>ROUND(I175*H175,2)</f>
        <v>0</v>
      </c>
      <c r="BL175" s="18" t="s">
        <v>292</v>
      </c>
      <c r="BM175" s="182" t="s">
        <v>1684</v>
      </c>
    </row>
    <row r="176" s="2" customFormat="1">
      <c r="A176" s="37"/>
      <c r="B176" s="38"/>
      <c r="C176" s="37"/>
      <c r="D176" s="184" t="s">
        <v>145</v>
      </c>
      <c r="E176" s="37"/>
      <c r="F176" s="185" t="s">
        <v>1685</v>
      </c>
      <c r="G176" s="37"/>
      <c r="H176" s="37"/>
      <c r="I176" s="186"/>
      <c r="J176" s="37"/>
      <c r="K176" s="37"/>
      <c r="L176" s="38"/>
      <c r="M176" s="187"/>
      <c r="N176" s="188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145</v>
      </c>
      <c r="AU176" s="18" t="s">
        <v>86</v>
      </c>
    </row>
    <row r="177" s="2" customFormat="1" ht="24.15" customHeight="1">
      <c r="A177" s="37"/>
      <c r="B177" s="170"/>
      <c r="C177" s="171" t="s">
        <v>303</v>
      </c>
      <c r="D177" s="171" t="s">
        <v>139</v>
      </c>
      <c r="E177" s="172" t="s">
        <v>1686</v>
      </c>
      <c r="F177" s="173" t="s">
        <v>1687</v>
      </c>
      <c r="G177" s="174" t="s">
        <v>207</v>
      </c>
      <c r="H177" s="175">
        <v>860</v>
      </c>
      <c r="I177" s="176"/>
      <c r="J177" s="177">
        <f>ROUND(I177*H177,2)</f>
        <v>0</v>
      </c>
      <c r="K177" s="173" t="s">
        <v>784</v>
      </c>
      <c r="L177" s="38"/>
      <c r="M177" s="178" t="s">
        <v>1</v>
      </c>
      <c r="N177" s="179" t="s">
        <v>41</v>
      </c>
      <c r="O177" s="76"/>
      <c r="P177" s="180">
        <f>O177*H177</f>
        <v>0</v>
      </c>
      <c r="Q177" s="180">
        <v>1.0000000000000001E-05</v>
      </c>
      <c r="R177" s="180">
        <f>Q177*H177</f>
        <v>0.0086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292</v>
      </c>
      <c r="AT177" s="182" t="s">
        <v>139</v>
      </c>
      <c r="AU177" s="182" t="s">
        <v>86</v>
      </c>
      <c r="AY177" s="18" t="s">
        <v>136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84</v>
      </c>
      <c r="BK177" s="183">
        <f>ROUND(I177*H177,2)</f>
        <v>0</v>
      </c>
      <c r="BL177" s="18" t="s">
        <v>292</v>
      </c>
      <c r="BM177" s="182" t="s">
        <v>1688</v>
      </c>
    </row>
    <row r="178" s="2" customFormat="1">
      <c r="A178" s="37"/>
      <c r="B178" s="38"/>
      <c r="C178" s="37"/>
      <c r="D178" s="184" t="s">
        <v>145</v>
      </c>
      <c r="E178" s="37"/>
      <c r="F178" s="185" t="s">
        <v>1689</v>
      </c>
      <c r="G178" s="37"/>
      <c r="H178" s="37"/>
      <c r="I178" s="186"/>
      <c r="J178" s="37"/>
      <c r="K178" s="37"/>
      <c r="L178" s="38"/>
      <c r="M178" s="187"/>
      <c r="N178" s="188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145</v>
      </c>
      <c r="AU178" s="18" t="s">
        <v>86</v>
      </c>
    </row>
    <row r="179" s="2" customFormat="1" ht="24.15" customHeight="1">
      <c r="A179" s="37"/>
      <c r="B179" s="170"/>
      <c r="C179" s="171" t="s">
        <v>308</v>
      </c>
      <c r="D179" s="171" t="s">
        <v>139</v>
      </c>
      <c r="E179" s="172" t="s">
        <v>1690</v>
      </c>
      <c r="F179" s="173" t="s">
        <v>1691</v>
      </c>
      <c r="G179" s="174" t="s">
        <v>207</v>
      </c>
      <c r="H179" s="175">
        <v>860</v>
      </c>
      <c r="I179" s="176"/>
      <c r="J179" s="177">
        <f>ROUND(I179*H179,2)</f>
        <v>0</v>
      </c>
      <c r="K179" s="173" t="s">
        <v>154</v>
      </c>
      <c r="L179" s="38"/>
      <c r="M179" s="178" t="s">
        <v>1</v>
      </c>
      <c r="N179" s="179" t="s">
        <v>41</v>
      </c>
      <c r="O179" s="76"/>
      <c r="P179" s="180">
        <f>O179*H179</f>
        <v>0</v>
      </c>
      <c r="Q179" s="180">
        <v>2.0000000000000002E-05</v>
      </c>
      <c r="R179" s="180">
        <f>Q179*H179</f>
        <v>0.0172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292</v>
      </c>
      <c r="AT179" s="182" t="s">
        <v>139</v>
      </c>
      <c r="AU179" s="182" t="s">
        <v>86</v>
      </c>
      <c r="AY179" s="18" t="s">
        <v>136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84</v>
      </c>
      <c r="BK179" s="183">
        <f>ROUND(I179*H179,2)</f>
        <v>0</v>
      </c>
      <c r="BL179" s="18" t="s">
        <v>292</v>
      </c>
      <c r="BM179" s="182" t="s">
        <v>1692</v>
      </c>
    </row>
    <row r="180" s="2" customFormat="1">
      <c r="A180" s="37"/>
      <c r="B180" s="38"/>
      <c r="C180" s="37"/>
      <c r="D180" s="184" t="s">
        <v>145</v>
      </c>
      <c r="E180" s="37"/>
      <c r="F180" s="185" t="s">
        <v>1693</v>
      </c>
      <c r="G180" s="37"/>
      <c r="H180" s="37"/>
      <c r="I180" s="186"/>
      <c r="J180" s="37"/>
      <c r="K180" s="37"/>
      <c r="L180" s="38"/>
      <c r="M180" s="187"/>
      <c r="N180" s="188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145</v>
      </c>
      <c r="AU180" s="18" t="s">
        <v>86</v>
      </c>
    </row>
    <row r="181" s="2" customFormat="1" ht="24.15" customHeight="1">
      <c r="A181" s="37"/>
      <c r="B181" s="170"/>
      <c r="C181" s="171" t="s">
        <v>313</v>
      </c>
      <c r="D181" s="171" t="s">
        <v>139</v>
      </c>
      <c r="E181" s="172" t="s">
        <v>1694</v>
      </c>
      <c r="F181" s="173" t="s">
        <v>1695</v>
      </c>
      <c r="G181" s="174" t="s">
        <v>1493</v>
      </c>
      <c r="H181" s="230"/>
      <c r="I181" s="176"/>
      <c r="J181" s="177">
        <f>ROUND(I181*H181,2)</f>
        <v>0</v>
      </c>
      <c r="K181" s="173" t="s">
        <v>1317</v>
      </c>
      <c r="L181" s="38"/>
      <c r="M181" s="178" t="s">
        <v>1</v>
      </c>
      <c r="N181" s="179" t="s">
        <v>41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292</v>
      </c>
      <c r="AT181" s="182" t="s">
        <v>139</v>
      </c>
      <c r="AU181" s="182" t="s">
        <v>86</v>
      </c>
      <c r="AY181" s="18" t="s">
        <v>136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84</v>
      </c>
      <c r="BK181" s="183">
        <f>ROUND(I181*H181,2)</f>
        <v>0</v>
      </c>
      <c r="BL181" s="18" t="s">
        <v>292</v>
      </c>
      <c r="BM181" s="182" t="s">
        <v>1696</v>
      </c>
    </row>
    <row r="182" s="2" customFormat="1">
      <c r="A182" s="37"/>
      <c r="B182" s="38"/>
      <c r="C182" s="37"/>
      <c r="D182" s="184" t="s">
        <v>145</v>
      </c>
      <c r="E182" s="37"/>
      <c r="F182" s="185" t="s">
        <v>1697</v>
      </c>
      <c r="G182" s="37"/>
      <c r="H182" s="37"/>
      <c r="I182" s="186"/>
      <c r="J182" s="37"/>
      <c r="K182" s="37"/>
      <c r="L182" s="38"/>
      <c r="M182" s="187"/>
      <c r="N182" s="188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145</v>
      </c>
      <c r="AU182" s="18" t="s">
        <v>86</v>
      </c>
    </row>
    <row r="183" s="12" customFormat="1" ht="22.8" customHeight="1">
      <c r="A183" s="12"/>
      <c r="B183" s="157"/>
      <c r="C183" s="12"/>
      <c r="D183" s="158" t="s">
        <v>75</v>
      </c>
      <c r="E183" s="168" t="s">
        <v>290</v>
      </c>
      <c r="F183" s="168" t="s">
        <v>291</v>
      </c>
      <c r="G183" s="12"/>
      <c r="H183" s="12"/>
      <c r="I183" s="160"/>
      <c r="J183" s="169">
        <f>BK183</f>
        <v>0</v>
      </c>
      <c r="K183" s="12"/>
      <c r="L183" s="157"/>
      <c r="M183" s="162"/>
      <c r="N183" s="163"/>
      <c r="O183" s="163"/>
      <c r="P183" s="164">
        <f>SUM(P184:P228)</f>
        <v>0</v>
      </c>
      <c r="Q183" s="163"/>
      <c r="R183" s="164">
        <f>SUM(R184:R228)</f>
        <v>1.2549215999999999</v>
      </c>
      <c r="S183" s="163"/>
      <c r="T183" s="165">
        <f>SUM(T184:T228)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8" t="s">
        <v>86</v>
      </c>
      <c r="AT183" s="166" t="s">
        <v>75</v>
      </c>
      <c r="AU183" s="166" t="s">
        <v>84</v>
      </c>
      <c r="AY183" s="158" t="s">
        <v>136</v>
      </c>
      <c r="BK183" s="167">
        <f>SUM(BK184:BK228)</f>
        <v>0</v>
      </c>
    </row>
    <row r="184" s="2" customFormat="1" ht="24.15" customHeight="1">
      <c r="A184" s="37"/>
      <c r="B184" s="170"/>
      <c r="C184" s="171" t="s">
        <v>7</v>
      </c>
      <c r="D184" s="171" t="s">
        <v>139</v>
      </c>
      <c r="E184" s="172" t="s">
        <v>748</v>
      </c>
      <c r="F184" s="173" t="s">
        <v>1698</v>
      </c>
      <c r="G184" s="174" t="s">
        <v>295</v>
      </c>
      <c r="H184" s="175">
        <v>1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41</v>
      </c>
      <c r="O184" s="76"/>
      <c r="P184" s="180">
        <f>O184*H184</f>
        <v>0</v>
      </c>
      <c r="Q184" s="180">
        <v>0.02894</v>
      </c>
      <c r="R184" s="180">
        <f>Q184*H184</f>
        <v>0.02894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292</v>
      </c>
      <c r="AT184" s="182" t="s">
        <v>139</v>
      </c>
      <c r="AU184" s="182" t="s">
        <v>86</v>
      </c>
      <c r="AY184" s="18" t="s">
        <v>136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84</v>
      </c>
      <c r="BK184" s="183">
        <f>ROUND(I184*H184,2)</f>
        <v>0</v>
      </c>
      <c r="BL184" s="18" t="s">
        <v>292</v>
      </c>
      <c r="BM184" s="182" t="s">
        <v>1699</v>
      </c>
    </row>
    <row r="185" s="2" customFormat="1">
      <c r="A185" s="37"/>
      <c r="B185" s="38"/>
      <c r="C185" s="37"/>
      <c r="D185" s="184" t="s">
        <v>145</v>
      </c>
      <c r="E185" s="37"/>
      <c r="F185" s="185" t="s">
        <v>1698</v>
      </c>
      <c r="G185" s="37"/>
      <c r="H185" s="37"/>
      <c r="I185" s="186"/>
      <c r="J185" s="37"/>
      <c r="K185" s="37"/>
      <c r="L185" s="38"/>
      <c r="M185" s="187"/>
      <c r="N185" s="188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145</v>
      </c>
      <c r="AU185" s="18" t="s">
        <v>86</v>
      </c>
    </row>
    <row r="186" s="13" customFormat="1">
      <c r="A186" s="13"/>
      <c r="B186" s="189"/>
      <c r="C186" s="13"/>
      <c r="D186" s="184" t="s">
        <v>147</v>
      </c>
      <c r="E186" s="190" t="s">
        <v>1</v>
      </c>
      <c r="F186" s="191" t="s">
        <v>1700</v>
      </c>
      <c r="G186" s="13"/>
      <c r="H186" s="190" t="s">
        <v>1</v>
      </c>
      <c r="I186" s="192"/>
      <c r="J186" s="13"/>
      <c r="K186" s="13"/>
      <c r="L186" s="189"/>
      <c r="M186" s="193"/>
      <c r="N186" s="194"/>
      <c r="O186" s="194"/>
      <c r="P186" s="194"/>
      <c r="Q186" s="194"/>
      <c r="R186" s="194"/>
      <c r="S186" s="194"/>
      <c r="T186" s="19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90" t="s">
        <v>147</v>
      </c>
      <c r="AU186" s="190" t="s">
        <v>86</v>
      </c>
      <c r="AV186" s="13" t="s">
        <v>84</v>
      </c>
      <c r="AW186" s="13" t="s">
        <v>32</v>
      </c>
      <c r="AX186" s="13" t="s">
        <v>76</v>
      </c>
      <c r="AY186" s="190" t="s">
        <v>136</v>
      </c>
    </row>
    <row r="187" s="14" customFormat="1">
      <c r="A187" s="14"/>
      <c r="B187" s="196"/>
      <c r="C187" s="14"/>
      <c r="D187" s="184" t="s">
        <v>147</v>
      </c>
      <c r="E187" s="197" t="s">
        <v>1</v>
      </c>
      <c r="F187" s="198" t="s">
        <v>84</v>
      </c>
      <c r="G187" s="14"/>
      <c r="H187" s="199">
        <v>1</v>
      </c>
      <c r="I187" s="200"/>
      <c r="J187" s="14"/>
      <c r="K187" s="14"/>
      <c r="L187" s="196"/>
      <c r="M187" s="201"/>
      <c r="N187" s="202"/>
      <c r="O187" s="202"/>
      <c r="P187" s="202"/>
      <c r="Q187" s="202"/>
      <c r="R187" s="202"/>
      <c r="S187" s="202"/>
      <c r="T187" s="20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7" t="s">
        <v>147</v>
      </c>
      <c r="AU187" s="197" t="s">
        <v>86</v>
      </c>
      <c r="AV187" s="14" t="s">
        <v>86</v>
      </c>
      <c r="AW187" s="14" t="s">
        <v>32</v>
      </c>
      <c r="AX187" s="14" t="s">
        <v>84</v>
      </c>
      <c r="AY187" s="197" t="s">
        <v>136</v>
      </c>
    </row>
    <row r="188" s="2" customFormat="1" ht="24.15" customHeight="1">
      <c r="A188" s="37"/>
      <c r="B188" s="170"/>
      <c r="C188" s="171" t="s">
        <v>322</v>
      </c>
      <c r="D188" s="171" t="s">
        <v>139</v>
      </c>
      <c r="E188" s="172" t="s">
        <v>1701</v>
      </c>
      <c r="F188" s="173" t="s">
        <v>1702</v>
      </c>
      <c r="G188" s="174" t="s">
        <v>295</v>
      </c>
      <c r="H188" s="175">
        <v>7</v>
      </c>
      <c r="I188" s="176"/>
      <c r="J188" s="177">
        <f>ROUND(I188*H188,2)</f>
        <v>0</v>
      </c>
      <c r="K188" s="173" t="s">
        <v>154</v>
      </c>
      <c r="L188" s="38"/>
      <c r="M188" s="178" t="s">
        <v>1</v>
      </c>
      <c r="N188" s="179" t="s">
        <v>41</v>
      </c>
      <c r="O188" s="76"/>
      <c r="P188" s="180">
        <f>O188*H188</f>
        <v>0</v>
      </c>
      <c r="Q188" s="180">
        <v>0.016969999999999999</v>
      </c>
      <c r="R188" s="180">
        <f>Q188*H188</f>
        <v>0.11878999999999999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292</v>
      </c>
      <c r="AT188" s="182" t="s">
        <v>139</v>
      </c>
      <c r="AU188" s="182" t="s">
        <v>86</v>
      </c>
      <c r="AY188" s="18" t="s">
        <v>136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84</v>
      </c>
      <c r="BK188" s="183">
        <f>ROUND(I188*H188,2)</f>
        <v>0</v>
      </c>
      <c r="BL188" s="18" t="s">
        <v>292</v>
      </c>
      <c r="BM188" s="182" t="s">
        <v>1703</v>
      </c>
    </row>
    <row r="189" s="2" customFormat="1">
      <c r="A189" s="37"/>
      <c r="B189" s="38"/>
      <c r="C189" s="37"/>
      <c r="D189" s="184" t="s">
        <v>145</v>
      </c>
      <c r="E189" s="37"/>
      <c r="F189" s="185" t="s">
        <v>1704</v>
      </c>
      <c r="G189" s="37"/>
      <c r="H189" s="37"/>
      <c r="I189" s="186"/>
      <c r="J189" s="37"/>
      <c r="K189" s="37"/>
      <c r="L189" s="38"/>
      <c r="M189" s="187"/>
      <c r="N189" s="188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145</v>
      </c>
      <c r="AU189" s="18" t="s">
        <v>86</v>
      </c>
    </row>
    <row r="190" s="2" customFormat="1" ht="37.8" customHeight="1">
      <c r="A190" s="37"/>
      <c r="B190" s="170"/>
      <c r="C190" s="171" t="s">
        <v>327</v>
      </c>
      <c r="D190" s="171" t="s">
        <v>139</v>
      </c>
      <c r="E190" s="172" t="s">
        <v>1705</v>
      </c>
      <c r="F190" s="173" t="s">
        <v>1706</v>
      </c>
      <c r="G190" s="174" t="s">
        <v>295</v>
      </c>
      <c r="H190" s="175">
        <v>3</v>
      </c>
      <c r="I190" s="176"/>
      <c r="J190" s="177">
        <f>ROUND(I190*H190,2)</f>
        <v>0</v>
      </c>
      <c r="K190" s="173" t="s">
        <v>1</v>
      </c>
      <c r="L190" s="38"/>
      <c r="M190" s="178" t="s">
        <v>1</v>
      </c>
      <c r="N190" s="179" t="s">
        <v>41</v>
      </c>
      <c r="O190" s="76"/>
      <c r="P190" s="180">
        <f>O190*H190</f>
        <v>0</v>
      </c>
      <c r="Q190" s="180">
        <v>0.016969999999999999</v>
      </c>
      <c r="R190" s="180">
        <f>Q190*H190</f>
        <v>0.050909999999999997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292</v>
      </c>
      <c r="AT190" s="182" t="s">
        <v>139</v>
      </c>
      <c r="AU190" s="182" t="s">
        <v>86</v>
      </c>
      <c r="AY190" s="18" t="s">
        <v>136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84</v>
      </c>
      <c r="BK190" s="183">
        <f>ROUND(I190*H190,2)</f>
        <v>0</v>
      </c>
      <c r="BL190" s="18" t="s">
        <v>292</v>
      </c>
      <c r="BM190" s="182" t="s">
        <v>1707</v>
      </c>
    </row>
    <row r="191" s="2" customFormat="1">
      <c r="A191" s="37"/>
      <c r="B191" s="38"/>
      <c r="C191" s="37"/>
      <c r="D191" s="184" t="s">
        <v>145</v>
      </c>
      <c r="E191" s="37"/>
      <c r="F191" s="185" t="s">
        <v>1706</v>
      </c>
      <c r="G191" s="37"/>
      <c r="H191" s="37"/>
      <c r="I191" s="186"/>
      <c r="J191" s="37"/>
      <c r="K191" s="37"/>
      <c r="L191" s="38"/>
      <c r="M191" s="187"/>
      <c r="N191" s="188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145</v>
      </c>
      <c r="AU191" s="18" t="s">
        <v>86</v>
      </c>
    </row>
    <row r="192" s="2" customFormat="1" ht="24.15" customHeight="1">
      <c r="A192" s="37"/>
      <c r="B192" s="170"/>
      <c r="C192" s="171" t="s">
        <v>332</v>
      </c>
      <c r="D192" s="171" t="s">
        <v>139</v>
      </c>
      <c r="E192" s="172" t="s">
        <v>757</v>
      </c>
      <c r="F192" s="173" t="s">
        <v>758</v>
      </c>
      <c r="G192" s="174" t="s">
        <v>295</v>
      </c>
      <c r="H192" s="175">
        <v>1</v>
      </c>
      <c r="I192" s="176"/>
      <c r="J192" s="177">
        <f>ROUND(I192*H192,2)</f>
        <v>0</v>
      </c>
      <c r="K192" s="173" t="s">
        <v>154</v>
      </c>
      <c r="L192" s="38"/>
      <c r="M192" s="178" t="s">
        <v>1</v>
      </c>
      <c r="N192" s="179" t="s">
        <v>41</v>
      </c>
      <c r="O192" s="76"/>
      <c r="P192" s="180">
        <f>O192*H192</f>
        <v>0</v>
      </c>
      <c r="Q192" s="180">
        <v>0.017690000000000001</v>
      </c>
      <c r="R192" s="180">
        <f>Q192*H192</f>
        <v>0.017690000000000001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292</v>
      </c>
      <c r="AT192" s="182" t="s">
        <v>139</v>
      </c>
      <c r="AU192" s="182" t="s">
        <v>86</v>
      </c>
      <c r="AY192" s="18" t="s">
        <v>136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84</v>
      </c>
      <c r="BK192" s="183">
        <f>ROUND(I192*H192,2)</f>
        <v>0</v>
      </c>
      <c r="BL192" s="18" t="s">
        <v>292</v>
      </c>
      <c r="BM192" s="182" t="s">
        <v>1708</v>
      </c>
    </row>
    <row r="193" s="2" customFormat="1">
      <c r="A193" s="37"/>
      <c r="B193" s="38"/>
      <c r="C193" s="37"/>
      <c r="D193" s="184" t="s">
        <v>145</v>
      </c>
      <c r="E193" s="37"/>
      <c r="F193" s="185" t="s">
        <v>760</v>
      </c>
      <c r="G193" s="37"/>
      <c r="H193" s="37"/>
      <c r="I193" s="186"/>
      <c r="J193" s="37"/>
      <c r="K193" s="37"/>
      <c r="L193" s="38"/>
      <c r="M193" s="187"/>
      <c r="N193" s="188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145</v>
      </c>
      <c r="AU193" s="18" t="s">
        <v>86</v>
      </c>
    </row>
    <row r="194" s="2" customFormat="1" ht="24.15" customHeight="1">
      <c r="A194" s="37"/>
      <c r="B194" s="170"/>
      <c r="C194" s="171" t="s">
        <v>340</v>
      </c>
      <c r="D194" s="171" t="s">
        <v>139</v>
      </c>
      <c r="E194" s="172" t="s">
        <v>762</v>
      </c>
      <c r="F194" s="173" t="s">
        <v>763</v>
      </c>
      <c r="G194" s="174" t="s">
        <v>295</v>
      </c>
      <c r="H194" s="175">
        <v>28</v>
      </c>
      <c r="I194" s="176"/>
      <c r="J194" s="177">
        <f>ROUND(I194*H194,2)</f>
        <v>0</v>
      </c>
      <c r="K194" s="173" t="s">
        <v>154</v>
      </c>
      <c r="L194" s="38"/>
      <c r="M194" s="178" t="s">
        <v>1</v>
      </c>
      <c r="N194" s="179" t="s">
        <v>41</v>
      </c>
      <c r="O194" s="76"/>
      <c r="P194" s="180">
        <f>O194*H194</f>
        <v>0</v>
      </c>
      <c r="Q194" s="180">
        <v>0.027629999999999998</v>
      </c>
      <c r="R194" s="180">
        <f>Q194*H194</f>
        <v>0.77363999999999999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292</v>
      </c>
      <c r="AT194" s="182" t="s">
        <v>139</v>
      </c>
      <c r="AU194" s="182" t="s">
        <v>86</v>
      </c>
      <c r="AY194" s="18" t="s">
        <v>136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84</v>
      </c>
      <c r="BK194" s="183">
        <f>ROUND(I194*H194,2)</f>
        <v>0</v>
      </c>
      <c r="BL194" s="18" t="s">
        <v>292</v>
      </c>
      <c r="BM194" s="182" t="s">
        <v>1709</v>
      </c>
    </row>
    <row r="195" s="2" customFormat="1">
      <c r="A195" s="37"/>
      <c r="B195" s="38"/>
      <c r="C195" s="37"/>
      <c r="D195" s="184" t="s">
        <v>145</v>
      </c>
      <c r="E195" s="37"/>
      <c r="F195" s="185" t="s">
        <v>765</v>
      </c>
      <c r="G195" s="37"/>
      <c r="H195" s="37"/>
      <c r="I195" s="186"/>
      <c r="J195" s="37"/>
      <c r="K195" s="37"/>
      <c r="L195" s="38"/>
      <c r="M195" s="187"/>
      <c r="N195" s="188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145</v>
      </c>
      <c r="AU195" s="18" t="s">
        <v>86</v>
      </c>
    </row>
    <row r="196" s="2" customFormat="1" ht="37.8" customHeight="1">
      <c r="A196" s="37"/>
      <c r="B196" s="170"/>
      <c r="C196" s="171" t="s">
        <v>346</v>
      </c>
      <c r="D196" s="171" t="s">
        <v>139</v>
      </c>
      <c r="E196" s="172" t="s">
        <v>767</v>
      </c>
      <c r="F196" s="173" t="s">
        <v>768</v>
      </c>
      <c r="G196" s="174" t="s">
        <v>295</v>
      </c>
      <c r="H196" s="175">
        <v>2</v>
      </c>
      <c r="I196" s="176"/>
      <c r="J196" s="177">
        <f>ROUND(I196*H196,2)</f>
        <v>0</v>
      </c>
      <c r="K196" s="173" t="s">
        <v>154</v>
      </c>
      <c r="L196" s="38"/>
      <c r="M196" s="178" t="s">
        <v>1</v>
      </c>
      <c r="N196" s="179" t="s">
        <v>41</v>
      </c>
      <c r="O196" s="76"/>
      <c r="P196" s="180">
        <f>O196*H196</f>
        <v>0</v>
      </c>
      <c r="Q196" s="180">
        <v>0.070419999999999996</v>
      </c>
      <c r="R196" s="180">
        <f>Q196*H196</f>
        <v>0.14083999999999999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292</v>
      </c>
      <c r="AT196" s="182" t="s">
        <v>139</v>
      </c>
      <c r="AU196" s="182" t="s">
        <v>86</v>
      </c>
      <c r="AY196" s="18" t="s">
        <v>136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84</v>
      </c>
      <c r="BK196" s="183">
        <f>ROUND(I196*H196,2)</f>
        <v>0</v>
      </c>
      <c r="BL196" s="18" t="s">
        <v>292</v>
      </c>
      <c r="BM196" s="182" t="s">
        <v>1710</v>
      </c>
    </row>
    <row r="197" s="2" customFormat="1">
      <c r="A197" s="37"/>
      <c r="B197" s="38"/>
      <c r="C197" s="37"/>
      <c r="D197" s="184" t="s">
        <v>145</v>
      </c>
      <c r="E197" s="37"/>
      <c r="F197" s="185" t="s">
        <v>770</v>
      </c>
      <c r="G197" s="37"/>
      <c r="H197" s="37"/>
      <c r="I197" s="186"/>
      <c r="J197" s="37"/>
      <c r="K197" s="37"/>
      <c r="L197" s="38"/>
      <c r="M197" s="187"/>
      <c r="N197" s="188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145</v>
      </c>
      <c r="AU197" s="18" t="s">
        <v>86</v>
      </c>
    </row>
    <row r="198" s="2" customFormat="1" ht="24.15" customHeight="1">
      <c r="A198" s="37"/>
      <c r="B198" s="170"/>
      <c r="C198" s="171" t="s">
        <v>353</v>
      </c>
      <c r="D198" s="171" t="s">
        <v>139</v>
      </c>
      <c r="E198" s="172" t="s">
        <v>772</v>
      </c>
      <c r="F198" s="173" t="s">
        <v>773</v>
      </c>
      <c r="G198" s="174" t="s">
        <v>295</v>
      </c>
      <c r="H198" s="175">
        <v>28</v>
      </c>
      <c r="I198" s="176"/>
      <c r="J198" s="177">
        <f>ROUND(I198*H198,2)</f>
        <v>0</v>
      </c>
      <c r="K198" s="173" t="s">
        <v>1</v>
      </c>
      <c r="L198" s="38"/>
      <c r="M198" s="178" t="s">
        <v>1</v>
      </c>
      <c r="N198" s="179" t="s">
        <v>41</v>
      </c>
      <c r="O198" s="76"/>
      <c r="P198" s="180">
        <f>O198*H198</f>
        <v>0</v>
      </c>
      <c r="Q198" s="180">
        <v>1.8199999999999999E-05</v>
      </c>
      <c r="R198" s="180">
        <f>Q198*H198</f>
        <v>0.00050959999999999992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292</v>
      </c>
      <c r="AT198" s="182" t="s">
        <v>139</v>
      </c>
      <c r="AU198" s="182" t="s">
        <v>86</v>
      </c>
      <c r="AY198" s="18" t="s">
        <v>136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84</v>
      </c>
      <c r="BK198" s="183">
        <f>ROUND(I198*H198,2)</f>
        <v>0</v>
      </c>
      <c r="BL198" s="18" t="s">
        <v>292</v>
      </c>
      <c r="BM198" s="182" t="s">
        <v>1711</v>
      </c>
    </row>
    <row r="199" s="2" customFormat="1">
      <c r="A199" s="37"/>
      <c r="B199" s="38"/>
      <c r="C199" s="37"/>
      <c r="D199" s="184" t="s">
        <v>145</v>
      </c>
      <c r="E199" s="37"/>
      <c r="F199" s="185" t="s">
        <v>775</v>
      </c>
      <c r="G199" s="37"/>
      <c r="H199" s="37"/>
      <c r="I199" s="186"/>
      <c r="J199" s="37"/>
      <c r="K199" s="37"/>
      <c r="L199" s="38"/>
      <c r="M199" s="187"/>
      <c r="N199" s="188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145</v>
      </c>
      <c r="AU199" s="18" t="s">
        <v>86</v>
      </c>
    </row>
    <row r="200" s="2" customFormat="1" ht="16.5" customHeight="1">
      <c r="A200" s="37"/>
      <c r="B200" s="170"/>
      <c r="C200" s="216" t="s">
        <v>362</v>
      </c>
      <c r="D200" s="216" t="s">
        <v>554</v>
      </c>
      <c r="E200" s="217" t="s">
        <v>777</v>
      </c>
      <c r="F200" s="218" t="s">
        <v>778</v>
      </c>
      <c r="G200" s="219" t="s">
        <v>335</v>
      </c>
      <c r="H200" s="220">
        <v>28</v>
      </c>
      <c r="I200" s="221"/>
      <c r="J200" s="222">
        <f>ROUND(I200*H200,2)</f>
        <v>0</v>
      </c>
      <c r="K200" s="218" t="s">
        <v>1</v>
      </c>
      <c r="L200" s="223"/>
      <c r="M200" s="224" t="s">
        <v>1</v>
      </c>
      <c r="N200" s="225" t="s">
        <v>41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383</v>
      </c>
      <c r="AT200" s="182" t="s">
        <v>554</v>
      </c>
      <c r="AU200" s="182" t="s">
        <v>86</v>
      </c>
      <c r="AY200" s="18" t="s">
        <v>136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84</v>
      </c>
      <c r="BK200" s="183">
        <f>ROUND(I200*H200,2)</f>
        <v>0</v>
      </c>
      <c r="BL200" s="18" t="s">
        <v>292</v>
      </c>
      <c r="BM200" s="182" t="s">
        <v>1712</v>
      </c>
    </row>
    <row r="201" s="2" customFormat="1">
      <c r="A201" s="37"/>
      <c r="B201" s="38"/>
      <c r="C201" s="37"/>
      <c r="D201" s="184" t="s">
        <v>145</v>
      </c>
      <c r="E201" s="37"/>
      <c r="F201" s="185" t="s">
        <v>778</v>
      </c>
      <c r="G201" s="37"/>
      <c r="H201" s="37"/>
      <c r="I201" s="186"/>
      <c r="J201" s="37"/>
      <c r="K201" s="37"/>
      <c r="L201" s="38"/>
      <c r="M201" s="187"/>
      <c r="N201" s="188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145</v>
      </c>
      <c r="AU201" s="18" t="s">
        <v>86</v>
      </c>
    </row>
    <row r="202" s="2" customFormat="1">
      <c r="A202" s="37"/>
      <c r="B202" s="38"/>
      <c r="C202" s="37"/>
      <c r="D202" s="184" t="s">
        <v>558</v>
      </c>
      <c r="E202" s="37"/>
      <c r="F202" s="226" t="s">
        <v>780</v>
      </c>
      <c r="G202" s="37"/>
      <c r="H202" s="37"/>
      <c r="I202" s="186"/>
      <c r="J202" s="37"/>
      <c r="K202" s="37"/>
      <c r="L202" s="38"/>
      <c r="M202" s="187"/>
      <c r="N202" s="188"/>
      <c r="O202" s="76"/>
      <c r="P202" s="76"/>
      <c r="Q202" s="76"/>
      <c r="R202" s="76"/>
      <c r="S202" s="76"/>
      <c r="T202" s="7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8" t="s">
        <v>558</v>
      </c>
      <c r="AU202" s="18" t="s">
        <v>86</v>
      </c>
    </row>
    <row r="203" s="2" customFormat="1" ht="24.15" customHeight="1">
      <c r="A203" s="37"/>
      <c r="B203" s="170"/>
      <c r="C203" s="171" t="s">
        <v>367</v>
      </c>
      <c r="D203" s="171" t="s">
        <v>139</v>
      </c>
      <c r="E203" s="172" t="s">
        <v>782</v>
      </c>
      <c r="F203" s="173" t="s">
        <v>783</v>
      </c>
      <c r="G203" s="174" t="s">
        <v>295</v>
      </c>
      <c r="H203" s="175">
        <v>10</v>
      </c>
      <c r="I203" s="176"/>
      <c r="J203" s="177">
        <f>ROUND(I203*H203,2)</f>
        <v>0</v>
      </c>
      <c r="K203" s="173" t="s">
        <v>784</v>
      </c>
      <c r="L203" s="38"/>
      <c r="M203" s="178" t="s">
        <v>1</v>
      </c>
      <c r="N203" s="179" t="s">
        <v>41</v>
      </c>
      <c r="O203" s="76"/>
      <c r="P203" s="180">
        <f>O203*H203</f>
        <v>0</v>
      </c>
      <c r="Q203" s="180">
        <v>1.8199999999999999E-05</v>
      </c>
      <c r="R203" s="180">
        <f>Q203*H203</f>
        <v>0.00018199999999999998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292</v>
      </c>
      <c r="AT203" s="182" t="s">
        <v>139</v>
      </c>
      <c r="AU203" s="182" t="s">
        <v>86</v>
      </c>
      <c r="AY203" s="18" t="s">
        <v>136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84</v>
      </c>
      <c r="BK203" s="183">
        <f>ROUND(I203*H203,2)</f>
        <v>0</v>
      </c>
      <c r="BL203" s="18" t="s">
        <v>292</v>
      </c>
      <c r="BM203" s="182" t="s">
        <v>1713</v>
      </c>
    </row>
    <row r="204" s="2" customFormat="1">
      <c r="A204" s="37"/>
      <c r="B204" s="38"/>
      <c r="C204" s="37"/>
      <c r="D204" s="184" t="s">
        <v>145</v>
      </c>
      <c r="E204" s="37"/>
      <c r="F204" s="185" t="s">
        <v>786</v>
      </c>
      <c r="G204" s="37"/>
      <c r="H204" s="37"/>
      <c r="I204" s="186"/>
      <c r="J204" s="37"/>
      <c r="K204" s="37"/>
      <c r="L204" s="38"/>
      <c r="M204" s="187"/>
      <c r="N204" s="188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145</v>
      </c>
      <c r="AU204" s="18" t="s">
        <v>86</v>
      </c>
    </row>
    <row r="205" s="2" customFormat="1" ht="16.5" customHeight="1">
      <c r="A205" s="37"/>
      <c r="B205" s="170"/>
      <c r="C205" s="216" t="s">
        <v>372</v>
      </c>
      <c r="D205" s="216" t="s">
        <v>554</v>
      </c>
      <c r="E205" s="217" t="s">
        <v>788</v>
      </c>
      <c r="F205" s="218" t="s">
        <v>789</v>
      </c>
      <c r="G205" s="219" t="s">
        <v>335</v>
      </c>
      <c r="H205" s="220">
        <v>10</v>
      </c>
      <c r="I205" s="221"/>
      <c r="J205" s="222">
        <f>ROUND(I205*H205,2)</f>
        <v>0</v>
      </c>
      <c r="K205" s="218" t="s">
        <v>1</v>
      </c>
      <c r="L205" s="223"/>
      <c r="M205" s="224" t="s">
        <v>1</v>
      </c>
      <c r="N205" s="225" t="s">
        <v>41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383</v>
      </c>
      <c r="AT205" s="182" t="s">
        <v>554</v>
      </c>
      <c r="AU205" s="182" t="s">
        <v>86</v>
      </c>
      <c r="AY205" s="18" t="s">
        <v>136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84</v>
      </c>
      <c r="BK205" s="183">
        <f>ROUND(I205*H205,2)</f>
        <v>0</v>
      </c>
      <c r="BL205" s="18" t="s">
        <v>292</v>
      </c>
      <c r="BM205" s="182" t="s">
        <v>1714</v>
      </c>
    </row>
    <row r="206" s="2" customFormat="1">
      <c r="A206" s="37"/>
      <c r="B206" s="38"/>
      <c r="C206" s="37"/>
      <c r="D206" s="184" t="s">
        <v>145</v>
      </c>
      <c r="E206" s="37"/>
      <c r="F206" s="185" t="s">
        <v>791</v>
      </c>
      <c r="G206" s="37"/>
      <c r="H206" s="37"/>
      <c r="I206" s="186"/>
      <c r="J206" s="37"/>
      <c r="K206" s="37"/>
      <c r="L206" s="38"/>
      <c r="M206" s="187"/>
      <c r="N206" s="188"/>
      <c r="O206" s="76"/>
      <c r="P206" s="76"/>
      <c r="Q206" s="76"/>
      <c r="R206" s="76"/>
      <c r="S206" s="76"/>
      <c r="T206" s="7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8" t="s">
        <v>145</v>
      </c>
      <c r="AU206" s="18" t="s">
        <v>86</v>
      </c>
    </row>
    <row r="207" s="2" customFormat="1">
      <c r="A207" s="37"/>
      <c r="B207" s="38"/>
      <c r="C207" s="37"/>
      <c r="D207" s="184" t="s">
        <v>558</v>
      </c>
      <c r="E207" s="37"/>
      <c r="F207" s="226" t="s">
        <v>792</v>
      </c>
      <c r="G207" s="37"/>
      <c r="H207" s="37"/>
      <c r="I207" s="186"/>
      <c r="J207" s="37"/>
      <c r="K207" s="37"/>
      <c r="L207" s="38"/>
      <c r="M207" s="187"/>
      <c r="N207" s="188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558</v>
      </c>
      <c r="AU207" s="18" t="s">
        <v>86</v>
      </c>
    </row>
    <row r="208" s="2" customFormat="1" ht="16.5" customHeight="1">
      <c r="A208" s="37"/>
      <c r="B208" s="170"/>
      <c r="C208" s="216" t="s">
        <v>378</v>
      </c>
      <c r="D208" s="216" t="s">
        <v>554</v>
      </c>
      <c r="E208" s="217" t="s">
        <v>794</v>
      </c>
      <c r="F208" s="218" t="s">
        <v>791</v>
      </c>
      <c r="G208" s="219" t="s">
        <v>335</v>
      </c>
      <c r="H208" s="220">
        <v>10</v>
      </c>
      <c r="I208" s="221"/>
      <c r="J208" s="222">
        <f>ROUND(I208*H208,2)</f>
        <v>0</v>
      </c>
      <c r="K208" s="218" t="s">
        <v>1</v>
      </c>
      <c r="L208" s="223"/>
      <c r="M208" s="224" t="s">
        <v>1</v>
      </c>
      <c r="N208" s="225" t="s">
        <v>41</v>
      </c>
      <c r="O208" s="76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383</v>
      </c>
      <c r="AT208" s="182" t="s">
        <v>554</v>
      </c>
      <c r="AU208" s="182" t="s">
        <v>86</v>
      </c>
      <c r="AY208" s="18" t="s">
        <v>136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84</v>
      </c>
      <c r="BK208" s="183">
        <f>ROUND(I208*H208,2)</f>
        <v>0</v>
      </c>
      <c r="BL208" s="18" t="s">
        <v>292</v>
      </c>
      <c r="BM208" s="182" t="s">
        <v>1715</v>
      </c>
    </row>
    <row r="209" s="2" customFormat="1">
      <c r="A209" s="37"/>
      <c r="B209" s="38"/>
      <c r="C209" s="37"/>
      <c r="D209" s="184" t="s">
        <v>145</v>
      </c>
      <c r="E209" s="37"/>
      <c r="F209" s="185" t="s">
        <v>791</v>
      </c>
      <c r="G209" s="37"/>
      <c r="H209" s="37"/>
      <c r="I209" s="186"/>
      <c r="J209" s="37"/>
      <c r="K209" s="37"/>
      <c r="L209" s="38"/>
      <c r="M209" s="187"/>
      <c r="N209" s="188"/>
      <c r="O209" s="76"/>
      <c r="P209" s="76"/>
      <c r="Q209" s="76"/>
      <c r="R209" s="76"/>
      <c r="S209" s="76"/>
      <c r="T209" s="7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8" t="s">
        <v>145</v>
      </c>
      <c r="AU209" s="18" t="s">
        <v>86</v>
      </c>
    </row>
    <row r="210" s="2" customFormat="1">
      <c r="A210" s="37"/>
      <c r="B210" s="38"/>
      <c r="C210" s="37"/>
      <c r="D210" s="184" t="s">
        <v>558</v>
      </c>
      <c r="E210" s="37"/>
      <c r="F210" s="226" t="s">
        <v>796</v>
      </c>
      <c r="G210" s="37"/>
      <c r="H210" s="37"/>
      <c r="I210" s="186"/>
      <c r="J210" s="37"/>
      <c r="K210" s="37"/>
      <c r="L210" s="38"/>
      <c r="M210" s="187"/>
      <c r="N210" s="188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558</v>
      </c>
      <c r="AU210" s="18" t="s">
        <v>86</v>
      </c>
    </row>
    <row r="211" s="2" customFormat="1" ht="16.5" customHeight="1">
      <c r="A211" s="37"/>
      <c r="B211" s="170"/>
      <c r="C211" s="171" t="s">
        <v>383</v>
      </c>
      <c r="D211" s="171" t="s">
        <v>139</v>
      </c>
      <c r="E211" s="172" t="s">
        <v>798</v>
      </c>
      <c r="F211" s="173" t="s">
        <v>799</v>
      </c>
      <c r="G211" s="174" t="s">
        <v>295</v>
      </c>
      <c r="H211" s="175">
        <v>1</v>
      </c>
      <c r="I211" s="176"/>
      <c r="J211" s="177">
        <f>ROUND(I211*H211,2)</f>
        <v>0</v>
      </c>
      <c r="K211" s="173" t="s">
        <v>800</v>
      </c>
      <c r="L211" s="38"/>
      <c r="M211" s="178" t="s">
        <v>1</v>
      </c>
      <c r="N211" s="179" t="s">
        <v>41</v>
      </c>
      <c r="O211" s="76"/>
      <c r="P211" s="180">
        <f>O211*H211</f>
        <v>0</v>
      </c>
      <c r="Q211" s="180">
        <v>0.00064000000000000005</v>
      </c>
      <c r="R211" s="180">
        <f>Q211*H211</f>
        <v>0.00064000000000000005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292</v>
      </c>
      <c r="AT211" s="182" t="s">
        <v>139</v>
      </c>
      <c r="AU211" s="182" t="s">
        <v>86</v>
      </c>
      <c r="AY211" s="18" t="s">
        <v>136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84</v>
      </c>
      <c r="BK211" s="183">
        <f>ROUND(I211*H211,2)</f>
        <v>0</v>
      </c>
      <c r="BL211" s="18" t="s">
        <v>292</v>
      </c>
      <c r="BM211" s="182" t="s">
        <v>1716</v>
      </c>
    </row>
    <row r="212" s="2" customFormat="1">
      <c r="A212" s="37"/>
      <c r="B212" s="38"/>
      <c r="C212" s="37"/>
      <c r="D212" s="184" t="s">
        <v>145</v>
      </c>
      <c r="E212" s="37"/>
      <c r="F212" s="185" t="s">
        <v>802</v>
      </c>
      <c r="G212" s="37"/>
      <c r="H212" s="37"/>
      <c r="I212" s="186"/>
      <c r="J212" s="37"/>
      <c r="K212" s="37"/>
      <c r="L212" s="38"/>
      <c r="M212" s="187"/>
      <c r="N212" s="188"/>
      <c r="O212" s="76"/>
      <c r="P212" s="76"/>
      <c r="Q212" s="76"/>
      <c r="R212" s="76"/>
      <c r="S212" s="76"/>
      <c r="T212" s="7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145</v>
      </c>
      <c r="AU212" s="18" t="s">
        <v>86</v>
      </c>
    </row>
    <row r="213" s="2" customFormat="1" ht="16.5" customHeight="1">
      <c r="A213" s="37"/>
      <c r="B213" s="170"/>
      <c r="C213" s="216" t="s">
        <v>390</v>
      </c>
      <c r="D213" s="216" t="s">
        <v>554</v>
      </c>
      <c r="E213" s="217" t="s">
        <v>804</v>
      </c>
      <c r="F213" s="218" t="s">
        <v>805</v>
      </c>
      <c r="G213" s="219" t="s">
        <v>335</v>
      </c>
      <c r="H213" s="220">
        <v>1</v>
      </c>
      <c r="I213" s="221"/>
      <c r="J213" s="222">
        <f>ROUND(I213*H213,2)</f>
        <v>0</v>
      </c>
      <c r="K213" s="218" t="s">
        <v>800</v>
      </c>
      <c r="L213" s="223"/>
      <c r="M213" s="224" t="s">
        <v>1</v>
      </c>
      <c r="N213" s="225" t="s">
        <v>41</v>
      </c>
      <c r="O213" s="76"/>
      <c r="P213" s="180">
        <f>O213*H213</f>
        <v>0</v>
      </c>
      <c r="Q213" s="180">
        <v>0.014</v>
      </c>
      <c r="R213" s="180">
        <f>Q213*H213</f>
        <v>0.014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383</v>
      </c>
      <c r="AT213" s="182" t="s">
        <v>554</v>
      </c>
      <c r="AU213" s="182" t="s">
        <v>86</v>
      </c>
      <c r="AY213" s="18" t="s">
        <v>136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84</v>
      </c>
      <c r="BK213" s="183">
        <f>ROUND(I213*H213,2)</f>
        <v>0</v>
      </c>
      <c r="BL213" s="18" t="s">
        <v>292</v>
      </c>
      <c r="BM213" s="182" t="s">
        <v>1717</v>
      </c>
    </row>
    <row r="214" s="2" customFormat="1">
      <c r="A214" s="37"/>
      <c r="B214" s="38"/>
      <c r="C214" s="37"/>
      <c r="D214" s="184" t="s">
        <v>145</v>
      </c>
      <c r="E214" s="37"/>
      <c r="F214" s="185" t="s">
        <v>805</v>
      </c>
      <c r="G214" s="37"/>
      <c r="H214" s="37"/>
      <c r="I214" s="186"/>
      <c r="J214" s="37"/>
      <c r="K214" s="37"/>
      <c r="L214" s="38"/>
      <c r="M214" s="187"/>
      <c r="N214" s="188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145</v>
      </c>
      <c r="AU214" s="18" t="s">
        <v>86</v>
      </c>
    </row>
    <row r="215" s="2" customFormat="1" ht="16.5" customHeight="1">
      <c r="A215" s="37"/>
      <c r="B215" s="170"/>
      <c r="C215" s="171" t="s">
        <v>405</v>
      </c>
      <c r="D215" s="171" t="s">
        <v>139</v>
      </c>
      <c r="E215" s="172" t="s">
        <v>1718</v>
      </c>
      <c r="F215" s="173" t="s">
        <v>1719</v>
      </c>
      <c r="G215" s="174" t="s">
        <v>295</v>
      </c>
      <c r="H215" s="175">
        <v>28</v>
      </c>
      <c r="I215" s="176"/>
      <c r="J215" s="177">
        <f>ROUND(I215*H215,2)</f>
        <v>0</v>
      </c>
      <c r="K215" s="173" t="s">
        <v>154</v>
      </c>
      <c r="L215" s="38"/>
      <c r="M215" s="178" t="s">
        <v>1</v>
      </c>
      <c r="N215" s="179" t="s">
        <v>41</v>
      </c>
      <c r="O215" s="76"/>
      <c r="P215" s="180">
        <f>O215*H215</f>
        <v>0</v>
      </c>
      <c r="Q215" s="180">
        <v>0.0018400000000000001</v>
      </c>
      <c r="R215" s="180">
        <f>Q215*H215</f>
        <v>0.051520000000000003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292</v>
      </c>
      <c r="AT215" s="182" t="s">
        <v>139</v>
      </c>
      <c r="AU215" s="182" t="s">
        <v>86</v>
      </c>
      <c r="AY215" s="18" t="s">
        <v>136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84</v>
      </c>
      <c r="BK215" s="183">
        <f>ROUND(I215*H215,2)</f>
        <v>0</v>
      </c>
      <c r="BL215" s="18" t="s">
        <v>292</v>
      </c>
      <c r="BM215" s="182" t="s">
        <v>1720</v>
      </c>
    </row>
    <row r="216" s="2" customFormat="1">
      <c r="A216" s="37"/>
      <c r="B216" s="38"/>
      <c r="C216" s="37"/>
      <c r="D216" s="184" t="s">
        <v>145</v>
      </c>
      <c r="E216" s="37"/>
      <c r="F216" s="185" t="s">
        <v>1721</v>
      </c>
      <c r="G216" s="37"/>
      <c r="H216" s="37"/>
      <c r="I216" s="186"/>
      <c r="J216" s="37"/>
      <c r="K216" s="37"/>
      <c r="L216" s="38"/>
      <c r="M216" s="187"/>
      <c r="N216" s="188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145</v>
      </c>
      <c r="AU216" s="18" t="s">
        <v>86</v>
      </c>
    </row>
    <row r="217" s="2" customFormat="1" ht="21.75" customHeight="1">
      <c r="A217" s="37"/>
      <c r="B217" s="170"/>
      <c r="C217" s="171" t="s">
        <v>412</v>
      </c>
      <c r="D217" s="171" t="s">
        <v>139</v>
      </c>
      <c r="E217" s="172" t="s">
        <v>813</v>
      </c>
      <c r="F217" s="173" t="s">
        <v>814</v>
      </c>
      <c r="G217" s="174" t="s">
        <v>335</v>
      </c>
      <c r="H217" s="175">
        <v>3</v>
      </c>
      <c r="I217" s="176"/>
      <c r="J217" s="177">
        <f>ROUND(I217*H217,2)</f>
        <v>0</v>
      </c>
      <c r="K217" s="173" t="s">
        <v>800</v>
      </c>
      <c r="L217" s="38"/>
      <c r="M217" s="178" t="s">
        <v>1</v>
      </c>
      <c r="N217" s="179" t="s">
        <v>41</v>
      </c>
      <c r="O217" s="76"/>
      <c r="P217" s="180">
        <f>O217*H217</f>
        <v>0</v>
      </c>
      <c r="Q217" s="180">
        <v>0.00016000000000000001</v>
      </c>
      <c r="R217" s="180">
        <f>Q217*H217</f>
        <v>0.00048000000000000007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292</v>
      </c>
      <c r="AT217" s="182" t="s">
        <v>139</v>
      </c>
      <c r="AU217" s="182" t="s">
        <v>86</v>
      </c>
      <c r="AY217" s="18" t="s">
        <v>136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84</v>
      </c>
      <c r="BK217" s="183">
        <f>ROUND(I217*H217,2)</f>
        <v>0</v>
      </c>
      <c r="BL217" s="18" t="s">
        <v>292</v>
      </c>
      <c r="BM217" s="182" t="s">
        <v>1722</v>
      </c>
    </row>
    <row r="218" s="2" customFormat="1">
      <c r="A218" s="37"/>
      <c r="B218" s="38"/>
      <c r="C218" s="37"/>
      <c r="D218" s="184" t="s">
        <v>145</v>
      </c>
      <c r="E218" s="37"/>
      <c r="F218" s="185" t="s">
        <v>816</v>
      </c>
      <c r="G218" s="37"/>
      <c r="H218" s="37"/>
      <c r="I218" s="186"/>
      <c r="J218" s="37"/>
      <c r="K218" s="37"/>
      <c r="L218" s="38"/>
      <c r="M218" s="187"/>
      <c r="N218" s="188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145</v>
      </c>
      <c r="AU218" s="18" t="s">
        <v>86</v>
      </c>
    </row>
    <row r="219" s="2" customFormat="1" ht="24.15" customHeight="1">
      <c r="A219" s="37"/>
      <c r="B219" s="170"/>
      <c r="C219" s="216" t="s">
        <v>419</v>
      </c>
      <c r="D219" s="216" t="s">
        <v>554</v>
      </c>
      <c r="E219" s="217" t="s">
        <v>818</v>
      </c>
      <c r="F219" s="218" t="s">
        <v>819</v>
      </c>
      <c r="G219" s="219" t="s">
        <v>335</v>
      </c>
      <c r="H219" s="220">
        <v>3</v>
      </c>
      <c r="I219" s="221"/>
      <c r="J219" s="222">
        <f>ROUND(I219*H219,2)</f>
        <v>0</v>
      </c>
      <c r="K219" s="218" t="s">
        <v>800</v>
      </c>
      <c r="L219" s="223"/>
      <c r="M219" s="224" t="s">
        <v>1</v>
      </c>
      <c r="N219" s="225" t="s">
        <v>41</v>
      </c>
      <c r="O219" s="76"/>
      <c r="P219" s="180">
        <f>O219*H219</f>
        <v>0</v>
      </c>
      <c r="Q219" s="180">
        <v>0.0018</v>
      </c>
      <c r="R219" s="180">
        <f>Q219*H219</f>
        <v>0.0054000000000000003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383</v>
      </c>
      <c r="AT219" s="182" t="s">
        <v>554</v>
      </c>
      <c r="AU219" s="182" t="s">
        <v>86</v>
      </c>
      <c r="AY219" s="18" t="s">
        <v>136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84</v>
      </c>
      <c r="BK219" s="183">
        <f>ROUND(I219*H219,2)</f>
        <v>0</v>
      </c>
      <c r="BL219" s="18" t="s">
        <v>292</v>
      </c>
      <c r="BM219" s="182" t="s">
        <v>1723</v>
      </c>
    </row>
    <row r="220" s="2" customFormat="1">
      <c r="A220" s="37"/>
      <c r="B220" s="38"/>
      <c r="C220" s="37"/>
      <c r="D220" s="184" t="s">
        <v>145</v>
      </c>
      <c r="E220" s="37"/>
      <c r="F220" s="185" t="s">
        <v>819</v>
      </c>
      <c r="G220" s="37"/>
      <c r="H220" s="37"/>
      <c r="I220" s="186"/>
      <c r="J220" s="37"/>
      <c r="K220" s="37"/>
      <c r="L220" s="38"/>
      <c r="M220" s="187"/>
      <c r="N220" s="188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145</v>
      </c>
      <c r="AU220" s="18" t="s">
        <v>86</v>
      </c>
    </row>
    <row r="221" s="2" customFormat="1" ht="21.75" customHeight="1">
      <c r="A221" s="37"/>
      <c r="B221" s="170"/>
      <c r="C221" s="171" t="s">
        <v>457</v>
      </c>
      <c r="D221" s="171" t="s">
        <v>139</v>
      </c>
      <c r="E221" s="172" t="s">
        <v>822</v>
      </c>
      <c r="F221" s="173" t="s">
        <v>823</v>
      </c>
      <c r="G221" s="174" t="s">
        <v>295</v>
      </c>
      <c r="H221" s="175">
        <v>7</v>
      </c>
      <c r="I221" s="176"/>
      <c r="J221" s="177">
        <f>ROUND(I221*H221,2)</f>
        <v>0</v>
      </c>
      <c r="K221" s="173" t="s">
        <v>154</v>
      </c>
      <c r="L221" s="38"/>
      <c r="M221" s="178" t="s">
        <v>1</v>
      </c>
      <c r="N221" s="179" t="s">
        <v>41</v>
      </c>
      <c r="O221" s="76"/>
      <c r="P221" s="180">
        <f>O221*H221</f>
        <v>0</v>
      </c>
      <c r="Q221" s="180">
        <v>0.0018400000000000001</v>
      </c>
      <c r="R221" s="180">
        <f>Q221*H221</f>
        <v>0.012880000000000001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292</v>
      </c>
      <c r="AT221" s="182" t="s">
        <v>139</v>
      </c>
      <c r="AU221" s="182" t="s">
        <v>86</v>
      </c>
      <c r="AY221" s="18" t="s">
        <v>136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84</v>
      </c>
      <c r="BK221" s="183">
        <f>ROUND(I221*H221,2)</f>
        <v>0</v>
      </c>
      <c r="BL221" s="18" t="s">
        <v>292</v>
      </c>
      <c r="BM221" s="182" t="s">
        <v>1724</v>
      </c>
    </row>
    <row r="222" s="2" customFormat="1">
      <c r="A222" s="37"/>
      <c r="B222" s="38"/>
      <c r="C222" s="37"/>
      <c r="D222" s="184" t="s">
        <v>145</v>
      </c>
      <c r="E222" s="37"/>
      <c r="F222" s="185" t="s">
        <v>825</v>
      </c>
      <c r="G222" s="37"/>
      <c r="H222" s="37"/>
      <c r="I222" s="186"/>
      <c r="J222" s="37"/>
      <c r="K222" s="37"/>
      <c r="L222" s="38"/>
      <c r="M222" s="187"/>
      <c r="N222" s="188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145</v>
      </c>
      <c r="AU222" s="18" t="s">
        <v>86</v>
      </c>
    </row>
    <row r="223" s="2" customFormat="1" ht="24.15" customHeight="1">
      <c r="A223" s="37"/>
      <c r="B223" s="170"/>
      <c r="C223" s="171" t="s">
        <v>466</v>
      </c>
      <c r="D223" s="171" t="s">
        <v>139</v>
      </c>
      <c r="E223" s="172" t="s">
        <v>1725</v>
      </c>
      <c r="F223" s="173" t="s">
        <v>1726</v>
      </c>
      <c r="G223" s="174" t="s">
        <v>335</v>
      </c>
      <c r="H223" s="175">
        <v>7</v>
      </c>
      <c r="I223" s="176"/>
      <c r="J223" s="177">
        <f>ROUND(I223*H223,2)</f>
        <v>0</v>
      </c>
      <c r="K223" s="173" t="s">
        <v>154</v>
      </c>
      <c r="L223" s="38"/>
      <c r="M223" s="178" t="s">
        <v>1</v>
      </c>
      <c r="N223" s="179" t="s">
        <v>41</v>
      </c>
      <c r="O223" s="76"/>
      <c r="P223" s="180">
        <f>O223*H223</f>
        <v>0</v>
      </c>
      <c r="Q223" s="180">
        <v>0.00012</v>
      </c>
      <c r="R223" s="180">
        <f>Q223*H223</f>
        <v>0.00084000000000000003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292</v>
      </c>
      <c r="AT223" s="182" t="s">
        <v>139</v>
      </c>
      <c r="AU223" s="182" t="s">
        <v>86</v>
      </c>
      <c r="AY223" s="18" t="s">
        <v>136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84</v>
      </c>
      <c r="BK223" s="183">
        <f>ROUND(I223*H223,2)</f>
        <v>0</v>
      </c>
      <c r="BL223" s="18" t="s">
        <v>292</v>
      </c>
      <c r="BM223" s="182" t="s">
        <v>1727</v>
      </c>
    </row>
    <row r="224" s="2" customFormat="1">
      <c r="A224" s="37"/>
      <c r="B224" s="38"/>
      <c r="C224" s="37"/>
      <c r="D224" s="184" t="s">
        <v>145</v>
      </c>
      <c r="E224" s="37"/>
      <c r="F224" s="185" t="s">
        <v>1728</v>
      </c>
      <c r="G224" s="37"/>
      <c r="H224" s="37"/>
      <c r="I224" s="186"/>
      <c r="J224" s="37"/>
      <c r="K224" s="37"/>
      <c r="L224" s="38"/>
      <c r="M224" s="187"/>
      <c r="N224" s="188"/>
      <c r="O224" s="76"/>
      <c r="P224" s="76"/>
      <c r="Q224" s="76"/>
      <c r="R224" s="76"/>
      <c r="S224" s="76"/>
      <c r="T224" s="7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145</v>
      </c>
      <c r="AU224" s="18" t="s">
        <v>86</v>
      </c>
    </row>
    <row r="225" s="2" customFormat="1" ht="24.15" customHeight="1">
      <c r="A225" s="37"/>
      <c r="B225" s="170"/>
      <c r="C225" s="216" t="s">
        <v>472</v>
      </c>
      <c r="D225" s="216" t="s">
        <v>554</v>
      </c>
      <c r="E225" s="217" t="s">
        <v>1729</v>
      </c>
      <c r="F225" s="218" t="s">
        <v>1730</v>
      </c>
      <c r="G225" s="219" t="s">
        <v>335</v>
      </c>
      <c r="H225" s="220">
        <v>7</v>
      </c>
      <c r="I225" s="221"/>
      <c r="J225" s="222">
        <f>ROUND(I225*H225,2)</f>
        <v>0</v>
      </c>
      <c r="K225" s="218" t="s">
        <v>154</v>
      </c>
      <c r="L225" s="223"/>
      <c r="M225" s="224" t="s">
        <v>1</v>
      </c>
      <c r="N225" s="225" t="s">
        <v>41</v>
      </c>
      <c r="O225" s="76"/>
      <c r="P225" s="180">
        <f>O225*H225</f>
        <v>0</v>
      </c>
      <c r="Q225" s="180">
        <v>0.0053800000000000002</v>
      </c>
      <c r="R225" s="180">
        <f>Q225*H225</f>
        <v>0.037659999999999999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383</v>
      </c>
      <c r="AT225" s="182" t="s">
        <v>554</v>
      </c>
      <c r="AU225" s="182" t="s">
        <v>86</v>
      </c>
      <c r="AY225" s="18" t="s">
        <v>136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84</v>
      </c>
      <c r="BK225" s="183">
        <f>ROUND(I225*H225,2)</f>
        <v>0</v>
      </c>
      <c r="BL225" s="18" t="s">
        <v>292</v>
      </c>
      <c r="BM225" s="182" t="s">
        <v>1731</v>
      </c>
    </row>
    <row r="226" s="2" customFormat="1">
      <c r="A226" s="37"/>
      <c r="B226" s="38"/>
      <c r="C226" s="37"/>
      <c r="D226" s="184" t="s">
        <v>145</v>
      </c>
      <c r="E226" s="37"/>
      <c r="F226" s="185" t="s">
        <v>1730</v>
      </c>
      <c r="G226" s="37"/>
      <c r="H226" s="37"/>
      <c r="I226" s="186"/>
      <c r="J226" s="37"/>
      <c r="K226" s="37"/>
      <c r="L226" s="38"/>
      <c r="M226" s="187"/>
      <c r="N226" s="188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145</v>
      </c>
      <c r="AU226" s="18" t="s">
        <v>86</v>
      </c>
    </row>
    <row r="227" s="2" customFormat="1" ht="24.15" customHeight="1">
      <c r="A227" s="37"/>
      <c r="B227" s="170"/>
      <c r="C227" s="171" t="s">
        <v>477</v>
      </c>
      <c r="D227" s="171" t="s">
        <v>139</v>
      </c>
      <c r="E227" s="172" t="s">
        <v>1732</v>
      </c>
      <c r="F227" s="173" t="s">
        <v>1733</v>
      </c>
      <c r="G227" s="174" t="s">
        <v>1493</v>
      </c>
      <c r="H227" s="230"/>
      <c r="I227" s="176"/>
      <c r="J227" s="177">
        <f>ROUND(I227*H227,2)</f>
        <v>0</v>
      </c>
      <c r="K227" s="173" t="s">
        <v>154</v>
      </c>
      <c r="L227" s="38"/>
      <c r="M227" s="178" t="s">
        <v>1</v>
      </c>
      <c r="N227" s="179" t="s">
        <v>41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292</v>
      </c>
      <c r="AT227" s="182" t="s">
        <v>139</v>
      </c>
      <c r="AU227" s="182" t="s">
        <v>86</v>
      </c>
      <c r="AY227" s="18" t="s">
        <v>136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84</v>
      </c>
      <c r="BK227" s="183">
        <f>ROUND(I227*H227,2)</f>
        <v>0</v>
      </c>
      <c r="BL227" s="18" t="s">
        <v>292</v>
      </c>
      <c r="BM227" s="182" t="s">
        <v>1734</v>
      </c>
    </row>
    <row r="228" s="2" customFormat="1">
      <c r="A228" s="37"/>
      <c r="B228" s="38"/>
      <c r="C228" s="37"/>
      <c r="D228" s="184" t="s">
        <v>145</v>
      </c>
      <c r="E228" s="37"/>
      <c r="F228" s="185" t="s">
        <v>1735</v>
      </c>
      <c r="G228" s="37"/>
      <c r="H228" s="37"/>
      <c r="I228" s="186"/>
      <c r="J228" s="37"/>
      <c r="K228" s="37"/>
      <c r="L228" s="38"/>
      <c r="M228" s="187"/>
      <c r="N228" s="188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145</v>
      </c>
      <c r="AU228" s="18" t="s">
        <v>86</v>
      </c>
    </row>
    <row r="229" s="12" customFormat="1" ht="22.8" customHeight="1">
      <c r="A229" s="12"/>
      <c r="B229" s="157"/>
      <c r="C229" s="12"/>
      <c r="D229" s="158" t="s">
        <v>75</v>
      </c>
      <c r="E229" s="168" t="s">
        <v>1736</v>
      </c>
      <c r="F229" s="168" t="s">
        <v>1737</v>
      </c>
      <c r="G229" s="12"/>
      <c r="H229" s="12"/>
      <c r="I229" s="160"/>
      <c r="J229" s="169">
        <f>BK229</f>
        <v>0</v>
      </c>
      <c r="K229" s="12"/>
      <c r="L229" s="157"/>
      <c r="M229" s="162"/>
      <c r="N229" s="163"/>
      <c r="O229" s="163"/>
      <c r="P229" s="164">
        <f>SUM(P230:P243)</f>
        <v>0</v>
      </c>
      <c r="Q229" s="163"/>
      <c r="R229" s="164">
        <f>SUM(R230:R243)</f>
        <v>0.1085</v>
      </c>
      <c r="S229" s="163"/>
      <c r="T229" s="165">
        <f>SUM(T230:T243)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58" t="s">
        <v>86</v>
      </c>
      <c r="AT229" s="166" t="s">
        <v>75</v>
      </c>
      <c r="AU229" s="166" t="s">
        <v>84</v>
      </c>
      <c r="AY229" s="158" t="s">
        <v>136</v>
      </c>
      <c r="BK229" s="167">
        <f>SUM(BK230:BK243)</f>
        <v>0</v>
      </c>
    </row>
    <row r="230" s="2" customFormat="1" ht="33" customHeight="1">
      <c r="A230" s="37"/>
      <c r="B230" s="170"/>
      <c r="C230" s="171" t="s">
        <v>482</v>
      </c>
      <c r="D230" s="171" t="s">
        <v>139</v>
      </c>
      <c r="E230" s="172" t="s">
        <v>1738</v>
      </c>
      <c r="F230" s="173" t="s">
        <v>1739</v>
      </c>
      <c r="G230" s="174" t="s">
        <v>295</v>
      </c>
      <c r="H230" s="175">
        <v>7</v>
      </c>
      <c r="I230" s="176"/>
      <c r="J230" s="177">
        <f>ROUND(I230*H230,2)</f>
        <v>0</v>
      </c>
      <c r="K230" s="173" t="s">
        <v>154</v>
      </c>
      <c r="L230" s="38"/>
      <c r="M230" s="178" t="s">
        <v>1</v>
      </c>
      <c r="N230" s="179" t="s">
        <v>41</v>
      </c>
      <c r="O230" s="76"/>
      <c r="P230" s="180">
        <f>O230*H230</f>
        <v>0</v>
      </c>
      <c r="Q230" s="180">
        <v>0.0091999999999999998</v>
      </c>
      <c r="R230" s="180">
        <f>Q230*H230</f>
        <v>0.064399999999999999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292</v>
      </c>
      <c r="AT230" s="182" t="s">
        <v>139</v>
      </c>
      <c r="AU230" s="182" t="s">
        <v>86</v>
      </c>
      <c r="AY230" s="18" t="s">
        <v>136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84</v>
      </c>
      <c r="BK230" s="183">
        <f>ROUND(I230*H230,2)</f>
        <v>0</v>
      </c>
      <c r="BL230" s="18" t="s">
        <v>292</v>
      </c>
      <c r="BM230" s="182" t="s">
        <v>1740</v>
      </c>
    </row>
    <row r="231" s="2" customFormat="1">
      <c r="A231" s="37"/>
      <c r="B231" s="38"/>
      <c r="C231" s="37"/>
      <c r="D231" s="184" t="s">
        <v>145</v>
      </c>
      <c r="E231" s="37"/>
      <c r="F231" s="185" t="s">
        <v>1741</v>
      </c>
      <c r="G231" s="37"/>
      <c r="H231" s="37"/>
      <c r="I231" s="186"/>
      <c r="J231" s="37"/>
      <c r="K231" s="37"/>
      <c r="L231" s="38"/>
      <c r="M231" s="187"/>
      <c r="N231" s="188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145</v>
      </c>
      <c r="AU231" s="18" t="s">
        <v>86</v>
      </c>
    </row>
    <row r="232" s="2" customFormat="1" ht="37.8" customHeight="1">
      <c r="A232" s="37"/>
      <c r="B232" s="170"/>
      <c r="C232" s="171" t="s">
        <v>729</v>
      </c>
      <c r="D232" s="171" t="s">
        <v>139</v>
      </c>
      <c r="E232" s="172" t="s">
        <v>1742</v>
      </c>
      <c r="F232" s="173" t="s">
        <v>1743</v>
      </c>
      <c r="G232" s="174" t="s">
        <v>295</v>
      </c>
      <c r="H232" s="175">
        <v>3</v>
      </c>
      <c r="I232" s="176"/>
      <c r="J232" s="177">
        <f>ROUND(I232*H232,2)</f>
        <v>0</v>
      </c>
      <c r="K232" s="173" t="s">
        <v>1</v>
      </c>
      <c r="L232" s="38"/>
      <c r="M232" s="178" t="s">
        <v>1</v>
      </c>
      <c r="N232" s="179" t="s">
        <v>41</v>
      </c>
      <c r="O232" s="76"/>
      <c r="P232" s="180">
        <f>O232*H232</f>
        <v>0</v>
      </c>
      <c r="Q232" s="180">
        <v>0.0091999999999999998</v>
      </c>
      <c r="R232" s="180">
        <f>Q232*H232</f>
        <v>0.0276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292</v>
      </c>
      <c r="AT232" s="182" t="s">
        <v>139</v>
      </c>
      <c r="AU232" s="182" t="s">
        <v>86</v>
      </c>
      <c r="AY232" s="18" t="s">
        <v>136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84</v>
      </c>
      <c r="BK232" s="183">
        <f>ROUND(I232*H232,2)</f>
        <v>0</v>
      </c>
      <c r="BL232" s="18" t="s">
        <v>292</v>
      </c>
      <c r="BM232" s="182" t="s">
        <v>1744</v>
      </c>
    </row>
    <row r="233" s="2" customFormat="1">
      <c r="A233" s="37"/>
      <c r="B233" s="38"/>
      <c r="C233" s="37"/>
      <c r="D233" s="184" t="s">
        <v>145</v>
      </c>
      <c r="E233" s="37"/>
      <c r="F233" s="185" t="s">
        <v>1741</v>
      </c>
      <c r="G233" s="37"/>
      <c r="H233" s="37"/>
      <c r="I233" s="186"/>
      <c r="J233" s="37"/>
      <c r="K233" s="37"/>
      <c r="L233" s="38"/>
      <c r="M233" s="187"/>
      <c r="N233" s="188"/>
      <c r="O233" s="76"/>
      <c r="P233" s="76"/>
      <c r="Q233" s="76"/>
      <c r="R233" s="76"/>
      <c r="S233" s="76"/>
      <c r="T233" s="7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145</v>
      </c>
      <c r="AU233" s="18" t="s">
        <v>86</v>
      </c>
    </row>
    <row r="234" s="2" customFormat="1" ht="16.5" customHeight="1">
      <c r="A234" s="37"/>
      <c r="B234" s="170"/>
      <c r="C234" s="171" t="s">
        <v>736</v>
      </c>
      <c r="D234" s="171" t="s">
        <v>139</v>
      </c>
      <c r="E234" s="172" t="s">
        <v>1745</v>
      </c>
      <c r="F234" s="173" t="s">
        <v>1746</v>
      </c>
      <c r="G234" s="174" t="s">
        <v>295</v>
      </c>
      <c r="H234" s="175">
        <v>10</v>
      </c>
      <c r="I234" s="176"/>
      <c r="J234" s="177">
        <f>ROUND(I234*H234,2)</f>
        <v>0</v>
      </c>
      <c r="K234" s="173" t="s">
        <v>154</v>
      </c>
      <c r="L234" s="38"/>
      <c r="M234" s="178" t="s">
        <v>1</v>
      </c>
      <c r="N234" s="179" t="s">
        <v>41</v>
      </c>
      <c r="O234" s="76"/>
      <c r="P234" s="180">
        <f>O234*H234</f>
        <v>0</v>
      </c>
      <c r="Q234" s="180">
        <v>0.00014999999999999999</v>
      </c>
      <c r="R234" s="180">
        <f>Q234*H234</f>
        <v>0.0014999999999999998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292</v>
      </c>
      <c r="AT234" s="182" t="s">
        <v>139</v>
      </c>
      <c r="AU234" s="182" t="s">
        <v>86</v>
      </c>
      <c r="AY234" s="18" t="s">
        <v>136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84</v>
      </c>
      <c r="BK234" s="183">
        <f>ROUND(I234*H234,2)</f>
        <v>0</v>
      </c>
      <c r="BL234" s="18" t="s">
        <v>292</v>
      </c>
      <c r="BM234" s="182" t="s">
        <v>1747</v>
      </c>
    </row>
    <row r="235" s="2" customFormat="1">
      <c r="A235" s="37"/>
      <c r="B235" s="38"/>
      <c r="C235" s="37"/>
      <c r="D235" s="184" t="s">
        <v>145</v>
      </c>
      <c r="E235" s="37"/>
      <c r="F235" s="185" t="s">
        <v>1748</v>
      </c>
      <c r="G235" s="37"/>
      <c r="H235" s="37"/>
      <c r="I235" s="186"/>
      <c r="J235" s="37"/>
      <c r="K235" s="37"/>
      <c r="L235" s="38"/>
      <c r="M235" s="187"/>
      <c r="N235" s="188"/>
      <c r="O235" s="76"/>
      <c r="P235" s="76"/>
      <c r="Q235" s="76"/>
      <c r="R235" s="76"/>
      <c r="S235" s="76"/>
      <c r="T235" s="7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8" t="s">
        <v>145</v>
      </c>
      <c r="AU235" s="18" t="s">
        <v>86</v>
      </c>
    </row>
    <row r="236" s="2" customFormat="1" ht="16.5" customHeight="1">
      <c r="A236" s="37"/>
      <c r="B236" s="170"/>
      <c r="C236" s="171" t="s">
        <v>741</v>
      </c>
      <c r="D236" s="171" t="s">
        <v>139</v>
      </c>
      <c r="E236" s="172" t="s">
        <v>1749</v>
      </c>
      <c r="F236" s="173" t="s">
        <v>1750</v>
      </c>
      <c r="G236" s="174" t="s">
        <v>295</v>
      </c>
      <c r="H236" s="175">
        <v>10</v>
      </c>
      <c r="I236" s="176"/>
      <c r="J236" s="177">
        <f>ROUND(I236*H236,2)</f>
        <v>0</v>
      </c>
      <c r="K236" s="173" t="s">
        <v>154</v>
      </c>
      <c r="L236" s="38"/>
      <c r="M236" s="178" t="s">
        <v>1</v>
      </c>
      <c r="N236" s="179" t="s">
        <v>41</v>
      </c>
      <c r="O236" s="76"/>
      <c r="P236" s="180">
        <f>O236*H236</f>
        <v>0</v>
      </c>
      <c r="Q236" s="180">
        <v>0.00050000000000000001</v>
      </c>
      <c r="R236" s="180">
        <f>Q236*H236</f>
        <v>0.0050000000000000001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292</v>
      </c>
      <c r="AT236" s="182" t="s">
        <v>139</v>
      </c>
      <c r="AU236" s="182" t="s">
        <v>86</v>
      </c>
      <c r="AY236" s="18" t="s">
        <v>136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84</v>
      </c>
      <c r="BK236" s="183">
        <f>ROUND(I236*H236,2)</f>
        <v>0</v>
      </c>
      <c r="BL236" s="18" t="s">
        <v>292</v>
      </c>
      <c r="BM236" s="182" t="s">
        <v>1751</v>
      </c>
    </row>
    <row r="237" s="2" customFormat="1">
      <c r="A237" s="37"/>
      <c r="B237" s="38"/>
      <c r="C237" s="37"/>
      <c r="D237" s="184" t="s">
        <v>145</v>
      </c>
      <c r="E237" s="37"/>
      <c r="F237" s="185" t="s">
        <v>1752</v>
      </c>
      <c r="G237" s="37"/>
      <c r="H237" s="37"/>
      <c r="I237" s="186"/>
      <c r="J237" s="37"/>
      <c r="K237" s="37"/>
      <c r="L237" s="38"/>
      <c r="M237" s="187"/>
      <c r="N237" s="188"/>
      <c r="O237" s="76"/>
      <c r="P237" s="76"/>
      <c r="Q237" s="76"/>
      <c r="R237" s="76"/>
      <c r="S237" s="76"/>
      <c r="T237" s="7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145</v>
      </c>
      <c r="AU237" s="18" t="s">
        <v>86</v>
      </c>
    </row>
    <row r="238" s="2" customFormat="1" ht="24.15" customHeight="1">
      <c r="A238" s="37"/>
      <c r="B238" s="170"/>
      <c r="C238" s="171" t="s">
        <v>747</v>
      </c>
      <c r="D238" s="171" t="s">
        <v>139</v>
      </c>
      <c r="E238" s="172" t="s">
        <v>1753</v>
      </c>
      <c r="F238" s="173" t="s">
        <v>1754</v>
      </c>
      <c r="G238" s="174" t="s">
        <v>295</v>
      </c>
      <c r="H238" s="175">
        <v>10</v>
      </c>
      <c r="I238" s="176"/>
      <c r="J238" s="177">
        <f>ROUND(I238*H238,2)</f>
        <v>0</v>
      </c>
      <c r="K238" s="173" t="s">
        <v>154</v>
      </c>
      <c r="L238" s="38"/>
      <c r="M238" s="178" t="s">
        <v>1</v>
      </c>
      <c r="N238" s="179" t="s">
        <v>41</v>
      </c>
      <c r="O238" s="76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292</v>
      </c>
      <c r="AT238" s="182" t="s">
        <v>139</v>
      </c>
      <c r="AU238" s="182" t="s">
        <v>86</v>
      </c>
      <c r="AY238" s="18" t="s">
        <v>136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84</v>
      </c>
      <c r="BK238" s="183">
        <f>ROUND(I238*H238,2)</f>
        <v>0</v>
      </c>
      <c r="BL238" s="18" t="s">
        <v>292</v>
      </c>
      <c r="BM238" s="182" t="s">
        <v>1755</v>
      </c>
    </row>
    <row r="239" s="2" customFormat="1">
      <c r="A239" s="37"/>
      <c r="B239" s="38"/>
      <c r="C239" s="37"/>
      <c r="D239" s="184" t="s">
        <v>145</v>
      </c>
      <c r="E239" s="37"/>
      <c r="F239" s="185" t="s">
        <v>1756</v>
      </c>
      <c r="G239" s="37"/>
      <c r="H239" s="37"/>
      <c r="I239" s="186"/>
      <c r="J239" s="37"/>
      <c r="K239" s="37"/>
      <c r="L239" s="38"/>
      <c r="M239" s="187"/>
      <c r="N239" s="188"/>
      <c r="O239" s="76"/>
      <c r="P239" s="76"/>
      <c r="Q239" s="76"/>
      <c r="R239" s="76"/>
      <c r="S239" s="76"/>
      <c r="T239" s="7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8" t="s">
        <v>145</v>
      </c>
      <c r="AU239" s="18" t="s">
        <v>86</v>
      </c>
    </row>
    <row r="240" s="2" customFormat="1" ht="24.15" customHeight="1">
      <c r="A240" s="37"/>
      <c r="B240" s="170"/>
      <c r="C240" s="216" t="s">
        <v>751</v>
      </c>
      <c r="D240" s="216" t="s">
        <v>554</v>
      </c>
      <c r="E240" s="217" t="s">
        <v>1757</v>
      </c>
      <c r="F240" s="218" t="s">
        <v>1758</v>
      </c>
      <c r="G240" s="219" t="s">
        <v>335</v>
      </c>
      <c r="H240" s="220">
        <v>10</v>
      </c>
      <c r="I240" s="221"/>
      <c r="J240" s="222">
        <f>ROUND(I240*H240,2)</f>
        <v>0</v>
      </c>
      <c r="K240" s="218" t="s">
        <v>154</v>
      </c>
      <c r="L240" s="223"/>
      <c r="M240" s="224" t="s">
        <v>1</v>
      </c>
      <c r="N240" s="225" t="s">
        <v>41</v>
      </c>
      <c r="O240" s="76"/>
      <c r="P240" s="180">
        <f>O240*H240</f>
        <v>0</v>
      </c>
      <c r="Q240" s="180">
        <v>0.001</v>
      </c>
      <c r="R240" s="180">
        <f>Q240*H240</f>
        <v>0.01</v>
      </c>
      <c r="S240" s="180">
        <v>0</v>
      </c>
      <c r="T240" s="18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2" t="s">
        <v>383</v>
      </c>
      <c r="AT240" s="182" t="s">
        <v>554</v>
      </c>
      <c r="AU240" s="182" t="s">
        <v>86</v>
      </c>
      <c r="AY240" s="18" t="s">
        <v>136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8" t="s">
        <v>84</v>
      </c>
      <c r="BK240" s="183">
        <f>ROUND(I240*H240,2)</f>
        <v>0</v>
      </c>
      <c r="BL240" s="18" t="s">
        <v>292</v>
      </c>
      <c r="BM240" s="182" t="s">
        <v>1759</v>
      </c>
    </row>
    <row r="241" s="2" customFormat="1">
      <c r="A241" s="37"/>
      <c r="B241" s="38"/>
      <c r="C241" s="37"/>
      <c r="D241" s="184" t="s">
        <v>145</v>
      </c>
      <c r="E241" s="37"/>
      <c r="F241" s="185" t="s">
        <v>1758</v>
      </c>
      <c r="G241" s="37"/>
      <c r="H241" s="37"/>
      <c r="I241" s="186"/>
      <c r="J241" s="37"/>
      <c r="K241" s="37"/>
      <c r="L241" s="38"/>
      <c r="M241" s="187"/>
      <c r="N241" s="188"/>
      <c r="O241" s="76"/>
      <c r="P241" s="76"/>
      <c r="Q241" s="76"/>
      <c r="R241" s="76"/>
      <c r="S241" s="76"/>
      <c r="T241" s="7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8" t="s">
        <v>145</v>
      </c>
      <c r="AU241" s="18" t="s">
        <v>86</v>
      </c>
    </row>
    <row r="242" s="2" customFormat="1" ht="24.15" customHeight="1">
      <c r="A242" s="37"/>
      <c r="B242" s="170"/>
      <c r="C242" s="171" t="s">
        <v>756</v>
      </c>
      <c r="D242" s="171" t="s">
        <v>139</v>
      </c>
      <c r="E242" s="172" t="s">
        <v>1760</v>
      </c>
      <c r="F242" s="173" t="s">
        <v>1761</v>
      </c>
      <c r="G242" s="174" t="s">
        <v>1493</v>
      </c>
      <c r="H242" s="230"/>
      <c r="I242" s="176"/>
      <c r="J242" s="177">
        <f>ROUND(I242*H242,2)</f>
        <v>0</v>
      </c>
      <c r="K242" s="173" t="s">
        <v>154</v>
      </c>
      <c r="L242" s="38"/>
      <c r="M242" s="178" t="s">
        <v>1</v>
      </c>
      <c r="N242" s="179" t="s">
        <v>41</v>
      </c>
      <c r="O242" s="76"/>
      <c r="P242" s="180">
        <f>O242*H242</f>
        <v>0</v>
      </c>
      <c r="Q242" s="180">
        <v>0</v>
      </c>
      <c r="R242" s="180">
        <f>Q242*H242</f>
        <v>0</v>
      </c>
      <c r="S242" s="180">
        <v>0</v>
      </c>
      <c r="T242" s="18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2" t="s">
        <v>292</v>
      </c>
      <c r="AT242" s="182" t="s">
        <v>139</v>
      </c>
      <c r="AU242" s="182" t="s">
        <v>86</v>
      </c>
      <c r="AY242" s="18" t="s">
        <v>136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8" t="s">
        <v>84</v>
      </c>
      <c r="BK242" s="183">
        <f>ROUND(I242*H242,2)</f>
        <v>0</v>
      </c>
      <c r="BL242" s="18" t="s">
        <v>292</v>
      </c>
      <c r="BM242" s="182" t="s">
        <v>1762</v>
      </c>
    </row>
    <row r="243" s="2" customFormat="1">
      <c r="A243" s="37"/>
      <c r="B243" s="38"/>
      <c r="C243" s="37"/>
      <c r="D243" s="184" t="s">
        <v>145</v>
      </c>
      <c r="E243" s="37"/>
      <c r="F243" s="185" t="s">
        <v>1763</v>
      </c>
      <c r="G243" s="37"/>
      <c r="H243" s="37"/>
      <c r="I243" s="186"/>
      <c r="J243" s="37"/>
      <c r="K243" s="37"/>
      <c r="L243" s="38"/>
      <c r="M243" s="187"/>
      <c r="N243" s="188"/>
      <c r="O243" s="76"/>
      <c r="P243" s="76"/>
      <c r="Q243" s="76"/>
      <c r="R243" s="76"/>
      <c r="S243" s="76"/>
      <c r="T243" s="7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145</v>
      </c>
      <c r="AU243" s="18" t="s">
        <v>86</v>
      </c>
    </row>
    <row r="244" s="12" customFormat="1" ht="22.8" customHeight="1">
      <c r="A244" s="12"/>
      <c r="B244" s="157"/>
      <c r="C244" s="12"/>
      <c r="D244" s="158" t="s">
        <v>75</v>
      </c>
      <c r="E244" s="168" t="s">
        <v>1764</v>
      </c>
      <c r="F244" s="168" t="s">
        <v>1765</v>
      </c>
      <c r="G244" s="12"/>
      <c r="H244" s="12"/>
      <c r="I244" s="160"/>
      <c r="J244" s="169">
        <f>BK244</f>
        <v>0</v>
      </c>
      <c r="K244" s="12"/>
      <c r="L244" s="157"/>
      <c r="M244" s="162"/>
      <c r="N244" s="163"/>
      <c r="O244" s="163"/>
      <c r="P244" s="164">
        <f>SUM(P245:P248)</f>
        <v>0</v>
      </c>
      <c r="Q244" s="163"/>
      <c r="R244" s="164">
        <f>SUM(R245:R248)</f>
        <v>0.00348</v>
      </c>
      <c r="S244" s="163"/>
      <c r="T244" s="165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58" t="s">
        <v>86</v>
      </c>
      <c r="AT244" s="166" t="s">
        <v>75</v>
      </c>
      <c r="AU244" s="166" t="s">
        <v>84</v>
      </c>
      <c r="AY244" s="158" t="s">
        <v>136</v>
      </c>
      <c r="BK244" s="167">
        <f>SUM(BK245:BK248)</f>
        <v>0</v>
      </c>
    </row>
    <row r="245" s="2" customFormat="1" ht="24.15" customHeight="1">
      <c r="A245" s="37"/>
      <c r="B245" s="170"/>
      <c r="C245" s="171" t="s">
        <v>761</v>
      </c>
      <c r="D245" s="171" t="s">
        <v>139</v>
      </c>
      <c r="E245" s="172" t="s">
        <v>1766</v>
      </c>
      <c r="F245" s="173" t="s">
        <v>1767</v>
      </c>
      <c r="G245" s="174" t="s">
        <v>207</v>
      </c>
      <c r="H245" s="175">
        <v>6</v>
      </c>
      <c r="I245" s="176"/>
      <c r="J245" s="177">
        <f>ROUND(I245*H245,2)</f>
        <v>0</v>
      </c>
      <c r="K245" s="173" t="s">
        <v>1</v>
      </c>
      <c r="L245" s="38"/>
      <c r="M245" s="178" t="s">
        <v>1</v>
      </c>
      <c r="N245" s="179" t="s">
        <v>41</v>
      </c>
      <c r="O245" s="76"/>
      <c r="P245" s="180">
        <f>O245*H245</f>
        <v>0</v>
      </c>
      <c r="Q245" s="180">
        <v>0.00058</v>
      </c>
      <c r="R245" s="180">
        <f>Q245*H245</f>
        <v>0.00348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292</v>
      </c>
      <c r="AT245" s="182" t="s">
        <v>139</v>
      </c>
      <c r="AU245" s="182" t="s">
        <v>86</v>
      </c>
      <c r="AY245" s="18" t="s">
        <v>136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84</v>
      </c>
      <c r="BK245" s="183">
        <f>ROUND(I245*H245,2)</f>
        <v>0</v>
      </c>
      <c r="BL245" s="18" t="s">
        <v>292</v>
      </c>
      <c r="BM245" s="182" t="s">
        <v>1768</v>
      </c>
    </row>
    <row r="246" s="2" customFormat="1">
      <c r="A246" s="37"/>
      <c r="B246" s="38"/>
      <c r="C246" s="37"/>
      <c r="D246" s="184" t="s">
        <v>145</v>
      </c>
      <c r="E246" s="37"/>
      <c r="F246" s="185" t="s">
        <v>1769</v>
      </c>
      <c r="G246" s="37"/>
      <c r="H246" s="37"/>
      <c r="I246" s="186"/>
      <c r="J246" s="37"/>
      <c r="K246" s="37"/>
      <c r="L246" s="38"/>
      <c r="M246" s="187"/>
      <c r="N246" s="188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145</v>
      </c>
      <c r="AU246" s="18" t="s">
        <v>86</v>
      </c>
    </row>
    <row r="247" s="13" customFormat="1">
      <c r="A247" s="13"/>
      <c r="B247" s="189"/>
      <c r="C247" s="13"/>
      <c r="D247" s="184" t="s">
        <v>147</v>
      </c>
      <c r="E247" s="190" t="s">
        <v>1</v>
      </c>
      <c r="F247" s="191" t="s">
        <v>1770</v>
      </c>
      <c r="G247" s="13"/>
      <c r="H247" s="190" t="s">
        <v>1</v>
      </c>
      <c r="I247" s="192"/>
      <c r="J247" s="13"/>
      <c r="K247" s="13"/>
      <c r="L247" s="189"/>
      <c r="M247" s="193"/>
      <c r="N247" s="194"/>
      <c r="O247" s="194"/>
      <c r="P247" s="194"/>
      <c r="Q247" s="194"/>
      <c r="R247" s="194"/>
      <c r="S247" s="194"/>
      <c r="T247" s="19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0" t="s">
        <v>147</v>
      </c>
      <c r="AU247" s="190" t="s">
        <v>86</v>
      </c>
      <c r="AV247" s="13" t="s">
        <v>84</v>
      </c>
      <c r="AW247" s="13" t="s">
        <v>32</v>
      </c>
      <c r="AX247" s="13" t="s">
        <v>76</v>
      </c>
      <c r="AY247" s="190" t="s">
        <v>136</v>
      </c>
    </row>
    <row r="248" s="14" customFormat="1">
      <c r="A248" s="14"/>
      <c r="B248" s="196"/>
      <c r="C248" s="14"/>
      <c r="D248" s="184" t="s">
        <v>147</v>
      </c>
      <c r="E248" s="197" t="s">
        <v>1</v>
      </c>
      <c r="F248" s="198" t="s">
        <v>137</v>
      </c>
      <c r="G248" s="14"/>
      <c r="H248" s="199">
        <v>6</v>
      </c>
      <c r="I248" s="200"/>
      <c r="J248" s="14"/>
      <c r="K248" s="14"/>
      <c r="L248" s="196"/>
      <c r="M248" s="201"/>
      <c r="N248" s="202"/>
      <c r="O248" s="202"/>
      <c r="P248" s="202"/>
      <c r="Q248" s="202"/>
      <c r="R248" s="202"/>
      <c r="S248" s="202"/>
      <c r="T248" s="20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7" t="s">
        <v>147</v>
      </c>
      <c r="AU248" s="197" t="s">
        <v>86</v>
      </c>
      <c r="AV248" s="14" t="s">
        <v>86</v>
      </c>
      <c r="AW248" s="14" t="s">
        <v>32</v>
      </c>
      <c r="AX248" s="14" t="s">
        <v>84</v>
      </c>
      <c r="AY248" s="197" t="s">
        <v>136</v>
      </c>
    </row>
    <row r="249" s="12" customFormat="1" ht="22.8" customHeight="1">
      <c r="A249" s="12"/>
      <c r="B249" s="157"/>
      <c r="C249" s="12"/>
      <c r="D249" s="158" t="s">
        <v>75</v>
      </c>
      <c r="E249" s="168" t="s">
        <v>1771</v>
      </c>
      <c r="F249" s="168" t="s">
        <v>1772</v>
      </c>
      <c r="G249" s="12"/>
      <c r="H249" s="12"/>
      <c r="I249" s="160"/>
      <c r="J249" s="169">
        <f>BK249</f>
        <v>0</v>
      </c>
      <c r="K249" s="12"/>
      <c r="L249" s="157"/>
      <c r="M249" s="162"/>
      <c r="N249" s="163"/>
      <c r="O249" s="163"/>
      <c r="P249" s="164">
        <f>SUM(P250:P251)</f>
        <v>0</v>
      </c>
      <c r="Q249" s="163"/>
      <c r="R249" s="164">
        <f>SUM(R250:R251)</f>
        <v>0.00085999999999999998</v>
      </c>
      <c r="S249" s="163"/>
      <c r="T249" s="165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58" t="s">
        <v>86</v>
      </c>
      <c r="AT249" s="166" t="s">
        <v>75</v>
      </c>
      <c r="AU249" s="166" t="s">
        <v>84</v>
      </c>
      <c r="AY249" s="158" t="s">
        <v>136</v>
      </c>
      <c r="BK249" s="167">
        <f>SUM(BK250:BK251)</f>
        <v>0</v>
      </c>
    </row>
    <row r="250" s="2" customFormat="1" ht="24.15" customHeight="1">
      <c r="A250" s="37"/>
      <c r="B250" s="170"/>
      <c r="C250" s="171" t="s">
        <v>766</v>
      </c>
      <c r="D250" s="171" t="s">
        <v>139</v>
      </c>
      <c r="E250" s="172" t="s">
        <v>1773</v>
      </c>
      <c r="F250" s="173" t="s">
        <v>1774</v>
      </c>
      <c r="G250" s="174" t="s">
        <v>335</v>
      </c>
      <c r="H250" s="175">
        <v>1</v>
      </c>
      <c r="I250" s="176"/>
      <c r="J250" s="177">
        <f>ROUND(I250*H250,2)</f>
        <v>0</v>
      </c>
      <c r="K250" s="173" t="s">
        <v>154</v>
      </c>
      <c r="L250" s="38"/>
      <c r="M250" s="178" t="s">
        <v>1</v>
      </c>
      <c r="N250" s="179" t="s">
        <v>41</v>
      </c>
      <c r="O250" s="76"/>
      <c r="P250" s="180">
        <f>O250*H250</f>
        <v>0</v>
      </c>
      <c r="Q250" s="180">
        <v>0.00085999999999999998</v>
      </c>
      <c r="R250" s="180">
        <f>Q250*H250</f>
        <v>0.00085999999999999998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292</v>
      </c>
      <c r="AT250" s="182" t="s">
        <v>139</v>
      </c>
      <c r="AU250" s="182" t="s">
        <v>86</v>
      </c>
      <c r="AY250" s="18" t="s">
        <v>136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84</v>
      </c>
      <c r="BK250" s="183">
        <f>ROUND(I250*H250,2)</f>
        <v>0</v>
      </c>
      <c r="BL250" s="18" t="s">
        <v>292</v>
      </c>
      <c r="BM250" s="182" t="s">
        <v>1775</v>
      </c>
    </row>
    <row r="251" s="2" customFormat="1">
      <c r="A251" s="37"/>
      <c r="B251" s="38"/>
      <c r="C251" s="37"/>
      <c r="D251" s="184" t="s">
        <v>145</v>
      </c>
      <c r="E251" s="37"/>
      <c r="F251" s="185" t="s">
        <v>1776</v>
      </c>
      <c r="G251" s="37"/>
      <c r="H251" s="37"/>
      <c r="I251" s="186"/>
      <c r="J251" s="37"/>
      <c r="K251" s="37"/>
      <c r="L251" s="38"/>
      <c r="M251" s="187"/>
      <c r="N251" s="188"/>
      <c r="O251" s="76"/>
      <c r="P251" s="76"/>
      <c r="Q251" s="76"/>
      <c r="R251" s="76"/>
      <c r="S251" s="76"/>
      <c r="T251" s="7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8" t="s">
        <v>145</v>
      </c>
      <c r="AU251" s="18" t="s">
        <v>86</v>
      </c>
    </row>
    <row r="252" s="12" customFormat="1" ht="22.8" customHeight="1">
      <c r="A252" s="12"/>
      <c r="B252" s="157"/>
      <c r="C252" s="12"/>
      <c r="D252" s="158" t="s">
        <v>75</v>
      </c>
      <c r="E252" s="168" t="s">
        <v>338</v>
      </c>
      <c r="F252" s="168" t="s">
        <v>339</v>
      </c>
      <c r="G252" s="12"/>
      <c r="H252" s="12"/>
      <c r="I252" s="160"/>
      <c r="J252" s="169">
        <f>BK252</f>
        <v>0</v>
      </c>
      <c r="K252" s="12"/>
      <c r="L252" s="157"/>
      <c r="M252" s="162"/>
      <c r="N252" s="163"/>
      <c r="O252" s="163"/>
      <c r="P252" s="164">
        <f>SUM(P253:P261)</f>
        <v>0</v>
      </c>
      <c r="Q252" s="163"/>
      <c r="R252" s="164">
        <f>SUM(R253:R261)</f>
        <v>0.042000000000000003</v>
      </c>
      <c r="S252" s="163"/>
      <c r="T252" s="165">
        <f>SUM(T253:T261)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58" t="s">
        <v>86</v>
      </c>
      <c r="AT252" s="166" t="s">
        <v>75</v>
      </c>
      <c r="AU252" s="166" t="s">
        <v>84</v>
      </c>
      <c r="AY252" s="158" t="s">
        <v>136</v>
      </c>
      <c r="BK252" s="167">
        <f>SUM(BK253:BK261)</f>
        <v>0</v>
      </c>
    </row>
    <row r="253" s="2" customFormat="1" ht="37.8" customHeight="1">
      <c r="A253" s="37"/>
      <c r="B253" s="170"/>
      <c r="C253" s="171" t="s">
        <v>771</v>
      </c>
      <c r="D253" s="171" t="s">
        <v>139</v>
      </c>
      <c r="E253" s="172" t="s">
        <v>1777</v>
      </c>
      <c r="F253" s="173" t="s">
        <v>1778</v>
      </c>
      <c r="G253" s="174" t="s">
        <v>335</v>
      </c>
      <c r="H253" s="175">
        <v>1</v>
      </c>
      <c r="I253" s="176"/>
      <c r="J253" s="177">
        <f>ROUND(I253*H253,2)</f>
        <v>0</v>
      </c>
      <c r="K253" s="173" t="s">
        <v>154</v>
      </c>
      <c r="L253" s="38"/>
      <c r="M253" s="178" t="s">
        <v>1</v>
      </c>
      <c r="N253" s="179" t="s">
        <v>41</v>
      </c>
      <c r="O253" s="76"/>
      <c r="P253" s="180">
        <f>O253*H253</f>
        <v>0</v>
      </c>
      <c r="Q253" s="180">
        <v>0.041880000000000001</v>
      </c>
      <c r="R253" s="180">
        <f>Q253*H253</f>
        <v>0.041880000000000001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292</v>
      </c>
      <c r="AT253" s="182" t="s">
        <v>139</v>
      </c>
      <c r="AU253" s="182" t="s">
        <v>86</v>
      </c>
      <c r="AY253" s="18" t="s">
        <v>136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84</v>
      </c>
      <c r="BK253" s="183">
        <f>ROUND(I253*H253,2)</f>
        <v>0</v>
      </c>
      <c r="BL253" s="18" t="s">
        <v>292</v>
      </c>
      <c r="BM253" s="182" t="s">
        <v>1779</v>
      </c>
    </row>
    <row r="254" s="2" customFormat="1">
      <c r="A254" s="37"/>
      <c r="B254" s="38"/>
      <c r="C254" s="37"/>
      <c r="D254" s="184" t="s">
        <v>145</v>
      </c>
      <c r="E254" s="37"/>
      <c r="F254" s="185" t="s">
        <v>1780</v>
      </c>
      <c r="G254" s="37"/>
      <c r="H254" s="37"/>
      <c r="I254" s="186"/>
      <c r="J254" s="37"/>
      <c r="K254" s="37"/>
      <c r="L254" s="38"/>
      <c r="M254" s="187"/>
      <c r="N254" s="188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145</v>
      </c>
      <c r="AU254" s="18" t="s">
        <v>86</v>
      </c>
    </row>
    <row r="255" s="13" customFormat="1">
      <c r="A255" s="13"/>
      <c r="B255" s="189"/>
      <c r="C255" s="13"/>
      <c r="D255" s="184" t="s">
        <v>147</v>
      </c>
      <c r="E255" s="190" t="s">
        <v>1</v>
      </c>
      <c r="F255" s="191" t="s">
        <v>1781</v>
      </c>
      <c r="G255" s="13"/>
      <c r="H255" s="190" t="s">
        <v>1</v>
      </c>
      <c r="I255" s="192"/>
      <c r="J255" s="13"/>
      <c r="K255" s="13"/>
      <c r="L255" s="189"/>
      <c r="M255" s="193"/>
      <c r="N255" s="194"/>
      <c r="O255" s="194"/>
      <c r="P255" s="194"/>
      <c r="Q255" s="194"/>
      <c r="R255" s="194"/>
      <c r="S255" s="194"/>
      <c r="T255" s="19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0" t="s">
        <v>147</v>
      </c>
      <c r="AU255" s="190" t="s">
        <v>86</v>
      </c>
      <c r="AV255" s="13" t="s">
        <v>84</v>
      </c>
      <c r="AW255" s="13" t="s">
        <v>32</v>
      </c>
      <c r="AX255" s="13" t="s">
        <v>76</v>
      </c>
      <c r="AY255" s="190" t="s">
        <v>136</v>
      </c>
    </row>
    <row r="256" s="14" customFormat="1">
      <c r="A256" s="14"/>
      <c r="B256" s="196"/>
      <c r="C256" s="14"/>
      <c r="D256" s="184" t="s">
        <v>147</v>
      </c>
      <c r="E256" s="197" t="s">
        <v>1</v>
      </c>
      <c r="F256" s="198" t="s">
        <v>84</v>
      </c>
      <c r="G256" s="14"/>
      <c r="H256" s="199">
        <v>1</v>
      </c>
      <c r="I256" s="200"/>
      <c r="J256" s="14"/>
      <c r="K256" s="14"/>
      <c r="L256" s="196"/>
      <c r="M256" s="201"/>
      <c r="N256" s="202"/>
      <c r="O256" s="202"/>
      <c r="P256" s="202"/>
      <c r="Q256" s="202"/>
      <c r="R256" s="202"/>
      <c r="S256" s="202"/>
      <c r="T256" s="20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7" t="s">
        <v>147</v>
      </c>
      <c r="AU256" s="197" t="s">
        <v>86</v>
      </c>
      <c r="AV256" s="14" t="s">
        <v>86</v>
      </c>
      <c r="AW256" s="14" t="s">
        <v>32</v>
      </c>
      <c r="AX256" s="14" t="s">
        <v>84</v>
      </c>
      <c r="AY256" s="197" t="s">
        <v>136</v>
      </c>
    </row>
    <row r="257" s="2" customFormat="1" ht="24.15" customHeight="1">
      <c r="A257" s="37"/>
      <c r="B257" s="170"/>
      <c r="C257" s="171" t="s">
        <v>776</v>
      </c>
      <c r="D257" s="171" t="s">
        <v>139</v>
      </c>
      <c r="E257" s="172" t="s">
        <v>1782</v>
      </c>
      <c r="F257" s="173" t="s">
        <v>1783</v>
      </c>
      <c r="G257" s="174" t="s">
        <v>335</v>
      </c>
      <c r="H257" s="175">
        <v>1</v>
      </c>
      <c r="I257" s="176"/>
      <c r="J257" s="177">
        <f>ROUND(I257*H257,2)</f>
        <v>0</v>
      </c>
      <c r="K257" s="173" t="s">
        <v>154</v>
      </c>
      <c r="L257" s="38"/>
      <c r="M257" s="178" t="s">
        <v>1</v>
      </c>
      <c r="N257" s="179" t="s">
        <v>41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292</v>
      </c>
      <c r="AT257" s="182" t="s">
        <v>139</v>
      </c>
      <c r="AU257" s="182" t="s">
        <v>86</v>
      </c>
      <c r="AY257" s="18" t="s">
        <v>136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84</v>
      </c>
      <c r="BK257" s="183">
        <f>ROUND(I257*H257,2)</f>
        <v>0</v>
      </c>
      <c r="BL257" s="18" t="s">
        <v>292</v>
      </c>
      <c r="BM257" s="182" t="s">
        <v>1784</v>
      </c>
    </row>
    <row r="258" s="2" customFormat="1">
      <c r="A258" s="37"/>
      <c r="B258" s="38"/>
      <c r="C258" s="37"/>
      <c r="D258" s="184" t="s">
        <v>145</v>
      </c>
      <c r="E258" s="37"/>
      <c r="F258" s="185" t="s">
        <v>1785</v>
      </c>
      <c r="G258" s="37"/>
      <c r="H258" s="37"/>
      <c r="I258" s="186"/>
      <c r="J258" s="37"/>
      <c r="K258" s="37"/>
      <c r="L258" s="38"/>
      <c r="M258" s="187"/>
      <c r="N258" s="188"/>
      <c r="O258" s="76"/>
      <c r="P258" s="76"/>
      <c r="Q258" s="76"/>
      <c r="R258" s="76"/>
      <c r="S258" s="76"/>
      <c r="T258" s="7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8" t="s">
        <v>145</v>
      </c>
      <c r="AU258" s="18" t="s">
        <v>86</v>
      </c>
    </row>
    <row r="259" s="14" customFormat="1">
      <c r="A259" s="14"/>
      <c r="B259" s="196"/>
      <c r="C259" s="14"/>
      <c r="D259" s="184" t="s">
        <v>147</v>
      </c>
      <c r="E259" s="197" t="s">
        <v>1</v>
      </c>
      <c r="F259" s="198" t="s">
        <v>1786</v>
      </c>
      <c r="G259" s="14"/>
      <c r="H259" s="199">
        <v>1</v>
      </c>
      <c r="I259" s="200"/>
      <c r="J259" s="14"/>
      <c r="K259" s="14"/>
      <c r="L259" s="196"/>
      <c r="M259" s="201"/>
      <c r="N259" s="202"/>
      <c r="O259" s="202"/>
      <c r="P259" s="202"/>
      <c r="Q259" s="202"/>
      <c r="R259" s="202"/>
      <c r="S259" s="202"/>
      <c r="T259" s="20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7" t="s">
        <v>147</v>
      </c>
      <c r="AU259" s="197" t="s">
        <v>86</v>
      </c>
      <c r="AV259" s="14" t="s">
        <v>86</v>
      </c>
      <c r="AW259" s="14" t="s">
        <v>32</v>
      </c>
      <c r="AX259" s="14" t="s">
        <v>84</v>
      </c>
      <c r="AY259" s="197" t="s">
        <v>136</v>
      </c>
    </row>
    <row r="260" s="2" customFormat="1" ht="24.15" customHeight="1">
      <c r="A260" s="37"/>
      <c r="B260" s="170"/>
      <c r="C260" s="171" t="s">
        <v>781</v>
      </c>
      <c r="D260" s="171" t="s">
        <v>139</v>
      </c>
      <c r="E260" s="172" t="s">
        <v>1787</v>
      </c>
      <c r="F260" s="173" t="s">
        <v>1788</v>
      </c>
      <c r="G260" s="174" t="s">
        <v>335</v>
      </c>
      <c r="H260" s="175">
        <v>1</v>
      </c>
      <c r="I260" s="176"/>
      <c r="J260" s="177">
        <f>ROUND(I260*H260,2)</f>
        <v>0</v>
      </c>
      <c r="K260" s="173" t="s">
        <v>154</v>
      </c>
      <c r="L260" s="38"/>
      <c r="M260" s="178" t="s">
        <v>1</v>
      </c>
      <c r="N260" s="179" t="s">
        <v>41</v>
      </c>
      <c r="O260" s="76"/>
      <c r="P260" s="180">
        <f>O260*H260</f>
        <v>0</v>
      </c>
      <c r="Q260" s="180">
        <v>0.00012</v>
      </c>
      <c r="R260" s="180">
        <f>Q260*H260</f>
        <v>0.00012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292</v>
      </c>
      <c r="AT260" s="182" t="s">
        <v>139</v>
      </c>
      <c r="AU260" s="182" t="s">
        <v>86</v>
      </c>
      <c r="AY260" s="18" t="s">
        <v>136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84</v>
      </c>
      <c r="BK260" s="183">
        <f>ROUND(I260*H260,2)</f>
        <v>0</v>
      </c>
      <c r="BL260" s="18" t="s">
        <v>292</v>
      </c>
      <c r="BM260" s="182" t="s">
        <v>1789</v>
      </c>
    </row>
    <row r="261" s="2" customFormat="1">
      <c r="A261" s="37"/>
      <c r="B261" s="38"/>
      <c r="C261" s="37"/>
      <c r="D261" s="184" t="s">
        <v>145</v>
      </c>
      <c r="E261" s="37"/>
      <c r="F261" s="185" t="s">
        <v>1790</v>
      </c>
      <c r="G261" s="37"/>
      <c r="H261" s="37"/>
      <c r="I261" s="186"/>
      <c r="J261" s="37"/>
      <c r="K261" s="37"/>
      <c r="L261" s="38"/>
      <c r="M261" s="187"/>
      <c r="N261" s="188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145</v>
      </c>
      <c r="AU261" s="18" t="s">
        <v>86</v>
      </c>
    </row>
    <row r="262" s="12" customFormat="1" ht="22.8" customHeight="1">
      <c r="A262" s="12"/>
      <c r="B262" s="157"/>
      <c r="C262" s="12"/>
      <c r="D262" s="158" t="s">
        <v>75</v>
      </c>
      <c r="E262" s="168" t="s">
        <v>1791</v>
      </c>
      <c r="F262" s="168" t="s">
        <v>1792</v>
      </c>
      <c r="G262" s="12"/>
      <c r="H262" s="12"/>
      <c r="I262" s="160"/>
      <c r="J262" s="169">
        <f>BK262</f>
        <v>0</v>
      </c>
      <c r="K262" s="12"/>
      <c r="L262" s="157"/>
      <c r="M262" s="162"/>
      <c r="N262" s="163"/>
      <c r="O262" s="163"/>
      <c r="P262" s="164">
        <f>SUM(P263:P297)</f>
        <v>0</v>
      </c>
      <c r="Q262" s="163"/>
      <c r="R262" s="164">
        <f>SUM(R263:R297)</f>
        <v>0.88404199999999999</v>
      </c>
      <c r="S262" s="163"/>
      <c r="T262" s="165">
        <f>SUM(T263:T297)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8" t="s">
        <v>86</v>
      </c>
      <c r="AT262" s="166" t="s">
        <v>75</v>
      </c>
      <c r="AU262" s="166" t="s">
        <v>84</v>
      </c>
      <c r="AY262" s="158" t="s">
        <v>136</v>
      </c>
      <c r="BK262" s="167">
        <f>SUM(BK263:BK297)</f>
        <v>0</v>
      </c>
    </row>
    <row r="263" s="2" customFormat="1" ht="24.15" customHeight="1">
      <c r="A263" s="37"/>
      <c r="B263" s="170"/>
      <c r="C263" s="171" t="s">
        <v>787</v>
      </c>
      <c r="D263" s="171" t="s">
        <v>139</v>
      </c>
      <c r="E263" s="172" t="s">
        <v>1793</v>
      </c>
      <c r="F263" s="173" t="s">
        <v>1794</v>
      </c>
      <c r="G263" s="174" t="s">
        <v>335</v>
      </c>
      <c r="H263" s="175">
        <v>9</v>
      </c>
      <c r="I263" s="176"/>
      <c r="J263" s="177">
        <f>ROUND(I263*H263,2)</f>
        <v>0</v>
      </c>
      <c r="K263" s="173" t="s">
        <v>154</v>
      </c>
      <c r="L263" s="38"/>
      <c r="M263" s="178" t="s">
        <v>1</v>
      </c>
      <c r="N263" s="179" t="s">
        <v>41</v>
      </c>
      <c r="O263" s="76"/>
      <c r="P263" s="180">
        <f>O263*H263</f>
        <v>0</v>
      </c>
      <c r="Q263" s="180">
        <v>0</v>
      </c>
      <c r="R263" s="180">
        <f>Q263*H263</f>
        <v>0</v>
      </c>
      <c r="S263" s="180">
        <v>0</v>
      </c>
      <c r="T263" s="18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292</v>
      </c>
      <c r="AT263" s="182" t="s">
        <v>139</v>
      </c>
      <c r="AU263" s="182" t="s">
        <v>86</v>
      </c>
      <c r="AY263" s="18" t="s">
        <v>136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84</v>
      </c>
      <c r="BK263" s="183">
        <f>ROUND(I263*H263,2)</f>
        <v>0</v>
      </c>
      <c r="BL263" s="18" t="s">
        <v>292</v>
      </c>
      <c r="BM263" s="182" t="s">
        <v>1795</v>
      </c>
    </row>
    <row r="264" s="2" customFormat="1">
      <c r="A264" s="37"/>
      <c r="B264" s="38"/>
      <c r="C264" s="37"/>
      <c r="D264" s="184" t="s">
        <v>145</v>
      </c>
      <c r="E264" s="37"/>
      <c r="F264" s="185" t="s">
        <v>1796</v>
      </c>
      <c r="G264" s="37"/>
      <c r="H264" s="37"/>
      <c r="I264" s="186"/>
      <c r="J264" s="37"/>
      <c r="K264" s="37"/>
      <c r="L264" s="38"/>
      <c r="M264" s="187"/>
      <c r="N264" s="188"/>
      <c r="O264" s="76"/>
      <c r="P264" s="76"/>
      <c r="Q264" s="76"/>
      <c r="R264" s="76"/>
      <c r="S264" s="76"/>
      <c r="T264" s="7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8" t="s">
        <v>145</v>
      </c>
      <c r="AU264" s="18" t="s">
        <v>86</v>
      </c>
    </row>
    <row r="265" s="2" customFormat="1" ht="21.75" customHeight="1">
      <c r="A265" s="37"/>
      <c r="B265" s="170"/>
      <c r="C265" s="216" t="s">
        <v>793</v>
      </c>
      <c r="D265" s="216" t="s">
        <v>554</v>
      </c>
      <c r="E265" s="217" t="s">
        <v>1797</v>
      </c>
      <c r="F265" s="218" t="s">
        <v>1798</v>
      </c>
      <c r="G265" s="219" t="s">
        <v>335</v>
      </c>
      <c r="H265" s="220">
        <v>9</v>
      </c>
      <c r="I265" s="221"/>
      <c r="J265" s="222">
        <f>ROUND(I265*H265,2)</f>
        <v>0</v>
      </c>
      <c r="K265" s="218" t="s">
        <v>154</v>
      </c>
      <c r="L265" s="223"/>
      <c r="M265" s="224" t="s">
        <v>1</v>
      </c>
      <c r="N265" s="225" t="s">
        <v>41</v>
      </c>
      <c r="O265" s="76"/>
      <c r="P265" s="180">
        <f>O265*H265</f>
        <v>0</v>
      </c>
      <c r="Q265" s="180">
        <v>0.029000000000000001</v>
      </c>
      <c r="R265" s="180">
        <f>Q265*H265</f>
        <v>0.26100000000000001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383</v>
      </c>
      <c r="AT265" s="182" t="s">
        <v>554</v>
      </c>
      <c r="AU265" s="182" t="s">
        <v>86</v>
      </c>
      <c r="AY265" s="18" t="s">
        <v>136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84</v>
      </c>
      <c r="BK265" s="183">
        <f>ROUND(I265*H265,2)</f>
        <v>0</v>
      </c>
      <c r="BL265" s="18" t="s">
        <v>292</v>
      </c>
      <c r="BM265" s="182" t="s">
        <v>1799</v>
      </c>
    </row>
    <row r="266" s="2" customFormat="1">
      <c r="A266" s="37"/>
      <c r="B266" s="38"/>
      <c r="C266" s="37"/>
      <c r="D266" s="184" t="s">
        <v>145</v>
      </c>
      <c r="E266" s="37"/>
      <c r="F266" s="185" t="s">
        <v>1798</v>
      </c>
      <c r="G266" s="37"/>
      <c r="H266" s="37"/>
      <c r="I266" s="186"/>
      <c r="J266" s="37"/>
      <c r="K266" s="37"/>
      <c r="L266" s="38"/>
      <c r="M266" s="187"/>
      <c r="N266" s="188"/>
      <c r="O266" s="76"/>
      <c r="P266" s="76"/>
      <c r="Q266" s="76"/>
      <c r="R266" s="76"/>
      <c r="S266" s="76"/>
      <c r="T266" s="7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8" t="s">
        <v>145</v>
      </c>
      <c r="AU266" s="18" t="s">
        <v>86</v>
      </c>
    </row>
    <row r="267" s="2" customFormat="1" ht="24.15" customHeight="1">
      <c r="A267" s="37"/>
      <c r="B267" s="170"/>
      <c r="C267" s="171" t="s">
        <v>797</v>
      </c>
      <c r="D267" s="171" t="s">
        <v>139</v>
      </c>
      <c r="E267" s="172" t="s">
        <v>1800</v>
      </c>
      <c r="F267" s="173" t="s">
        <v>1801</v>
      </c>
      <c r="G267" s="174" t="s">
        <v>335</v>
      </c>
      <c r="H267" s="175">
        <v>3</v>
      </c>
      <c r="I267" s="176"/>
      <c r="J267" s="177">
        <f>ROUND(I267*H267,2)</f>
        <v>0</v>
      </c>
      <c r="K267" s="173" t="s">
        <v>154</v>
      </c>
      <c r="L267" s="38"/>
      <c r="M267" s="178" t="s">
        <v>1</v>
      </c>
      <c r="N267" s="179" t="s">
        <v>41</v>
      </c>
      <c r="O267" s="76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292</v>
      </c>
      <c r="AT267" s="182" t="s">
        <v>139</v>
      </c>
      <c r="AU267" s="182" t="s">
        <v>86</v>
      </c>
      <c r="AY267" s="18" t="s">
        <v>136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84</v>
      </c>
      <c r="BK267" s="183">
        <f>ROUND(I267*H267,2)</f>
        <v>0</v>
      </c>
      <c r="BL267" s="18" t="s">
        <v>292</v>
      </c>
      <c r="BM267" s="182" t="s">
        <v>1802</v>
      </c>
    </row>
    <row r="268" s="2" customFormat="1">
      <c r="A268" s="37"/>
      <c r="B268" s="38"/>
      <c r="C268" s="37"/>
      <c r="D268" s="184" t="s">
        <v>145</v>
      </c>
      <c r="E268" s="37"/>
      <c r="F268" s="185" t="s">
        <v>1803</v>
      </c>
      <c r="G268" s="37"/>
      <c r="H268" s="37"/>
      <c r="I268" s="186"/>
      <c r="J268" s="37"/>
      <c r="K268" s="37"/>
      <c r="L268" s="38"/>
      <c r="M268" s="187"/>
      <c r="N268" s="188"/>
      <c r="O268" s="76"/>
      <c r="P268" s="76"/>
      <c r="Q268" s="76"/>
      <c r="R268" s="76"/>
      <c r="S268" s="76"/>
      <c r="T268" s="7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8" t="s">
        <v>145</v>
      </c>
      <c r="AU268" s="18" t="s">
        <v>86</v>
      </c>
    </row>
    <row r="269" s="2" customFormat="1" ht="21.75" customHeight="1">
      <c r="A269" s="37"/>
      <c r="B269" s="170"/>
      <c r="C269" s="216" t="s">
        <v>803</v>
      </c>
      <c r="D269" s="216" t="s">
        <v>554</v>
      </c>
      <c r="E269" s="217" t="s">
        <v>1804</v>
      </c>
      <c r="F269" s="218" t="s">
        <v>1805</v>
      </c>
      <c r="G269" s="219" t="s">
        <v>335</v>
      </c>
      <c r="H269" s="220">
        <v>3</v>
      </c>
      <c r="I269" s="221"/>
      <c r="J269" s="222">
        <f>ROUND(I269*H269,2)</f>
        <v>0</v>
      </c>
      <c r="K269" s="218" t="s">
        <v>154</v>
      </c>
      <c r="L269" s="223"/>
      <c r="M269" s="224" t="s">
        <v>1</v>
      </c>
      <c r="N269" s="225" t="s">
        <v>41</v>
      </c>
      <c r="O269" s="76"/>
      <c r="P269" s="180">
        <f>O269*H269</f>
        <v>0</v>
      </c>
      <c r="Q269" s="180">
        <v>0.034000000000000002</v>
      </c>
      <c r="R269" s="180">
        <f>Q269*H269</f>
        <v>0.10200000000000001</v>
      </c>
      <c r="S269" s="180">
        <v>0</v>
      </c>
      <c r="T269" s="18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383</v>
      </c>
      <c r="AT269" s="182" t="s">
        <v>554</v>
      </c>
      <c r="AU269" s="182" t="s">
        <v>86</v>
      </c>
      <c r="AY269" s="18" t="s">
        <v>136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84</v>
      </c>
      <c r="BK269" s="183">
        <f>ROUND(I269*H269,2)</f>
        <v>0</v>
      </c>
      <c r="BL269" s="18" t="s">
        <v>292</v>
      </c>
      <c r="BM269" s="182" t="s">
        <v>1806</v>
      </c>
    </row>
    <row r="270" s="2" customFormat="1">
      <c r="A270" s="37"/>
      <c r="B270" s="38"/>
      <c r="C270" s="37"/>
      <c r="D270" s="184" t="s">
        <v>145</v>
      </c>
      <c r="E270" s="37"/>
      <c r="F270" s="185" t="s">
        <v>1805</v>
      </c>
      <c r="G270" s="37"/>
      <c r="H270" s="37"/>
      <c r="I270" s="186"/>
      <c r="J270" s="37"/>
      <c r="K270" s="37"/>
      <c r="L270" s="38"/>
      <c r="M270" s="187"/>
      <c r="N270" s="188"/>
      <c r="O270" s="76"/>
      <c r="P270" s="76"/>
      <c r="Q270" s="76"/>
      <c r="R270" s="76"/>
      <c r="S270" s="76"/>
      <c r="T270" s="7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8" t="s">
        <v>145</v>
      </c>
      <c r="AU270" s="18" t="s">
        <v>86</v>
      </c>
    </row>
    <row r="271" s="2" customFormat="1" ht="24.15" customHeight="1">
      <c r="A271" s="37"/>
      <c r="B271" s="170"/>
      <c r="C271" s="171" t="s">
        <v>807</v>
      </c>
      <c r="D271" s="171" t="s">
        <v>139</v>
      </c>
      <c r="E271" s="172" t="s">
        <v>1807</v>
      </c>
      <c r="F271" s="173" t="s">
        <v>1808</v>
      </c>
      <c r="G271" s="174" t="s">
        <v>335</v>
      </c>
      <c r="H271" s="175">
        <v>4</v>
      </c>
      <c r="I271" s="176"/>
      <c r="J271" s="177">
        <f>ROUND(I271*H271,2)</f>
        <v>0</v>
      </c>
      <c r="K271" s="173" t="s">
        <v>154</v>
      </c>
      <c r="L271" s="38"/>
      <c r="M271" s="178" t="s">
        <v>1</v>
      </c>
      <c r="N271" s="179" t="s">
        <v>41</v>
      </c>
      <c r="O271" s="76"/>
      <c r="P271" s="180">
        <f>O271*H271</f>
        <v>0</v>
      </c>
      <c r="Q271" s="180">
        <v>0</v>
      </c>
      <c r="R271" s="180">
        <f>Q271*H271</f>
        <v>0</v>
      </c>
      <c r="S271" s="180">
        <v>0</v>
      </c>
      <c r="T271" s="18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2" t="s">
        <v>292</v>
      </c>
      <c r="AT271" s="182" t="s">
        <v>139</v>
      </c>
      <c r="AU271" s="182" t="s">
        <v>86</v>
      </c>
      <c r="AY271" s="18" t="s">
        <v>136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8" t="s">
        <v>84</v>
      </c>
      <c r="BK271" s="183">
        <f>ROUND(I271*H271,2)</f>
        <v>0</v>
      </c>
      <c r="BL271" s="18" t="s">
        <v>292</v>
      </c>
      <c r="BM271" s="182" t="s">
        <v>1809</v>
      </c>
    </row>
    <row r="272" s="2" customFormat="1">
      <c r="A272" s="37"/>
      <c r="B272" s="38"/>
      <c r="C272" s="37"/>
      <c r="D272" s="184" t="s">
        <v>145</v>
      </c>
      <c r="E272" s="37"/>
      <c r="F272" s="185" t="s">
        <v>1810</v>
      </c>
      <c r="G272" s="37"/>
      <c r="H272" s="37"/>
      <c r="I272" s="186"/>
      <c r="J272" s="37"/>
      <c r="K272" s="37"/>
      <c r="L272" s="38"/>
      <c r="M272" s="187"/>
      <c r="N272" s="188"/>
      <c r="O272" s="76"/>
      <c r="P272" s="76"/>
      <c r="Q272" s="76"/>
      <c r="R272" s="76"/>
      <c r="S272" s="76"/>
      <c r="T272" s="7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8" t="s">
        <v>145</v>
      </c>
      <c r="AU272" s="18" t="s">
        <v>86</v>
      </c>
    </row>
    <row r="273" s="2" customFormat="1" ht="33" customHeight="1">
      <c r="A273" s="37"/>
      <c r="B273" s="170"/>
      <c r="C273" s="216" t="s">
        <v>812</v>
      </c>
      <c r="D273" s="216" t="s">
        <v>554</v>
      </c>
      <c r="E273" s="217" t="s">
        <v>1811</v>
      </c>
      <c r="F273" s="218" t="s">
        <v>1812</v>
      </c>
      <c r="G273" s="219" t="s">
        <v>335</v>
      </c>
      <c r="H273" s="220">
        <v>4</v>
      </c>
      <c r="I273" s="221"/>
      <c r="J273" s="222">
        <f>ROUND(I273*H273,2)</f>
        <v>0</v>
      </c>
      <c r="K273" s="218" t="s">
        <v>154</v>
      </c>
      <c r="L273" s="223"/>
      <c r="M273" s="224" t="s">
        <v>1</v>
      </c>
      <c r="N273" s="225" t="s">
        <v>41</v>
      </c>
      <c r="O273" s="76"/>
      <c r="P273" s="180">
        <f>O273*H273</f>
        <v>0</v>
      </c>
      <c r="Q273" s="180">
        <v>0.050000000000000003</v>
      </c>
      <c r="R273" s="180">
        <f>Q273*H273</f>
        <v>0.20000000000000001</v>
      </c>
      <c r="S273" s="180">
        <v>0</v>
      </c>
      <c r="T273" s="18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2" t="s">
        <v>383</v>
      </c>
      <c r="AT273" s="182" t="s">
        <v>554</v>
      </c>
      <c r="AU273" s="182" t="s">
        <v>86</v>
      </c>
      <c r="AY273" s="18" t="s">
        <v>136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8" t="s">
        <v>84</v>
      </c>
      <c r="BK273" s="183">
        <f>ROUND(I273*H273,2)</f>
        <v>0</v>
      </c>
      <c r="BL273" s="18" t="s">
        <v>292</v>
      </c>
      <c r="BM273" s="182" t="s">
        <v>1813</v>
      </c>
    </row>
    <row r="274" s="2" customFormat="1">
      <c r="A274" s="37"/>
      <c r="B274" s="38"/>
      <c r="C274" s="37"/>
      <c r="D274" s="184" t="s">
        <v>145</v>
      </c>
      <c r="E274" s="37"/>
      <c r="F274" s="185" t="s">
        <v>1812</v>
      </c>
      <c r="G274" s="37"/>
      <c r="H274" s="37"/>
      <c r="I274" s="186"/>
      <c r="J274" s="37"/>
      <c r="K274" s="37"/>
      <c r="L274" s="38"/>
      <c r="M274" s="187"/>
      <c r="N274" s="188"/>
      <c r="O274" s="76"/>
      <c r="P274" s="76"/>
      <c r="Q274" s="76"/>
      <c r="R274" s="76"/>
      <c r="S274" s="76"/>
      <c r="T274" s="7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8" t="s">
        <v>145</v>
      </c>
      <c r="AU274" s="18" t="s">
        <v>86</v>
      </c>
    </row>
    <row r="275" s="2" customFormat="1" ht="24.15" customHeight="1">
      <c r="A275" s="37"/>
      <c r="B275" s="170"/>
      <c r="C275" s="171" t="s">
        <v>817</v>
      </c>
      <c r="D275" s="171" t="s">
        <v>139</v>
      </c>
      <c r="E275" s="172" t="s">
        <v>1814</v>
      </c>
      <c r="F275" s="173" t="s">
        <v>1815</v>
      </c>
      <c r="G275" s="174" t="s">
        <v>335</v>
      </c>
      <c r="H275" s="175">
        <v>1</v>
      </c>
      <c r="I275" s="176"/>
      <c r="J275" s="177">
        <f>ROUND(I275*H275,2)</f>
        <v>0</v>
      </c>
      <c r="K275" s="173" t="s">
        <v>154</v>
      </c>
      <c r="L275" s="38"/>
      <c r="M275" s="178" t="s">
        <v>1</v>
      </c>
      <c r="N275" s="179" t="s">
        <v>41</v>
      </c>
      <c r="O275" s="76"/>
      <c r="P275" s="180">
        <f>O275*H275</f>
        <v>0</v>
      </c>
      <c r="Q275" s="180">
        <v>0</v>
      </c>
      <c r="R275" s="180">
        <f>Q275*H275</f>
        <v>0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292</v>
      </c>
      <c r="AT275" s="182" t="s">
        <v>139</v>
      </c>
      <c r="AU275" s="182" t="s">
        <v>86</v>
      </c>
      <c r="AY275" s="18" t="s">
        <v>136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84</v>
      </c>
      <c r="BK275" s="183">
        <f>ROUND(I275*H275,2)</f>
        <v>0</v>
      </c>
      <c r="BL275" s="18" t="s">
        <v>292</v>
      </c>
      <c r="BM275" s="182" t="s">
        <v>1816</v>
      </c>
    </row>
    <row r="276" s="2" customFormat="1">
      <c r="A276" s="37"/>
      <c r="B276" s="38"/>
      <c r="C276" s="37"/>
      <c r="D276" s="184" t="s">
        <v>145</v>
      </c>
      <c r="E276" s="37"/>
      <c r="F276" s="185" t="s">
        <v>1817</v>
      </c>
      <c r="G276" s="37"/>
      <c r="H276" s="37"/>
      <c r="I276" s="186"/>
      <c r="J276" s="37"/>
      <c r="K276" s="37"/>
      <c r="L276" s="38"/>
      <c r="M276" s="187"/>
      <c r="N276" s="188"/>
      <c r="O276" s="76"/>
      <c r="P276" s="76"/>
      <c r="Q276" s="76"/>
      <c r="R276" s="76"/>
      <c r="S276" s="76"/>
      <c r="T276" s="7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8" t="s">
        <v>145</v>
      </c>
      <c r="AU276" s="18" t="s">
        <v>86</v>
      </c>
    </row>
    <row r="277" s="2" customFormat="1" ht="33" customHeight="1">
      <c r="A277" s="37"/>
      <c r="B277" s="170"/>
      <c r="C277" s="216" t="s">
        <v>821</v>
      </c>
      <c r="D277" s="216" t="s">
        <v>554</v>
      </c>
      <c r="E277" s="217" t="s">
        <v>1818</v>
      </c>
      <c r="F277" s="218" t="s">
        <v>1819</v>
      </c>
      <c r="G277" s="219" t="s">
        <v>335</v>
      </c>
      <c r="H277" s="220">
        <v>1</v>
      </c>
      <c r="I277" s="221"/>
      <c r="J277" s="222">
        <f>ROUND(I277*H277,2)</f>
        <v>0</v>
      </c>
      <c r="K277" s="218" t="s">
        <v>154</v>
      </c>
      <c r="L277" s="223"/>
      <c r="M277" s="224" t="s">
        <v>1</v>
      </c>
      <c r="N277" s="225" t="s">
        <v>41</v>
      </c>
      <c r="O277" s="76"/>
      <c r="P277" s="180">
        <f>O277*H277</f>
        <v>0</v>
      </c>
      <c r="Q277" s="180">
        <v>0.058000000000000003</v>
      </c>
      <c r="R277" s="180">
        <f>Q277*H277</f>
        <v>0.058000000000000003</v>
      </c>
      <c r="S277" s="180">
        <v>0</v>
      </c>
      <c r="T277" s="18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2" t="s">
        <v>383</v>
      </c>
      <c r="AT277" s="182" t="s">
        <v>554</v>
      </c>
      <c r="AU277" s="182" t="s">
        <v>86</v>
      </c>
      <c r="AY277" s="18" t="s">
        <v>136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8" t="s">
        <v>84</v>
      </c>
      <c r="BK277" s="183">
        <f>ROUND(I277*H277,2)</f>
        <v>0</v>
      </c>
      <c r="BL277" s="18" t="s">
        <v>292</v>
      </c>
      <c r="BM277" s="182" t="s">
        <v>1820</v>
      </c>
    </row>
    <row r="278" s="2" customFormat="1">
      <c r="A278" s="37"/>
      <c r="B278" s="38"/>
      <c r="C278" s="37"/>
      <c r="D278" s="184" t="s">
        <v>145</v>
      </c>
      <c r="E278" s="37"/>
      <c r="F278" s="185" t="s">
        <v>1819</v>
      </c>
      <c r="G278" s="37"/>
      <c r="H278" s="37"/>
      <c r="I278" s="186"/>
      <c r="J278" s="37"/>
      <c r="K278" s="37"/>
      <c r="L278" s="38"/>
      <c r="M278" s="187"/>
      <c r="N278" s="188"/>
      <c r="O278" s="76"/>
      <c r="P278" s="76"/>
      <c r="Q278" s="76"/>
      <c r="R278" s="76"/>
      <c r="S278" s="76"/>
      <c r="T278" s="7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8" t="s">
        <v>145</v>
      </c>
      <c r="AU278" s="18" t="s">
        <v>86</v>
      </c>
    </row>
    <row r="279" s="2" customFormat="1" ht="24.15" customHeight="1">
      <c r="A279" s="37"/>
      <c r="B279" s="170"/>
      <c r="C279" s="171" t="s">
        <v>826</v>
      </c>
      <c r="D279" s="171" t="s">
        <v>139</v>
      </c>
      <c r="E279" s="172" t="s">
        <v>1821</v>
      </c>
      <c r="F279" s="173" t="s">
        <v>1822</v>
      </c>
      <c r="G279" s="174" t="s">
        <v>335</v>
      </c>
      <c r="H279" s="175">
        <v>1</v>
      </c>
      <c r="I279" s="176"/>
      <c r="J279" s="177">
        <f>ROUND(I279*H279,2)</f>
        <v>0</v>
      </c>
      <c r="K279" s="173" t="s">
        <v>154</v>
      </c>
      <c r="L279" s="38"/>
      <c r="M279" s="178" t="s">
        <v>1</v>
      </c>
      <c r="N279" s="179" t="s">
        <v>41</v>
      </c>
      <c r="O279" s="76"/>
      <c r="P279" s="180">
        <f>O279*H279</f>
        <v>0</v>
      </c>
      <c r="Q279" s="180">
        <v>0</v>
      </c>
      <c r="R279" s="180">
        <f>Q279*H279</f>
        <v>0</v>
      </c>
      <c r="S279" s="180">
        <v>0</v>
      </c>
      <c r="T279" s="18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2" t="s">
        <v>292</v>
      </c>
      <c r="AT279" s="182" t="s">
        <v>139</v>
      </c>
      <c r="AU279" s="182" t="s">
        <v>86</v>
      </c>
      <c r="AY279" s="18" t="s">
        <v>136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8" t="s">
        <v>84</v>
      </c>
      <c r="BK279" s="183">
        <f>ROUND(I279*H279,2)</f>
        <v>0</v>
      </c>
      <c r="BL279" s="18" t="s">
        <v>292</v>
      </c>
      <c r="BM279" s="182" t="s">
        <v>1823</v>
      </c>
    </row>
    <row r="280" s="2" customFormat="1">
      <c r="A280" s="37"/>
      <c r="B280" s="38"/>
      <c r="C280" s="37"/>
      <c r="D280" s="184" t="s">
        <v>145</v>
      </c>
      <c r="E280" s="37"/>
      <c r="F280" s="185" t="s">
        <v>1824</v>
      </c>
      <c r="G280" s="37"/>
      <c r="H280" s="37"/>
      <c r="I280" s="186"/>
      <c r="J280" s="37"/>
      <c r="K280" s="37"/>
      <c r="L280" s="38"/>
      <c r="M280" s="187"/>
      <c r="N280" s="188"/>
      <c r="O280" s="76"/>
      <c r="P280" s="76"/>
      <c r="Q280" s="76"/>
      <c r="R280" s="76"/>
      <c r="S280" s="76"/>
      <c r="T280" s="7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8" t="s">
        <v>145</v>
      </c>
      <c r="AU280" s="18" t="s">
        <v>86</v>
      </c>
    </row>
    <row r="281" s="2" customFormat="1" ht="33" customHeight="1">
      <c r="A281" s="37"/>
      <c r="B281" s="170"/>
      <c r="C281" s="216" t="s">
        <v>831</v>
      </c>
      <c r="D281" s="216" t="s">
        <v>554</v>
      </c>
      <c r="E281" s="217" t="s">
        <v>1825</v>
      </c>
      <c r="F281" s="218" t="s">
        <v>1826</v>
      </c>
      <c r="G281" s="219" t="s">
        <v>335</v>
      </c>
      <c r="H281" s="220">
        <v>1</v>
      </c>
      <c r="I281" s="221"/>
      <c r="J281" s="222">
        <f>ROUND(I281*H281,2)</f>
        <v>0</v>
      </c>
      <c r="K281" s="218" t="s">
        <v>154</v>
      </c>
      <c r="L281" s="223"/>
      <c r="M281" s="224" t="s">
        <v>1</v>
      </c>
      <c r="N281" s="225" t="s">
        <v>41</v>
      </c>
      <c r="O281" s="76"/>
      <c r="P281" s="180">
        <f>O281*H281</f>
        <v>0</v>
      </c>
      <c r="Q281" s="180">
        <v>0.058999999999999997</v>
      </c>
      <c r="R281" s="180">
        <f>Q281*H281</f>
        <v>0.058999999999999997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383</v>
      </c>
      <c r="AT281" s="182" t="s">
        <v>554</v>
      </c>
      <c r="AU281" s="182" t="s">
        <v>86</v>
      </c>
      <c r="AY281" s="18" t="s">
        <v>136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84</v>
      </c>
      <c r="BK281" s="183">
        <f>ROUND(I281*H281,2)</f>
        <v>0</v>
      </c>
      <c r="BL281" s="18" t="s">
        <v>292</v>
      </c>
      <c r="BM281" s="182" t="s">
        <v>1827</v>
      </c>
    </row>
    <row r="282" s="2" customFormat="1">
      <c r="A282" s="37"/>
      <c r="B282" s="38"/>
      <c r="C282" s="37"/>
      <c r="D282" s="184" t="s">
        <v>145</v>
      </c>
      <c r="E282" s="37"/>
      <c r="F282" s="185" t="s">
        <v>1826</v>
      </c>
      <c r="G282" s="37"/>
      <c r="H282" s="37"/>
      <c r="I282" s="186"/>
      <c r="J282" s="37"/>
      <c r="K282" s="37"/>
      <c r="L282" s="38"/>
      <c r="M282" s="187"/>
      <c r="N282" s="188"/>
      <c r="O282" s="76"/>
      <c r="P282" s="76"/>
      <c r="Q282" s="76"/>
      <c r="R282" s="76"/>
      <c r="S282" s="76"/>
      <c r="T282" s="7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8" t="s">
        <v>145</v>
      </c>
      <c r="AU282" s="18" t="s">
        <v>86</v>
      </c>
    </row>
    <row r="283" s="2" customFormat="1" ht="24.15" customHeight="1">
      <c r="A283" s="37"/>
      <c r="B283" s="170"/>
      <c r="C283" s="171" t="s">
        <v>837</v>
      </c>
      <c r="D283" s="171" t="s">
        <v>139</v>
      </c>
      <c r="E283" s="172" t="s">
        <v>1828</v>
      </c>
      <c r="F283" s="173" t="s">
        <v>1829</v>
      </c>
      <c r="G283" s="174" t="s">
        <v>207</v>
      </c>
      <c r="H283" s="175">
        <v>252</v>
      </c>
      <c r="I283" s="176"/>
      <c r="J283" s="177">
        <f>ROUND(I283*H283,2)</f>
        <v>0</v>
      </c>
      <c r="K283" s="173" t="s">
        <v>154</v>
      </c>
      <c r="L283" s="38"/>
      <c r="M283" s="178" t="s">
        <v>1</v>
      </c>
      <c r="N283" s="179" t="s">
        <v>41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</v>
      </c>
      <c r="T283" s="18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292</v>
      </c>
      <c r="AT283" s="182" t="s">
        <v>139</v>
      </c>
      <c r="AU283" s="182" t="s">
        <v>86</v>
      </c>
      <c r="AY283" s="18" t="s">
        <v>136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84</v>
      </c>
      <c r="BK283" s="183">
        <f>ROUND(I283*H283,2)</f>
        <v>0</v>
      </c>
      <c r="BL283" s="18" t="s">
        <v>292</v>
      </c>
      <c r="BM283" s="182" t="s">
        <v>1830</v>
      </c>
    </row>
    <row r="284" s="2" customFormat="1">
      <c r="A284" s="37"/>
      <c r="B284" s="38"/>
      <c r="C284" s="37"/>
      <c r="D284" s="184" t="s">
        <v>145</v>
      </c>
      <c r="E284" s="37"/>
      <c r="F284" s="185" t="s">
        <v>1831</v>
      </c>
      <c r="G284" s="37"/>
      <c r="H284" s="37"/>
      <c r="I284" s="186"/>
      <c r="J284" s="37"/>
      <c r="K284" s="37"/>
      <c r="L284" s="38"/>
      <c r="M284" s="187"/>
      <c r="N284" s="188"/>
      <c r="O284" s="76"/>
      <c r="P284" s="76"/>
      <c r="Q284" s="76"/>
      <c r="R284" s="76"/>
      <c r="S284" s="76"/>
      <c r="T284" s="7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8" t="s">
        <v>145</v>
      </c>
      <c r="AU284" s="18" t="s">
        <v>86</v>
      </c>
    </row>
    <row r="285" s="14" customFormat="1">
      <c r="A285" s="14"/>
      <c r="B285" s="196"/>
      <c r="C285" s="14"/>
      <c r="D285" s="184" t="s">
        <v>147</v>
      </c>
      <c r="E285" s="197" t="s">
        <v>1</v>
      </c>
      <c r="F285" s="198" t="s">
        <v>1832</v>
      </c>
      <c r="G285" s="14"/>
      <c r="H285" s="199">
        <v>252</v>
      </c>
      <c r="I285" s="200"/>
      <c r="J285" s="14"/>
      <c r="K285" s="14"/>
      <c r="L285" s="196"/>
      <c r="M285" s="201"/>
      <c r="N285" s="202"/>
      <c r="O285" s="202"/>
      <c r="P285" s="202"/>
      <c r="Q285" s="202"/>
      <c r="R285" s="202"/>
      <c r="S285" s="202"/>
      <c r="T285" s="20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7" t="s">
        <v>147</v>
      </c>
      <c r="AU285" s="197" t="s">
        <v>86</v>
      </c>
      <c r="AV285" s="14" t="s">
        <v>86</v>
      </c>
      <c r="AW285" s="14" t="s">
        <v>32</v>
      </c>
      <c r="AX285" s="14" t="s">
        <v>84</v>
      </c>
      <c r="AY285" s="197" t="s">
        <v>136</v>
      </c>
    </row>
    <row r="286" s="2" customFormat="1" ht="24.15" customHeight="1">
      <c r="A286" s="37"/>
      <c r="B286" s="170"/>
      <c r="C286" s="216" t="s">
        <v>843</v>
      </c>
      <c r="D286" s="216" t="s">
        <v>554</v>
      </c>
      <c r="E286" s="217" t="s">
        <v>1833</v>
      </c>
      <c r="F286" s="218" t="s">
        <v>1834</v>
      </c>
      <c r="G286" s="219" t="s">
        <v>207</v>
      </c>
      <c r="H286" s="220">
        <v>259.56</v>
      </c>
      <c r="I286" s="221"/>
      <c r="J286" s="222">
        <f>ROUND(I286*H286,2)</f>
        <v>0</v>
      </c>
      <c r="K286" s="218" t="s">
        <v>154</v>
      </c>
      <c r="L286" s="223"/>
      <c r="M286" s="224" t="s">
        <v>1</v>
      </c>
      <c r="N286" s="225" t="s">
        <v>41</v>
      </c>
      <c r="O286" s="76"/>
      <c r="P286" s="180">
        <f>O286*H286</f>
        <v>0</v>
      </c>
      <c r="Q286" s="180">
        <v>0.00069999999999999999</v>
      </c>
      <c r="R286" s="180">
        <f>Q286*H286</f>
        <v>0.18169199999999999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383</v>
      </c>
      <c r="AT286" s="182" t="s">
        <v>554</v>
      </c>
      <c r="AU286" s="182" t="s">
        <v>86</v>
      </c>
      <c r="AY286" s="18" t="s">
        <v>136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84</v>
      </c>
      <c r="BK286" s="183">
        <f>ROUND(I286*H286,2)</f>
        <v>0</v>
      </c>
      <c r="BL286" s="18" t="s">
        <v>292</v>
      </c>
      <c r="BM286" s="182" t="s">
        <v>1835</v>
      </c>
    </row>
    <row r="287" s="2" customFormat="1">
      <c r="A287" s="37"/>
      <c r="B287" s="38"/>
      <c r="C287" s="37"/>
      <c r="D287" s="184" t="s">
        <v>145</v>
      </c>
      <c r="E287" s="37"/>
      <c r="F287" s="185" t="s">
        <v>1834</v>
      </c>
      <c r="G287" s="37"/>
      <c r="H287" s="37"/>
      <c r="I287" s="186"/>
      <c r="J287" s="37"/>
      <c r="K287" s="37"/>
      <c r="L287" s="38"/>
      <c r="M287" s="187"/>
      <c r="N287" s="188"/>
      <c r="O287" s="76"/>
      <c r="P287" s="76"/>
      <c r="Q287" s="76"/>
      <c r="R287" s="76"/>
      <c r="S287" s="76"/>
      <c r="T287" s="7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8" t="s">
        <v>145</v>
      </c>
      <c r="AU287" s="18" t="s">
        <v>86</v>
      </c>
    </row>
    <row r="288" s="14" customFormat="1">
      <c r="A288" s="14"/>
      <c r="B288" s="196"/>
      <c r="C288" s="14"/>
      <c r="D288" s="184" t="s">
        <v>147</v>
      </c>
      <c r="E288" s="14"/>
      <c r="F288" s="198" t="s">
        <v>1836</v>
      </c>
      <c r="G288" s="14"/>
      <c r="H288" s="199">
        <v>259.56</v>
      </c>
      <c r="I288" s="200"/>
      <c r="J288" s="14"/>
      <c r="K288" s="14"/>
      <c r="L288" s="196"/>
      <c r="M288" s="201"/>
      <c r="N288" s="202"/>
      <c r="O288" s="202"/>
      <c r="P288" s="202"/>
      <c r="Q288" s="202"/>
      <c r="R288" s="202"/>
      <c r="S288" s="202"/>
      <c r="T288" s="20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7" t="s">
        <v>147</v>
      </c>
      <c r="AU288" s="197" t="s">
        <v>86</v>
      </c>
      <c r="AV288" s="14" t="s">
        <v>86</v>
      </c>
      <c r="AW288" s="14" t="s">
        <v>3</v>
      </c>
      <c r="AX288" s="14" t="s">
        <v>84</v>
      </c>
      <c r="AY288" s="197" t="s">
        <v>136</v>
      </c>
    </row>
    <row r="289" s="2" customFormat="1" ht="16.5" customHeight="1">
      <c r="A289" s="37"/>
      <c r="B289" s="170"/>
      <c r="C289" s="171" t="s">
        <v>850</v>
      </c>
      <c r="D289" s="171" t="s">
        <v>139</v>
      </c>
      <c r="E289" s="172" t="s">
        <v>1837</v>
      </c>
      <c r="F289" s="173" t="s">
        <v>1838</v>
      </c>
      <c r="G289" s="174" t="s">
        <v>335</v>
      </c>
      <c r="H289" s="175">
        <v>12</v>
      </c>
      <c r="I289" s="176"/>
      <c r="J289" s="177">
        <f>ROUND(I289*H289,2)</f>
        <v>0</v>
      </c>
      <c r="K289" s="173" t="s">
        <v>154</v>
      </c>
      <c r="L289" s="38"/>
      <c r="M289" s="178" t="s">
        <v>1</v>
      </c>
      <c r="N289" s="179" t="s">
        <v>41</v>
      </c>
      <c r="O289" s="76"/>
      <c r="P289" s="180">
        <f>O289*H289</f>
        <v>0</v>
      </c>
      <c r="Q289" s="180">
        <v>0</v>
      </c>
      <c r="R289" s="180">
        <f>Q289*H289</f>
        <v>0</v>
      </c>
      <c r="S289" s="180">
        <v>0</v>
      </c>
      <c r="T289" s="18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2" t="s">
        <v>292</v>
      </c>
      <c r="AT289" s="182" t="s">
        <v>139</v>
      </c>
      <c r="AU289" s="182" t="s">
        <v>86</v>
      </c>
      <c r="AY289" s="18" t="s">
        <v>136</v>
      </c>
      <c r="BE289" s="183">
        <f>IF(N289="základní",J289,0)</f>
        <v>0</v>
      </c>
      <c r="BF289" s="183">
        <f>IF(N289="snížená",J289,0)</f>
        <v>0</v>
      </c>
      <c r="BG289" s="183">
        <f>IF(N289="zákl. přenesená",J289,0)</f>
        <v>0</v>
      </c>
      <c r="BH289" s="183">
        <f>IF(N289="sníž. přenesená",J289,0)</f>
        <v>0</v>
      </c>
      <c r="BI289" s="183">
        <f>IF(N289="nulová",J289,0)</f>
        <v>0</v>
      </c>
      <c r="BJ289" s="18" t="s">
        <v>84</v>
      </c>
      <c r="BK289" s="183">
        <f>ROUND(I289*H289,2)</f>
        <v>0</v>
      </c>
      <c r="BL289" s="18" t="s">
        <v>292</v>
      </c>
      <c r="BM289" s="182" t="s">
        <v>1839</v>
      </c>
    </row>
    <row r="290" s="2" customFormat="1">
      <c r="A290" s="37"/>
      <c r="B290" s="38"/>
      <c r="C290" s="37"/>
      <c r="D290" s="184" t="s">
        <v>145</v>
      </c>
      <c r="E290" s="37"/>
      <c r="F290" s="185" t="s">
        <v>1840</v>
      </c>
      <c r="G290" s="37"/>
      <c r="H290" s="37"/>
      <c r="I290" s="186"/>
      <c r="J290" s="37"/>
      <c r="K290" s="37"/>
      <c r="L290" s="38"/>
      <c r="M290" s="187"/>
      <c r="N290" s="188"/>
      <c r="O290" s="76"/>
      <c r="P290" s="76"/>
      <c r="Q290" s="76"/>
      <c r="R290" s="76"/>
      <c r="S290" s="76"/>
      <c r="T290" s="7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145</v>
      </c>
      <c r="AU290" s="18" t="s">
        <v>86</v>
      </c>
    </row>
    <row r="291" s="2" customFormat="1" ht="16.5" customHeight="1">
      <c r="A291" s="37"/>
      <c r="B291" s="170"/>
      <c r="C291" s="216" t="s">
        <v>856</v>
      </c>
      <c r="D291" s="216" t="s">
        <v>554</v>
      </c>
      <c r="E291" s="217" t="s">
        <v>1841</v>
      </c>
      <c r="F291" s="218" t="s">
        <v>1842</v>
      </c>
      <c r="G291" s="219" t="s">
        <v>335</v>
      </c>
      <c r="H291" s="220">
        <v>12</v>
      </c>
      <c r="I291" s="221"/>
      <c r="J291" s="222">
        <f>ROUND(I291*H291,2)</f>
        <v>0</v>
      </c>
      <c r="K291" s="218" t="s">
        <v>154</v>
      </c>
      <c r="L291" s="223"/>
      <c r="M291" s="224" t="s">
        <v>1</v>
      </c>
      <c r="N291" s="225" t="s">
        <v>41</v>
      </c>
      <c r="O291" s="76"/>
      <c r="P291" s="180">
        <f>O291*H291</f>
        <v>0</v>
      </c>
      <c r="Q291" s="180">
        <v>0.00012</v>
      </c>
      <c r="R291" s="180">
        <f>Q291*H291</f>
        <v>0.0014400000000000001</v>
      </c>
      <c r="S291" s="180">
        <v>0</v>
      </c>
      <c r="T291" s="18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2" t="s">
        <v>383</v>
      </c>
      <c r="AT291" s="182" t="s">
        <v>554</v>
      </c>
      <c r="AU291" s="182" t="s">
        <v>86</v>
      </c>
      <c r="AY291" s="18" t="s">
        <v>136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8" t="s">
        <v>84</v>
      </c>
      <c r="BK291" s="183">
        <f>ROUND(I291*H291,2)</f>
        <v>0</v>
      </c>
      <c r="BL291" s="18" t="s">
        <v>292</v>
      </c>
      <c r="BM291" s="182" t="s">
        <v>1843</v>
      </c>
    </row>
    <row r="292" s="2" customFormat="1">
      <c r="A292" s="37"/>
      <c r="B292" s="38"/>
      <c r="C292" s="37"/>
      <c r="D292" s="184" t="s">
        <v>145</v>
      </c>
      <c r="E292" s="37"/>
      <c r="F292" s="185" t="s">
        <v>1842</v>
      </c>
      <c r="G292" s="37"/>
      <c r="H292" s="37"/>
      <c r="I292" s="186"/>
      <c r="J292" s="37"/>
      <c r="K292" s="37"/>
      <c r="L292" s="38"/>
      <c r="M292" s="187"/>
      <c r="N292" s="188"/>
      <c r="O292" s="76"/>
      <c r="P292" s="76"/>
      <c r="Q292" s="76"/>
      <c r="R292" s="76"/>
      <c r="S292" s="76"/>
      <c r="T292" s="7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8" t="s">
        <v>145</v>
      </c>
      <c r="AU292" s="18" t="s">
        <v>86</v>
      </c>
    </row>
    <row r="293" s="2" customFormat="1" ht="16.5" customHeight="1">
      <c r="A293" s="37"/>
      <c r="B293" s="170"/>
      <c r="C293" s="171" t="s">
        <v>861</v>
      </c>
      <c r="D293" s="171" t="s">
        <v>139</v>
      </c>
      <c r="E293" s="172" t="s">
        <v>1844</v>
      </c>
      <c r="F293" s="173" t="s">
        <v>1845</v>
      </c>
      <c r="G293" s="174" t="s">
        <v>335</v>
      </c>
      <c r="H293" s="175">
        <v>12</v>
      </c>
      <c r="I293" s="176"/>
      <c r="J293" s="177">
        <f>ROUND(I293*H293,2)</f>
        <v>0</v>
      </c>
      <c r="K293" s="173" t="s">
        <v>154</v>
      </c>
      <c r="L293" s="38"/>
      <c r="M293" s="178" t="s">
        <v>1</v>
      </c>
      <c r="N293" s="179" t="s">
        <v>41</v>
      </c>
      <c r="O293" s="76"/>
      <c r="P293" s="180">
        <f>O293*H293</f>
        <v>0</v>
      </c>
      <c r="Q293" s="180">
        <v>0</v>
      </c>
      <c r="R293" s="180">
        <f>Q293*H293</f>
        <v>0</v>
      </c>
      <c r="S293" s="180">
        <v>0</v>
      </c>
      <c r="T293" s="18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2" t="s">
        <v>292</v>
      </c>
      <c r="AT293" s="182" t="s">
        <v>139</v>
      </c>
      <c r="AU293" s="182" t="s">
        <v>86</v>
      </c>
      <c r="AY293" s="18" t="s">
        <v>136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8" t="s">
        <v>84</v>
      </c>
      <c r="BK293" s="183">
        <f>ROUND(I293*H293,2)</f>
        <v>0</v>
      </c>
      <c r="BL293" s="18" t="s">
        <v>292</v>
      </c>
      <c r="BM293" s="182" t="s">
        <v>1846</v>
      </c>
    </row>
    <row r="294" s="2" customFormat="1">
      <c r="A294" s="37"/>
      <c r="B294" s="38"/>
      <c r="C294" s="37"/>
      <c r="D294" s="184" t="s">
        <v>145</v>
      </c>
      <c r="E294" s="37"/>
      <c r="F294" s="185" t="s">
        <v>1847</v>
      </c>
      <c r="G294" s="37"/>
      <c r="H294" s="37"/>
      <c r="I294" s="186"/>
      <c r="J294" s="37"/>
      <c r="K294" s="37"/>
      <c r="L294" s="38"/>
      <c r="M294" s="187"/>
      <c r="N294" s="188"/>
      <c r="O294" s="76"/>
      <c r="P294" s="76"/>
      <c r="Q294" s="76"/>
      <c r="R294" s="76"/>
      <c r="S294" s="76"/>
      <c r="T294" s="7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145</v>
      </c>
      <c r="AU294" s="18" t="s">
        <v>86</v>
      </c>
    </row>
    <row r="295" s="2" customFormat="1" ht="16.5" customHeight="1">
      <c r="A295" s="37"/>
      <c r="B295" s="170"/>
      <c r="C295" s="216" t="s">
        <v>866</v>
      </c>
      <c r="D295" s="216" t="s">
        <v>554</v>
      </c>
      <c r="E295" s="217" t="s">
        <v>1848</v>
      </c>
      <c r="F295" s="218" t="s">
        <v>1849</v>
      </c>
      <c r="G295" s="219" t="s">
        <v>207</v>
      </c>
      <c r="H295" s="220">
        <v>51</v>
      </c>
      <c r="I295" s="221"/>
      <c r="J295" s="222">
        <f>ROUND(I295*H295,2)</f>
        <v>0</v>
      </c>
      <c r="K295" s="218" t="s">
        <v>154</v>
      </c>
      <c r="L295" s="223"/>
      <c r="M295" s="224" t="s">
        <v>1</v>
      </c>
      <c r="N295" s="225" t="s">
        <v>41</v>
      </c>
      <c r="O295" s="76"/>
      <c r="P295" s="180">
        <f>O295*H295</f>
        <v>0</v>
      </c>
      <c r="Q295" s="180">
        <v>0.00040999999999999999</v>
      </c>
      <c r="R295" s="180">
        <f>Q295*H295</f>
        <v>0.020909999999999998</v>
      </c>
      <c r="S295" s="180">
        <v>0</v>
      </c>
      <c r="T295" s="18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2" t="s">
        <v>383</v>
      </c>
      <c r="AT295" s="182" t="s">
        <v>554</v>
      </c>
      <c r="AU295" s="182" t="s">
        <v>86</v>
      </c>
      <c r="AY295" s="18" t="s">
        <v>136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8" t="s">
        <v>84</v>
      </c>
      <c r="BK295" s="183">
        <f>ROUND(I295*H295,2)</f>
        <v>0</v>
      </c>
      <c r="BL295" s="18" t="s">
        <v>292</v>
      </c>
      <c r="BM295" s="182" t="s">
        <v>1850</v>
      </c>
    </row>
    <row r="296" s="2" customFormat="1">
      <c r="A296" s="37"/>
      <c r="B296" s="38"/>
      <c r="C296" s="37"/>
      <c r="D296" s="184" t="s">
        <v>145</v>
      </c>
      <c r="E296" s="37"/>
      <c r="F296" s="185" t="s">
        <v>1849</v>
      </c>
      <c r="G296" s="37"/>
      <c r="H296" s="37"/>
      <c r="I296" s="186"/>
      <c r="J296" s="37"/>
      <c r="K296" s="37"/>
      <c r="L296" s="38"/>
      <c r="M296" s="187"/>
      <c r="N296" s="188"/>
      <c r="O296" s="76"/>
      <c r="P296" s="76"/>
      <c r="Q296" s="76"/>
      <c r="R296" s="76"/>
      <c r="S296" s="76"/>
      <c r="T296" s="7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8" t="s">
        <v>145</v>
      </c>
      <c r="AU296" s="18" t="s">
        <v>86</v>
      </c>
    </row>
    <row r="297" s="14" customFormat="1">
      <c r="A297" s="14"/>
      <c r="B297" s="196"/>
      <c r="C297" s="14"/>
      <c r="D297" s="184" t="s">
        <v>147</v>
      </c>
      <c r="E297" s="197" t="s">
        <v>1</v>
      </c>
      <c r="F297" s="198" t="s">
        <v>1851</v>
      </c>
      <c r="G297" s="14"/>
      <c r="H297" s="199">
        <v>51</v>
      </c>
      <c r="I297" s="200"/>
      <c r="J297" s="14"/>
      <c r="K297" s="14"/>
      <c r="L297" s="196"/>
      <c r="M297" s="201"/>
      <c r="N297" s="202"/>
      <c r="O297" s="202"/>
      <c r="P297" s="202"/>
      <c r="Q297" s="202"/>
      <c r="R297" s="202"/>
      <c r="S297" s="202"/>
      <c r="T297" s="20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197" t="s">
        <v>147</v>
      </c>
      <c r="AU297" s="197" t="s">
        <v>86</v>
      </c>
      <c r="AV297" s="14" t="s">
        <v>86</v>
      </c>
      <c r="AW297" s="14" t="s">
        <v>32</v>
      </c>
      <c r="AX297" s="14" t="s">
        <v>84</v>
      </c>
      <c r="AY297" s="197" t="s">
        <v>136</v>
      </c>
    </row>
    <row r="298" s="12" customFormat="1" ht="25.92" customHeight="1">
      <c r="A298" s="12"/>
      <c r="B298" s="157"/>
      <c r="C298" s="12"/>
      <c r="D298" s="158" t="s">
        <v>75</v>
      </c>
      <c r="E298" s="159" t="s">
        <v>464</v>
      </c>
      <c r="F298" s="159" t="s">
        <v>465</v>
      </c>
      <c r="G298" s="12"/>
      <c r="H298" s="12"/>
      <c r="I298" s="160"/>
      <c r="J298" s="161">
        <f>BK298</f>
        <v>0</v>
      </c>
      <c r="K298" s="12"/>
      <c r="L298" s="157"/>
      <c r="M298" s="162"/>
      <c r="N298" s="163"/>
      <c r="O298" s="163"/>
      <c r="P298" s="164">
        <f>SUM(P299:P316)</f>
        <v>0</v>
      </c>
      <c r="Q298" s="163"/>
      <c r="R298" s="164">
        <f>SUM(R299:R316)</f>
        <v>0</v>
      </c>
      <c r="S298" s="163"/>
      <c r="T298" s="165">
        <f>SUM(T299:T316)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58" t="s">
        <v>143</v>
      </c>
      <c r="AT298" s="166" t="s">
        <v>75</v>
      </c>
      <c r="AU298" s="166" t="s">
        <v>76</v>
      </c>
      <c r="AY298" s="158" t="s">
        <v>136</v>
      </c>
      <c r="BK298" s="167">
        <f>SUM(BK299:BK316)</f>
        <v>0</v>
      </c>
    </row>
    <row r="299" s="2" customFormat="1" ht="16.5" customHeight="1">
      <c r="A299" s="37"/>
      <c r="B299" s="170"/>
      <c r="C299" s="171" t="s">
        <v>871</v>
      </c>
      <c r="D299" s="171" t="s">
        <v>139</v>
      </c>
      <c r="E299" s="172" t="s">
        <v>1852</v>
      </c>
      <c r="F299" s="173" t="s">
        <v>1853</v>
      </c>
      <c r="G299" s="174" t="s">
        <v>1593</v>
      </c>
      <c r="H299" s="175">
        <v>160</v>
      </c>
      <c r="I299" s="176"/>
      <c r="J299" s="177">
        <f>ROUND(I299*H299,2)</f>
        <v>0</v>
      </c>
      <c r="K299" s="173" t="s">
        <v>1854</v>
      </c>
      <c r="L299" s="38"/>
      <c r="M299" s="178" t="s">
        <v>1</v>
      </c>
      <c r="N299" s="179" t="s">
        <v>41</v>
      </c>
      <c r="O299" s="76"/>
      <c r="P299" s="180">
        <f>O299*H299</f>
        <v>0</v>
      </c>
      <c r="Q299" s="180">
        <v>0</v>
      </c>
      <c r="R299" s="180">
        <f>Q299*H299</f>
        <v>0</v>
      </c>
      <c r="S299" s="180">
        <v>0</v>
      </c>
      <c r="T299" s="18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2" t="s">
        <v>469</v>
      </c>
      <c r="AT299" s="182" t="s">
        <v>139</v>
      </c>
      <c r="AU299" s="182" t="s">
        <v>84</v>
      </c>
      <c r="AY299" s="18" t="s">
        <v>136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8" t="s">
        <v>84</v>
      </c>
      <c r="BK299" s="183">
        <f>ROUND(I299*H299,2)</f>
        <v>0</v>
      </c>
      <c r="BL299" s="18" t="s">
        <v>469</v>
      </c>
      <c r="BM299" s="182" t="s">
        <v>1855</v>
      </c>
    </row>
    <row r="300" s="2" customFormat="1">
      <c r="A300" s="37"/>
      <c r="B300" s="38"/>
      <c r="C300" s="37"/>
      <c r="D300" s="184" t="s">
        <v>145</v>
      </c>
      <c r="E300" s="37"/>
      <c r="F300" s="185" t="s">
        <v>1856</v>
      </c>
      <c r="G300" s="37"/>
      <c r="H300" s="37"/>
      <c r="I300" s="186"/>
      <c r="J300" s="37"/>
      <c r="K300" s="37"/>
      <c r="L300" s="38"/>
      <c r="M300" s="187"/>
      <c r="N300" s="188"/>
      <c r="O300" s="76"/>
      <c r="P300" s="76"/>
      <c r="Q300" s="76"/>
      <c r="R300" s="76"/>
      <c r="S300" s="76"/>
      <c r="T300" s="7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8" t="s">
        <v>145</v>
      </c>
      <c r="AU300" s="18" t="s">
        <v>84</v>
      </c>
    </row>
    <row r="301" s="13" customFormat="1">
      <c r="A301" s="13"/>
      <c r="B301" s="189"/>
      <c r="C301" s="13"/>
      <c r="D301" s="184" t="s">
        <v>147</v>
      </c>
      <c r="E301" s="190" t="s">
        <v>1</v>
      </c>
      <c r="F301" s="191" t="s">
        <v>1857</v>
      </c>
      <c r="G301" s="13"/>
      <c r="H301" s="190" t="s">
        <v>1</v>
      </c>
      <c r="I301" s="192"/>
      <c r="J301" s="13"/>
      <c r="K301" s="13"/>
      <c r="L301" s="189"/>
      <c r="M301" s="193"/>
      <c r="N301" s="194"/>
      <c r="O301" s="194"/>
      <c r="P301" s="194"/>
      <c r="Q301" s="194"/>
      <c r="R301" s="194"/>
      <c r="S301" s="194"/>
      <c r="T301" s="19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90" t="s">
        <v>147</v>
      </c>
      <c r="AU301" s="190" t="s">
        <v>84</v>
      </c>
      <c r="AV301" s="13" t="s">
        <v>84</v>
      </c>
      <c r="AW301" s="13" t="s">
        <v>32</v>
      </c>
      <c r="AX301" s="13" t="s">
        <v>76</v>
      </c>
      <c r="AY301" s="190" t="s">
        <v>136</v>
      </c>
    </row>
    <row r="302" s="14" customFormat="1">
      <c r="A302" s="14"/>
      <c r="B302" s="196"/>
      <c r="C302" s="14"/>
      <c r="D302" s="184" t="s">
        <v>147</v>
      </c>
      <c r="E302" s="197" t="s">
        <v>1</v>
      </c>
      <c r="F302" s="198" t="s">
        <v>1858</v>
      </c>
      <c r="G302" s="14"/>
      <c r="H302" s="199">
        <v>160</v>
      </c>
      <c r="I302" s="200"/>
      <c r="J302" s="14"/>
      <c r="K302" s="14"/>
      <c r="L302" s="196"/>
      <c r="M302" s="201"/>
      <c r="N302" s="202"/>
      <c r="O302" s="202"/>
      <c r="P302" s="202"/>
      <c r="Q302" s="202"/>
      <c r="R302" s="202"/>
      <c r="S302" s="202"/>
      <c r="T302" s="20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97" t="s">
        <v>147</v>
      </c>
      <c r="AU302" s="197" t="s">
        <v>84</v>
      </c>
      <c r="AV302" s="14" t="s">
        <v>86</v>
      </c>
      <c r="AW302" s="14" t="s">
        <v>32</v>
      </c>
      <c r="AX302" s="14" t="s">
        <v>84</v>
      </c>
      <c r="AY302" s="197" t="s">
        <v>136</v>
      </c>
    </row>
    <row r="303" s="2" customFormat="1" ht="16.5" customHeight="1">
      <c r="A303" s="37"/>
      <c r="B303" s="170"/>
      <c r="C303" s="171" t="s">
        <v>875</v>
      </c>
      <c r="D303" s="171" t="s">
        <v>139</v>
      </c>
      <c r="E303" s="172" t="s">
        <v>1859</v>
      </c>
      <c r="F303" s="173" t="s">
        <v>1860</v>
      </c>
      <c r="G303" s="174" t="s">
        <v>1593</v>
      </c>
      <c r="H303" s="175">
        <v>120</v>
      </c>
      <c r="I303" s="176"/>
      <c r="J303" s="177">
        <f>ROUND(I303*H303,2)</f>
        <v>0</v>
      </c>
      <c r="K303" s="173" t="s">
        <v>1861</v>
      </c>
      <c r="L303" s="38"/>
      <c r="M303" s="178" t="s">
        <v>1</v>
      </c>
      <c r="N303" s="179" t="s">
        <v>41</v>
      </c>
      <c r="O303" s="76"/>
      <c r="P303" s="180">
        <f>O303*H303</f>
        <v>0</v>
      </c>
      <c r="Q303" s="180">
        <v>0</v>
      </c>
      <c r="R303" s="180">
        <f>Q303*H303</f>
        <v>0</v>
      </c>
      <c r="S303" s="180">
        <v>0</v>
      </c>
      <c r="T303" s="18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2" t="s">
        <v>469</v>
      </c>
      <c r="AT303" s="182" t="s">
        <v>139</v>
      </c>
      <c r="AU303" s="182" t="s">
        <v>84</v>
      </c>
      <c r="AY303" s="18" t="s">
        <v>136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8" t="s">
        <v>84</v>
      </c>
      <c r="BK303" s="183">
        <f>ROUND(I303*H303,2)</f>
        <v>0</v>
      </c>
      <c r="BL303" s="18" t="s">
        <v>469</v>
      </c>
      <c r="BM303" s="182" t="s">
        <v>1862</v>
      </c>
    </row>
    <row r="304" s="2" customFormat="1">
      <c r="A304" s="37"/>
      <c r="B304" s="38"/>
      <c r="C304" s="37"/>
      <c r="D304" s="184" t="s">
        <v>145</v>
      </c>
      <c r="E304" s="37"/>
      <c r="F304" s="185" t="s">
        <v>1863</v>
      </c>
      <c r="G304" s="37"/>
      <c r="H304" s="37"/>
      <c r="I304" s="186"/>
      <c r="J304" s="37"/>
      <c r="K304" s="37"/>
      <c r="L304" s="38"/>
      <c r="M304" s="187"/>
      <c r="N304" s="188"/>
      <c r="O304" s="76"/>
      <c r="P304" s="76"/>
      <c r="Q304" s="76"/>
      <c r="R304" s="76"/>
      <c r="S304" s="76"/>
      <c r="T304" s="7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8" t="s">
        <v>145</v>
      </c>
      <c r="AU304" s="18" t="s">
        <v>84</v>
      </c>
    </row>
    <row r="305" s="13" customFormat="1">
      <c r="A305" s="13"/>
      <c r="B305" s="189"/>
      <c r="C305" s="13"/>
      <c r="D305" s="184" t="s">
        <v>147</v>
      </c>
      <c r="E305" s="190" t="s">
        <v>1</v>
      </c>
      <c r="F305" s="191" t="s">
        <v>1864</v>
      </c>
      <c r="G305" s="13"/>
      <c r="H305" s="190" t="s">
        <v>1</v>
      </c>
      <c r="I305" s="192"/>
      <c r="J305" s="13"/>
      <c r="K305" s="13"/>
      <c r="L305" s="189"/>
      <c r="M305" s="193"/>
      <c r="N305" s="194"/>
      <c r="O305" s="194"/>
      <c r="P305" s="194"/>
      <c r="Q305" s="194"/>
      <c r="R305" s="194"/>
      <c r="S305" s="194"/>
      <c r="T305" s="19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90" t="s">
        <v>147</v>
      </c>
      <c r="AU305" s="190" t="s">
        <v>84</v>
      </c>
      <c r="AV305" s="13" t="s">
        <v>84</v>
      </c>
      <c r="AW305" s="13" t="s">
        <v>32</v>
      </c>
      <c r="AX305" s="13" t="s">
        <v>76</v>
      </c>
      <c r="AY305" s="190" t="s">
        <v>136</v>
      </c>
    </row>
    <row r="306" s="14" customFormat="1">
      <c r="A306" s="14"/>
      <c r="B306" s="196"/>
      <c r="C306" s="14"/>
      <c r="D306" s="184" t="s">
        <v>147</v>
      </c>
      <c r="E306" s="197" t="s">
        <v>1</v>
      </c>
      <c r="F306" s="198" t="s">
        <v>1865</v>
      </c>
      <c r="G306" s="14"/>
      <c r="H306" s="199">
        <v>120</v>
      </c>
      <c r="I306" s="200"/>
      <c r="J306" s="14"/>
      <c r="K306" s="14"/>
      <c r="L306" s="196"/>
      <c r="M306" s="201"/>
      <c r="N306" s="202"/>
      <c r="O306" s="202"/>
      <c r="P306" s="202"/>
      <c r="Q306" s="202"/>
      <c r="R306" s="202"/>
      <c r="S306" s="202"/>
      <c r="T306" s="20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7" t="s">
        <v>147</v>
      </c>
      <c r="AU306" s="197" t="s">
        <v>84</v>
      </c>
      <c r="AV306" s="14" t="s">
        <v>86</v>
      </c>
      <c r="AW306" s="14" t="s">
        <v>32</v>
      </c>
      <c r="AX306" s="14" t="s">
        <v>84</v>
      </c>
      <c r="AY306" s="197" t="s">
        <v>136</v>
      </c>
    </row>
    <row r="307" s="2" customFormat="1" ht="16.5" customHeight="1">
      <c r="A307" s="37"/>
      <c r="B307" s="170"/>
      <c r="C307" s="171" t="s">
        <v>881</v>
      </c>
      <c r="D307" s="171" t="s">
        <v>139</v>
      </c>
      <c r="E307" s="172" t="s">
        <v>1866</v>
      </c>
      <c r="F307" s="173" t="s">
        <v>1867</v>
      </c>
      <c r="G307" s="174" t="s">
        <v>1593</v>
      </c>
      <c r="H307" s="175">
        <v>120</v>
      </c>
      <c r="I307" s="176"/>
      <c r="J307" s="177">
        <f>ROUND(I307*H307,2)</f>
        <v>0</v>
      </c>
      <c r="K307" s="173" t="s">
        <v>154</v>
      </c>
      <c r="L307" s="38"/>
      <c r="M307" s="178" t="s">
        <v>1</v>
      </c>
      <c r="N307" s="179" t="s">
        <v>41</v>
      </c>
      <c r="O307" s="76"/>
      <c r="P307" s="180">
        <f>O307*H307</f>
        <v>0</v>
      </c>
      <c r="Q307" s="180">
        <v>0</v>
      </c>
      <c r="R307" s="180">
        <f>Q307*H307</f>
        <v>0</v>
      </c>
      <c r="S307" s="180">
        <v>0</v>
      </c>
      <c r="T307" s="18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2" t="s">
        <v>469</v>
      </c>
      <c r="AT307" s="182" t="s">
        <v>139</v>
      </c>
      <c r="AU307" s="182" t="s">
        <v>84</v>
      </c>
      <c r="AY307" s="18" t="s">
        <v>136</v>
      </c>
      <c r="BE307" s="183">
        <f>IF(N307="základní",J307,0)</f>
        <v>0</v>
      </c>
      <c r="BF307" s="183">
        <f>IF(N307="snížená",J307,0)</f>
        <v>0</v>
      </c>
      <c r="BG307" s="183">
        <f>IF(N307="zákl. přenesená",J307,0)</f>
        <v>0</v>
      </c>
      <c r="BH307" s="183">
        <f>IF(N307="sníž. přenesená",J307,0)</f>
        <v>0</v>
      </c>
      <c r="BI307" s="183">
        <f>IF(N307="nulová",J307,0)</f>
        <v>0</v>
      </c>
      <c r="BJ307" s="18" t="s">
        <v>84</v>
      </c>
      <c r="BK307" s="183">
        <f>ROUND(I307*H307,2)</f>
        <v>0</v>
      </c>
      <c r="BL307" s="18" t="s">
        <v>469</v>
      </c>
      <c r="BM307" s="182" t="s">
        <v>1868</v>
      </c>
    </row>
    <row r="308" s="2" customFormat="1">
      <c r="A308" s="37"/>
      <c r="B308" s="38"/>
      <c r="C308" s="37"/>
      <c r="D308" s="184" t="s">
        <v>145</v>
      </c>
      <c r="E308" s="37"/>
      <c r="F308" s="185" t="s">
        <v>1869</v>
      </c>
      <c r="G308" s="37"/>
      <c r="H308" s="37"/>
      <c r="I308" s="186"/>
      <c r="J308" s="37"/>
      <c r="K308" s="37"/>
      <c r="L308" s="38"/>
      <c r="M308" s="187"/>
      <c r="N308" s="188"/>
      <c r="O308" s="76"/>
      <c r="P308" s="76"/>
      <c r="Q308" s="76"/>
      <c r="R308" s="76"/>
      <c r="S308" s="76"/>
      <c r="T308" s="7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8" t="s">
        <v>145</v>
      </c>
      <c r="AU308" s="18" t="s">
        <v>84</v>
      </c>
    </row>
    <row r="309" s="13" customFormat="1">
      <c r="A309" s="13"/>
      <c r="B309" s="189"/>
      <c r="C309" s="13"/>
      <c r="D309" s="184" t="s">
        <v>147</v>
      </c>
      <c r="E309" s="190" t="s">
        <v>1</v>
      </c>
      <c r="F309" s="191" t="s">
        <v>1864</v>
      </c>
      <c r="G309" s="13"/>
      <c r="H309" s="190" t="s">
        <v>1</v>
      </c>
      <c r="I309" s="192"/>
      <c r="J309" s="13"/>
      <c r="K309" s="13"/>
      <c r="L309" s="189"/>
      <c r="M309" s="193"/>
      <c r="N309" s="194"/>
      <c r="O309" s="194"/>
      <c r="P309" s="194"/>
      <c r="Q309" s="194"/>
      <c r="R309" s="194"/>
      <c r="S309" s="194"/>
      <c r="T309" s="19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90" t="s">
        <v>147</v>
      </c>
      <c r="AU309" s="190" t="s">
        <v>84</v>
      </c>
      <c r="AV309" s="13" t="s">
        <v>84</v>
      </c>
      <c r="AW309" s="13" t="s">
        <v>32</v>
      </c>
      <c r="AX309" s="13" t="s">
        <v>76</v>
      </c>
      <c r="AY309" s="190" t="s">
        <v>136</v>
      </c>
    </row>
    <row r="310" s="14" customFormat="1">
      <c r="A310" s="14"/>
      <c r="B310" s="196"/>
      <c r="C310" s="14"/>
      <c r="D310" s="184" t="s">
        <v>147</v>
      </c>
      <c r="E310" s="197" t="s">
        <v>1</v>
      </c>
      <c r="F310" s="198" t="s">
        <v>1865</v>
      </c>
      <c r="G310" s="14"/>
      <c r="H310" s="199">
        <v>120</v>
      </c>
      <c r="I310" s="200"/>
      <c r="J310" s="14"/>
      <c r="K310" s="14"/>
      <c r="L310" s="196"/>
      <c r="M310" s="201"/>
      <c r="N310" s="202"/>
      <c r="O310" s="202"/>
      <c r="P310" s="202"/>
      <c r="Q310" s="202"/>
      <c r="R310" s="202"/>
      <c r="S310" s="202"/>
      <c r="T310" s="20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7" t="s">
        <v>147</v>
      </c>
      <c r="AU310" s="197" t="s">
        <v>84</v>
      </c>
      <c r="AV310" s="14" t="s">
        <v>86</v>
      </c>
      <c r="AW310" s="14" t="s">
        <v>32</v>
      </c>
      <c r="AX310" s="14" t="s">
        <v>84</v>
      </c>
      <c r="AY310" s="197" t="s">
        <v>136</v>
      </c>
    </row>
    <row r="311" s="2" customFormat="1" ht="24.15" customHeight="1">
      <c r="A311" s="37"/>
      <c r="B311" s="170"/>
      <c r="C311" s="171" t="s">
        <v>886</v>
      </c>
      <c r="D311" s="171" t="s">
        <v>139</v>
      </c>
      <c r="E311" s="172" t="s">
        <v>1870</v>
      </c>
      <c r="F311" s="173" t="s">
        <v>1871</v>
      </c>
      <c r="G311" s="174" t="s">
        <v>1593</v>
      </c>
      <c r="H311" s="175">
        <v>40</v>
      </c>
      <c r="I311" s="176"/>
      <c r="J311" s="177">
        <f>ROUND(I311*H311,2)</f>
        <v>0</v>
      </c>
      <c r="K311" s="173" t="s">
        <v>154</v>
      </c>
      <c r="L311" s="38"/>
      <c r="M311" s="178" t="s">
        <v>1</v>
      </c>
      <c r="N311" s="179" t="s">
        <v>41</v>
      </c>
      <c r="O311" s="76"/>
      <c r="P311" s="180">
        <f>O311*H311</f>
        <v>0</v>
      </c>
      <c r="Q311" s="180">
        <v>0</v>
      </c>
      <c r="R311" s="180">
        <f>Q311*H311</f>
        <v>0</v>
      </c>
      <c r="S311" s="180">
        <v>0</v>
      </c>
      <c r="T311" s="18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2" t="s">
        <v>469</v>
      </c>
      <c r="AT311" s="182" t="s">
        <v>139</v>
      </c>
      <c r="AU311" s="182" t="s">
        <v>84</v>
      </c>
      <c r="AY311" s="18" t="s">
        <v>136</v>
      </c>
      <c r="BE311" s="183">
        <f>IF(N311="základní",J311,0)</f>
        <v>0</v>
      </c>
      <c r="BF311" s="183">
        <f>IF(N311="snížená",J311,0)</f>
        <v>0</v>
      </c>
      <c r="BG311" s="183">
        <f>IF(N311="zákl. přenesená",J311,0)</f>
        <v>0</v>
      </c>
      <c r="BH311" s="183">
        <f>IF(N311="sníž. přenesená",J311,0)</f>
        <v>0</v>
      </c>
      <c r="BI311" s="183">
        <f>IF(N311="nulová",J311,0)</f>
        <v>0</v>
      </c>
      <c r="BJ311" s="18" t="s">
        <v>84</v>
      </c>
      <c r="BK311" s="183">
        <f>ROUND(I311*H311,2)</f>
        <v>0</v>
      </c>
      <c r="BL311" s="18" t="s">
        <v>469</v>
      </c>
      <c r="BM311" s="182" t="s">
        <v>1872</v>
      </c>
    </row>
    <row r="312" s="2" customFormat="1">
      <c r="A312" s="37"/>
      <c r="B312" s="38"/>
      <c r="C312" s="37"/>
      <c r="D312" s="184" t="s">
        <v>145</v>
      </c>
      <c r="E312" s="37"/>
      <c r="F312" s="185" t="s">
        <v>1873</v>
      </c>
      <c r="G312" s="37"/>
      <c r="H312" s="37"/>
      <c r="I312" s="186"/>
      <c r="J312" s="37"/>
      <c r="K312" s="37"/>
      <c r="L312" s="38"/>
      <c r="M312" s="187"/>
      <c r="N312" s="188"/>
      <c r="O312" s="76"/>
      <c r="P312" s="76"/>
      <c r="Q312" s="76"/>
      <c r="R312" s="76"/>
      <c r="S312" s="76"/>
      <c r="T312" s="7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8" t="s">
        <v>145</v>
      </c>
      <c r="AU312" s="18" t="s">
        <v>84</v>
      </c>
    </row>
    <row r="313" s="14" customFormat="1">
      <c r="A313" s="14"/>
      <c r="B313" s="196"/>
      <c r="C313" s="14"/>
      <c r="D313" s="184" t="s">
        <v>147</v>
      </c>
      <c r="E313" s="197" t="s">
        <v>1</v>
      </c>
      <c r="F313" s="198" t="s">
        <v>1874</v>
      </c>
      <c r="G313" s="14"/>
      <c r="H313" s="199">
        <v>40</v>
      </c>
      <c r="I313" s="200"/>
      <c r="J313" s="14"/>
      <c r="K313" s="14"/>
      <c r="L313" s="196"/>
      <c r="M313" s="201"/>
      <c r="N313" s="202"/>
      <c r="O313" s="202"/>
      <c r="P313" s="202"/>
      <c r="Q313" s="202"/>
      <c r="R313" s="202"/>
      <c r="S313" s="202"/>
      <c r="T313" s="20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7" t="s">
        <v>147</v>
      </c>
      <c r="AU313" s="197" t="s">
        <v>84</v>
      </c>
      <c r="AV313" s="14" t="s">
        <v>86</v>
      </c>
      <c r="AW313" s="14" t="s">
        <v>32</v>
      </c>
      <c r="AX313" s="14" t="s">
        <v>84</v>
      </c>
      <c r="AY313" s="197" t="s">
        <v>136</v>
      </c>
    </row>
    <row r="314" s="2" customFormat="1" ht="24.15" customHeight="1">
      <c r="A314" s="37"/>
      <c r="B314" s="170"/>
      <c r="C314" s="171" t="s">
        <v>890</v>
      </c>
      <c r="D314" s="171" t="s">
        <v>139</v>
      </c>
      <c r="E314" s="172" t="s">
        <v>1875</v>
      </c>
      <c r="F314" s="173" t="s">
        <v>1876</v>
      </c>
      <c r="G314" s="174" t="s">
        <v>1593</v>
      </c>
      <c r="H314" s="175">
        <v>40</v>
      </c>
      <c r="I314" s="176"/>
      <c r="J314" s="177">
        <f>ROUND(I314*H314,2)</f>
        <v>0</v>
      </c>
      <c r="K314" s="173" t="s">
        <v>154</v>
      </c>
      <c r="L314" s="38"/>
      <c r="M314" s="178" t="s">
        <v>1</v>
      </c>
      <c r="N314" s="179" t="s">
        <v>41</v>
      </c>
      <c r="O314" s="76"/>
      <c r="P314" s="180">
        <f>O314*H314</f>
        <v>0</v>
      </c>
      <c r="Q314" s="180">
        <v>0</v>
      </c>
      <c r="R314" s="180">
        <f>Q314*H314</f>
        <v>0</v>
      </c>
      <c r="S314" s="180">
        <v>0</v>
      </c>
      <c r="T314" s="18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82" t="s">
        <v>469</v>
      </c>
      <c r="AT314" s="182" t="s">
        <v>139</v>
      </c>
      <c r="AU314" s="182" t="s">
        <v>84</v>
      </c>
      <c r="AY314" s="18" t="s">
        <v>136</v>
      </c>
      <c r="BE314" s="183">
        <f>IF(N314="základní",J314,0)</f>
        <v>0</v>
      </c>
      <c r="BF314" s="183">
        <f>IF(N314="snížená",J314,0)</f>
        <v>0</v>
      </c>
      <c r="BG314" s="183">
        <f>IF(N314="zákl. přenesená",J314,0)</f>
        <v>0</v>
      </c>
      <c r="BH314" s="183">
        <f>IF(N314="sníž. přenesená",J314,0)</f>
        <v>0</v>
      </c>
      <c r="BI314" s="183">
        <f>IF(N314="nulová",J314,0)</f>
        <v>0</v>
      </c>
      <c r="BJ314" s="18" t="s">
        <v>84</v>
      </c>
      <c r="BK314" s="183">
        <f>ROUND(I314*H314,2)</f>
        <v>0</v>
      </c>
      <c r="BL314" s="18" t="s">
        <v>469</v>
      </c>
      <c r="BM314" s="182" t="s">
        <v>1877</v>
      </c>
    </row>
    <row r="315" s="2" customFormat="1">
      <c r="A315" s="37"/>
      <c r="B315" s="38"/>
      <c r="C315" s="37"/>
      <c r="D315" s="184" t="s">
        <v>145</v>
      </c>
      <c r="E315" s="37"/>
      <c r="F315" s="185" t="s">
        <v>1878</v>
      </c>
      <c r="G315" s="37"/>
      <c r="H315" s="37"/>
      <c r="I315" s="186"/>
      <c r="J315" s="37"/>
      <c r="K315" s="37"/>
      <c r="L315" s="38"/>
      <c r="M315" s="187"/>
      <c r="N315" s="188"/>
      <c r="O315" s="76"/>
      <c r="P315" s="76"/>
      <c r="Q315" s="76"/>
      <c r="R315" s="76"/>
      <c r="S315" s="76"/>
      <c r="T315" s="7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8" t="s">
        <v>145</v>
      </c>
      <c r="AU315" s="18" t="s">
        <v>84</v>
      </c>
    </row>
    <row r="316" s="14" customFormat="1">
      <c r="A316" s="14"/>
      <c r="B316" s="196"/>
      <c r="C316" s="14"/>
      <c r="D316" s="184" t="s">
        <v>147</v>
      </c>
      <c r="E316" s="197" t="s">
        <v>1</v>
      </c>
      <c r="F316" s="198" t="s">
        <v>1874</v>
      </c>
      <c r="G316" s="14"/>
      <c r="H316" s="199">
        <v>40</v>
      </c>
      <c r="I316" s="200"/>
      <c r="J316" s="14"/>
      <c r="K316" s="14"/>
      <c r="L316" s="196"/>
      <c r="M316" s="231"/>
      <c r="N316" s="232"/>
      <c r="O316" s="232"/>
      <c r="P316" s="232"/>
      <c r="Q316" s="232"/>
      <c r="R316" s="232"/>
      <c r="S316" s="232"/>
      <c r="T316" s="23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7" t="s">
        <v>147</v>
      </c>
      <c r="AU316" s="197" t="s">
        <v>84</v>
      </c>
      <c r="AV316" s="14" t="s">
        <v>86</v>
      </c>
      <c r="AW316" s="14" t="s">
        <v>32</v>
      </c>
      <c r="AX316" s="14" t="s">
        <v>84</v>
      </c>
      <c r="AY316" s="197" t="s">
        <v>136</v>
      </c>
    </row>
    <row r="317" s="2" customFormat="1" ht="6.96" customHeight="1">
      <c r="A317" s="37"/>
      <c r="B317" s="59"/>
      <c r="C317" s="60"/>
      <c r="D317" s="60"/>
      <c r="E317" s="60"/>
      <c r="F317" s="60"/>
      <c r="G317" s="60"/>
      <c r="H317" s="60"/>
      <c r="I317" s="60"/>
      <c r="J317" s="60"/>
      <c r="K317" s="60"/>
      <c r="L317" s="38"/>
      <c r="M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</row>
  </sheetData>
  <autoFilter ref="C127:K31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="1" customFormat="1" ht="24.96" customHeight="1">
      <c r="B4" s="21"/>
      <c r="D4" s="22" t="s">
        <v>99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0" t="str">
        <f>'Rekapitulace stavby'!K6</f>
        <v>Přestavba prostor pro neurorehabilitaci a revitalizace akutní rehabilitace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100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1879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ROUND(J120,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ROUND((SUM(BE120:BE130)),  2)</f>
        <v>0</v>
      </c>
      <c r="G33" s="37"/>
      <c r="H33" s="37"/>
      <c r="I33" s="127">
        <v>0.20999999999999999</v>
      </c>
      <c r="J33" s="126">
        <f>ROUND(((SUM(BE120:BE130))*I33),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ROUND((SUM(BF120:BF130)),  2)</f>
        <v>0</v>
      </c>
      <c r="G34" s="37"/>
      <c r="H34" s="37"/>
      <c r="I34" s="127">
        <v>0.12</v>
      </c>
      <c r="J34" s="126">
        <f>ROUND(((SUM(BF120:BF130))*I34),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ROUND((SUM(BG120:BG130)),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ROUND((SUM(BH120:BH130)),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ROUND((SUM(BI120:BI130)),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0" t="str">
        <f>E7</f>
        <v>Přestavba prostor pro neurorehabilitaci a revitalizace akutní rehabilitace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05 - Vedlejší rozpočtové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Ústí nad Labem</v>
      </c>
      <c r="G89" s="37"/>
      <c r="H89" s="37"/>
      <c r="I89" s="31" t="s">
        <v>22</v>
      </c>
      <c r="J89" s="68" t="str">
        <f>IF(J12="","",J12)</f>
        <v>29. 1. 2025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>Krajská zdravotní, a.s. Masarykova nemocnice</v>
      </c>
      <c r="G91" s="37"/>
      <c r="H91" s="37"/>
      <c r="I91" s="31" t="s">
        <v>30</v>
      </c>
      <c r="J91" s="35" t="str">
        <f>E21</f>
        <v>Ing. Ondřej Hampejs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5.6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Hampejs projekty s.r.o.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103</v>
      </c>
      <c r="D94" s="128"/>
      <c r="E94" s="128"/>
      <c r="F94" s="128"/>
      <c r="G94" s="128"/>
      <c r="H94" s="128"/>
      <c r="I94" s="128"/>
      <c r="J94" s="137" t="s">
        <v>104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105</v>
      </c>
      <c r="D96" s="37"/>
      <c r="E96" s="37"/>
      <c r="F96" s="37"/>
      <c r="G96" s="37"/>
      <c r="H96" s="37"/>
      <c r="I96" s="37"/>
      <c r="J96" s="95">
        <f>J120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9"/>
      <c r="C97" s="9"/>
      <c r="D97" s="140" t="s">
        <v>1313</v>
      </c>
      <c r="E97" s="141"/>
      <c r="F97" s="141"/>
      <c r="G97" s="141"/>
      <c r="H97" s="141"/>
      <c r="I97" s="141"/>
      <c r="J97" s="142">
        <f>J121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1314</v>
      </c>
      <c r="E98" s="145"/>
      <c r="F98" s="145"/>
      <c r="G98" s="145"/>
      <c r="H98" s="145"/>
      <c r="I98" s="145"/>
      <c r="J98" s="146">
        <f>J122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1880</v>
      </c>
      <c r="E99" s="145"/>
      <c r="F99" s="145"/>
      <c r="G99" s="145"/>
      <c r="H99" s="145"/>
      <c r="I99" s="145"/>
      <c r="J99" s="146">
        <f>J125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1881</v>
      </c>
      <c r="E100" s="145"/>
      <c r="F100" s="145"/>
      <c r="G100" s="145"/>
      <c r="H100" s="145"/>
      <c r="I100" s="145"/>
      <c r="J100" s="146">
        <f>J128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121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7"/>
      <c r="D110" s="37"/>
      <c r="E110" s="120" t="str">
        <f>E7</f>
        <v>Přestavba prostor pro neurorehabilitaci a revitalizace akutní rehabilitace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100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E9</f>
        <v>05 - Vedlejší rozpočtové náklady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F12</f>
        <v>Ústí nad Labem</v>
      </c>
      <c r="G114" s="37"/>
      <c r="H114" s="37"/>
      <c r="I114" s="31" t="s">
        <v>22</v>
      </c>
      <c r="J114" s="68" t="str">
        <f>IF(J12="","",J12)</f>
        <v>29. 1. 2025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7"/>
      <c r="E116" s="37"/>
      <c r="F116" s="26" t="str">
        <f>E15</f>
        <v>Krajská zdravotní, a.s. Masarykova nemocnice</v>
      </c>
      <c r="G116" s="37"/>
      <c r="H116" s="37"/>
      <c r="I116" s="31" t="s">
        <v>30</v>
      </c>
      <c r="J116" s="35" t="str">
        <f>E21</f>
        <v>Ing. Ondřej Hampejs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28</v>
      </c>
      <c r="D117" s="37"/>
      <c r="E117" s="37"/>
      <c r="F117" s="26" t="str">
        <f>IF(E18="","",E18)</f>
        <v>Vyplň údaj</v>
      </c>
      <c r="G117" s="37"/>
      <c r="H117" s="37"/>
      <c r="I117" s="31" t="s">
        <v>33</v>
      </c>
      <c r="J117" s="35" t="str">
        <f>E24</f>
        <v>Hampejs projekty s.r.o.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47"/>
      <c r="B119" s="148"/>
      <c r="C119" s="149" t="s">
        <v>122</v>
      </c>
      <c r="D119" s="150" t="s">
        <v>61</v>
      </c>
      <c r="E119" s="150" t="s">
        <v>57</v>
      </c>
      <c r="F119" s="150" t="s">
        <v>58</v>
      </c>
      <c r="G119" s="150" t="s">
        <v>123</v>
      </c>
      <c r="H119" s="150" t="s">
        <v>124</v>
      </c>
      <c r="I119" s="150" t="s">
        <v>125</v>
      </c>
      <c r="J119" s="150" t="s">
        <v>104</v>
      </c>
      <c r="K119" s="151" t="s">
        <v>126</v>
      </c>
      <c r="L119" s="152"/>
      <c r="M119" s="85" t="s">
        <v>1</v>
      </c>
      <c r="N119" s="86" t="s">
        <v>40</v>
      </c>
      <c r="O119" s="86" t="s">
        <v>127</v>
      </c>
      <c r="P119" s="86" t="s">
        <v>128</v>
      </c>
      <c r="Q119" s="86" t="s">
        <v>129</v>
      </c>
      <c r="R119" s="86" t="s">
        <v>130</v>
      </c>
      <c r="S119" s="86" t="s">
        <v>131</v>
      </c>
      <c r="T119" s="87" t="s">
        <v>132</v>
      </c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</row>
    <row r="120" s="2" customFormat="1" ht="22.8" customHeight="1">
      <c r="A120" s="37"/>
      <c r="B120" s="38"/>
      <c r="C120" s="92" t="s">
        <v>133</v>
      </c>
      <c r="D120" s="37"/>
      <c r="E120" s="37"/>
      <c r="F120" s="37"/>
      <c r="G120" s="37"/>
      <c r="H120" s="37"/>
      <c r="I120" s="37"/>
      <c r="J120" s="153">
        <f>BK120</f>
        <v>0</v>
      </c>
      <c r="K120" s="37"/>
      <c r="L120" s="38"/>
      <c r="M120" s="88"/>
      <c r="N120" s="72"/>
      <c r="O120" s="89"/>
      <c r="P120" s="154">
        <f>P121</f>
        <v>0</v>
      </c>
      <c r="Q120" s="89"/>
      <c r="R120" s="154">
        <f>R121</f>
        <v>0</v>
      </c>
      <c r="S120" s="89"/>
      <c r="T120" s="155">
        <f>T121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75</v>
      </c>
      <c r="AU120" s="18" t="s">
        <v>106</v>
      </c>
      <c r="BK120" s="156">
        <f>BK121</f>
        <v>0</v>
      </c>
    </row>
    <row r="121" s="12" customFormat="1" ht="25.92" customHeight="1">
      <c r="A121" s="12"/>
      <c r="B121" s="157"/>
      <c r="C121" s="12"/>
      <c r="D121" s="158" t="s">
        <v>75</v>
      </c>
      <c r="E121" s="159" t="s">
        <v>1604</v>
      </c>
      <c r="F121" s="159" t="s">
        <v>97</v>
      </c>
      <c r="G121" s="12"/>
      <c r="H121" s="12"/>
      <c r="I121" s="160"/>
      <c r="J121" s="161">
        <f>BK121</f>
        <v>0</v>
      </c>
      <c r="K121" s="12"/>
      <c r="L121" s="157"/>
      <c r="M121" s="162"/>
      <c r="N121" s="163"/>
      <c r="O121" s="163"/>
      <c r="P121" s="164">
        <f>P122+P125+P128</f>
        <v>0</v>
      </c>
      <c r="Q121" s="163"/>
      <c r="R121" s="164">
        <f>R122+R125+R128</f>
        <v>0</v>
      </c>
      <c r="S121" s="163"/>
      <c r="T121" s="165">
        <f>T122+T125+T128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199</v>
      </c>
      <c r="AT121" s="166" t="s">
        <v>75</v>
      </c>
      <c r="AU121" s="166" t="s">
        <v>76</v>
      </c>
      <c r="AY121" s="158" t="s">
        <v>136</v>
      </c>
      <c r="BK121" s="167">
        <f>BK122+BK125+BK128</f>
        <v>0</v>
      </c>
    </row>
    <row r="122" s="12" customFormat="1" ht="22.8" customHeight="1">
      <c r="A122" s="12"/>
      <c r="B122" s="157"/>
      <c r="C122" s="12"/>
      <c r="D122" s="158" t="s">
        <v>75</v>
      </c>
      <c r="E122" s="168" t="s">
        <v>1605</v>
      </c>
      <c r="F122" s="168" t="s">
        <v>1606</v>
      </c>
      <c r="G122" s="12"/>
      <c r="H122" s="12"/>
      <c r="I122" s="160"/>
      <c r="J122" s="169">
        <f>BK122</f>
        <v>0</v>
      </c>
      <c r="K122" s="12"/>
      <c r="L122" s="157"/>
      <c r="M122" s="162"/>
      <c r="N122" s="163"/>
      <c r="O122" s="163"/>
      <c r="P122" s="164">
        <f>SUM(P123:P124)</f>
        <v>0</v>
      </c>
      <c r="Q122" s="163"/>
      <c r="R122" s="164">
        <f>SUM(R123:R124)</f>
        <v>0</v>
      </c>
      <c r="S122" s="163"/>
      <c r="T122" s="165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199</v>
      </c>
      <c r="AT122" s="166" t="s">
        <v>75</v>
      </c>
      <c r="AU122" s="166" t="s">
        <v>84</v>
      </c>
      <c r="AY122" s="158" t="s">
        <v>136</v>
      </c>
      <c r="BK122" s="167">
        <f>SUM(BK123:BK124)</f>
        <v>0</v>
      </c>
    </row>
    <row r="123" s="2" customFormat="1" ht="16.5" customHeight="1">
      <c r="A123" s="37"/>
      <c r="B123" s="170"/>
      <c r="C123" s="171" t="s">
        <v>84</v>
      </c>
      <c r="D123" s="171" t="s">
        <v>139</v>
      </c>
      <c r="E123" s="172" t="s">
        <v>1607</v>
      </c>
      <c r="F123" s="173" t="s">
        <v>1608</v>
      </c>
      <c r="G123" s="174" t="s">
        <v>202</v>
      </c>
      <c r="H123" s="175">
        <v>1</v>
      </c>
      <c r="I123" s="176"/>
      <c r="J123" s="177">
        <f>ROUND(I123*H123,2)</f>
        <v>0</v>
      </c>
      <c r="K123" s="173" t="s">
        <v>154</v>
      </c>
      <c r="L123" s="38"/>
      <c r="M123" s="178" t="s">
        <v>1</v>
      </c>
      <c r="N123" s="179" t="s">
        <v>41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1609</v>
      </c>
      <c r="AT123" s="182" t="s">
        <v>139</v>
      </c>
      <c r="AU123" s="182" t="s">
        <v>86</v>
      </c>
      <c r="AY123" s="18" t="s">
        <v>136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84</v>
      </c>
      <c r="BK123" s="183">
        <f>ROUND(I123*H123,2)</f>
        <v>0</v>
      </c>
      <c r="BL123" s="18" t="s">
        <v>1609</v>
      </c>
      <c r="BM123" s="182" t="s">
        <v>1882</v>
      </c>
    </row>
    <row r="124" s="2" customFormat="1">
      <c r="A124" s="37"/>
      <c r="B124" s="38"/>
      <c r="C124" s="37"/>
      <c r="D124" s="184" t="s">
        <v>145</v>
      </c>
      <c r="E124" s="37"/>
      <c r="F124" s="185" t="s">
        <v>1608</v>
      </c>
      <c r="G124" s="37"/>
      <c r="H124" s="37"/>
      <c r="I124" s="186"/>
      <c r="J124" s="37"/>
      <c r="K124" s="37"/>
      <c r="L124" s="38"/>
      <c r="M124" s="187"/>
      <c r="N124" s="188"/>
      <c r="O124" s="76"/>
      <c r="P124" s="76"/>
      <c r="Q124" s="76"/>
      <c r="R124" s="76"/>
      <c r="S124" s="76"/>
      <c r="T124" s="7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145</v>
      </c>
      <c r="AU124" s="18" t="s">
        <v>86</v>
      </c>
    </row>
    <row r="125" s="12" customFormat="1" ht="22.8" customHeight="1">
      <c r="A125" s="12"/>
      <c r="B125" s="157"/>
      <c r="C125" s="12"/>
      <c r="D125" s="158" t="s">
        <v>75</v>
      </c>
      <c r="E125" s="168" t="s">
        <v>1883</v>
      </c>
      <c r="F125" s="168" t="s">
        <v>1884</v>
      </c>
      <c r="G125" s="12"/>
      <c r="H125" s="12"/>
      <c r="I125" s="160"/>
      <c r="J125" s="169">
        <f>BK125</f>
        <v>0</v>
      </c>
      <c r="K125" s="12"/>
      <c r="L125" s="157"/>
      <c r="M125" s="162"/>
      <c r="N125" s="163"/>
      <c r="O125" s="163"/>
      <c r="P125" s="164">
        <f>SUM(P126:P127)</f>
        <v>0</v>
      </c>
      <c r="Q125" s="163"/>
      <c r="R125" s="164">
        <f>SUM(R126:R127)</f>
        <v>0</v>
      </c>
      <c r="S125" s="163"/>
      <c r="T125" s="165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199</v>
      </c>
      <c r="AT125" s="166" t="s">
        <v>75</v>
      </c>
      <c r="AU125" s="166" t="s">
        <v>84</v>
      </c>
      <c r="AY125" s="158" t="s">
        <v>136</v>
      </c>
      <c r="BK125" s="167">
        <f>SUM(BK126:BK127)</f>
        <v>0</v>
      </c>
    </row>
    <row r="126" s="2" customFormat="1" ht="16.5" customHeight="1">
      <c r="A126" s="37"/>
      <c r="B126" s="170"/>
      <c r="C126" s="171" t="s">
        <v>86</v>
      </c>
      <c r="D126" s="171" t="s">
        <v>139</v>
      </c>
      <c r="E126" s="172" t="s">
        <v>1885</v>
      </c>
      <c r="F126" s="173" t="s">
        <v>1884</v>
      </c>
      <c r="G126" s="174" t="s">
        <v>202</v>
      </c>
      <c r="H126" s="175">
        <v>1</v>
      </c>
      <c r="I126" s="176"/>
      <c r="J126" s="177">
        <f>ROUND(I126*H126,2)</f>
        <v>0</v>
      </c>
      <c r="K126" s="173" t="s">
        <v>154</v>
      </c>
      <c r="L126" s="38"/>
      <c r="M126" s="178" t="s">
        <v>1</v>
      </c>
      <c r="N126" s="179" t="s">
        <v>41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1609</v>
      </c>
      <c r="AT126" s="182" t="s">
        <v>139</v>
      </c>
      <c r="AU126" s="182" t="s">
        <v>86</v>
      </c>
      <c r="AY126" s="18" t="s">
        <v>136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84</v>
      </c>
      <c r="BK126" s="183">
        <f>ROUND(I126*H126,2)</f>
        <v>0</v>
      </c>
      <c r="BL126" s="18" t="s">
        <v>1609</v>
      </c>
      <c r="BM126" s="182" t="s">
        <v>1886</v>
      </c>
    </row>
    <row r="127" s="2" customFormat="1">
      <c r="A127" s="37"/>
      <c r="B127" s="38"/>
      <c r="C127" s="37"/>
      <c r="D127" s="184" t="s">
        <v>145</v>
      </c>
      <c r="E127" s="37"/>
      <c r="F127" s="185" t="s">
        <v>1884</v>
      </c>
      <c r="G127" s="37"/>
      <c r="H127" s="37"/>
      <c r="I127" s="186"/>
      <c r="J127" s="37"/>
      <c r="K127" s="37"/>
      <c r="L127" s="38"/>
      <c r="M127" s="187"/>
      <c r="N127" s="188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145</v>
      </c>
      <c r="AU127" s="18" t="s">
        <v>86</v>
      </c>
    </row>
    <row r="128" s="12" customFormat="1" ht="22.8" customHeight="1">
      <c r="A128" s="12"/>
      <c r="B128" s="157"/>
      <c r="C128" s="12"/>
      <c r="D128" s="158" t="s">
        <v>75</v>
      </c>
      <c r="E128" s="168" t="s">
        <v>1887</v>
      </c>
      <c r="F128" s="168" t="s">
        <v>1888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SUM(P129:P130)</f>
        <v>0</v>
      </c>
      <c r="Q128" s="163"/>
      <c r="R128" s="164">
        <f>SUM(R129:R130)</f>
        <v>0</v>
      </c>
      <c r="S128" s="163"/>
      <c r="T128" s="165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199</v>
      </c>
      <c r="AT128" s="166" t="s">
        <v>75</v>
      </c>
      <c r="AU128" s="166" t="s">
        <v>84</v>
      </c>
      <c r="AY128" s="158" t="s">
        <v>136</v>
      </c>
      <c r="BK128" s="167">
        <f>SUM(BK129:BK130)</f>
        <v>0</v>
      </c>
    </row>
    <row r="129" s="2" customFormat="1" ht="16.5" customHeight="1">
      <c r="A129" s="37"/>
      <c r="B129" s="170"/>
      <c r="C129" s="171" t="s">
        <v>157</v>
      </c>
      <c r="D129" s="171" t="s">
        <v>139</v>
      </c>
      <c r="E129" s="172" t="s">
        <v>1889</v>
      </c>
      <c r="F129" s="173" t="s">
        <v>1888</v>
      </c>
      <c r="G129" s="174" t="s">
        <v>202</v>
      </c>
      <c r="H129" s="175">
        <v>1</v>
      </c>
      <c r="I129" s="176"/>
      <c r="J129" s="177">
        <f>ROUND(I129*H129,2)</f>
        <v>0</v>
      </c>
      <c r="K129" s="173" t="s">
        <v>154</v>
      </c>
      <c r="L129" s="38"/>
      <c r="M129" s="178" t="s">
        <v>1</v>
      </c>
      <c r="N129" s="179" t="s">
        <v>41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1609</v>
      </c>
      <c r="AT129" s="182" t="s">
        <v>139</v>
      </c>
      <c r="AU129" s="182" t="s">
        <v>86</v>
      </c>
      <c r="AY129" s="18" t="s">
        <v>136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84</v>
      </c>
      <c r="BK129" s="183">
        <f>ROUND(I129*H129,2)</f>
        <v>0</v>
      </c>
      <c r="BL129" s="18" t="s">
        <v>1609</v>
      </c>
      <c r="BM129" s="182" t="s">
        <v>1890</v>
      </c>
    </row>
    <row r="130" s="2" customFormat="1">
      <c r="A130" s="37"/>
      <c r="B130" s="38"/>
      <c r="C130" s="37"/>
      <c r="D130" s="184" t="s">
        <v>145</v>
      </c>
      <c r="E130" s="37"/>
      <c r="F130" s="185" t="s">
        <v>1888</v>
      </c>
      <c r="G130" s="37"/>
      <c r="H130" s="37"/>
      <c r="I130" s="186"/>
      <c r="J130" s="37"/>
      <c r="K130" s="37"/>
      <c r="L130" s="38"/>
      <c r="M130" s="212"/>
      <c r="N130" s="213"/>
      <c r="O130" s="214"/>
      <c r="P130" s="214"/>
      <c r="Q130" s="214"/>
      <c r="R130" s="214"/>
      <c r="S130" s="214"/>
      <c r="T130" s="215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145</v>
      </c>
      <c r="AU130" s="18" t="s">
        <v>86</v>
      </c>
    </row>
    <row r="131" s="2" customFormat="1" ht="6.96" customHeight="1">
      <c r="A131" s="37"/>
      <c r="B131" s="59"/>
      <c r="C131" s="60"/>
      <c r="D131" s="60"/>
      <c r="E131" s="60"/>
      <c r="F131" s="60"/>
      <c r="G131" s="60"/>
      <c r="H131" s="60"/>
      <c r="I131" s="60"/>
      <c r="J131" s="60"/>
      <c r="K131" s="60"/>
      <c r="L131" s="38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autoFilter ref="C119:K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SIMA\Miroslav Šíma</dc:creator>
  <cp:lastModifiedBy>SIMA\Miroslav Šíma</cp:lastModifiedBy>
  <dcterms:created xsi:type="dcterms:W3CDTF">2025-01-29T11:46:05Z</dcterms:created>
  <dcterms:modified xsi:type="dcterms:W3CDTF">2025-01-29T11:46:13Z</dcterms:modified>
</cp:coreProperties>
</file>