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bmp" ContentType="image/bitmap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a - Architektonicko-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'D.1.1a - Architektonicko-...'!$C$87:$K$140</definedName>
    <definedName name="_xlnm.Print_Area" localSheetId="1">'D.1.1a - Architektonicko-...'!$C$4:$J$39,'D.1.1a - Architektonicko-...'!$C$45:$J$69,'D.1.1a - Architektonicko-...'!$C$75:$K$140</definedName>
    <definedName name="_xlnm.Print_Titles" localSheetId="1">'D.1.1a - Architektonicko-...'!$87:$87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38"/>
  <c r="BH138"/>
  <c r="BG138"/>
  <c r="BF138"/>
  <c r="T138"/>
  <c r="T137"/>
  <c r="T136"/>
  <c r="R138"/>
  <c r="R137"/>
  <c r="R136"/>
  <c r="P138"/>
  <c r="P137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T114"/>
  <c r="R115"/>
  <c r="R114"/>
  <c r="P115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5"/>
  <c r="F84"/>
  <c r="F82"/>
  <c r="E80"/>
  <c r="J55"/>
  <c r="F54"/>
  <c r="F52"/>
  <c r="E50"/>
  <c r="J21"/>
  <c r="E21"/>
  <c r="J84"/>
  <c r="J20"/>
  <c r="J18"/>
  <c r="E18"/>
  <c r="F85"/>
  <c r="J17"/>
  <c r="J12"/>
  <c r="J82"/>
  <c r="E7"/>
  <c r="E78"/>
  <c i="1" r="L50"/>
  <c r="AM50"/>
  <c r="AM49"/>
  <c r="L49"/>
  <c r="AM47"/>
  <c r="L47"/>
  <c r="L45"/>
  <c r="L44"/>
  <c i="2" r="BK125"/>
  <c r="BK115"/>
  <c r="J128"/>
  <c r="BK119"/>
  <c r="J134"/>
  <c r="J115"/>
  <c r="BK109"/>
  <c r="J91"/>
  <c r="J138"/>
  <c r="J125"/>
  <c r="BK112"/>
  <c i="1" r="AS54"/>
  <c i="2" r="F35"/>
  <c r="J105"/>
  <c r="BK131"/>
  <c r="BK105"/>
  <c r="J94"/>
  <c r="J112"/>
  <c r="J97"/>
  <c r="BK128"/>
  <c r="BK107"/>
  <c r="BK91"/>
  <c r="F34"/>
  <c r="J101"/>
  <c r="J107"/>
  <c r="J131"/>
  <c r="BK94"/>
  <c r="J122"/>
  <c r="BK97"/>
  <c r="J119"/>
  <c r="BK101"/>
  <c r="F36"/>
  <c r="BK122"/>
  <c r="BK134"/>
  <c r="J109"/>
  <c r="BK138"/>
  <c l="1" r="BK90"/>
  <c r="BK118"/>
  <c r="J118"/>
  <c r="J66"/>
  <c r="P90"/>
  <c r="BK104"/>
  <c r="J104"/>
  <c r="J63"/>
  <c r="R118"/>
  <c r="R117"/>
  <c r="P104"/>
  <c r="P118"/>
  <c r="P117"/>
  <c r="R90"/>
  <c r="R104"/>
  <c r="T118"/>
  <c r="T117"/>
  <c r="T90"/>
  <c r="T104"/>
  <c r="BK100"/>
  <c r="J100"/>
  <c r="J62"/>
  <c r="BK114"/>
  <c r="J114"/>
  <c r="J64"/>
  <c r="BK137"/>
  <c r="J137"/>
  <c r="J68"/>
  <c r="E48"/>
  <c r="J52"/>
  <c r="J54"/>
  <c r="BE94"/>
  <c r="BE101"/>
  <c r="BE105"/>
  <c r="BE109"/>
  <c r="BE122"/>
  <c r="BE125"/>
  <c r="BE131"/>
  <c i="1" r="BB55"/>
  <c r="BC55"/>
  <c i="2" r="F55"/>
  <c r="BE91"/>
  <c r="BE97"/>
  <c r="BE107"/>
  <c r="BE112"/>
  <c r="BE115"/>
  <c r="BE119"/>
  <c r="BE128"/>
  <c r="BE134"/>
  <c r="BE138"/>
  <c i="1" r="BA55"/>
  <c i="2" r="J34"/>
  <c i="1" r="AW55"/>
  <c r="BB54"/>
  <c r="AX54"/>
  <c r="BA54"/>
  <c r="W30"/>
  <c r="BC54"/>
  <c r="W32"/>
  <c i="2" r="F37"/>
  <c i="1" r="BD55"/>
  <c r="BD54"/>
  <c r="W33"/>
  <c i="2" l="1" r="T89"/>
  <c r="T88"/>
  <c r="R89"/>
  <c r="R88"/>
  <c r="P89"/>
  <c r="P88"/>
  <c i="1" r="AU55"/>
  <c i="2" r="BK89"/>
  <c r="J89"/>
  <c r="J60"/>
  <c r="BK136"/>
  <c r="J136"/>
  <c r="J67"/>
  <c r="J90"/>
  <c r="J61"/>
  <c r="BK117"/>
  <c r="J117"/>
  <c r="J65"/>
  <c i="1" r="AW54"/>
  <c r="AK30"/>
  <c r="AU54"/>
  <c r="AY54"/>
  <c i="2" r="J33"/>
  <c i="1" r="AV55"/>
  <c r="AT55"/>
  <c i="2" r="F33"/>
  <c i="1" r="AZ55"/>
  <c r="AZ54"/>
  <c r="AV54"/>
  <c r="AK29"/>
  <c r="W31"/>
  <c i="2" l="1" r="BK88"/>
  <c r="J88"/>
  <c r="J59"/>
  <c i="1" r="AT54"/>
  <c r="W29"/>
  <c i="2" l="1" r="J30"/>
  <c i="1" r="AG55"/>
  <c r="AG54"/>
  <c r="AK26"/>
  <c r="AK35"/>
  <c l="1" r="AN54"/>
  <c i="2" r="J39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<sst xmlns="http://schemas.openxmlformats.org/spreadsheetml/2006/main">
  <si>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</si>
  <si>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</si>
  <si>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</si>
  <si>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</si>
  <si>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</si>
  <si>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{61322d71-4c96-4a29-9a9f-6bb0ca20d11b}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</si>
  <si>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</si>
  <si>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</si>
  <si>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</si>
  <si>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</si>
  <si>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</si>
  <si>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</si>
  <si>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</si>
  <si>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</si>
  <si>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2024_25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</si>
  <si>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</si>
  <si>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</si>
  <si>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Budova B - Výměna vstupních dveří od křižovatky</t>
  </si>
  <si>
    <t>KSO:</t>
  </si>
  <si>
    <t/>
  </si>
  <si>
    <t>CC-CZ:</t>
  </si>
  <si>
    <t>Místo:</t>
  </si>
  <si>
    <t>Masarykova nemocnice v Ústí nad Labem</t>
  </si>
  <si>
    <t>Datum:</t>
  </si>
  <si>
    <t>17. 12. 2024</t>
  </si>
  <si>
    <t>Zadavatel:</t>
  </si>
  <si>
    <t>IČ:</t>
  </si>
  <si>
    <t>25488627</t>
  </si>
  <si>
    <t>Krajská zdravotní a.s.</t>
  </si>
  <si>
    <t>DIČ:</t>
  </si>
  <si>
    <t>CZ25488627</t>
  </si>
  <si>
    <t>Uchazeč:</t>
  </si>
  <si>
    <t>Vyplň údaj</t>
  </si>
  <si>
    <t>Projektant:</t>
  </si>
  <si>
    <t xml:space="preserve"> </t>
  </si>
  <si>
    <t>True</t>
  </si>
  <si>
    <t>Zpracovatel:</t>
  </si>
  <si>
    <t>Milan Křehla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</si>
  <si>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</si>
  <si>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</si>
  <si>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</si>
  <si>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</si>
  <si>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</si>
  <si>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</si>
  <si>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</si>
  <si>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</si>
  <si>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</si>
  <si>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</si>
  <si>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</si>
  <si>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</si>
  <si>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</si>
  <si>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</si>
  <si>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</si>
  <si>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</si>
  <si>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</si>
  <si>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</si>
  <si>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</si>
  <si>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</si>
  <si>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</si>
  <si>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</si>
  <si>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</si>
  <si>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</si>
  <si>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</si>
  <si>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</si>
  <si>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</si>
  <si>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</si>
  <si>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</si>
  <si>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</si>
  <si>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</si>
  <si>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</si>
  <si>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</si>
  <si>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</si>
  <si>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</si>
  <si>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</si>
  <si>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</si>
  <si>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</si>
  <si>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</si>
  <si>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</si>
  <si>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</si>
  <si>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D.1.1a</t>
  </si>
  <si>
    <t>Architektonicko-stavební řešení - Stavební úpravy</t>
  </si>
  <si>
    <t>STA</t>
  </si>
  <si>
    <t>1</t>
  </si>
  <si>
    <t>{3140be13-0143-4b38-a071-1141c57baaa5}</t>
  </si>
  <si>
    <t>2</t>
  </si>
  <si>
    <t>KRYCÍ LIST SOUPISU PRACÍ</t>
  </si>
  <si>
    <t>Objekt:</t>
  </si>
  <si>
    <t>D.1.1a - Architektonicko-stavební řešení - Stavební úpravy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</si>
  <si>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</si>
  <si>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</si>
  <si>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</si>
  <si>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</si>
  <si>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</si>
  <si>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</si>
  <si>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</si>
  <si>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</si>
  <si>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</si>
  <si>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</si>
  <si>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</si>
  <si>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</si>
  <si>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</si>
  <si>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</si>
  <si>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</si>
  <si>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</si>
  <si>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</si>
  <si>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</si>
  <si>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</si>
  <si>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</si>
  <si>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</si>
  <si>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</si>
  <si>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</si>
  <si>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</si>
  <si>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</si>
  <si>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</si>
  <si>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</si>
  <si>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</si>
  <si>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</si>
  <si>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</si>
  <si>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</si>
  <si>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</si>
  <si>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612311131</t>
  </si>
  <si>
    <t>Vápenný štuk vnitřních ploch tloušťky do 3 mm svislých konstrukcí stěn</t>
  </si>
  <si>
    <t>m2</t>
  </si>
  <si>
    <t>CS ÚRS 2024 02</t>
  </si>
  <si>
    <t>4</t>
  </si>
  <si>
    <t>196966759</t>
  </si>
  <si>
    <t>Online PSC</t>
  </si>
  <si>
    <t>https://podminky.urs.cz/item/CS_URS_2024_02/612311131</t>
  </si>
  <si>
    <t>VV</t>
  </si>
  <si>
    <t>(3,3+3,3+1,8)*0,4</t>
  </si>
  <si>
    <t>619995001</t>
  </si>
  <si>
    <t>Začištění omítek (s dodáním hmot) kolem oken, dveří, podlah, obkladů apod.</t>
  </si>
  <si>
    <t>m</t>
  </si>
  <si>
    <t>761048717</t>
  </si>
  <si>
    <t>https://podminky.urs.cz/item/CS_URS_2024_02/619995001</t>
  </si>
  <si>
    <t>(3,3+3,3+1,8)</t>
  </si>
  <si>
    <t>3</t>
  </si>
  <si>
    <t>622311131</t>
  </si>
  <si>
    <t>Vápenný štuk vnějších ploch tloušťky do 3 mm stěn</t>
  </si>
  <si>
    <t>-815292748</t>
  </si>
  <si>
    <t>https://podminky.urs.cz/item/CS_URS_2024_02/622311131</t>
  </si>
  <si>
    <t>9</t>
  </si>
  <si>
    <t>Ostatní konstrukce a práce, bourání</t>
  </si>
  <si>
    <t>968072456</t>
  </si>
  <si>
    <t>Vybourání kovových rámů oken s křídly, dveřních zárubní, vrat, stěn, ostění nebo obkladů dveřních zárubní, plochy přes 2 m2</t>
  </si>
  <si>
    <t>1903969123</t>
  </si>
  <si>
    <t>https://podminky.urs.cz/item/CS_URS_2024_02/968072456</t>
  </si>
  <si>
    <t>1,78*3,3</t>
  </si>
  <si>
    <t>997</t>
  </si>
  <si>
    <t>Přesun sutě</t>
  </si>
  <si>
    <t>5</t>
  </si>
  <si>
    <t>997013211</t>
  </si>
  <si>
    <t>Vnitrostaveništní doprava suti a vybouraných hmot vodorovně do 50 m s naložením ručně pro budovy a haly výšky do 6 m</t>
  </si>
  <si>
    <t>t</t>
  </si>
  <si>
    <t>366891268</t>
  </si>
  <si>
    <t>https://podminky.urs.cz/item/CS_URS_2024_02/997013211</t>
  </si>
  <si>
    <t>997013501</t>
  </si>
  <si>
    <t>Odvoz suti a vybouraných hmot na skládku nebo meziskládku se složením, na vzdálenost do 1 km</t>
  </si>
  <si>
    <t>669045779</t>
  </si>
  <si>
    <t>https://podminky.urs.cz/item/CS_URS_2024_02/997013501</t>
  </si>
  <si>
    <t>7</t>
  </si>
  <si>
    <t>997013509</t>
  </si>
  <si>
    <t>Odvoz suti a vybouraných hmot na skládku nebo meziskládku se složením, na vzdálenost Příplatek k ceně za každý další započatý 1 km přes 1 km</t>
  </si>
  <si>
    <t>53204277</t>
  </si>
  <si>
    <t>https://podminky.urs.cz/item/CS_URS_2024_02/997013509</t>
  </si>
  <si>
    <t>0,37*5 'Přepočtené koeficientem množství</t>
  </si>
  <si>
    <t>8</t>
  </si>
  <si>
    <t>997013631</t>
  </si>
  <si>
    <t>Poplatek za uložení stavebního odpadu na skládce (skládkovné) směsného stavebního a demoličního zatříděného do Katalogu odpadů pod kódem 17 09 04</t>
  </si>
  <si>
    <t>1188120509</t>
  </si>
  <si>
    <t>https://podminky.urs.cz/item/CS_URS_2024_02/997013631</t>
  </si>
  <si>
    <t>998</t>
  </si>
  <si>
    <t>Přesun hmot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</si>
  <si>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</si>
  <si>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</si>
  <si>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8041642</t>
  </si>
  <si>
    <t>https://podminky.urs.cz/item/CS_URS_2024_02/998011001</t>
  </si>
  <si>
    <t>PSV</t>
  </si>
  <si>
    <t>Práce a dodávky PSV</t>
  </si>
  <si>
    <t>767</t>
  </si>
  <si>
    <t>Konstrukce zámečnické</t>
  </si>
  <si>
    <t>10</t>
  </si>
  <si>
    <t>767640222</t>
  </si>
  <si>
    <t>Montáž dveří ocelových nebo hliníkových vchodových dvoukřídlové s nadsvětlíkem</t>
  </si>
  <si>
    <t>kus</t>
  </si>
  <si>
    <t>16</t>
  </si>
  <si>
    <t>-1202704108</t>
  </si>
  <si>
    <t>https://podminky.urs.cz/item/CS_URS_2024_02/767640222</t>
  </si>
  <si>
    <t>11</t>
  </si>
  <si>
    <t>M</t>
  </si>
  <si>
    <t>55341334</t>
  </si>
  <si>
    <t>dveře dvoukřídlé Al prosklené s nadsvětlíkem</t>
  </si>
  <si>
    <t>32</t>
  </si>
  <si>
    <t>11309566</t>
  </si>
  <si>
    <t>P</t>
  </si>
  <si>
    <t xml:space="preserve">Poznámka k položce:_x000d_
Dvoukřídlé vstupní dveře, členění dle stavajících_x000d_
Zasklení bezpečnostním izolačním dvojsklem U=1,1_x000d_
vč. závěsů, cylindrické vložky, zámku, zástrčí, oboustrané madlo (půlkruh) nerez_x000d_
</t>
  </si>
  <si>
    <t>767649191</t>
  </si>
  <si>
    <t>Montáž dveří ocelových nebo hliníkových doplňků dveří samozavírače hydraulického</t>
  </si>
  <si>
    <t>-1410548661</t>
  </si>
  <si>
    <t>https://podminky.urs.cz/item/CS_URS_2024_02/767649191</t>
  </si>
  <si>
    <t>13</t>
  </si>
  <si>
    <t>54901R</t>
  </si>
  <si>
    <t>samozavírač dveří hydraulický</t>
  </si>
  <si>
    <t>-842149042</t>
  </si>
  <si>
    <t>Poznámka k položce:_x000d_
Horní dveřní samozavírač s kluznou lištou_x000d_
Síla zavírání velikosti 5 dle ČSN EN 1154</t>
  </si>
  <si>
    <t>14</t>
  </si>
  <si>
    <t>767691823</t>
  </si>
  <si>
    <t>Ostatní práce - vyvěšení nebo zavěšení kovových křídel dveří, plochy přes 2 m2</t>
  </si>
  <si>
    <t>-1456193174</t>
  </si>
  <si>
    <t>https://podminky.urs.cz/item/CS_URS_2024_02/767691823</t>
  </si>
  <si>
    <t>1+1</t>
  </si>
  <si>
    <t>15</t>
  </si>
  <si>
    <t>998767101</t>
  </si>
  <si>
    <t>Přesun hmot pro zámečnické konstrukce stanovený z hmotnosti přesunovaného materiálu vodorovná dopravní vzdálenost do 50 m základní v objektech výšky do 6 m</t>
  </si>
  <si>
    <t>49825759</t>
  </si>
  <si>
    <t>https://podminky.urs.cz/item/CS_URS_2024_02/998767101</t>
  </si>
  <si>
    <t>VRN</t>
  </si>
  <si>
    <t>Vedlejší rozpočtové náklady</t>
  </si>
  <si>
    <t>VRN3</t>
  </si>
  <si>
    <t>Zařízení staveniště</t>
  </si>
  <si>
    <t>030001000</t>
  </si>
  <si>
    <t>3,0%</t>
  </si>
  <si>
    <t>1024</t>
  </si>
  <si>
    <t>1050387432</t>
  </si>
  <si>
    <t>https://podminky.urs.cz/item/CS_URS_2024_02/030001000</t>
  </si>
  <si>
    <t xml:space="preserve">Poznámka k položce:_x000d_
"vč. instalace dopravních značek dle PD"_x000d_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</si>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</sst>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bmp" /><Relationship Id="rId2" Type="http://schemas.openxmlformats.org/officeDocument/2006/relationships/image" Target="../media/image2.bmp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bmp" /><Relationship Id="rId2" Type="http://schemas.openxmlformats.org/officeDocument/2006/relationships/image" Target="../media/image5.bmp" /><Relationship Id="rId3" Type="http://schemas.openxmlformats.org/officeDocument/2006/relationships/image" Target="../media/image6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194310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41</xdr:row>
      <xdr:rowOff>201295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44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74</xdr:row>
      <xdr:rowOff>0</xdr:rowOff>
    </xdr:from>
    <xdr:to>
      <xdr:col>9</xdr:col>
      <xdr:colOff>1215390</xdr:colOff>
      <xdr:row>74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11131" TargetMode="External" /><Relationship Id="rId2" Type="http://schemas.openxmlformats.org/officeDocument/2006/relationships/hyperlink" Target="https://podminky.urs.cz/item/CS_URS_2024_02/619995001" TargetMode="External" /><Relationship Id="rId3" Type="http://schemas.openxmlformats.org/officeDocument/2006/relationships/hyperlink" Target="https://podminky.urs.cz/item/CS_URS_2024_02/622311131" TargetMode="External" /><Relationship Id="rId4" Type="http://schemas.openxmlformats.org/officeDocument/2006/relationships/hyperlink" Target="https://podminky.urs.cz/item/CS_URS_2024_02/968072456" TargetMode="External" /><Relationship Id="rId5" Type="http://schemas.openxmlformats.org/officeDocument/2006/relationships/hyperlink" Target="https://podminky.urs.cz/item/CS_URS_2024_02/997013211" TargetMode="External" /><Relationship Id="rId6" Type="http://schemas.openxmlformats.org/officeDocument/2006/relationships/hyperlink" Target="https://podminky.urs.cz/item/CS_URS_2024_02/997013501" TargetMode="External" /><Relationship Id="rId7" Type="http://schemas.openxmlformats.org/officeDocument/2006/relationships/hyperlink" Target="https://podminky.urs.cz/item/CS_URS_2024_02/997013509" TargetMode="External" /><Relationship Id="rId8" Type="http://schemas.openxmlformats.org/officeDocument/2006/relationships/hyperlink" Target="https://podminky.urs.cz/item/CS_URS_2024_02/997013631" TargetMode="External" /><Relationship Id="rId9" Type="http://schemas.openxmlformats.org/officeDocument/2006/relationships/hyperlink" Target="https://podminky.urs.cz/item/CS_URS_2024_02/998011001" TargetMode="External" /><Relationship Id="rId10" Type="http://schemas.openxmlformats.org/officeDocument/2006/relationships/hyperlink" Target="https://podminky.urs.cz/item/CS_URS_2024_02/767640222" TargetMode="External" /><Relationship Id="rId11" Type="http://schemas.openxmlformats.org/officeDocument/2006/relationships/hyperlink" Target="https://podminky.urs.cz/item/CS_URS_2024_02/767649191" TargetMode="External" /><Relationship Id="rId12" Type="http://schemas.openxmlformats.org/officeDocument/2006/relationships/hyperlink" Target="https://podminky.urs.cz/item/CS_URS_2024_02/767691823" TargetMode="External" /><Relationship Id="rId13" Type="http://schemas.openxmlformats.org/officeDocument/2006/relationships/hyperlink" Target="https://podminky.urs.cz/item/CS_URS_2024_02/998767101" TargetMode="External" /><Relationship Id="rId14" Type="http://schemas.openxmlformats.org/officeDocument/2006/relationships/hyperlink" Target="https://podminky.urs.cz/item/CS_URS_2024_02/030001000" TargetMode="External" /><Relationship Id="rId1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2024_25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Budova B - Výměna vstupních dveří od křižovatky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Masarykova nemocnice v Ústí nad Labem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17. 12. 2024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Krajská zdravotní a.s.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>Milan Křehla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4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24.7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'D.1.1a - Architektonicko-...'!J30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'D.1.1a - Architektonicko-...'!P88</f>
        <v>0</v>
      </c>
      <c r="AV55" s="120">
        <f>'D.1.1a - Architektonicko-...'!J33</f>
        <v>0</v>
      </c>
      <c r="AW55" s="120">
        <f>'D.1.1a - Architektonicko-...'!J34</f>
        <v>0</v>
      </c>
      <c r="AX55" s="120">
        <f>'D.1.1a - Architektonicko-...'!J35</f>
        <v>0</v>
      </c>
      <c r="AY55" s="120">
        <f>'D.1.1a - Architektonicko-...'!J36</f>
        <v>0</v>
      </c>
      <c r="AZ55" s="120">
        <f>'D.1.1a - Architektonicko-...'!F33</f>
        <v>0</v>
      </c>
      <c r="BA55" s="120">
        <f>'D.1.1a - Architektonicko-...'!F34</f>
        <v>0</v>
      </c>
      <c r="BB55" s="120">
        <f>'D.1.1a - Architektonicko-...'!F35</f>
        <v>0</v>
      </c>
      <c r="BC55" s="120">
        <f>'D.1.1a - Architektonicko-...'!F36</f>
        <v>0</v>
      </c>
      <c r="BD55" s="122">
        <f>'D.1.1a - Architektonicko-...'!F37</f>
        <v>0</v>
      </c>
      <c r="BE55" s="7"/>
      <c r="BT55" s="123" t="s">
        <v>82</v>
      </c>
      <c r="BV55" s="123" t="s">
        <v>76</v>
      </c>
      <c r="BW55" s="123" t="s">
        <v>83</v>
      </c>
      <c r="BX55" s="123" t="s">
        <v>5</v>
      </c>
      <c r="CL55" s="123" t="s">
        <v>19</v>
      </c>
      <c r="CM55" s="123" t="s">
        <v>84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v/c4lE0yRPqhAWKRL5Cb0KpPr4Jr81eVEY2ljWlH4QdTsn0+2KpKkZT+buDfRAMxL2QDNbpY75IFmyQJMo8P1g==" hashValue="DwGmSzggL708lHulDkg6HdS/AFcML5jySpjvDWEVeVKC1TUIBNEqCFyOizO2tak8d4H4l+JE0HOdzTos0F6IwQ==" algorithmName="SHA-512" password="CC35"/>
  <mergeCells count="42"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J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D.1.1a - Architektonicko-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0"/>
      <c r="AT3" s="17" t="s">
        <v>84</v>
      </c>
    </row>
    <row r="4" s="1" customFormat="1" ht="24.96" customHeight="1">
      <c r="B4" s="20"/>
      <c r="D4" s="126" t="s">
        <v>85</v>
      </c>
      <c r="L4" s="20"/>
      <c r="M4" s="12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8" t="s">
        <v>16</v>
      </c>
      <c r="L6" s="20"/>
    </row>
    <row r="7" s="1" customFormat="1" ht="16.5" customHeight="1">
      <c r="B7" s="20"/>
      <c r="E7" s="129" t="str">
        <f>'Rekapitulace stavby'!K6</f>
        <v>Budova B - Výměna vstupních dveří od křižovatky</v>
      </c>
      <c r="F7" s="128"/>
      <c r="G7" s="128"/>
      <c r="H7" s="128"/>
      <c r="L7" s="20"/>
    </row>
    <row r="8" s="2" customFormat="1" ht="12" customHeight="1">
      <c r="A8" s="38"/>
      <c r="B8" s="44"/>
      <c r="C8" s="38"/>
      <c r="D8" s="128" t="s">
        <v>86</v>
      </c>
      <c r="E8" s="38"/>
      <c r="F8" s="38"/>
      <c r="G8" s="38"/>
      <c r="H8" s="38"/>
      <c r="I8" s="38"/>
      <c r="J8" s="38"/>
      <c r="K8" s="38"/>
      <c r="L8" s="13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1" t="s">
        <v>87</v>
      </c>
      <c r="F9" s="38"/>
      <c r="G9" s="38"/>
      <c r="H9" s="38"/>
      <c r="I9" s="38"/>
      <c r="J9" s="38"/>
      <c r="K9" s="38"/>
      <c r="L9" s="13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8" t="s">
        <v>18</v>
      </c>
      <c r="E11" s="38"/>
      <c r="F11" s="132" t="s">
        <v>19</v>
      </c>
      <c r="G11" s="38"/>
      <c r="H11" s="38"/>
      <c r="I11" s="128" t="s">
        <v>20</v>
      </c>
      <c r="J11" s="132" t="s">
        <v>19</v>
      </c>
      <c r="K11" s="38"/>
      <c r="L11" s="13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21</v>
      </c>
      <c r="E12" s="38"/>
      <c r="F12" s="132" t="s">
        <v>22</v>
      </c>
      <c r="G12" s="38"/>
      <c r="H12" s="38"/>
      <c r="I12" s="128" t="s">
        <v>23</v>
      </c>
      <c r="J12" s="133" t="str">
        <f>'Rekapitulace stavby'!AN8</f>
        <v>17. 12. 2024</v>
      </c>
      <c r="K12" s="38"/>
      <c r="L12" s="13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8" t="s">
        <v>25</v>
      </c>
      <c r="E14" s="38"/>
      <c r="F14" s="38"/>
      <c r="G14" s="38"/>
      <c r="H14" s="38"/>
      <c r="I14" s="128" t="s">
        <v>26</v>
      </c>
      <c r="J14" s="132" t="s">
        <v>27</v>
      </c>
      <c r="K14" s="38"/>
      <c r="L14" s="13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2" t="s">
        <v>28</v>
      </c>
      <c r="F15" s="38"/>
      <c r="G15" s="38"/>
      <c r="H15" s="38"/>
      <c r="I15" s="128" t="s">
        <v>29</v>
      </c>
      <c r="J15" s="132" t="s">
        <v>30</v>
      </c>
      <c r="K15" s="38"/>
      <c r="L15" s="13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8" t="s">
        <v>31</v>
      </c>
      <c r="E17" s="38"/>
      <c r="F17" s="38"/>
      <c r="G17" s="38"/>
      <c r="H17" s="38"/>
      <c r="I17" s="128" t="s">
        <v>26</v>
      </c>
      <c r="J17" s="33" t="str">
        <f>'Rekapitulace stavby'!AN13</f>
        <v>Vyplň údaj</v>
      </c>
      <c r="K17" s="38"/>
      <c r="L17" s="13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2"/>
      <c r="G18" s="132"/>
      <c r="H18" s="132"/>
      <c r="I18" s="128" t="s">
        <v>29</v>
      </c>
      <c r="J18" s="33" t="str">
        <f>'Rekapitulace stavby'!AN14</f>
        <v>Vyplň údaj</v>
      </c>
      <c r="K18" s="38"/>
      <c r="L18" s="13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8" t="s">
        <v>33</v>
      </c>
      <c r="E20" s="38"/>
      <c r="F20" s="38"/>
      <c r="G20" s="38"/>
      <c r="H20" s="38"/>
      <c r="I20" s="128" t="s">
        <v>26</v>
      </c>
      <c r="J20" s="132" t="str">
        <f>IF('Rekapitulace stavby'!AN16="","",'Rekapitulace stavby'!AN16)</f>
        <v/>
      </c>
      <c r="K20" s="38"/>
      <c r="L20" s="13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2" t="str">
        <f>IF('Rekapitulace stavby'!E17="","",'Rekapitulace stavby'!E17)</f>
        <v xml:space="preserve"> </v>
      </c>
      <c r="F21" s="38"/>
      <c r="G21" s="38"/>
      <c r="H21" s="38"/>
      <c r="I21" s="128" t="s">
        <v>29</v>
      </c>
      <c r="J21" s="132" t="str">
        <f>IF('Rekapitulace stavby'!AN17="","",'Rekapitulace stavby'!AN17)</f>
        <v/>
      </c>
      <c r="K21" s="38"/>
      <c r="L21" s="13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8" t="s">
        <v>36</v>
      </c>
      <c r="E23" s="38"/>
      <c r="F23" s="38"/>
      <c r="G23" s="38"/>
      <c r="H23" s="38"/>
      <c r="I23" s="128" t="s">
        <v>26</v>
      </c>
      <c r="J23" s="132" t="s">
        <v>19</v>
      </c>
      <c r="K23" s="38"/>
      <c r="L23" s="13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2" t="s">
        <v>37</v>
      </c>
      <c r="F24" s="38"/>
      <c r="G24" s="38"/>
      <c r="H24" s="38"/>
      <c r="I24" s="128" t="s">
        <v>29</v>
      </c>
      <c r="J24" s="132" t="s">
        <v>19</v>
      </c>
      <c r="K24" s="38"/>
      <c r="L24" s="13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8" t="s">
        <v>38</v>
      </c>
      <c r="E26" s="38"/>
      <c r="F26" s="38"/>
      <c r="G26" s="38"/>
      <c r="H26" s="38"/>
      <c r="I26" s="38"/>
      <c r="J26" s="38"/>
      <c r="K26" s="38"/>
      <c r="L26" s="13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4"/>
      <c r="B27" s="135"/>
      <c r="C27" s="134"/>
      <c r="D27" s="134"/>
      <c r="E27" s="136" t="s">
        <v>19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8"/>
      <c r="E29" s="138"/>
      <c r="F29" s="138"/>
      <c r="G29" s="138"/>
      <c r="H29" s="138"/>
      <c r="I29" s="138"/>
      <c r="J29" s="138"/>
      <c r="K29" s="138"/>
      <c r="L29" s="13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39" t="s">
        <v>40</v>
      </c>
      <c r="E30" s="38"/>
      <c r="F30" s="38"/>
      <c r="G30" s="38"/>
      <c r="H30" s="38"/>
      <c r="I30" s="38"/>
      <c r="J30" s="140">
        <f>ROUND(J88, 2)</f>
        <v>0</v>
      </c>
      <c r="K30" s="38"/>
      <c r="L30" s="13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8"/>
      <c r="E31" s="138"/>
      <c r="F31" s="138"/>
      <c r="G31" s="138"/>
      <c r="H31" s="138"/>
      <c r="I31" s="138"/>
      <c r="J31" s="138"/>
      <c r="K31" s="138"/>
      <c r="L31" s="13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1" t="s">
        <v>42</v>
      </c>
      <c r="G32" s="38"/>
      <c r="H32" s="38"/>
      <c r="I32" s="141" t="s">
        <v>41</v>
      </c>
      <c r="J32" s="141" t="s">
        <v>43</v>
      </c>
      <c r="K32" s="38"/>
      <c r="L32" s="13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2" t="s">
        <v>44</v>
      </c>
      <c r="E33" s="128" t="s">
        <v>45</v>
      </c>
      <c r="F33" s="143">
        <f>ROUND((SUM(BE88:BE140)),  2)</f>
        <v>0</v>
      </c>
      <c r="G33" s="38"/>
      <c r="H33" s="38"/>
      <c r="I33" s="144">
        <v>0.20999999999999999</v>
      </c>
      <c r="J33" s="143">
        <f>ROUND(((SUM(BE88:BE140))*I33),  2)</f>
        <v>0</v>
      </c>
      <c r="K33" s="38"/>
      <c r="L33" s="13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8" t="s">
        <v>46</v>
      </c>
      <c r="F34" s="143">
        <f>ROUND((SUM(BF88:BF140)),  2)</f>
        <v>0</v>
      </c>
      <c r="G34" s="38"/>
      <c r="H34" s="38"/>
      <c r="I34" s="144">
        <v>0.12</v>
      </c>
      <c r="J34" s="143">
        <f>ROUND(((SUM(BF88:BF140))*I34),  2)</f>
        <v>0</v>
      </c>
      <c r="K34" s="38"/>
      <c r="L34" s="13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47</v>
      </c>
      <c r="F35" s="143">
        <f>ROUND((SUM(BG88:BG140)),  2)</f>
        <v>0</v>
      </c>
      <c r="G35" s="38"/>
      <c r="H35" s="38"/>
      <c r="I35" s="144">
        <v>0.20999999999999999</v>
      </c>
      <c r="J35" s="143">
        <f>0</f>
        <v>0</v>
      </c>
      <c r="K35" s="38"/>
      <c r="L35" s="13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8" t="s">
        <v>48</v>
      </c>
      <c r="F36" s="143">
        <f>ROUND((SUM(BH88:BH140)),  2)</f>
        <v>0</v>
      </c>
      <c r="G36" s="38"/>
      <c r="H36" s="38"/>
      <c r="I36" s="144">
        <v>0.12</v>
      </c>
      <c r="J36" s="143">
        <f>0</f>
        <v>0</v>
      </c>
      <c r="K36" s="38"/>
      <c r="L36" s="13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8" t="s">
        <v>49</v>
      </c>
      <c r="F37" s="143">
        <f>ROUND((SUM(BI88:BI140)),  2)</f>
        <v>0</v>
      </c>
      <c r="G37" s="38"/>
      <c r="H37" s="38"/>
      <c r="I37" s="144">
        <v>0</v>
      </c>
      <c r="J37" s="143">
        <f>0</f>
        <v>0</v>
      </c>
      <c r="K37" s="38"/>
      <c r="L37" s="13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5"/>
      <c r="D39" s="146" t="s">
        <v>50</v>
      </c>
      <c r="E39" s="147"/>
      <c r="F39" s="147"/>
      <c r="G39" s="148" t="s">
        <v>51</v>
      </c>
      <c r="H39" s="149" t="s">
        <v>52</v>
      </c>
      <c r="I39" s="147"/>
      <c r="J39" s="150">
        <f>SUM(J30:J37)</f>
        <v>0</v>
      </c>
      <c r="K39" s="151"/>
      <c r="L39" s="13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88</v>
      </c>
      <c r="D45" s="40"/>
      <c r="E45" s="40"/>
      <c r="F45" s="40"/>
      <c r="G45" s="40"/>
      <c r="H45" s="40"/>
      <c r="I45" s="40"/>
      <c r="J45" s="40"/>
      <c r="K45" s="40"/>
      <c r="L45" s="13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56" t="str">
        <f>E7</f>
        <v>Budova B - Výměna vstupních dveří od křižovatky</v>
      </c>
      <c r="F48" s="32"/>
      <c r="G48" s="32"/>
      <c r="H48" s="32"/>
      <c r="I48" s="40"/>
      <c r="J48" s="40"/>
      <c r="K48" s="40"/>
      <c r="L48" s="13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86</v>
      </c>
      <c r="D49" s="40"/>
      <c r="E49" s="40"/>
      <c r="F49" s="40"/>
      <c r="G49" s="40"/>
      <c r="H49" s="40"/>
      <c r="I49" s="40"/>
      <c r="J49" s="40"/>
      <c r="K49" s="40"/>
      <c r="L49" s="13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D.1.1a - Architektonicko-stavební řešení - Stavební úpravy</v>
      </c>
      <c r="F50" s="40"/>
      <c r="G50" s="40"/>
      <c r="H50" s="40"/>
      <c r="I50" s="40"/>
      <c r="J50" s="40"/>
      <c r="K50" s="40"/>
      <c r="L50" s="13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Masarykova nemocnice v Ústí nad Labem</v>
      </c>
      <c r="G52" s="40"/>
      <c r="H52" s="40"/>
      <c r="I52" s="32" t="s">
        <v>23</v>
      </c>
      <c r="J52" s="72" t="str">
        <f>IF(J12="","",J12)</f>
        <v>17. 12. 2024</v>
      </c>
      <c r="K52" s="40"/>
      <c r="L52" s="13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Krajská zdravotní a.s.</v>
      </c>
      <c r="G54" s="40"/>
      <c r="H54" s="40"/>
      <c r="I54" s="32" t="s">
        <v>33</v>
      </c>
      <c r="J54" s="36" t="str">
        <f>E21</f>
        <v xml:space="preserve"> </v>
      </c>
      <c r="K54" s="40"/>
      <c r="L54" s="13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Milan Křehla</v>
      </c>
      <c r="K55" s="40"/>
      <c r="L55" s="13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7" t="s">
        <v>89</v>
      </c>
      <c r="D57" s="158"/>
      <c r="E57" s="158"/>
      <c r="F57" s="158"/>
      <c r="G57" s="158"/>
      <c r="H57" s="158"/>
      <c r="I57" s="158"/>
      <c r="J57" s="159" t="s">
        <v>90</v>
      </c>
      <c r="K57" s="158"/>
      <c r="L57" s="13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0" t="s">
        <v>72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3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91</v>
      </c>
    </row>
    <row r="60" s="9" customFormat="1" ht="24.96" customHeight="1">
      <c r="A60" s="9"/>
      <c r="B60" s="161"/>
      <c r="C60" s="162"/>
      <c r="D60" s="163" t="s">
        <v>92</v>
      </c>
      <c r="E60" s="164"/>
      <c r="F60" s="164"/>
      <c r="G60" s="164"/>
      <c r="H60" s="164"/>
      <c r="I60" s="164"/>
      <c r="J60" s="165">
        <f>J89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93</v>
      </c>
      <c r="E61" s="170"/>
      <c r="F61" s="170"/>
      <c r="G61" s="170"/>
      <c r="H61" s="170"/>
      <c r="I61" s="170"/>
      <c r="J61" s="171">
        <f>J90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94</v>
      </c>
      <c r="E62" s="170"/>
      <c r="F62" s="170"/>
      <c r="G62" s="170"/>
      <c r="H62" s="170"/>
      <c r="I62" s="170"/>
      <c r="J62" s="171">
        <f>J100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95</v>
      </c>
      <c r="E63" s="170"/>
      <c r="F63" s="170"/>
      <c r="G63" s="170"/>
      <c r="H63" s="170"/>
      <c r="I63" s="170"/>
      <c r="J63" s="171">
        <f>J104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96</v>
      </c>
      <c r="E64" s="170"/>
      <c r="F64" s="170"/>
      <c r="G64" s="170"/>
      <c r="H64" s="170"/>
      <c r="I64" s="170"/>
      <c r="J64" s="171">
        <f>J114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1"/>
      <c r="C65" s="162"/>
      <c r="D65" s="163" t="s">
        <v>97</v>
      </c>
      <c r="E65" s="164"/>
      <c r="F65" s="164"/>
      <c r="G65" s="164"/>
      <c r="H65" s="164"/>
      <c r="I65" s="164"/>
      <c r="J65" s="165">
        <f>J117</f>
        <v>0</v>
      </c>
      <c r="K65" s="162"/>
      <c r="L65" s="166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7"/>
      <c r="C66" s="168"/>
      <c r="D66" s="169" t="s">
        <v>98</v>
      </c>
      <c r="E66" s="170"/>
      <c r="F66" s="170"/>
      <c r="G66" s="170"/>
      <c r="H66" s="170"/>
      <c r="I66" s="170"/>
      <c r="J66" s="171">
        <f>J118</f>
        <v>0</v>
      </c>
      <c r="K66" s="168"/>
      <c r="L66" s="17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1"/>
      <c r="C67" s="162"/>
      <c r="D67" s="163" t="s">
        <v>99</v>
      </c>
      <c r="E67" s="164"/>
      <c r="F67" s="164"/>
      <c r="G67" s="164"/>
      <c r="H67" s="164"/>
      <c r="I67" s="164"/>
      <c r="J67" s="165">
        <f>J136</f>
        <v>0</v>
      </c>
      <c r="K67" s="162"/>
      <c r="L67" s="166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67"/>
      <c r="C68" s="168"/>
      <c r="D68" s="169" t="s">
        <v>100</v>
      </c>
      <c r="E68" s="170"/>
      <c r="F68" s="170"/>
      <c r="G68" s="170"/>
      <c r="H68" s="170"/>
      <c r="I68" s="170"/>
      <c r="J68" s="171">
        <f>J137</f>
        <v>0</v>
      </c>
      <c r="K68" s="168"/>
      <c r="L68" s="17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0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0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0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101</v>
      </c>
      <c r="D75" s="40"/>
      <c r="E75" s="40"/>
      <c r="F75" s="40"/>
      <c r="G75" s="40"/>
      <c r="H75" s="40"/>
      <c r="I75" s="40"/>
      <c r="J75" s="40"/>
      <c r="K75" s="40"/>
      <c r="L75" s="130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3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56" t="str">
        <f>E7</f>
        <v>Budova B - Výměna vstupních dveří od křižovatky</v>
      </c>
      <c r="F78" s="32"/>
      <c r="G78" s="32"/>
      <c r="H78" s="32"/>
      <c r="I78" s="40"/>
      <c r="J78" s="40"/>
      <c r="K78" s="40"/>
      <c r="L78" s="130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86</v>
      </c>
      <c r="D79" s="40"/>
      <c r="E79" s="40"/>
      <c r="F79" s="40"/>
      <c r="G79" s="40"/>
      <c r="H79" s="40"/>
      <c r="I79" s="40"/>
      <c r="J79" s="40"/>
      <c r="K79" s="40"/>
      <c r="L79" s="130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E9</f>
        <v>D.1.1a - Architektonicko-stavební řešení - Stavební úpravy</v>
      </c>
      <c r="F80" s="40"/>
      <c r="G80" s="40"/>
      <c r="H80" s="40"/>
      <c r="I80" s="40"/>
      <c r="J80" s="40"/>
      <c r="K80" s="40"/>
      <c r="L80" s="13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>Masarykova nemocnice v Ústí nad Labem</v>
      </c>
      <c r="G82" s="40"/>
      <c r="H82" s="40"/>
      <c r="I82" s="32" t="s">
        <v>23</v>
      </c>
      <c r="J82" s="72" t="str">
        <f>IF(J12="","",J12)</f>
        <v>17. 12. 2024</v>
      </c>
      <c r="K82" s="40"/>
      <c r="L82" s="13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E15</f>
        <v>Krajská zdravotní a.s.</v>
      </c>
      <c r="G84" s="40"/>
      <c r="H84" s="40"/>
      <c r="I84" s="32" t="s">
        <v>33</v>
      </c>
      <c r="J84" s="36" t="str">
        <f>E21</f>
        <v xml:space="preserve"> </v>
      </c>
      <c r="K84" s="40"/>
      <c r="L84" s="13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31</v>
      </c>
      <c r="D85" s="40"/>
      <c r="E85" s="40"/>
      <c r="F85" s="27" t="str">
        <f>IF(E18="","",E18)</f>
        <v>Vyplň údaj</v>
      </c>
      <c r="G85" s="40"/>
      <c r="H85" s="40"/>
      <c r="I85" s="32" t="s">
        <v>36</v>
      </c>
      <c r="J85" s="36" t="str">
        <f>E24</f>
        <v>Milan Křehla</v>
      </c>
      <c r="K85" s="40"/>
      <c r="L85" s="13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73"/>
      <c r="B87" s="174"/>
      <c r="C87" s="175" t="s">
        <v>102</v>
      </c>
      <c r="D87" s="176" t="s">
        <v>59</v>
      </c>
      <c r="E87" s="176" t="s">
        <v>55</v>
      </c>
      <c r="F87" s="176" t="s">
        <v>56</v>
      </c>
      <c r="G87" s="176" t="s">
        <v>103</v>
      </c>
      <c r="H87" s="176" t="s">
        <v>104</v>
      </c>
      <c r="I87" s="176" t="s">
        <v>105</v>
      </c>
      <c r="J87" s="176" t="s">
        <v>90</v>
      </c>
      <c r="K87" s="177" t="s">
        <v>106</v>
      </c>
      <c r="L87" s="178"/>
      <c r="M87" s="92" t="s">
        <v>19</v>
      </c>
      <c r="N87" s="93" t="s">
        <v>44</v>
      </c>
      <c r="O87" s="93" t="s">
        <v>107</v>
      </c>
      <c r="P87" s="93" t="s">
        <v>108</v>
      </c>
      <c r="Q87" s="93" t="s">
        <v>109</v>
      </c>
      <c r="R87" s="93" t="s">
        <v>110</v>
      </c>
      <c r="S87" s="93" t="s">
        <v>111</v>
      </c>
      <c r="T87" s="94" t="s">
        <v>112</v>
      </c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</row>
    <row r="88" s="2" customFormat="1" ht="22.8" customHeight="1">
      <c r="A88" s="38"/>
      <c r="B88" s="39"/>
      <c r="C88" s="99" t="s">
        <v>113</v>
      </c>
      <c r="D88" s="40"/>
      <c r="E88" s="40"/>
      <c r="F88" s="40"/>
      <c r="G88" s="40"/>
      <c r="H88" s="40"/>
      <c r="I88" s="40"/>
      <c r="J88" s="179">
        <f>BK88</f>
        <v>0</v>
      </c>
      <c r="K88" s="40"/>
      <c r="L88" s="44"/>
      <c r="M88" s="95"/>
      <c r="N88" s="180"/>
      <c r="O88" s="96"/>
      <c r="P88" s="181">
        <f>P89+P117+P136</f>
        <v>0</v>
      </c>
      <c r="Q88" s="96"/>
      <c r="R88" s="181">
        <f>R89+R117+R136</f>
        <v>0.23143522</v>
      </c>
      <c r="S88" s="96"/>
      <c r="T88" s="182">
        <f>T89+T117+T136</f>
        <v>0.370062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73</v>
      </c>
      <c r="AU88" s="17" t="s">
        <v>91</v>
      </c>
      <c r="BK88" s="183">
        <f>BK89+BK117+BK136</f>
        <v>0</v>
      </c>
    </row>
    <row r="89" s="12" customFormat="1" ht="25.92" customHeight="1">
      <c r="A89" s="12"/>
      <c r="B89" s="184"/>
      <c r="C89" s="185"/>
      <c r="D89" s="186" t="s">
        <v>73</v>
      </c>
      <c r="E89" s="187" t="s">
        <v>114</v>
      </c>
      <c r="F89" s="187" t="s">
        <v>115</v>
      </c>
      <c r="G89" s="185"/>
      <c r="H89" s="185"/>
      <c r="I89" s="188"/>
      <c r="J89" s="189">
        <f>BK89</f>
        <v>0</v>
      </c>
      <c r="K89" s="185"/>
      <c r="L89" s="190"/>
      <c r="M89" s="191"/>
      <c r="N89" s="192"/>
      <c r="O89" s="192"/>
      <c r="P89" s="193">
        <f>P90+P100+P104+P114</f>
        <v>0</v>
      </c>
      <c r="Q89" s="192"/>
      <c r="R89" s="193">
        <f>R90+R100+R104+R114</f>
        <v>0.039480000000000001</v>
      </c>
      <c r="S89" s="192"/>
      <c r="T89" s="194">
        <f>T90+T100+T104+T114</f>
        <v>0.370062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5" t="s">
        <v>82</v>
      </c>
      <c r="AT89" s="196" t="s">
        <v>73</v>
      </c>
      <c r="AU89" s="196" t="s">
        <v>74</v>
      </c>
      <c r="AY89" s="195" t="s">
        <v>116</v>
      </c>
      <c r="BK89" s="197">
        <f>BK90+BK100+BK104+BK114</f>
        <v>0</v>
      </c>
    </row>
    <row r="90" s="12" customFormat="1" ht="22.8" customHeight="1">
      <c r="A90" s="12"/>
      <c r="B90" s="184"/>
      <c r="C90" s="185"/>
      <c r="D90" s="186" t="s">
        <v>73</v>
      </c>
      <c r="E90" s="198" t="s">
        <v>117</v>
      </c>
      <c r="F90" s="198" t="s">
        <v>118</v>
      </c>
      <c r="G90" s="185"/>
      <c r="H90" s="185"/>
      <c r="I90" s="188"/>
      <c r="J90" s="199">
        <f>BK90</f>
        <v>0</v>
      </c>
      <c r="K90" s="185"/>
      <c r="L90" s="190"/>
      <c r="M90" s="191"/>
      <c r="N90" s="192"/>
      <c r="O90" s="192"/>
      <c r="P90" s="193">
        <f>SUM(P91:P99)</f>
        <v>0</v>
      </c>
      <c r="Q90" s="192"/>
      <c r="R90" s="193">
        <f>SUM(R91:R99)</f>
        <v>0.039480000000000001</v>
      </c>
      <c r="S90" s="192"/>
      <c r="T90" s="194">
        <f>SUM(T91:T99)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5" t="s">
        <v>82</v>
      </c>
      <c r="AT90" s="196" t="s">
        <v>73</v>
      </c>
      <c r="AU90" s="196" t="s">
        <v>82</v>
      </c>
      <c r="AY90" s="195" t="s">
        <v>116</v>
      </c>
      <c r="BK90" s="197">
        <f>SUM(BK91:BK99)</f>
        <v>0</v>
      </c>
    </row>
    <row r="91" s="2" customFormat="1" ht="24.15" customHeight="1">
      <c r="A91" s="38"/>
      <c r="B91" s="39"/>
      <c r="C91" s="200" t="s">
        <v>82</v>
      </c>
      <c r="D91" s="200" t="s">
        <v>119</v>
      </c>
      <c r="E91" s="201" t="s">
        <v>120</v>
      </c>
      <c r="F91" s="202" t="s">
        <v>121</v>
      </c>
      <c r="G91" s="203" t="s">
        <v>122</v>
      </c>
      <c r="H91" s="204">
        <v>3.3599999999999999</v>
      </c>
      <c r="I91" s="205"/>
      <c r="J91" s="206">
        <f>ROUND(I91*H91,2)</f>
        <v>0</v>
      </c>
      <c r="K91" s="202" t="s">
        <v>123</v>
      </c>
      <c r="L91" s="44"/>
      <c r="M91" s="207" t="s">
        <v>19</v>
      </c>
      <c r="N91" s="208" t="s">
        <v>45</v>
      </c>
      <c r="O91" s="84"/>
      <c r="P91" s="209">
        <f>O91*H91</f>
        <v>0</v>
      </c>
      <c r="Q91" s="209">
        <v>0.0040000000000000001</v>
      </c>
      <c r="R91" s="209">
        <f>Q91*H91</f>
        <v>0.013440000000000001</v>
      </c>
      <c r="S91" s="209">
        <v>0</v>
      </c>
      <c r="T91" s="210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1" t="s">
        <v>124</v>
      </c>
      <c r="AT91" s="211" t="s">
        <v>119</v>
      </c>
      <c r="AU91" s="211" t="s">
        <v>84</v>
      </c>
      <c r="AY91" s="17" t="s">
        <v>116</v>
      </c>
      <c r="BE91" s="212">
        <f>IF(N91="základní",J91,0)</f>
        <v>0</v>
      </c>
      <c r="BF91" s="212">
        <f>IF(N91="snížená",J91,0)</f>
        <v>0</v>
      </c>
      <c r="BG91" s="212">
        <f>IF(N91="zákl. přenesená",J91,0)</f>
        <v>0</v>
      </c>
      <c r="BH91" s="212">
        <f>IF(N91="sníž. přenesená",J91,0)</f>
        <v>0</v>
      </c>
      <c r="BI91" s="212">
        <f>IF(N91="nulová",J91,0)</f>
        <v>0</v>
      </c>
      <c r="BJ91" s="17" t="s">
        <v>82</v>
      </c>
      <c r="BK91" s="212">
        <f>ROUND(I91*H91,2)</f>
        <v>0</v>
      </c>
      <c r="BL91" s="17" t="s">
        <v>124</v>
      </c>
      <c r="BM91" s="211" t="s">
        <v>125</v>
      </c>
    </row>
    <row r="92" s="2" customFormat="1">
      <c r="A92" s="38"/>
      <c r="B92" s="39"/>
      <c r="C92" s="40"/>
      <c r="D92" s="213" t="s">
        <v>126</v>
      </c>
      <c r="E92" s="40"/>
      <c r="F92" s="214" t="s">
        <v>127</v>
      </c>
      <c r="G92" s="40"/>
      <c r="H92" s="40"/>
      <c r="I92" s="215"/>
      <c r="J92" s="40"/>
      <c r="K92" s="40"/>
      <c r="L92" s="44"/>
      <c r="M92" s="216"/>
      <c r="N92" s="217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126</v>
      </c>
      <c r="AU92" s="17" t="s">
        <v>84</v>
      </c>
    </row>
    <row r="93" s="13" customFormat="1">
      <c r="A93" s="13"/>
      <c r="B93" s="218"/>
      <c r="C93" s="219"/>
      <c r="D93" s="220" t="s">
        <v>128</v>
      </c>
      <c r="E93" s="221" t="s">
        <v>19</v>
      </c>
      <c r="F93" s="222" t="s">
        <v>129</v>
      </c>
      <c r="G93" s="219"/>
      <c r="H93" s="223">
        <v>3.3599999999999999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9" t="s">
        <v>128</v>
      </c>
      <c r="AU93" s="229" t="s">
        <v>84</v>
      </c>
      <c r="AV93" s="13" t="s">
        <v>84</v>
      </c>
      <c r="AW93" s="13" t="s">
        <v>35</v>
      </c>
      <c r="AX93" s="13" t="s">
        <v>82</v>
      </c>
      <c r="AY93" s="229" t="s">
        <v>116</v>
      </c>
    </row>
    <row r="94" s="2" customFormat="1" ht="24.15" customHeight="1">
      <c r="A94" s="38"/>
      <c r="B94" s="39"/>
      <c r="C94" s="200" t="s">
        <v>84</v>
      </c>
      <c r="D94" s="200" t="s">
        <v>119</v>
      </c>
      <c r="E94" s="201" t="s">
        <v>130</v>
      </c>
      <c r="F94" s="202" t="s">
        <v>131</v>
      </c>
      <c r="G94" s="203" t="s">
        <v>132</v>
      </c>
      <c r="H94" s="204">
        <v>8.4000000000000004</v>
      </c>
      <c r="I94" s="205"/>
      <c r="J94" s="206">
        <f>ROUND(I94*H94,2)</f>
        <v>0</v>
      </c>
      <c r="K94" s="202" t="s">
        <v>123</v>
      </c>
      <c r="L94" s="44"/>
      <c r="M94" s="207" t="s">
        <v>19</v>
      </c>
      <c r="N94" s="208" t="s">
        <v>45</v>
      </c>
      <c r="O94" s="84"/>
      <c r="P94" s="209">
        <f>O94*H94</f>
        <v>0</v>
      </c>
      <c r="Q94" s="209">
        <v>0.0015</v>
      </c>
      <c r="R94" s="209">
        <f>Q94*H94</f>
        <v>0.0126</v>
      </c>
      <c r="S94" s="209">
        <v>0</v>
      </c>
      <c r="T94" s="210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1" t="s">
        <v>124</v>
      </c>
      <c r="AT94" s="211" t="s">
        <v>119</v>
      </c>
      <c r="AU94" s="211" t="s">
        <v>84</v>
      </c>
      <c r="AY94" s="17" t="s">
        <v>116</v>
      </c>
      <c r="BE94" s="212">
        <f>IF(N94="základní",J94,0)</f>
        <v>0</v>
      </c>
      <c r="BF94" s="212">
        <f>IF(N94="snížená",J94,0)</f>
        <v>0</v>
      </c>
      <c r="BG94" s="212">
        <f>IF(N94="zákl. přenesená",J94,0)</f>
        <v>0</v>
      </c>
      <c r="BH94" s="212">
        <f>IF(N94="sníž. přenesená",J94,0)</f>
        <v>0</v>
      </c>
      <c r="BI94" s="212">
        <f>IF(N94="nulová",J94,0)</f>
        <v>0</v>
      </c>
      <c r="BJ94" s="17" t="s">
        <v>82</v>
      </c>
      <c r="BK94" s="212">
        <f>ROUND(I94*H94,2)</f>
        <v>0</v>
      </c>
      <c r="BL94" s="17" t="s">
        <v>124</v>
      </c>
      <c r="BM94" s="211" t="s">
        <v>133</v>
      </c>
    </row>
    <row r="95" s="2" customFormat="1">
      <c r="A95" s="38"/>
      <c r="B95" s="39"/>
      <c r="C95" s="40"/>
      <c r="D95" s="213" t="s">
        <v>126</v>
      </c>
      <c r="E95" s="40"/>
      <c r="F95" s="214" t="s">
        <v>134</v>
      </c>
      <c r="G95" s="40"/>
      <c r="H95" s="40"/>
      <c r="I95" s="215"/>
      <c r="J95" s="40"/>
      <c r="K95" s="40"/>
      <c r="L95" s="44"/>
      <c r="M95" s="216"/>
      <c r="N95" s="217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126</v>
      </c>
      <c r="AU95" s="17" t="s">
        <v>84</v>
      </c>
    </row>
    <row r="96" s="13" customFormat="1">
      <c r="A96" s="13"/>
      <c r="B96" s="218"/>
      <c r="C96" s="219"/>
      <c r="D96" s="220" t="s">
        <v>128</v>
      </c>
      <c r="E96" s="221" t="s">
        <v>19</v>
      </c>
      <c r="F96" s="222" t="s">
        <v>135</v>
      </c>
      <c r="G96" s="219"/>
      <c r="H96" s="223">
        <v>8.4000000000000004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9" t="s">
        <v>128</v>
      </c>
      <c r="AU96" s="229" t="s">
        <v>84</v>
      </c>
      <c r="AV96" s="13" t="s">
        <v>84</v>
      </c>
      <c r="AW96" s="13" t="s">
        <v>35</v>
      </c>
      <c r="AX96" s="13" t="s">
        <v>82</v>
      </c>
      <c r="AY96" s="229" t="s">
        <v>116</v>
      </c>
    </row>
    <row r="97" s="2" customFormat="1" ht="21.75" customHeight="1">
      <c r="A97" s="38"/>
      <c r="B97" s="39"/>
      <c r="C97" s="200" t="s">
        <v>136</v>
      </c>
      <c r="D97" s="200" t="s">
        <v>119</v>
      </c>
      <c r="E97" s="201" t="s">
        <v>137</v>
      </c>
      <c r="F97" s="202" t="s">
        <v>138</v>
      </c>
      <c r="G97" s="203" t="s">
        <v>122</v>
      </c>
      <c r="H97" s="204">
        <v>3.3599999999999999</v>
      </c>
      <c r="I97" s="205"/>
      <c r="J97" s="206">
        <f>ROUND(I97*H97,2)</f>
        <v>0</v>
      </c>
      <c r="K97" s="202" t="s">
        <v>123</v>
      </c>
      <c r="L97" s="44"/>
      <c r="M97" s="207" t="s">
        <v>19</v>
      </c>
      <c r="N97" s="208" t="s">
        <v>45</v>
      </c>
      <c r="O97" s="84"/>
      <c r="P97" s="209">
        <f>O97*H97</f>
        <v>0</v>
      </c>
      <c r="Q97" s="209">
        <v>0.0040000000000000001</v>
      </c>
      <c r="R97" s="209">
        <f>Q97*H97</f>
        <v>0.013440000000000001</v>
      </c>
      <c r="S97" s="209">
        <v>0</v>
      </c>
      <c r="T97" s="210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1" t="s">
        <v>124</v>
      </c>
      <c r="AT97" s="211" t="s">
        <v>119</v>
      </c>
      <c r="AU97" s="211" t="s">
        <v>84</v>
      </c>
      <c r="AY97" s="17" t="s">
        <v>116</v>
      </c>
      <c r="BE97" s="212">
        <f>IF(N97="základní",J97,0)</f>
        <v>0</v>
      </c>
      <c r="BF97" s="212">
        <f>IF(N97="snížená",J97,0)</f>
        <v>0</v>
      </c>
      <c r="BG97" s="212">
        <f>IF(N97="zákl. přenesená",J97,0)</f>
        <v>0</v>
      </c>
      <c r="BH97" s="212">
        <f>IF(N97="sníž. přenesená",J97,0)</f>
        <v>0</v>
      </c>
      <c r="BI97" s="212">
        <f>IF(N97="nulová",J97,0)</f>
        <v>0</v>
      </c>
      <c r="BJ97" s="17" t="s">
        <v>82</v>
      </c>
      <c r="BK97" s="212">
        <f>ROUND(I97*H97,2)</f>
        <v>0</v>
      </c>
      <c r="BL97" s="17" t="s">
        <v>124</v>
      </c>
      <c r="BM97" s="211" t="s">
        <v>139</v>
      </c>
    </row>
    <row r="98" s="2" customFormat="1">
      <c r="A98" s="38"/>
      <c r="B98" s="39"/>
      <c r="C98" s="40"/>
      <c r="D98" s="213" t="s">
        <v>126</v>
      </c>
      <c r="E98" s="40"/>
      <c r="F98" s="214" t="s">
        <v>140</v>
      </c>
      <c r="G98" s="40"/>
      <c r="H98" s="40"/>
      <c r="I98" s="215"/>
      <c r="J98" s="40"/>
      <c r="K98" s="40"/>
      <c r="L98" s="44"/>
      <c r="M98" s="216"/>
      <c r="N98" s="217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126</v>
      </c>
      <c r="AU98" s="17" t="s">
        <v>84</v>
      </c>
    </row>
    <row r="99" s="13" customFormat="1">
      <c r="A99" s="13"/>
      <c r="B99" s="218"/>
      <c r="C99" s="219"/>
      <c r="D99" s="220" t="s">
        <v>128</v>
      </c>
      <c r="E99" s="221" t="s">
        <v>19</v>
      </c>
      <c r="F99" s="222" t="s">
        <v>129</v>
      </c>
      <c r="G99" s="219"/>
      <c r="H99" s="223">
        <v>3.3599999999999999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9" t="s">
        <v>128</v>
      </c>
      <c r="AU99" s="229" t="s">
        <v>84</v>
      </c>
      <c r="AV99" s="13" t="s">
        <v>84</v>
      </c>
      <c r="AW99" s="13" t="s">
        <v>35</v>
      </c>
      <c r="AX99" s="13" t="s">
        <v>82</v>
      </c>
      <c r="AY99" s="229" t="s">
        <v>116</v>
      </c>
    </row>
    <row r="100" s="12" customFormat="1" ht="22.8" customHeight="1">
      <c r="A100" s="12"/>
      <c r="B100" s="184"/>
      <c r="C100" s="185"/>
      <c r="D100" s="186" t="s">
        <v>73</v>
      </c>
      <c r="E100" s="198" t="s">
        <v>141</v>
      </c>
      <c r="F100" s="198" t="s">
        <v>142</v>
      </c>
      <c r="G100" s="185"/>
      <c r="H100" s="185"/>
      <c r="I100" s="188"/>
      <c r="J100" s="199">
        <f>BK100</f>
        <v>0</v>
      </c>
      <c r="K100" s="185"/>
      <c r="L100" s="190"/>
      <c r="M100" s="191"/>
      <c r="N100" s="192"/>
      <c r="O100" s="192"/>
      <c r="P100" s="193">
        <f>SUM(P101:P103)</f>
        <v>0</v>
      </c>
      <c r="Q100" s="192"/>
      <c r="R100" s="193">
        <f>SUM(R101:R103)</f>
        <v>0</v>
      </c>
      <c r="S100" s="192"/>
      <c r="T100" s="194">
        <f>SUM(T101:T103)</f>
        <v>0.370062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5" t="s">
        <v>82</v>
      </c>
      <c r="AT100" s="196" t="s">
        <v>73</v>
      </c>
      <c r="AU100" s="196" t="s">
        <v>82</v>
      </c>
      <c r="AY100" s="195" t="s">
        <v>116</v>
      </c>
      <c r="BK100" s="197">
        <f>SUM(BK101:BK103)</f>
        <v>0</v>
      </c>
    </row>
    <row r="101" s="2" customFormat="1" ht="37.8" customHeight="1">
      <c r="A101" s="38"/>
      <c r="B101" s="39"/>
      <c r="C101" s="200" t="s">
        <v>124</v>
      </c>
      <c r="D101" s="200" t="s">
        <v>119</v>
      </c>
      <c r="E101" s="201" t="s">
        <v>143</v>
      </c>
      <c r="F101" s="202" t="s">
        <v>144</v>
      </c>
      <c r="G101" s="203" t="s">
        <v>122</v>
      </c>
      <c r="H101" s="204">
        <v>5.8739999999999997</v>
      </c>
      <c r="I101" s="205"/>
      <c r="J101" s="206">
        <f>ROUND(I101*H101,2)</f>
        <v>0</v>
      </c>
      <c r="K101" s="202" t="s">
        <v>123</v>
      </c>
      <c r="L101" s="44"/>
      <c r="M101" s="207" t="s">
        <v>19</v>
      </c>
      <c r="N101" s="208" t="s">
        <v>45</v>
      </c>
      <c r="O101" s="84"/>
      <c r="P101" s="209">
        <f>O101*H101</f>
        <v>0</v>
      </c>
      <c r="Q101" s="209">
        <v>0</v>
      </c>
      <c r="R101" s="209">
        <f>Q101*H101</f>
        <v>0</v>
      </c>
      <c r="S101" s="209">
        <v>0.063</v>
      </c>
      <c r="T101" s="210">
        <f>S101*H101</f>
        <v>0.370062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1" t="s">
        <v>124</v>
      </c>
      <c r="AT101" s="211" t="s">
        <v>119</v>
      </c>
      <c r="AU101" s="211" t="s">
        <v>84</v>
      </c>
      <c r="AY101" s="17" t="s">
        <v>116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17" t="s">
        <v>82</v>
      </c>
      <c r="BK101" s="212">
        <f>ROUND(I101*H101,2)</f>
        <v>0</v>
      </c>
      <c r="BL101" s="17" t="s">
        <v>124</v>
      </c>
      <c r="BM101" s="211" t="s">
        <v>145</v>
      </c>
    </row>
    <row r="102" s="2" customFormat="1">
      <c r="A102" s="38"/>
      <c r="B102" s="39"/>
      <c r="C102" s="40"/>
      <c r="D102" s="213" t="s">
        <v>126</v>
      </c>
      <c r="E102" s="40"/>
      <c r="F102" s="214" t="s">
        <v>146</v>
      </c>
      <c r="G102" s="40"/>
      <c r="H102" s="40"/>
      <c r="I102" s="215"/>
      <c r="J102" s="40"/>
      <c r="K102" s="40"/>
      <c r="L102" s="44"/>
      <c r="M102" s="216"/>
      <c r="N102" s="217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126</v>
      </c>
      <c r="AU102" s="17" t="s">
        <v>84</v>
      </c>
    </row>
    <row r="103" s="13" customFormat="1">
      <c r="A103" s="13"/>
      <c r="B103" s="218"/>
      <c r="C103" s="219"/>
      <c r="D103" s="220" t="s">
        <v>128</v>
      </c>
      <c r="E103" s="221" t="s">
        <v>19</v>
      </c>
      <c r="F103" s="222" t="s">
        <v>147</v>
      </c>
      <c r="G103" s="219"/>
      <c r="H103" s="223">
        <v>5.8739999999999997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9" t="s">
        <v>128</v>
      </c>
      <c r="AU103" s="229" t="s">
        <v>84</v>
      </c>
      <c r="AV103" s="13" t="s">
        <v>84</v>
      </c>
      <c r="AW103" s="13" t="s">
        <v>35</v>
      </c>
      <c r="AX103" s="13" t="s">
        <v>82</v>
      </c>
      <c r="AY103" s="229" t="s">
        <v>116</v>
      </c>
    </row>
    <row r="104" s="12" customFormat="1" ht="22.8" customHeight="1">
      <c r="A104" s="12"/>
      <c r="B104" s="184"/>
      <c r="C104" s="185"/>
      <c r="D104" s="186" t="s">
        <v>73</v>
      </c>
      <c r="E104" s="198" t="s">
        <v>148</v>
      </c>
      <c r="F104" s="198" t="s">
        <v>149</v>
      </c>
      <c r="G104" s="185"/>
      <c r="H104" s="185"/>
      <c r="I104" s="188"/>
      <c r="J104" s="199">
        <f>BK104</f>
        <v>0</v>
      </c>
      <c r="K104" s="185"/>
      <c r="L104" s="190"/>
      <c r="M104" s="191"/>
      <c r="N104" s="192"/>
      <c r="O104" s="192"/>
      <c r="P104" s="193">
        <f>SUM(P105:P113)</f>
        <v>0</v>
      </c>
      <c r="Q104" s="192"/>
      <c r="R104" s="193">
        <f>SUM(R105:R113)</f>
        <v>0</v>
      </c>
      <c r="S104" s="192"/>
      <c r="T104" s="194">
        <f>SUM(T105:T113)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5" t="s">
        <v>82</v>
      </c>
      <c r="AT104" s="196" t="s">
        <v>73</v>
      </c>
      <c r="AU104" s="196" t="s">
        <v>82</v>
      </c>
      <c r="AY104" s="195" t="s">
        <v>116</v>
      </c>
      <c r="BK104" s="197">
        <f>SUM(BK105:BK113)</f>
        <v>0</v>
      </c>
    </row>
    <row r="105" s="2" customFormat="1" ht="37.8" customHeight="1">
      <c r="A105" s="38"/>
      <c r="B105" s="39"/>
      <c r="C105" s="200" t="s">
        <v>150</v>
      </c>
      <c r="D105" s="200" t="s">
        <v>119</v>
      </c>
      <c r="E105" s="201" t="s">
        <v>151</v>
      </c>
      <c r="F105" s="202" t="s">
        <v>152</v>
      </c>
      <c r="G105" s="203" t="s">
        <v>153</v>
      </c>
      <c r="H105" s="204">
        <v>0.37</v>
      </c>
      <c r="I105" s="205"/>
      <c r="J105" s="206">
        <f>ROUND(I105*H105,2)</f>
        <v>0</v>
      </c>
      <c r="K105" s="202" t="s">
        <v>123</v>
      </c>
      <c r="L105" s="44"/>
      <c r="M105" s="207" t="s">
        <v>19</v>
      </c>
      <c r="N105" s="208" t="s">
        <v>45</v>
      </c>
      <c r="O105" s="84"/>
      <c r="P105" s="209">
        <f>O105*H105</f>
        <v>0</v>
      </c>
      <c r="Q105" s="209">
        <v>0</v>
      </c>
      <c r="R105" s="209">
        <f>Q105*H105</f>
        <v>0</v>
      </c>
      <c r="S105" s="209">
        <v>0</v>
      </c>
      <c r="T105" s="210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1" t="s">
        <v>124</v>
      </c>
      <c r="AT105" s="211" t="s">
        <v>119</v>
      </c>
      <c r="AU105" s="211" t="s">
        <v>84</v>
      </c>
      <c r="AY105" s="17" t="s">
        <v>116</v>
      </c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17" t="s">
        <v>82</v>
      </c>
      <c r="BK105" s="212">
        <f>ROUND(I105*H105,2)</f>
        <v>0</v>
      </c>
      <c r="BL105" s="17" t="s">
        <v>124</v>
      </c>
      <c r="BM105" s="211" t="s">
        <v>154</v>
      </c>
    </row>
    <row r="106" s="2" customFormat="1">
      <c r="A106" s="38"/>
      <c r="B106" s="39"/>
      <c r="C106" s="40"/>
      <c r="D106" s="213" t="s">
        <v>126</v>
      </c>
      <c r="E106" s="40"/>
      <c r="F106" s="214" t="s">
        <v>155</v>
      </c>
      <c r="G106" s="40"/>
      <c r="H106" s="40"/>
      <c r="I106" s="215"/>
      <c r="J106" s="40"/>
      <c r="K106" s="40"/>
      <c r="L106" s="44"/>
      <c r="M106" s="216"/>
      <c r="N106" s="217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126</v>
      </c>
      <c r="AU106" s="17" t="s">
        <v>84</v>
      </c>
    </row>
    <row r="107" s="2" customFormat="1" ht="33" customHeight="1">
      <c r="A107" s="38"/>
      <c r="B107" s="39"/>
      <c r="C107" s="200" t="s">
        <v>117</v>
      </c>
      <c r="D107" s="200" t="s">
        <v>119</v>
      </c>
      <c r="E107" s="201" t="s">
        <v>156</v>
      </c>
      <c r="F107" s="202" t="s">
        <v>157</v>
      </c>
      <c r="G107" s="203" t="s">
        <v>153</v>
      </c>
      <c r="H107" s="204">
        <v>0.37</v>
      </c>
      <c r="I107" s="205"/>
      <c r="J107" s="206">
        <f>ROUND(I107*H107,2)</f>
        <v>0</v>
      </c>
      <c r="K107" s="202" t="s">
        <v>123</v>
      </c>
      <c r="L107" s="44"/>
      <c r="M107" s="207" t="s">
        <v>19</v>
      </c>
      <c r="N107" s="208" t="s">
        <v>45</v>
      </c>
      <c r="O107" s="84"/>
      <c r="P107" s="209">
        <f>O107*H107</f>
        <v>0</v>
      </c>
      <c r="Q107" s="209">
        <v>0</v>
      </c>
      <c r="R107" s="209">
        <f>Q107*H107</f>
        <v>0</v>
      </c>
      <c r="S107" s="209">
        <v>0</v>
      </c>
      <c r="T107" s="210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1" t="s">
        <v>124</v>
      </c>
      <c r="AT107" s="211" t="s">
        <v>119</v>
      </c>
      <c r="AU107" s="211" t="s">
        <v>84</v>
      </c>
      <c r="AY107" s="17" t="s">
        <v>116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17" t="s">
        <v>82</v>
      </c>
      <c r="BK107" s="212">
        <f>ROUND(I107*H107,2)</f>
        <v>0</v>
      </c>
      <c r="BL107" s="17" t="s">
        <v>124</v>
      </c>
      <c r="BM107" s="211" t="s">
        <v>158</v>
      </c>
    </row>
    <row r="108" s="2" customFormat="1">
      <c r="A108" s="38"/>
      <c r="B108" s="39"/>
      <c r="C108" s="40"/>
      <c r="D108" s="213" t="s">
        <v>126</v>
      </c>
      <c r="E108" s="40"/>
      <c r="F108" s="214" t="s">
        <v>159</v>
      </c>
      <c r="G108" s="40"/>
      <c r="H108" s="40"/>
      <c r="I108" s="215"/>
      <c r="J108" s="40"/>
      <c r="K108" s="40"/>
      <c r="L108" s="44"/>
      <c r="M108" s="216"/>
      <c r="N108" s="217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126</v>
      </c>
      <c r="AU108" s="17" t="s">
        <v>84</v>
      </c>
    </row>
    <row r="109" s="2" customFormat="1" ht="44.25" customHeight="1">
      <c r="A109" s="38"/>
      <c r="B109" s="39"/>
      <c r="C109" s="200" t="s">
        <v>160</v>
      </c>
      <c r="D109" s="200" t="s">
        <v>119</v>
      </c>
      <c r="E109" s="201" t="s">
        <v>161</v>
      </c>
      <c r="F109" s="202" t="s">
        <v>162</v>
      </c>
      <c r="G109" s="203" t="s">
        <v>153</v>
      </c>
      <c r="H109" s="204">
        <v>1.8500000000000001</v>
      </c>
      <c r="I109" s="205"/>
      <c r="J109" s="206">
        <f>ROUND(I109*H109,2)</f>
        <v>0</v>
      </c>
      <c r="K109" s="202" t="s">
        <v>123</v>
      </c>
      <c r="L109" s="44"/>
      <c r="M109" s="207" t="s">
        <v>19</v>
      </c>
      <c r="N109" s="208" t="s">
        <v>45</v>
      </c>
      <c r="O109" s="84"/>
      <c r="P109" s="209">
        <f>O109*H109</f>
        <v>0</v>
      </c>
      <c r="Q109" s="209">
        <v>0</v>
      </c>
      <c r="R109" s="209">
        <f>Q109*H109</f>
        <v>0</v>
      </c>
      <c r="S109" s="209">
        <v>0</v>
      </c>
      <c r="T109" s="210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1" t="s">
        <v>124</v>
      </c>
      <c r="AT109" s="211" t="s">
        <v>119</v>
      </c>
      <c r="AU109" s="211" t="s">
        <v>84</v>
      </c>
      <c r="AY109" s="17" t="s">
        <v>116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17" t="s">
        <v>82</v>
      </c>
      <c r="BK109" s="212">
        <f>ROUND(I109*H109,2)</f>
        <v>0</v>
      </c>
      <c r="BL109" s="17" t="s">
        <v>124</v>
      </c>
      <c r="BM109" s="211" t="s">
        <v>163</v>
      </c>
    </row>
    <row r="110" s="2" customFormat="1">
      <c r="A110" s="38"/>
      <c r="B110" s="39"/>
      <c r="C110" s="40"/>
      <c r="D110" s="213" t="s">
        <v>126</v>
      </c>
      <c r="E110" s="40"/>
      <c r="F110" s="214" t="s">
        <v>164</v>
      </c>
      <c r="G110" s="40"/>
      <c r="H110" s="40"/>
      <c r="I110" s="215"/>
      <c r="J110" s="40"/>
      <c r="K110" s="40"/>
      <c r="L110" s="44"/>
      <c r="M110" s="216"/>
      <c r="N110" s="217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126</v>
      </c>
      <c r="AU110" s="17" t="s">
        <v>84</v>
      </c>
    </row>
    <row r="111" s="13" customFormat="1">
      <c r="A111" s="13"/>
      <c r="B111" s="218"/>
      <c r="C111" s="219"/>
      <c r="D111" s="220" t="s">
        <v>128</v>
      </c>
      <c r="E111" s="219"/>
      <c r="F111" s="222" t="s">
        <v>165</v>
      </c>
      <c r="G111" s="219"/>
      <c r="H111" s="223">
        <v>1.8500000000000001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9" t="s">
        <v>128</v>
      </c>
      <c r="AU111" s="229" t="s">
        <v>84</v>
      </c>
      <c r="AV111" s="13" t="s">
        <v>84</v>
      </c>
      <c r="AW111" s="13" t="s">
        <v>4</v>
      </c>
      <c r="AX111" s="13" t="s">
        <v>82</v>
      </c>
      <c r="AY111" s="229" t="s">
        <v>116</v>
      </c>
    </row>
    <row r="112" s="2" customFormat="1" ht="44.25" customHeight="1">
      <c r="A112" s="38"/>
      <c r="B112" s="39"/>
      <c r="C112" s="200" t="s">
        <v>166</v>
      </c>
      <c r="D112" s="200" t="s">
        <v>119</v>
      </c>
      <c r="E112" s="201" t="s">
        <v>167</v>
      </c>
      <c r="F112" s="202" t="s">
        <v>168</v>
      </c>
      <c r="G112" s="203" t="s">
        <v>153</v>
      </c>
      <c r="H112" s="204">
        <v>0.37</v>
      </c>
      <c r="I112" s="205"/>
      <c r="J112" s="206">
        <f>ROUND(I112*H112,2)</f>
        <v>0</v>
      </c>
      <c r="K112" s="202" t="s">
        <v>123</v>
      </c>
      <c r="L112" s="44"/>
      <c r="M112" s="207" t="s">
        <v>19</v>
      </c>
      <c r="N112" s="208" t="s">
        <v>45</v>
      </c>
      <c r="O112" s="84"/>
      <c r="P112" s="209">
        <f>O112*H112</f>
        <v>0</v>
      </c>
      <c r="Q112" s="209">
        <v>0</v>
      </c>
      <c r="R112" s="209">
        <f>Q112*H112</f>
        <v>0</v>
      </c>
      <c r="S112" s="209">
        <v>0</v>
      </c>
      <c r="T112" s="210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1" t="s">
        <v>124</v>
      </c>
      <c r="AT112" s="211" t="s">
        <v>119</v>
      </c>
      <c r="AU112" s="211" t="s">
        <v>84</v>
      </c>
      <c r="AY112" s="17" t="s">
        <v>116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17" t="s">
        <v>82</v>
      </c>
      <c r="BK112" s="212">
        <f>ROUND(I112*H112,2)</f>
        <v>0</v>
      </c>
      <c r="BL112" s="17" t="s">
        <v>124</v>
      </c>
      <c r="BM112" s="211" t="s">
        <v>169</v>
      </c>
    </row>
    <row r="113" s="2" customFormat="1">
      <c r="A113" s="38"/>
      <c r="B113" s="39"/>
      <c r="C113" s="40"/>
      <c r="D113" s="213" t="s">
        <v>126</v>
      </c>
      <c r="E113" s="40"/>
      <c r="F113" s="214" t="s">
        <v>170</v>
      </c>
      <c r="G113" s="40"/>
      <c r="H113" s="40"/>
      <c r="I113" s="215"/>
      <c r="J113" s="40"/>
      <c r="K113" s="40"/>
      <c r="L113" s="44"/>
      <c r="M113" s="216"/>
      <c r="N113" s="217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126</v>
      </c>
      <c r="AU113" s="17" t="s">
        <v>84</v>
      </c>
    </row>
    <row r="114" s="12" customFormat="1" ht="22.8" customHeight="1">
      <c r="A114" s="12"/>
      <c r="B114" s="184"/>
      <c r="C114" s="185"/>
      <c r="D114" s="186" t="s">
        <v>73</v>
      </c>
      <c r="E114" s="198" t="s">
        <v>171</v>
      </c>
      <c r="F114" s="198" t="s">
        <v>172</v>
      </c>
      <c r="G114" s="185"/>
      <c r="H114" s="185"/>
      <c r="I114" s="188"/>
      <c r="J114" s="199">
        <f>BK114</f>
        <v>0</v>
      </c>
      <c r="K114" s="185"/>
      <c r="L114" s="190"/>
      <c r="M114" s="191"/>
      <c r="N114" s="192"/>
      <c r="O114" s="192"/>
      <c r="P114" s="193">
        <f>SUM(P115:P116)</f>
        <v>0</v>
      </c>
      <c r="Q114" s="192"/>
      <c r="R114" s="193">
        <f>SUM(R115:R116)</f>
        <v>0</v>
      </c>
      <c r="S114" s="192"/>
      <c r="T114" s="194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95" t="s">
        <v>82</v>
      </c>
      <c r="AT114" s="196" t="s">
        <v>73</v>
      </c>
      <c r="AU114" s="196" t="s">
        <v>82</v>
      </c>
      <c r="AY114" s="195" t="s">
        <v>116</v>
      </c>
      <c r="BK114" s="197">
        <f>SUM(BK115:BK116)</f>
        <v>0</v>
      </c>
    </row>
    <row r="115" s="2" customFormat="1" ht="55.5" customHeight="1">
      <c r="A115" s="38"/>
      <c r="B115" s="39"/>
      <c r="C115" s="200" t="s">
        <v>141</v>
      </c>
      <c r="D115" s="200" t="s">
        <v>119</v>
      </c>
      <c r="E115" s="201" t="s">
        <v>173</v>
      </c>
      <c r="F115" s="202" t="s">
        <v>174</v>
      </c>
      <c r="G115" s="203" t="s">
        <v>153</v>
      </c>
      <c r="H115" s="204">
        <v>0.039</v>
      </c>
      <c r="I115" s="205"/>
      <c r="J115" s="206">
        <f>ROUND(I115*H115,2)</f>
        <v>0</v>
      </c>
      <c r="K115" s="202" t="s">
        <v>123</v>
      </c>
      <c r="L115" s="44"/>
      <c r="M115" s="207" t="s">
        <v>19</v>
      </c>
      <c r="N115" s="208" t="s">
        <v>45</v>
      </c>
      <c r="O115" s="84"/>
      <c r="P115" s="209">
        <f>O115*H115</f>
        <v>0</v>
      </c>
      <c r="Q115" s="209">
        <v>0</v>
      </c>
      <c r="R115" s="209">
        <f>Q115*H115</f>
        <v>0</v>
      </c>
      <c r="S115" s="209">
        <v>0</v>
      </c>
      <c r="T115" s="210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1" t="s">
        <v>124</v>
      </c>
      <c r="AT115" s="211" t="s">
        <v>119</v>
      </c>
      <c r="AU115" s="211" t="s">
        <v>84</v>
      </c>
      <c r="AY115" s="17" t="s">
        <v>116</v>
      </c>
      <c r="BE115" s="212">
        <f>IF(N115="základní",J115,0)</f>
        <v>0</v>
      </c>
      <c r="BF115" s="212">
        <f>IF(N115="snížená",J115,0)</f>
        <v>0</v>
      </c>
      <c r="BG115" s="212">
        <f>IF(N115="zákl. přenesená",J115,0)</f>
        <v>0</v>
      </c>
      <c r="BH115" s="212">
        <f>IF(N115="sníž. přenesená",J115,0)</f>
        <v>0</v>
      </c>
      <c r="BI115" s="212">
        <f>IF(N115="nulová",J115,0)</f>
        <v>0</v>
      </c>
      <c r="BJ115" s="17" t="s">
        <v>82</v>
      </c>
      <c r="BK115" s="212">
        <f>ROUND(I115*H115,2)</f>
        <v>0</v>
      </c>
      <c r="BL115" s="17" t="s">
        <v>124</v>
      </c>
      <c r="BM115" s="211" t="s">
        <v>175</v>
      </c>
    </row>
    <row r="116" s="2" customFormat="1">
      <c r="A116" s="38"/>
      <c r="B116" s="39"/>
      <c r="C116" s="40"/>
      <c r="D116" s="213" t="s">
        <v>126</v>
      </c>
      <c r="E116" s="40"/>
      <c r="F116" s="214" t="s">
        <v>176</v>
      </c>
      <c r="G116" s="40"/>
      <c r="H116" s="40"/>
      <c r="I116" s="215"/>
      <c r="J116" s="40"/>
      <c r="K116" s="40"/>
      <c r="L116" s="44"/>
      <c r="M116" s="216"/>
      <c r="N116" s="217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126</v>
      </c>
      <c r="AU116" s="17" t="s">
        <v>84</v>
      </c>
    </row>
    <row r="117" s="12" customFormat="1" ht="25.92" customHeight="1">
      <c r="A117" s="12"/>
      <c r="B117" s="184"/>
      <c r="C117" s="185"/>
      <c r="D117" s="186" t="s">
        <v>73</v>
      </c>
      <c r="E117" s="187" t="s">
        <v>177</v>
      </c>
      <c r="F117" s="187" t="s">
        <v>178</v>
      </c>
      <c r="G117" s="185"/>
      <c r="H117" s="185"/>
      <c r="I117" s="188"/>
      <c r="J117" s="189">
        <f>BK117</f>
        <v>0</v>
      </c>
      <c r="K117" s="185"/>
      <c r="L117" s="190"/>
      <c r="M117" s="191"/>
      <c r="N117" s="192"/>
      <c r="O117" s="192"/>
      <c r="P117" s="193">
        <f>P118</f>
        <v>0</v>
      </c>
      <c r="Q117" s="192"/>
      <c r="R117" s="193">
        <f>R118</f>
        <v>0.19195522000000001</v>
      </c>
      <c r="S117" s="192"/>
      <c r="T117" s="194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5" t="s">
        <v>84</v>
      </c>
      <c r="AT117" s="196" t="s">
        <v>73</v>
      </c>
      <c r="AU117" s="196" t="s">
        <v>74</v>
      </c>
      <c r="AY117" s="195" t="s">
        <v>116</v>
      </c>
      <c r="BK117" s="197">
        <f>BK118</f>
        <v>0</v>
      </c>
    </row>
    <row r="118" s="12" customFormat="1" ht="22.8" customHeight="1">
      <c r="A118" s="12"/>
      <c r="B118" s="184"/>
      <c r="C118" s="185"/>
      <c r="D118" s="186" t="s">
        <v>73</v>
      </c>
      <c r="E118" s="198" t="s">
        <v>179</v>
      </c>
      <c r="F118" s="198" t="s">
        <v>180</v>
      </c>
      <c r="G118" s="185"/>
      <c r="H118" s="185"/>
      <c r="I118" s="188"/>
      <c r="J118" s="199">
        <f>BK118</f>
        <v>0</v>
      </c>
      <c r="K118" s="185"/>
      <c r="L118" s="190"/>
      <c r="M118" s="191"/>
      <c r="N118" s="192"/>
      <c r="O118" s="192"/>
      <c r="P118" s="193">
        <f>SUM(P119:P135)</f>
        <v>0</v>
      </c>
      <c r="Q118" s="192"/>
      <c r="R118" s="193">
        <f>SUM(R119:R135)</f>
        <v>0.19195522000000001</v>
      </c>
      <c r="S118" s="192"/>
      <c r="T118" s="194">
        <f>SUM(T119:T135)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95" t="s">
        <v>84</v>
      </c>
      <c r="AT118" s="196" t="s">
        <v>73</v>
      </c>
      <c r="AU118" s="196" t="s">
        <v>82</v>
      </c>
      <c r="AY118" s="195" t="s">
        <v>116</v>
      </c>
      <c r="BK118" s="197">
        <f>SUM(BK119:BK135)</f>
        <v>0</v>
      </c>
    </row>
    <row r="119" s="2" customFormat="1" ht="24.15" customHeight="1">
      <c r="A119" s="38"/>
      <c r="B119" s="39"/>
      <c r="C119" s="200" t="s">
        <v>181</v>
      </c>
      <c r="D119" s="200" t="s">
        <v>119</v>
      </c>
      <c r="E119" s="201" t="s">
        <v>182</v>
      </c>
      <c r="F119" s="202" t="s">
        <v>183</v>
      </c>
      <c r="G119" s="203" t="s">
        <v>184</v>
      </c>
      <c r="H119" s="204">
        <v>1</v>
      </c>
      <c r="I119" s="205"/>
      <c r="J119" s="206">
        <f>ROUND(I119*H119,2)</f>
        <v>0</v>
      </c>
      <c r="K119" s="202" t="s">
        <v>123</v>
      </c>
      <c r="L119" s="44"/>
      <c r="M119" s="207" t="s">
        <v>19</v>
      </c>
      <c r="N119" s="208" t="s">
        <v>45</v>
      </c>
      <c r="O119" s="84"/>
      <c r="P119" s="209">
        <f>O119*H119</f>
        <v>0</v>
      </c>
      <c r="Q119" s="209">
        <v>0</v>
      </c>
      <c r="R119" s="209">
        <f>Q119*H119</f>
        <v>0</v>
      </c>
      <c r="S119" s="209">
        <v>0</v>
      </c>
      <c r="T119" s="210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1" t="s">
        <v>185</v>
      </c>
      <c r="AT119" s="211" t="s">
        <v>119</v>
      </c>
      <c r="AU119" s="211" t="s">
        <v>84</v>
      </c>
      <c r="AY119" s="17" t="s">
        <v>116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17" t="s">
        <v>82</v>
      </c>
      <c r="BK119" s="212">
        <f>ROUND(I119*H119,2)</f>
        <v>0</v>
      </c>
      <c r="BL119" s="17" t="s">
        <v>185</v>
      </c>
      <c r="BM119" s="211" t="s">
        <v>186</v>
      </c>
    </row>
    <row r="120" s="2" customFormat="1">
      <c r="A120" s="38"/>
      <c r="B120" s="39"/>
      <c r="C120" s="40"/>
      <c r="D120" s="213" t="s">
        <v>126</v>
      </c>
      <c r="E120" s="40"/>
      <c r="F120" s="214" t="s">
        <v>187</v>
      </c>
      <c r="G120" s="40"/>
      <c r="H120" s="40"/>
      <c r="I120" s="215"/>
      <c r="J120" s="40"/>
      <c r="K120" s="40"/>
      <c r="L120" s="44"/>
      <c r="M120" s="216"/>
      <c r="N120" s="217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126</v>
      </c>
      <c r="AU120" s="17" t="s">
        <v>84</v>
      </c>
    </row>
    <row r="121" s="13" customFormat="1">
      <c r="A121" s="13"/>
      <c r="B121" s="218"/>
      <c r="C121" s="219"/>
      <c r="D121" s="220" t="s">
        <v>128</v>
      </c>
      <c r="E121" s="221" t="s">
        <v>19</v>
      </c>
      <c r="F121" s="222" t="s">
        <v>82</v>
      </c>
      <c r="G121" s="219"/>
      <c r="H121" s="223">
        <v>1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9" t="s">
        <v>128</v>
      </c>
      <c r="AU121" s="229" t="s">
        <v>84</v>
      </c>
      <c r="AV121" s="13" t="s">
        <v>84</v>
      </c>
      <c r="AW121" s="13" t="s">
        <v>35</v>
      </c>
      <c r="AX121" s="13" t="s">
        <v>82</v>
      </c>
      <c r="AY121" s="229" t="s">
        <v>116</v>
      </c>
    </row>
    <row r="122" s="2" customFormat="1" ht="16.5" customHeight="1">
      <c r="A122" s="38"/>
      <c r="B122" s="39"/>
      <c r="C122" s="230" t="s">
        <v>188</v>
      </c>
      <c r="D122" s="230" t="s">
        <v>189</v>
      </c>
      <c r="E122" s="231" t="s">
        <v>190</v>
      </c>
      <c r="F122" s="232" t="s">
        <v>191</v>
      </c>
      <c r="G122" s="233" t="s">
        <v>122</v>
      </c>
      <c r="H122" s="234">
        <v>5.8739999999999997</v>
      </c>
      <c r="I122" s="235"/>
      <c r="J122" s="236">
        <f>ROUND(I122*H122,2)</f>
        <v>0</v>
      </c>
      <c r="K122" s="232" t="s">
        <v>123</v>
      </c>
      <c r="L122" s="237"/>
      <c r="M122" s="238" t="s">
        <v>19</v>
      </c>
      <c r="N122" s="239" t="s">
        <v>45</v>
      </c>
      <c r="O122" s="84"/>
      <c r="P122" s="209">
        <f>O122*H122</f>
        <v>0</v>
      </c>
      <c r="Q122" s="209">
        <v>0.03227</v>
      </c>
      <c r="R122" s="209">
        <f>Q122*H122</f>
        <v>0.18955397999999998</v>
      </c>
      <c r="S122" s="209">
        <v>0</v>
      </c>
      <c r="T122" s="21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1" t="s">
        <v>192</v>
      </c>
      <c r="AT122" s="211" t="s">
        <v>189</v>
      </c>
      <c r="AU122" s="211" t="s">
        <v>84</v>
      </c>
      <c r="AY122" s="17" t="s">
        <v>116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17" t="s">
        <v>82</v>
      </c>
      <c r="BK122" s="212">
        <f>ROUND(I122*H122,2)</f>
        <v>0</v>
      </c>
      <c r="BL122" s="17" t="s">
        <v>185</v>
      </c>
      <c r="BM122" s="211" t="s">
        <v>193</v>
      </c>
    </row>
    <row r="123" s="2" customFormat="1">
      <c r="A123" s="38"/>
      <c r="B123" s="39"/>
      <c r="C123" s="40"/>
      <c r="D123" s="220" t="s">
        <v>194</v>
      </c>
      <c r="E123" s="40"/>
      <c r="F123" s="240" t="s">
        <v>195</v>
      </c>
      <c r="G123" s="40"/>
      <c r="H123" s="40"/>
      <c r="I123" s="215"/>
      <c r="J123" s="40"/>
      <c r="K123" s="40"/>
      <c r="L123" s="44"/>
      <c r="M123" s="216"/>
      <c r="N123" s="217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194</v>
      </c>
      <c r="AU123" s="17" t="s">
        <v>84</v>
      </c>
    </row>
    <row r="124" s="13" customFormat="1">
      <c r="A124" s="13"/>
      <c r="B124" s="218"/>
      <c r="C124" s="219"/>
      <c r="D124" s="220" t="s">
        <v>128</v>
      </c>
      <c r="E124" s="221" t="s">
        <v>19</v>
      </c>
      <c r="F124" s="222" t="s">
        <v>147</v>
      </c>
      <c r="G124" s="219"/>
      <c r="H124" s="223">
        <v>5.8739999999999997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9" t="s">
        <v>128</v>
      </c>
      <c r="AU124" s="229" t="s">
        <v>84</v>
      </c>
      <c r="AV124" s="13" t="s">
        <v>84</v>
      </c>
      <c r="AW124" s="13" t="s">
        <v>35</v>
      </c>
      <c r="AX124" s="13" t="s">
        <v>82</v>
      </c>
      <c r="AY124" s="229" t="s">
        <v>116</v>
      </c>
    </row>
    <row r="125" s="2" customFormat="1" ht="24.15" customHeight="1">
      <c r="A125" s="38"/>
      <c r="B125" s="39"/>
      <c r="C125" s="200" t="s">
        <v>8</v>
      </c>
      <c r="D125" s="200" t="s">
        <v>119</v>
      </c>
      <c r="E125" s="201" t="s">
        <v>196</v>
      </c>
      <c r="F125" s="202" t="s">
        <v>197</v>
      </c>
      <c r="G125" s="203" t="s">
        <v>184</v>
      </c>
      <c r="H125" s="204">
        <v>1</v>
      </c>
      <c r="I125" s="205"/>
      <c r="J125" s="206">
        <f>ROUND(I125*H125,2)</f>
        <v>0</v>
      </c>
      <c r="K125" s="202" t="s">
        <v>123</v>
      </c>
      <c r="L125" s="44"/>
      <c r="M125" s="207" t="s">
        <v>19</v>
      </c>
      <c r="N125" s="208" t="s">
        <v>45</v>
      </c>
      <c r="O125" s="84"/>
      <c r="P125" s="209">
        <f>O125*H125</f>
        <v>0</v>
      </c>
      <c r="Q125" s="209">
        <v>1.24E-06</v>
      </c>
      <c r="R125" s="209">
        <f>Q125*H125</f>
        <v>1.24E-06</v>
      </c>
      <c r="S125" s="209">
        <v>0</v>
      </c>
      <c r="T125" s="21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1" t="s">
        <v>185</v>
      </c>
      <c r="AT125" s="211" t="s">
        <v>119</v>
      </c>
      <c r="AU125" s="211" t="s">
        <v>84</v>
      </c>
      <c r="AY125" s="17" t="s">
        <v>116</v>
      </c>
      <c r="BE125" s="212">
        <f>IF(N125="základní",J125,0)</f>
        <v>0</v>
      </c>
      <c r="BF125" s="212">
        <f>IF(N125="snížená",J125,0)</f>
        <v>0</v>
      </c>
      <c r="BG125" s="212">
        <f>IF(N125="zákl. přenesená",J125,0)</f>
        <v>0</v>
      </c>
      <c r="BH125" s="212">
        <f>IF(N125="sníž. přenesená",J125,0)</f>
        <v>0</v>
      </c>
      <c r="BI125" s="212">
        <f>IF(N125="nulová",J125,0)</f>
        <v>0</v>
      </c>
      <c r="BJ125" s="17" t="s">
        <v>82</v>
      </c>
      <c r="BK125" s="212">
        <f>ROUND(I125*H125,2)</f>
        <v>0</v>
      </c>
      <c r="BL125" s="17" t="s">
        <v>185</v>
      </c>
      <c r="BM125" s="211" t="s">
        <v>198</v>
      </c>
    </row>
    <row r="126" s="2" customFormat="1">
      <c r="A126" s="38"/>
      <c r="B126" s="39"/>
      <c r="C126" s="40"/>
      <c r="D126" s="213" t="s">
        <v>126</v>
      </c>
      <c r="E126" s="40"/>
      <c r="F126" s="214" t="s">
        <v>199</v>
      </c>
      <c r="G126" s="40"/>
      <c r="H126" s="40"/>
      <c r="I126" s="215"/>
      <c r="J126" s="40"/>
      <c r="K126" s="40"/>
      <c r="L126" s="44"/>
      <c r="M126" s="216"/>
      <c r="N126" s="217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126</v>
      </c>
      <c r="AU126" s="17" t="s">
        <v>84</v>
      </c>
    </row>
    <row r="127" s="13" customFormat="1">
      <c r="A127" s="13"/>
      <c r="B127" s="218"/>
      <c r="C127" s="219"/>
      <c r="D127" s="220" t="s">
        <v>128</v>
      </c>
      <c r="E127" s="221" t="s">
        <v>19</v>
      </c>
      <c r="F127" s="222" t="s">
        <v>82</v>
      </c>
      <c r="G127" s="219"/>
      <c r="H127" s="223">
        <v>1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9" t="s">
        <v>128</v>
      </c>
      <c r="AU127" s="229" t="s">
        <v>84</v>
      </c>
      <c r="AV127" s="13" t="s">
        <v>84</v>
      </c>
      <c r="AW127" s="13" t="s">
        <v>35</v>
      </c>
      <c r="AX127" s="13" t="s">
        <v>82</v>
      </c>
      <c r="AY127" s="229" t="s">
        <v>116</v>
      </c>
    </row>
    <row r="128" s="2" customFormat="1" ht="16.5" customHeight="1">
      <c r="A128" s="38"/>
      <c r="B128" s="39"/>
      <c r="C128" s="230" t="s">
        <v>200</v>
      </c>
      <c r="D128" s="230" t="s">
        <v>189</v>
      </c>
      <c r="E128" s="231" t="s">
        <v>201</v>
      </c>
      <c r="F128" s="232" t="s">
        <v>202</v>
      </c>
      <c r="G128" s="233" t="s">
        <v>184</v>
      </c>
      <c r="H128" s="234">
        <v>1</v>
      </c>
      <c r="I128" s="235"/>
      <c r="J128" s="236">
        <f>ROUND(I128*H128,2)</f>
        <v>0</v>
      </c>
      <c r="K128" s="232" t="s">
        <v>123</v>
      </c>
      <c r="L128" s="237"/>
      <c r="M128" s="238" t="s">
        <v>19</v>
      </c>
      <c r="N128" s="239" t="s">
        <v>45</v>
      </c>
      <c r="O128" s="84"/>
      <c r="P128" s="209">
        <f>O128*H128</f>
        <v>0</v>
      </c>
      <c r="Q128" s="209">
        <v>0.0023999999999999998</v>
      </c>
      <c r="R128" s="209">
        <f>Q128*H128</f>
        <v>0.0023999999999999998</v>
      </c>
      <c r="S128" s="209">
        <v>0</v>
      </c>
      <c r="T128" s="21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1" t="s">
        <v>192</v>
      </c>
      <c r="AT128" s="211" t="s">
        <v>189</v>
      </c>
      <c r="AU128" s="211" t="s">
        <v>84</v>
      </c>
      <c r="AY128" s="17" t="s">
        <v>116</v>
      </c>
      <c r="BE128" s="212">
        <f>IF(N128="základní",J128,0)</f>
        <v>0</v>
      </c>
      <c r="BF128" s="212">
        <f>IF(N128="snížená",J128,0)</f>
        <v>0</v>
      </c>
      <c r="BG128" s="212">
        <f>IF(N128="zákl. přenesená",J128,0)</f>
        <v>0</v>
      </c>
      <c r="BH128" s="212">
        <f>IF(N128="sníž. přenesená",J128,0)</f>
        <v>0</v>
      </c>
      <c r="BI128" s="212">
        <f>IF(N128="nulová",J128,0)</f>
        <v>0</v>
      </c>
      <c r="BJ128" s="17" t="s">
        <v>82</v>
      </c>
      <c r="BK128" s="212">
        <f>ROUND(I128*H128,2)</f>
        <v>0</v>
      </c>
      <c r="BL128" s="17" t="s">
        <v>185</v>
      </c>
      <c r="BM128" s="211" t="s">
        <v>203</v>
      </c>
    </row>
    <row r="129" s="2" customFormat="1">
      <c r="A129" s="38"/>
      <c r="B129" s="39"/>
      <c r="C129" s="40"/>
      <c r="D129" s="220" t="s">
        <v>194</v>
      </c>
      <c r="E129" s="40"/>
      <c r="F129" s="240" t="s">
        <v>204</v>
      </c>
      <c r="G129" s="40"/>
      <c r="H129" s="40"/>
      <c r="I129" s="215"/>
      <c r="J129" s="40"/>
      <c r="K129" s="40"/>
      <c r="L129" s="44"/>
      <c r="M129" s="216"/>
      <c r="N129" s="217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194</v>
      </c>
      <c r="AU129" s="17" t="s">
        <v>84</v>
      </c>
    </row>
    <row r="130" s="13" customFormat="1">
      <c r="A130" s="13"/>
      <c r="B130" s="218"/>
      <c r="C130" s="219"/>
      <c r="D130" s="220" t="s">
        <v>128</v>
      </c>
      <c r="E130" s="221" t="s">
        <v>19</v>
      </c>
      <c r="F130" s="222" t="s">
        <v>82</v>
      </c>
      <c r="G130" s="219"/>
      <c r="H130" s="223">
        <v>1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9" t="s">
        <v>128</v>
      </c>
      <c r="AU130" s="229" t="s">
        <v>84</v>
      </c>
      <c r="AV130" s="13" t="s">
        <v>84</v>
      </c>
      <c r="AW130" s="13" t="s">
        <v>35</v>
      </c>
      <c r="AX130" s="13" t="s">
        <v>82</v>
      </c>
      <c r="AY130" s="229" t="s">
        <v>116</v>
      </c>
    </row>
    <row r="131" s="2" customFormat="1" ht="24.15" customHeight="1">
      <c r="A131" s="38"/>
      <c r="B131" s="39"/>
      <c r="C131" s="200" t="s">
        <v>205</v>
      </c>
      <c r="D131" s="200" t="s">
        <v>119</v>
      </c>
      <c r="E131" s="201" t="s">
        <v>206</v>
      </c>
      <c r="F131" s="202" t="s">
        <v>207</v>
      </c>
      <c r="G131" s="203" t="s">
        <v>184</v>
      </c>
      <c r="H131" s="204">
        <v>2</v>
      </c>
      <c r="I131" s="205"/>
      <c r="J131" s="206">
        <f>ROUND(I131*H131,2)</f>
        <v>0</v>
      </c>
      <c r="K131" s="202" t="s">
        <v>123</v>
      </c>
      <c r="L131" s="44"/>
      <c r="M131" s="207" t="s">
        <v>19</v>
      </c>
      <c r="N131" s="208" t="s">
        <v>45</v>
      </c>
      <c r="O131" s="84"/>
      <c r="P131" s="209">
        <f>O131*H131</f>
        <v>0</v>
      </c>
      <c r="Q131" s="209">
        <v>0</v>
      </c>
      <c r="R131" s="209">
        <f>Q131*H131</f>
        <v>0</v>
      </c>
      <c r="S131" s="209">
        <v>0</v>
      </c>
      <c r="T131" s="21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1" t="s">
        <v>185</v>
      </c>
      <c r="AT131" s="211" t="s">
        <v>119</v>
      </c>
      <c r="AU131" s="211" t="s">
        <v>84</v>
      </c>
      <c r="AY131" s="17" t="s">
        <v>116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17" t="s">
        <v>82</v>
      </c>
      <c r="BK131" s="212">
        <f>ROUND(I131*H131,2)</f>
        <v>0</v>
      </c>
      <c r="BL131" s="17" t="s">
        <v>185</v>
      </c>
      <c r="BM131" s="211" t="s">
        <v>208</v>
      </c>
    </row>
    <row r="132" s="2" customFormat="1">
      <c r="A132" s="38"/>
      <c r="B132" s="39"/>
      <c r="C132" s="40"/>
      <c r="D132" s="213" t="s">
        <v>126</v>
      </c>
      <c r="E132" s="40"/>
      <c r="F132" s="214" t="s">
        <v>209</v>
      </c>
      <c r="G132" s="40"/>
      <c r="H132" s="40"/>
      <c r="I132" s="215"/>
      <c r="J132" s="40"/>
      <c r="K132" s="40"/>
      <c r="L132" s="44"/>
      <c r="M132" s="216"/>
      <c r="N132" s="217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126</v>
      </c>
      <c r="AU132" s="17" t="s">
        <v>84</v>
      </c>
    </row>
    <row r="133" s="13" customFormat="1">
      <c r="A133" s="13"/>
      <c r="B133" s="218"/>
      <c r="C133" s="219"/>
      <c r="D133" s="220" t="s">
        <v>128</v>
      </c>
      <c r="E133" s="221" t="s">
        <v>19</v>
      </c>
      <c r="F133" s="222" t="s">
        <v>210</v>
      </c>
      <c r="G133" s="219"/>
      <c r="H133" s="223">
        <v>2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9" t="s">
        <v>128</v>
      </c>
      <c r="AU133" s="229" t="s">
        <v>84</v>
      </c>
      <c r="AV133" s="13" t="s">
        <v>84</v>
      </c>
      <c r="AW133" s="13" t="s">
        <v>35</v>
      </c>
      <c r="AX133" s="13" t="s">
        <v>82</v>
      </c>
      <c r="AY133" s="229" t="s">
        <v>116</v>
      </c>
    </row>
    <row r="134" s="2" customFormat="1" ht="49.05" customHeight="1">
      <c r="A134" s="38"/>
      <c r="B134" s="39"/>
      <c r="C134" s="200" t="s">
        <v>211</v>
      </c>
      <c r="D134" s="200" t="s">
        <v>119</v>
      </c>
      <c r="E134" s="201" t="s">
        <v>212</v>
      </c>
      <c r="F134" s="202" t="s">
        <v>213</v>
      </c>
      <c r="G134" s="203" t="s">
        <v>153</v>
      </c>
      <c r="H134" s="204">
        <v>0.192</v>
      </c>
      <c r="I134" s="205"/>
      <c r="J134" s="206">
        <f>ROUND(I134*H134,2)</f>
        <v>0</v>
      </c>
      <c r="K134" s="202" t="s">
        <v>123</v>
      </c>
      <c r="L134" s="44"/>
      <c r="M134" s="207" t="s">
        <v>19</v>
      </c>
      <c r="N134" s="208" t="s">
        <v>45</v>
      </c>
      <c r="O134" s="84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1" t="s">
        <v>185</v>
      </c>
      <c r="AT134" s="211" t="s">
        <v>119</v>
      </c>
      <c r="AU134" s="211" t="s">
        <v>84</v>
      </c>
      <c r="AY134" s="17" t="s">
        <v>116</v>
      </c>
      <c r="BE134" s="212">
        <f>IF(N134="základní",J134,0)</f>
        <v>0</v>
      </c>
      <c r="BF134" s="212">
        <f>IF(N134="snížená",J134,0)</f>
        <v>0</v>
      </c>
      <c r="BG134" s="212">
        <f>IF(N134="zákl. přenesená",J134,0)</f>
        <v>0</v>
      </c>
      <c r="BH134" s="212">
        <f>IF(N134="sníž. přenesená",J134,0)</f>
        <v>0</v>
      </c>
      <c r="BI134" s="212">
        <f>IF(N134="nulová",J134,0)</f>
        <v>0</v>
      </c>
      <c r="BJ134" s="17" t="s">
        <v>82</v>
      </c>
      <c r="BK134" s="212">
        <f>ROUND(I134*H134,2)</f>
        <v>0</v>
      </c>
      <c r="BL134" s="17" t="s">
        <v>185</v>
      </c>
      <c r="BM134" s="211" t="s">
        <v>214</v>
      </c>
    </row>
    <row r="135" s="2" customFormat="1">
      <c r="A135" s="38"/>
      <c r="B135" s="39"/>
      <c r="C135" s="40"/>
      <c r="D135" s="213" t="s">
        <v>126</v>
      </c>
      <c r="E135" s="40"/>
      <c r="F135" s="214" t="s">
        <v>215</v>
      </c>
      <c r="G135" s="40"/>
      <c r="H135" s="40"/>
      <c r="I135" s="215"/>
      <c r="J135" s="40"/>
      <c r="K135" s="40"/>
      <c r="L135" s="44"/>
      <c r="M135" s="216"/>
      <c r="N135" s="217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126</v>
      </c>
      <c r="AU135" s="17" t="s">
        <v>84</v>
      </c>
    </row>
    <row r="136" s="12" customFormat="1" ht="25.92" customHeight="1">
      <c r="A136" s="12"/>
      <c r="B136" s="184"/>
      <c r="C136" s="185"/>
      <c r="D136" s="186" t="s">
        <v>73</v>
      </c>
      <c r="E136" s="187" t="s">
        <v>216</v>
      </c>
      <c r="F136" s="187" t="s">
        <v>217</v>
      </c>
      <c r="G136" s="185"/>
      <c r="H136" s="185"/>
      <c r="I136" s="188"/>
      <c r="J136" s="189">
        <f>BK136</f>
        <v>0</v>
      </c>
      <c r="K136" s="185"/>
      <c r="L136" s="190"/>
      <c r="M136" s="191"/>
      <c r="N136" s="192"/>
      <c r="O136" s="192"/>
      <c r="P136" s="193">
        <f>P137</f>
        <v>0</v>
      </c>
      <c r="Q136" s="192"/>
      <c r="R136" s="193">
        <f>R137</f>
        <v>0</v>
      </c>
      <c r="S136" s="192"/>
      <c r="T136" s="194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95" t="s">
        <v>150</v>
      </c>
      <c r="AT136" s="196" t="s">
        <v>73</v>
      </c>
      <c r="AU136" s="196" t="s">
        <v>74</v>
      </c>
      <c r="AY136" s="195" t="s">
        <v>116</v>
      </c>
      <c r="BK136" s="197">
        <f>BK137</f>
        <v>0</v>
      </c>
    </row>
    <row r="137" s="12" customFormat="1" ht="22.8" customHeight="1">
      <c r="A137" s="12"/>
      <c r="B137" s="184"/>
      <c r="C137" s="185"/>
      <c r="D137" s="186" t="s">
        <v>73</v>
      </c>
      <c r="E137" s="198" t="s">
        <v>218</v>
      </c>
      <c r="F137" s="198" t="s">
        <v>219</v>
      </c>
      <c r="G137" s="185"/>
      <c r="H137" s="185"/>
      <c r="I137" s="188"/>
      <c r="J137" s="199">
        <f>BK137</f>
        <v>0</v>
      </c>
      <c r="K137" s="185"/>
      <c r="L137" s="190"/>
      <c r="M137" s="191"/>
      <c r="N137" s="192"/>
      <c r="O137" s="192"/>
      <c r="P137" s="193">
        <f>SUM(P138:P140)</f>
        <v>0</v>
      </c>
      <c r="Q137" s="192"/>
      <c r="R137" s="193">
        <f>SUM(R138:R140)</f>
        <v>0</v>
      </c>
      <c r="S137" s="192"/>
      <c r="T137" s="194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95" t="s">
        <v>150</v>
      </c>
      <c r="AT137" s="196" t="s">
        <v>73</v>
      </c>
      <c r="AU137" s="196" t="s">
        <v>82</v>
      </c>
      <c r="AY137" s="195" t="s">
        <v>116</v>
      </c>
      <c r="BK137" s="197">
        <f>SUM(BK138:BK140)</f>
        <v>0</v>
      </c>
    </row>
    <row r="138" s="2" customFormat="1" ht="16.5" customHeight="1">
      <c r="A138" s="38"/>
      <c r="B138" s="39"/>
      <c r="C138" s="200" t="s">
        <v>185</v>
      </c>
      <c r="D138" s="200" t="s">
        <v>119</v>
      </c>
      <c r="E138" s="201" t="s">
        <v>220</v>
      </c>
      <c r="F138" s="202" t="s">
        <v>219</v>
      </c>
      <c r="G138" s="203" t="s">
        <v>221</v>
      </c>
      <c r="H138" s="204">
        <v>0.029999999999999999</v>
      </c>
      <c r="I138" s="205"/>
      <c r="J138" s="206">
        <f>ROUND(I138*H138,2)</f>
        <v>0</v>
      </c>
      <c r="K138" s="202" t="s">
        <v>123</v>
      </c>
      <c r="L138" s="44"/>
      <c r="M138" s="207" t="s">
        <v>19</v>
      </c>
      <c r="N138" s="208" t="s">
        <v>45</v>
      </c>
      <c r="O138" s="84"/>
      <c r="P138" s="209">
        <f>O138*H138</f>
        <v>0</v>
      </c>
      <c r="Q138" s="209">
        <v>0</v>
      </c>
      <c r="R138" s="209">
        <f>Q138*H138</f>
        <v>0</v>
      </c>
      <c r="S138" s="209">
        <v>0</v>
      </c>
      <c r="T138" s="21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1" t="s">
        <v>222</v>
      </c>
      <c r="AT138" s="211" t="s">
        <v>119</v>
      </c>
      <c r="AU138" s="211" t="s">
        <v>84</v>
      </c>
      <c r="AY138" s="17" t="s">
        <v>116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17" t="s">
        <v>82</v>
      </c>
      <c r="BK138" s="212">
        <f>ROUND(I138*H138,2)</f>
        <v>0</v>
      </c>
      <c r="BL138" s="17" t="s">
        <v>222</v>
      </c>
      <c r="BM138" s="211" t="s">
        <v>223</v>
      </c>
    </row>
    <row r="139" s="2" customFormat="1">
      <c r="A139" s="38"/>
      <c r="B139" s="39"/>
      <c r="C139" s="40"/>
      <c r="D139" s="213" t="s">
        <v>126</v>
      </c>
      <c r="E139" s="40"/>
      <c r="F139" s="214" t="s">
        <v>224</v>
      </c>
      <c r="G139" s="40"/>
      <c r="H139" s="40"/>
      <c r="I139" s="215"/>
      <c r="J139" s="40"/>
      <c r="K139" s="40"/>
      <c r="L139" s="44"/>
      <c r="M139" s="216"/>
      <c r="N139" s="217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126</v>
      </c>
      <c r="AU139" s="17" t="s">
        <v>84</v>
      </c>
    </row>
    <row r="140" s="2" customFormat="1">
      <c r="A140" s="38"/>
      <c r="B140" s="39"/>
      <c r="C140" s="40"/>
      <c r="D140" s="220" t="s">
        <v>194</v>
      </c>
      <c r="E140" s="40"/>
      <c r="F140" s="240" t="s">
        <v>225</v>
      </c>
      <c r="G140" s="40"/>
      <c r="H140" s="40"/>
      <c r="I140" s="215"/>
      <c r="J140" s="40"/>
      <c r="K140" s="40"/>
      <c r="L140" s="44"/>
      <c r="M140" s="241"/>
      <c r="N140" s="242"/>
      <c r="O140" s="243"/>
      <c r="P140" s="243"/>
      <c r="Q140" s="243"/>
      <c r="R140" s="243"/>
      <c r="S140" s="243"/>
      <c r="T140" s="244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194</v>
      </c>
      <c r="AU140" s="17" t="s">
        <v>84</v>
      </c>
    </row>
    <row r="141" s="2" customFormat="1" ht="6.96" customHeight="1">
      <c r="A141" s="38"/>
      <c r="B141" s="59"/>
      <c r="C141" s="60"/>
      <c r="D141" s="60"/>
      <c r="E141" s="60"/>
      <c r="F141" s="60"/>
      <c r="G141" s="60"/>
      <c r="H141" s="60"/>
      <c r="I141" s="60"/>
      <c r="J141" s="60"/>
      <c r="K141" s="60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kSQ5GTiDxEui5SuJ+o79Z2HqDqoqZi9I1b/hK7bnfJ8F7651MYPS7qasNWhHEpReqtD9tAnsM3WasPf4CnXryg==" hashValue="A39F+izTokqCjkOkw7keEq9sZgECc1v7jV2iPq7/GU/osLVkbx0eBflwPQpDw71dkZqjAqYNrd+xcNsJU0H/8A==" algorithmName="SHA-512" password="CC35"/>
  <autoFilter ref="C87:K14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2/612311131"/>
    <hyperlink ref="F95" r:id="rId2" display="https://podminky.urs.cz/item/CS_URS_2024_02/619995001"/>
    <hyperlink ref="F98" r:id="rId3" display="https://podminky.urs.cz/item/CS_URS_2024_02/622311131"/>
    <hyperlink ref="F102" r:id="rId4" display="https://podminky.urs.cz/item/CS_URS_2024_02/968072456"/>
    <hyperlink ref="F106" r:id="rId5" display="https://podminky.urs.cz/item/CS_URS_2024_02/997013211"/>
    <hyperlink ref="F108" r:id="rId6" display="https://podminky.urs.cz/item/CS_URS_2024_02/997013501"/>
    <hyperlink ref="F110" r:id="rId7" display="https://podminky.urs.cz/item/CS_URS_2024_02/997013509"/>
    <hyperlink ref="F113" r:id="rId8" display="https://podminky.urs.cz/item/CS_URS_2024_02/997013631"/>
    <hyperlink ref="F116" r:id="rId9" display="https://podminky.urs.cz/item/CS_URS_2024_02/998011001"/>
    <hyperlink ref="F120" r:id="rId10" display="https://podminky.urs.cz/item/CS_URS_2024_02/767640222"/>
    <hyperlink ref="F126" r:id="rId11" display="https://podminky.urs.cz/item/CS_URS_2024_02/767649191"/>
    <hyperlink ref="F132" r:id="rId12" display="https://podminky.urs.cz/item/CS_URS_2024_02/767691823"/>
    <hyperlink ref="F135" r:id="rId13" display="https://podminky.urs.cz/item/CS_URS_2024_02/998767101"/>
    <hyperlink ref="F139" r:id="rId14" display="https://podminky.urs.cz/item/CS_URS_2024_02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45" customWidth="1"/>
    <col min="2" max="2" width="1.667969" style="245" customWidth="1"/>
    <col min="3" max="4" width="5" style="245" customWidth="1"/>
    <col min="5" max="5" width="11.66016" style="245" customWidth="1"/>
    <col min="6" max="6" width="9.160156" style="245" customWidth="1"/>
    <col min="7" max="7" width="5" style="245" customWidth="1"/>
    <col min="8" max="8" width="77.83203" style="245" customWidth="1"/>
    <col min="9" max="10" width="20" style="245" customWidth="1"/>
    <col min="11" max="11" width="1.667969" style="245" customWidth="1"/>
  </cols>
  <sheetData>
    <row r="1" s="1" customFormat="1" ht="37.5" customHeight="1"/>
    <row r="2" s="1" customFormat="1" ht="7.5" customHeight="1">
      <c r="B2" s="246"/>
      <c r="C2" s="247"/>
      <c r="D2" s="247"/>
      <c r="E2" s="247"/>
      <c r="F2" s="247"/>
      <c r="G2" s="247"/>
      <c r="H2" s="247"/>
      <c r="I2" s="247"/>
      <c r="J2" s="247"/>
      <c r="K2" s="248"/>
    </row>
    <row r="3" s="14" customFormat="1" ht="45" customHeight="1">
      <c r="B3" s="249"/>
      <c r="C3" s="250" t="s">
        <v>226</v>
      </c>
      <c r="D3" s="250"/>
      <c r="E3" s="250"/>
      <c r="F3" s="250"/>
      <c r="G3" s="250"/>
      <c r="H3" s="250"/>
      <c r="I3" s="250"/>
      <c r="J3" s="250"/>
      <c r="K3" s="251"/>
    </row>
    <row r="4" s="1" customFormat="1" ht="25.5" customHeight="1">
      <c r="B4" s="252"/>
      <c r="C4" s="253" t="s">
        <v>227</v>
      </c>
      <c r="D4" s="253"/>
      <c r="E4" s="253"/>
      <c r="F4" s="253"/>
      <c r="G4" s="253"/>
      <c r="H4" s="253"/>
      <c r="I4" s="253"/>
      <c r="J4" s="253"/>
      <c r="K4" s="254"/>
    </row>
    <row r="5" s="1" customFormat="1" ht="5.25" customHeight="1">
      <c r="B5" s="252"/>
      <c r="C5" s="255"/>
      <c r="D5" s="255"/>
      <c r="E5" s="255"/>
      <c r="F5" s="255"/>
      <c r="G5" s="255"/>
      <c r="H5" s="255"/>
      <c r="I5" s="255"/>
      <c r="J5" s="255"/>
      <c r="K5" s="254"/>
    </row>
    <row r="6" s="1" customFormat="1" ht="15" customHeight="1">
      <c r="B6" s="252"/>
      <c r="C6" s="256" t="s">
        <v>228</v>
      </c>
      <c r="D6" s="256"/>
      <c r="E6" s="256"/>
      <c r="F6" s="256"/>
      <c r="G6" s="256"/>
      <c r="H6" s="256"/>
      <c r="I6" s="256"/>
      <c r="J6" s="256"/>
      <c r="K6" s="254"/>
    </row>
    <row r="7" s="1" customFormat="1" ht="15" customHeight="1">
      <c r="B7" s="257"/>
      <c r="C7" s="256" t="s">
        <v>229</v>
      </c>
      <c r="D7" s="256"/>
      <c r="E7" s="256"/>
      <c r="F7" s="256"/>
      <c r="G7" s="256"/>
      <c r="H7" s="256"/>
      <c r="I7" s="256"/>
      <c r="J7" s="256"/>
      <c r="K7" s="254"/>
    </row>
    <row r="8" s="1" customFormat="1" ht="12.75" customHeight="1">
      <c r="B8" s="257"/>
      <c r="C8" s="256"/>
      <c r="D8" s="256"/>
      <c r="E8" s="256"/>
      <c r="F8" s="256"/>
      <c r="G8" s="256"/>
      <c r="H8" s="256"/>
      <c r="I8" s="256"/>
      <c r="J8" s="256"/>
      <c r="K8" s="254"/>
    </row>
    <row r="9" s="1" customFormat="1" ht="15" customHeight="1">
      <c r="B9" s="257"/>
      <c r="C9" s="256" t="s">
        <v>230</v>
      </c>
      <c r="D9" s="256"/>
      <c r="E9" s="256"/>
      <c r="F9" s="256"/>
      <c r="G9" s="256"/>
      <c r="H9" s="256"/>
      <c r="I9" s="256"/>
      <c r="J9" s="256"/>
      <c r="K9" s="254"/>
    </row>
    <row r="10" s="1" customFormat="1" ht="15" customHeight="1">
      <c r="B10" s="257"/>
      <c r="C10" s="256"/>
      <c r="D10" s="256" t="s">
        <v>231</v>
      </c>
      <c r="E10" s="256"/>
      <c r="F10" s="256"/>
      <c r="G10" s="256"/>
      <c r="H10" s="256"/>
      <c r="I10" s="256"/>
      <c r="J10" s="256"/>
      <c r="K10" s="254"/>
    </row>
    <row r="11" s="1" customFormat="1" ht="15" customHeight="1">
      <c r="B11" s="257"/>
      <c r="C11" s="258"/>
      <c r="D11" s="256" t="s">
        <v>232</v>
      </c>
      <c r="E11" s="256"/>
      <c r="F11" s="256"/>
      <c r="G11" s="256"/>
      <c r="H11" s="256"/>
      <c r="I11" s="256"/>
      <c r="J11" s="256"/>
      <c r="K11" s="254"/>
    </row>
    <row r="12" s="1" customFormat="1" ht="15" customHeight="1">
      <c r="B12" s="257"/>
      <c r="C12" s="258"/>
      <c r="D12" s="256"/>
      <c r="E12" s="256"/>
      <c r="F12" s="256"/>
      <c r="G12" s="256"/>
      <c r="H12" s="256"/>
      <c r="I12" s="256"/>
      <c r="J12" s="256"/>
      <c r="K12" s="254"/>
    </row>
    <row r="13" s="1" customFormat="1" ht="15" customHeight="1">
      <c r="B13" s="257"/>
      <c r="C13" s="258"/>
      <c r="D13" s="259" t="s">
        <v>233</v>
      </c>
      <c r="E13" s="256"/>
      <c r="F13" s="256"/>
      <c r="G13" s="256"/>
      <c r="H13" s="256"/>
      <c r="I13" s="256"/>
      <c r="J13" s="256"/>
      <c r="K13" s="254"/>
    </row>
    <row r="14" s="1" customFormat="1" ht="12.75" customHeight="1">
      <c r="B14" s="257"/>
      <c r="C14" s="258"/>
      <c r="D14" s="258"/>
      <c r="E14" s="258"/>
      <c r="F14" s="258"/>
      <c r="G14" s="258"/>
      <c r="H14" s="258"/>
      <c r="I14" s="258"/>
      <c r="J14" s="258"/>
      <c r="K14" s="254"/>
    </row>
    <row r="15" s="1" customFormat="1" ht="15" customHeight="1">
      <c r="B15" s="257"/>
      <c r="C15" s="258"/>
      <c r="D15" s="256" t="s">
        <v>234</v>
      </c>
      <c r="E15" s="256"/>
      <c r="F15" s="256"/>
      <c r="G15" s="256"/>
      <c r="H15" s="256"/>
      <c r="I15" s="256"/>
      <c r="J15" s="256"/>
      <c r="K15" s="254"/>
    </row>
    <row r="16" s="1" customFormat="1" ht="15" customHeight="1">
      <c r="B16" s="257"/>
      <c r="C16" s="258"/>
      <c r="D16" s="256" t="s">
        <v>235</v>
      </c>
      <c r="E16" s="256"/>
      <c r="F16" s="256"/>
      <c r="G16" s="256"/>
      <c r="H16" s="256"/>
      <c r="I16" s="256"/>
      <c r="J16" s="256"/>
      <c r="K16" s="254"/>
    </row>
    <row r="17" s="1" customFormat="1" ht="15" customHeight="1">
      <c r="B17" s="257"/>
      <c r="C17" s="258"/>
      <c r="D17" s="256" t="s">
        <v>236</v>
      </c>
      <c r="E17" s="256"/>
      <c r="F17" s="256"/>
      <c r="G17" s="256"/>
      <c r="H17" s="256"/>
      <c r="I17" s="256"/>
      <c r="J17" s="256"/>
      <c r="K17" s="254"/>
    </row>
    <row r="18" s="1" customFormat="1" ht="15" customHeight="1">
      <c r="B18" s="257"/>
      <c r="C18" s="258"/>
      <c r="D18" s="258"/>
      <c r="E18" s="260" t="s">
        <v>81</v>
      </c>
      <c r="F18" s="256" t="s">
        <v>237</v>
      </c>
      <c r="G18" s="256"/>
      <c r="H18" s="256"/>
      <c r="I18" s="256"/>
      <c r="J18" s="256"/>
      <c r="K18" s="254"/>
    </row>
    <row r="19" s="1" customFormat="1" ht="15" customHeight="1">
      <c r="B19" s="257"/>
      <c r="C19" s="258"/>
      <c r="D19" s="258"/>
      <c r="E19" s="260" t="s">
        <v>238</v>
      </c>
      <c r="F19" s="256" t="s">
        <v>239</v>
      </c>
      <c r="G19" s="256"/>
      <c r="H19" s="256"/>
      <c r="I19" s="256"/>
      <c r="J19" s="256"/>
      <c r="K19" s="254"/>
    </row>
    <row r="20" s="1" customFormat="1" ht="15" customHeight="1">
      <c r="B20" s="257"/>
      <c r="C20" s="258"/>
      <c r="D20" s="258"/>
      <c r="E20" s="260" t="s">
        <v>240</v>
      </c>
      <c r="F20" s="256" t="s">
        <v>241</v>
      </c>
      <c r="G20" s="256"/>
      <c r="H20" s="256"/>
      <c r="I20" s="256"/>
      <c r="J20" s="256"/>
      <c r="K20" s="254"/>
    </row>
    <row r="21" s="1" customFormat="1" ht="15" customHeight="1">
      <c r="B21" s="257"/>
      <c r="C21" s="258"/>
      <c r="D21" s="258"/>
      <c r="E21" s="260" t="s">
        <v>242</v>
      </c>
      <c r="F21" s="256" t="s">
        <v>243</v>
      </c>
      <c r="G21" s="256"/>
      <c r="H21" s="256"/>
      <c r="I21" s="256"/>
      <c r="J21" s="256"/>
      <c r="K21" s="254"/>
    </row>
    <row r="22" s="1" customFormat="1" ht="15" customHeight="1">
      <c r="B22" s="257"/>
      <c r="C22" s="258"/>
      <c r="D22" s="258"/>
      <c r="E22" s="260" t="s">
        <v>244</v>
      </c>
      <c r="F22" s="256" t="s">
        <v>245</v>
      </c>
      <c r="G22" s="256"/>
      <c r="H22" s="256"/>
      <c r="I22" s="256"/>
      <c r="J22" s="256"/>
      <c r="K22" s="254"/>
    </row>
    <row r="23" s="1" customFormat="1" ht="15" customHeight="1">
      <c r="B23" s="257"/>
      <c r="C23" s="258"/>
      <c r="D23" s="258"/>
      <c r="E23" s="260" t="s">
        <v>246</v>
      </c>
      <c r="F23" s="256" t="s">
        <v>247</v>
      </c>
      <c r="G23" s="256"/>
      <c r="H23" s="256"/>
      <c r="I23" s="256"/>
      <c r="J23" s="256"/>
      <c r="K23" s="254"/>
    </row>
    <row r="24" s="1" customFormat="1" ht="12.75" customHeight="1">
      <c r="B24" s="257"/>
      <c r="C24" s="258"/>
      <c r="D24" s="258"/>
      <c r="E24" s="258"/>
      <c r="F24" s="258"/>
      <c r="G24" s="258"/>
      <c r="H24" s="258"/>
      <c r="I24" s="258"/>
      <c r="J24" s="258"/>
      <c r="K24" s="254"/>
    </row>
    <row r="25" s="1" customFormat="1" ht="15" customHeight="1">
      <c r="B25" s="257"/>
      <c r="C25" s="256" t="s">
        <v>248</v>
      </c>
      <c r="D25" s="256"/>
      <c r="E25" s="256"/>
      <c r="F25" s="256"/>
      <c r="G25" s="256"/>
      <c r="H25" s="256"/>
      <c r="I25" s="256"/>
      <c r="J25" s="256"/>
      <c r="K25" s="254"/>
    </row>
    <row r="26" s="1" customFormat="1" ht="15" customHeight="1">
      <c r="B26" s="257"/>
      <c r="C26" s="256" t="s">
        <v>249</v>
      </c>
      <c r="D26" s="256"/>
      <c r="E26" s="256"/>
      <c r="F26" s="256"/>
      <c r="G26" s="256"/>
      <c r="H26" s="256"/>
      <c r="I26" s="256"/>
      <c r="J26" s="256"/>
      <c r="K26" s="254"/>
    </row>
    <row r="27" s="1" customFormat="1" ht="15" customHeight="1">
      <c r="B27" s="257"/>
      <c r="C27" s="256"/>
      <c r="D27" s="256" t="s">
        <v>250</v>
      </c>
      <c r="E27" s="256"/>
      <c r="F27" s="256"/>
      <c r="G27" s="256"/>
      <c r="H27" s="256"/>
      <c r="I27" s="256"/>
      <c r="J27" s="256"/>
      <c r="K27" s="254"/>
    </row>
    <row r="28" s="1" customFormat="1" ht="15" customHeight="1">
      <c r="B28" s="257"/>
      <c r="C28" s="258"/>
      <c r="D28" s="256" t="s">
        <v>251</v>
      </c>
      <c r="E28" s="256"/>
      <c r="F28" s="256"/>
      <c r="G28" s="256"/>
      <c r="H28" s="256"/>
      <c r="I28" s="256"/>
      <c r="J28" s="256"/>
      <c r="K28" s="254"/>
    </row>
    <row r="29" s="1" customFormat="1" ht="12.75" customHeight="1">
      <c r="B29" s="257"/>
      <c r="C29" s="258"/>
      <c r="D29" s="258"/>
      <c r="E29" s="258"/>
      <c r="F29" s="258"/>
      <c r="G29" s="258"/>
      <c r="H29" s="258"/>
      <c r="I29" s="258"/>
      <c r="J29" s="258"/>
      <c r="K29" s="254"/>
    </row>
    <row r="30" s="1" customFormat="1" ht="15" customHeight="1">
      <c r="B30" s="257"/>
      <c r="C30" s="258"/>
      <c r="D30" s="256" t="s">
        <v>252</v>
      </c>
      <c r="E30" s="256"/>
      <c r="F30" s="256"/>
      <c r="G30" s="256"/>
      <c r="H30" s="256"/>
      <c r="I30" s="256"/>
      <c r="J30" s="256"/>
      <c r="K30" s="254"/>
    </row>
    <row r="31" s="1" customFormat="1" ht="15" customHeight="1">
      <c r="B31" s="257"/>
      <c r="C31" s="258"/>
      <c r="D31" s="256" t="s">
        <v>253</v>
      </c>
      <c r="E31" s="256"/>
      <c r="F31" s="256"/>
      <c r="G31" s="256"/>
      <c r="H31" s="256"/>
      <c r="I31" s="256"/>
      <c r="J31" s="256"/>
      <c r="K31" s="254"/>
    </row>
    <row r="32" s="1" customFormat="1" ht="12.75" customHeight="1">
      <c r="B32" s="257"/>
      <c r="C32" s="258"/>
      <c r="D32" s="258"/>
      <c r="E32" s="258"/>
      <c r="F32" s="258"/>
      <c r="G32" s="258"/>
      <c r="H32" s="258"/>
      <c r="I32" s="258"/>
      <c r="J32" s="258"/>
      <c r="K32" s="254"/>
    </row>
    <row r="33" s="1" customFormat="1" ht="15" customHeight="1">
      <c r="B33" s="257"/>
      <c r="C33" s="258"/>
      <c r="D33" s="256" t="s">
        <v>254</v>
      </c>
      <c r="E33" s="256"/>
      <c r="F33" s="256"/>
      <c r="G33" s="256"/>
      <c r="H33" s="256"/>
      <c r="I33" s="256"/>
      <c r="J33" s="256"/>
      <c r="K33" s="254"/>
    </row>
    <row r="34" s="1" customFormat="1" ht="15" customHeight="1">
      <c r="B34" s="257"/>
      <c r="C34" s="258"/>
      <c r="D34" s="256" t="s">
        <v>255</v>
      </c>
      <c r="E34" s="256"/>
      <c r="F34" s="256"/>
      <c r="G34" s="256"/>
      <c r="H34" s="256"/>
      <c r="I34" s="256"/>
      <c r="J34" s="256"/>
      <c r="K34" s="254"/>
    </row>
    <row r="35" s="1" customFormat="1" ht="15" customHeight="1">
      <c r="B35" s="257"/>
      <c r="C35" s="258"/>
      <c r="D35" s="256" t="s">
        <v>256</v>
      </c>
      <c r="E35" s="256"/>
      <c r="F35" s="256"/>
      <c r="G35" s="256"/>
      <c r="H35" s="256"/>
      <c r="I35" s="256"/>
      <c r="J35" s="256"/>
      <c r="K35" s="254"/>
    </row>
    <row r="36" s="1" customFormat="1" ht="15" customHeight="1">
      <c r="B36" s="257"/>
      <c r="C36" s="258"/>
      <c r="D36" s="256"/>
      <c r="E36" s="259" t="s">
        <v>102</v>
      </c>
      <c r="F36" s="256"/>
      <c r="G36" s="256" t="s">
        <v>257</v>
      </c>
      <c r="H36" s="256"/>
      <c r="I36" s="256"/>
      <c r="J36" s="256"/>
      <c r="K36" s="254"/>
    </row>
    <row r="37" s="1" customFormat="1" ht="30.75" customHeight="1">
      <c r="B37" s="257"/>
      <c r="C37" s="258"/>
      <c r="D37" s="256"/>
      <c r="E37" s="259" t="s">
        <v>258</v>
      </c>
      <c r="F37" s="256"/>
      <c r="G37" s="256" t="s">
        <v>259</v>
      </c>
      <c r="H37" s="256"/>
      <c r="I37" s="256"/>
      <c r="J37" s="256"/>
      <c r="K37" s="254"/>
    </row>
    <row r="38" s="1" customFormat="1" ht="15" customHeight="1">
      <c r="B38" s="257"/>
      <c r="C38" s="258"/>
      <c r="D38" s="256"/>
      <c r="E38" s="259" t="s">
        <v>55</v>
      </c>
      <c r="F38" s="256"/>
      <c r="G38" s="256" t="s">
        <v>260</v>
      </c>
      <c r="H38" s="256"/>
      <c r="I38" s="256"/>
      <c r="J38" s="256"/>
      <c r="K38" s="254"/>
    </row>
    <row r="39" s="1" customFormat="1" ht="15" customHeight="1">
      <c r="B39" s="257"/>
      <c r="C39" s="258"/>
      <c r="D39" s="256"/>
      <c r="E39" s="259" t="s">
        <v>56</v>
      </c>
      <c r="F39" s="256"/>
      <c r="G39" s="256" t="s">
        <v>261</v>
      </c>
      <c r="H39" s="256"/>
      <c r="I39" s="256"/>
      <c r="J39" s="256"/>
      <c r="K39" s="254"/>
    </row>
    <row r="40" s="1" customFormat="1" ht="15" customHeight="1">
      <c r="B40" s="257"/>
      <c r="C40" s="258"/>
      <c r="D40" s="256"/>
      <c r="E40" s="259" t="s">
        <v>103</v>
      </c>
      <c r="F40" s="256"/>
      <c r="G40" s="256" t="s">
        <v>262</v>
      </c>
      <c r="H40" s="256"/>
      <c r="I40" s="256"/>
      <c r="J40" s="256"/>
      <c r="K40" s="254"/>
    </row>
    <row r="41" s="1" customFormat="1" ht="15" customHeight="1">
      <c r="B41" s="257"/>
      <c r="C41" s="258"/>
      <c r="D41" s="256"/>
      <c r="E41" s="259" t="s">
        <v>104</v>
      </c>
      <c r="F41" s="256"/>
      <c r="G41" s="256" t="s">
        <v>263</v>
      </c>
      <c r="H41" s="256"/>
      <c r="I41" s="256"/>
      <c r="J41" s="256"/>
      <c r="K41" s="254"/>
    </row>
    <row r="42" s="1" customFormat="1" ht="15" customHeight="1">
      <c r="B42" s="257"/>
      <c r="C42" s="258"/>
      <c r="D42" s="256"/>
      <c r="E42" s="259" t="s">
        <v>264</v>
      </c>
      <c r="F42" s="256"/>
      <c r="G42" s="256" t="s">
        <v>265</v>
      </c>
      <c r="H42" s="256"/>
      <c r="I42" s="256"/>
      <c r="J42" s="256"/>
      <c r="K42" s="254"/>
    </row>
    <row r="43" s="1" customFormat="1" ht="15" customHeight="1">
      <c r="B43" s="257"/>
      <c r="C43" s="258"/>
      <c r="D43" s="256"/>
      <c r="E43" s="259"/>
      <c r="F43" s="256"/>
      <c r="G43" s="256" t="s">
        <v>266</v>
      </c>
      <c r="H43" s="256"/>
      <c r="I43" s="256"/>
      <c r="J43" s="256"/>
      <c r="K43" s="254"/>
    </row>
    <row r="44" s="1" customFormat="1" ht="15" customHeight="1">
      <c r="B44" s="257"/>
      <c r="C44" s="258"/>
      <c r="D44" s="256"/>
      <c r="E44" s="259" t="s">
        <v>267</v>
      </c>
      <c r="F44" s="256"/>
      <c r="G44" s="256" t="s">
        <v>268</v>
      </c>
      <c r="H44" s="256"/>
      <c r="I44" s="256"/>
      <c r="J44" s="256"/>
      <c r="K44" s="254"/>
    </row>
    <row r="45" s="1" customFormat="1" ht="15" customHeight="1">
      <c r="B45" s="257"/>
      <c r="C45" s="258"/>
      <c r="D45" s="256"/>
      <c r="E45" s="259" t="s">
        <v>106</v>
      </c>
      <c r="F45" s="256"/>
      <c r="G45" s="256" t="s">
        <v>269</v>
      </c>
      <c r="H45" s="256"/>
      <c r="I45" s="256"/>
      <c r="J45" s="256"/>
      <c r="K45" s="254"/>
    </row>
    <row r="46" s="1" customFormat="1" ht="12.75" customHeight="1">
      <c r="B46" s="257"/>
      <c r="C46" s="258"/>
      <c r="D46" s="256"/>
      <c r="E46" s="256"/>
      <c r="F46" s="256"/>
      <c r="G46" s="256"/>
      <c r="H46" s="256"/>
      <c r="I46" s="256"/>
      <c r="J46" s="256"/>
      <c r="K46" s="254"/>
    </row>
    <row r="47" s="1" customFormat="1" ht="15" customHeight="1">
      <c r="B47" s="257"/>
      <c r="C47" s="258"/>
      <c r="D47" s="256" t="s">
        <v>270</v>
      </c>
      <c r="E47" s="256"/>
      <c r="F47" s="256"/>
      <c r="G47" s="256"/>
      <c r="H47" s="256"/>
      <c r="I47" s="256"/>
      <c r="J47" s="256"/>
      <c r="K47" s="254"/>
    </row>
    <row r="48" s="1" customFormat="1" ht="15" customHeight="1">
      <c r="B48" s="257"/>
      <c r="C48" s="258"/>
      <c r="D48" s="258"/>
      <c r="E48" s="256" t="s">
        <v>271</v>
      </c>
      <c r="F48" s="256"/>
      <c r="G48" s="256"/>
      <c r="H48" s="256"/>
      <c r="I48" s="256"/>
      <c r="J48" s="256"/>
      <c r="K48" s="254"/>
    </row>
    <row r="49" s="1" customFormat="1" ht="15" customHeight="1">
      <c r="B49" s="257"/>
      <c r="C49" s="258"/>
      <c r="D49" s="258"/>
      <c r="E49" s="256" t="s">
        <v>272</v>
      </c>
      <c r="F49" s="256"/>
      <c r="G49" s="256"/>
      <c r="H49" s="256"/>
      <c r="I49" s="256"/>
      <c r="J49" s="256"/>
      <c r="K49" s="254"/>
    </row>
    <row r="50" s="1" customFormat="1" ht="15" customHeight="1">
      <c r="B50" s="257"/>
      <c r="C50" s="258"/>
      <c r="D50" s="258"/>
      <c r="E50" s="256" t="s">
        <v>273</v>
      </c>
      <c r="F50" s="256"/>
      <c r="G50" s="256"/>
      <c r="H50" s="256"/>
      <c r="I50" s="256"/>
      <c r="J50" s="256"/>
      <c r="K50" s="254"/>
    </row>
    <row r="51" s="1" customFormat="1" ht="15" customHeight="1">
      <c r="B51" s="257"/>
      <c r="C51" s="258"/>
      <c r="D51" s="256" t="s">
        <v>274</v>
      </c>
      <c r="E51" s="256"/>
      <c r="F51" s="256"/>
      <c r="G51" s="256"/>
      <c r="H51" s="256"/>
      <c r="I51" s="256"/>
      <c r="J51" s="256"/>
      <c r="K51" s="254"/>
    </row>
    <row r="52" s="1" customFormat="1" ht="25.5" customHeight="1">
      <c r="B52" s="252"/>
      <c r="C52" s="253" t="s">
        <v>275</v>
      </c>
      <c r="D52" s="253"/>
      <c r="E52" s="253"/>
      <c r="F52" s="253"/>
      <c r="G52" s="253"/>
      <c r="H52" s="253"/>
      <c r="I52" s="253"/>
      <c r="J52" s="253"/>
      <c r="K52" s="254"/>
    </row>
    <row r="53" s="1" customFormat="1" ht="5.25" customHeight="1">
      <c r="B53" s="252"/>
      <c r="C53" s="255"/>
      <c r="D53" s="255"/>
      <c r="E53" s="255"/>
      <c r="F53" s="255"/>
      <c r="G53" s="255"/>
      <c r="H53" s="255"/>
      <c r="I53" s="255"/>
      <c r="J53" s="255"/>
      <c r="K53" s="254"/>
    </row>
    <row r="54" s="1" customFormat="1" ht="15" customHeight="1">
      <c r="B54" s="252"/>
      <c r="C54" s="256" t="s">
        <v>276</v>
      </c>
      <c r="D54" s="256"/>
      <c r="E54" s="256"/>
      <c r="F54" s="256"/>
      <c r="G54" s="256"/>
      <c r="H54" s="256"/>
      <c r="I54" s="256"/>
      <c r="J54" s="256"/>
      <c r="K54" s="254"/>
    </row>
    <row r="55" s="1" customFormat="1" ht="15" customHeight="1">
      <c r="B55" s="252"/>
      <c r="C55" s="256" t="s">
        <v>277</v>
      </c>
      <c r="D55" s="256"/>
      <c r="E55" s="256"/>
      <c r="F55" s="256"/>
      <c r="G55" s="256"/>
      <c r="H55" s="256"/>
      <c r="I55" s="256"/>
      <c r="J55" s="256"/>
      <c r="K55" s="254"/>
    </row>
    <row r="56" s="1" customFormat="1" ht="12.75" customHeight="1">
      <c r="B56" s="252"/>
      <c r="C56" s="256"/>
      <c r="D56" s="256"/>
      <c r="E56" s="256"/>
      <c r="F56" s="256"/>
      <c r="G56" s="256"/>
      <c r="H56" s="256"/>
      <c r="I56" s="256"/>
      <c r="J56" s="256"/>
      <c r="K56" s="254"/>
    </row>
    <row r="57" s="1" customFormat="1" ht="15" customHeight="1">
      <c r="B57" s="252"/>
      <c r="C57" s="256" t="s">
        <v>278</v>
      </c>
      <c r="D57" s="256"/>
      <c r="E57" s="256"/>
      <c r="F57" s="256"/>
      <c r="G57" s="256"/>
      <c r="H57" s="256"/>
      <c r="I57" s="256"/>
      <c r="J57" s="256"/>
      <c r="K57" s="254"/>
    </row>
    <row r="58" s="1" customFormat="1" ht="15" customHeight="1">
      <c r="B58" s="252"/>
      <c r="C58" s="258"/>
      <c r="D58" s="256" t="s">
        <v>279</v>
      </c>
      <c r="E58" s="256"/>
      <c r="F58" s="256"/>
      <c r="G58" s="256"/>
      <c r="H58" s="256"/>
      <c r="I58" s="256"/>
      <c r="J58" s="256"/>
      <c r="K58" s="254"/>
    </row>
    <row r="59" s="1" customFormat="1" ht="15" customHeight="1">
      <c r="B59" s="252"/>
      <c r="C59" s="258"/>
      <c r="D59" s="256" t="s">
        <v>280</v>
      </c>
      <c r="E59" s="256"/>
      <c r="F59" s="256"/>
      <c r="G59" s="256"/>
      <c r="H59" s="256"/>
      <c r="I59" s="256"/>
      <c r="J59" s="256"/>
      <c r="K59" s="254"/>
    </row>
    <row r="60" s="1" customFormat="1" ht="15" customHeight="1">
      <c r="B60" s="252"/>
      <c r="C60" s="258"/>
      <c r="D60" s="256" t="s">
        <v>281</v>
      </c>
      <c r="E60" s="256"/>
      <c r="F60" s="256"/>
      <c r="G60" s="256"/>
      <c r="H60" s="256"/>
      <c r="I60" s="256"/>
      <c r="J60" s="256"/>
      <c r="K60" s="254"/>
    </row>
    <row r="61" s="1" customFormat="1" ht="15" customHeight="1">
      <c r="B61" s="252"/>
      <c r="C61" s="258"/>
      <c r="D61" s="256" t="s">
        <v>282</v>
      </c>
      <c r="E61" s="256"/>
      <c r="F61" s="256"/>
      <c r="G61" s="256"/>
      <c r="H61" s="256"/>
      <c r="I61" s="256"/>
      <c r="J61" s="256"/>
      <c r="K61" s="254"/>
    </row>
    <row r="62" s="1" customFormat="1" ht="15" customHeight="1">
      <c r="B62" s="252"/>
      <c r="C62" s="258"/>
      <c r="D62" s="261" t="s">
        <v>283</v>
      </c>
      <c r="E62" s="261"/>
      <c r="F62" s="261"/>
      <c r="G62" s="261"/>
      <c r="H62" s="261"/>
      <c r="I62" s="261"/>
      <c r="J62" s="261"/>
      <c r="K62" s="254"/>
    </row>
    <row r="63" s="1" customFormat="1" ht="15" customHeight="1">
      <c r="B63" s="252"/>
      <c r="C63" s="258"/>
      <c r="D63" s="256" t="s">
        <v>284</v>
      </c>
      <c r="E63" s="256"/>
      <c r="F63" s="256"/>
      <c r="G63" s="256"/>
      <c r="H63" s="256"/>
      <c r="I63" s="256"/>
      <c r="J63" s="256"/>
      <c r="K63" s="254"/>
    </row>
    <row r="64" s="1" customFormat="1" ht="12.75" customHeight="1">
      <c r="B64" s="252"/>
      <c r="C64" s="258"/>
      <c r="D64" s="258"/>
      <c r="E64" s="262"/>
      <c r="F64" s="258"/>
      <c r="G64" s="258"/>
      <c r="H64" s="258"/>
      <c r="I64" s="258"/>
      <c r="J64" s="258"/>
      <c r="K64" s="254"/>
    </row>
    <row r="65" s="1" customFormat="1" ht="15" customHeight="1">
      <c r="B65" s="252"/>
      <c r="C65" s="258"/>
      <c r="D65" s="256" t="s">
        <v>285</v>
      </c>
      <c r="E65" s="256"/>
      <c r="F65" s="256"/>
      <c r="G65" s="256"/>
      <c r="H65" s="256"/>
      <c r="I65" s="256"/>
      <c r="J65" s="256"/>
      <c r="K65" s="254"/>
    </row>
    <row r="66" s="1" customFormat="1" ht="15" customHeight="1">
      <c r="B66" s="252"/>
      <c r="C66" s="258"/>
      <c r="D66" s="261" t="s">
        <v>286</v>
      </c>
      <c r="E66" s="261"/>
      <c r="F66" s="261"/>
      <c r="G66" s="261"/>
      <c r="H66" s="261"/>
      <c r="I66" s="261"/>
      <c r="J66" s="261"/>
      <c r="K66" s="254"/>
    </row>
    <row r="67" s="1" customFormat="1" ht="15" customHeight="1">
      <c r="B67" s="252"/>
      <c r="C67" s="258"/>
      <c r="D67" s="256" t="s">
        <v>287</v>
      </c>
      <c r="E67" s="256"/>
      <c r="F67" s="256"/>
      <c r="G67" s="256"/>
      <c r="H67" s="256"/>
      <c r="I67" s="256"/>
      <c r="J67" s="256"/>
      <c r="K67" s="254"/>
    </row>
    <row r="68" s="1" customFormat="1" ht="15" customHeight="1">
      <c r="B68" s="252"/>
      <c r="C68" s="258"/>
      <c r="D68" s="256" t="s">
        <v>288</v>
      </c>
      <c r="E68" s="256"/>
      <c r="F68" s="256"/>
      <c r="G68" s="256"/>
      <c r="H68" s="256"/>
      <c r="I68" s="256"/>
      <c r="J68" s="256"/>
      <c r="K68" s="254"/>
    </row>
    <row r="69" s="1" customFormat="1" ht="15" customHeight="1">
      <c r="B69" s="252"/>
      <c r="C69" s="258"/>
      <c r="D69" s="256" t="s">
        <v>289</v>
      </c>
      <c r="E69" s="256"/>
      <c r="F69" s="256"/>
      <c r="G69" s="256"/>
      <c r="H69" s="256"/>
      <c r="I69" s="256"/>
      <c r="J69" s="256"/>
      <c r="K69" s="254"/>
    </row>
    <row r="70" s="1" customFormat="1" ht="15" customHeight="1">
      <c r="B70" s="252"/>
      <c r="C70" s="258"/>
      <c r="D70" s="256" t="s">
        <v>290</v>
      </c>
      <c r="E70" s="256"/>
      <c r="F70" s="256"/>
      <c r="G70" s="256"/>
      <c r="H70" s="256"/>
      <c r="I70" s="256"/>
      <c r="J70" s="256"/>
      <c r="K70" s="254"/>
    </row>
    <row r="71" s="1" customFormat="1" ht="12.75" customHeight="1">
      <c r="B71" s="263"/>
      <c r="C71" s="264"/>
      <c r="D71" s="264"/>
      <c r="E71" s="264"/>
      <c r="F71" s="264"/>
      <c r="G71" s="264"/>
      <c r="H71" s="264"/>
      <c r="I71" s="264"/>
      <c r="J71" s="264"/>
      <c r="K71" s="265"/>
    </row>
    <row r="72" s="1" customFormat="1" ht="18.75" customHeight="1">
      <c r="B72" s="266"/>
      <c r="C72" s="266"/>
      <c r="D72" s="266"/>
      <c r="E72" s="266"/>
      <c r="F72" s="266"/>
      <c r="G72" s="266"/>
      <c r="H72" s="266"/>
      <c r="I72" s="266"/>
      <c r="J72" s="266"/>
      <c r="K72" s="267"/>
    </row>
    <row r="73" s="1" customFormat="1" ht="18.75" customHeight="1">
      <c r="B73" s="267"/>
      <c r="C73" s="267"/>
      <c r="D73" s="267"/>
      <c r="E73" s="267"/>
      <c r="F73" s="267"/>
      <c r="G73" s="267"/>
      <c r="H73" s="267"/>
      <c r="I73" s="267"/>
      <c r="J73" s="267"/>
      <c r="K73" s="267"/>
    </row>
    <row r="74" s="1" customFormat="1" ht="7.5" customHeight="1">
      <c r="B74" s="268"/>
      <c r="C74" s="269"/>
      <c r="D74" s="269"/>
      <c r="E74" s="269"/>
      <c r="F74" s="269"/>
      <c r="G74" s="269"/>
      <c r="H74" s="269"/>
      <c r="I74" s="269"/>
      <c r="J74" s="269"/>
      <c r="K74" s="270"/>
    </row>
    <row r="75" s="1" customFormat="1" ht="45" customHeight="1">
      <c r="B75" s="271"/>
      <c r="C75" s="272" t="s">
        <v>291</v>
      </c>
      <c r="D75" s="272"/>
      <c r="E75" s="272"/>
      <c r="F75" s="272"/>
      <c r="G75" s="272"/>
      <c r="H75" s="272"/>
      <c r="I75" s="272"/>
      <c r="J75" s="272"/>
      <c r="K75" s="273"/>
    </row>
    <row r="76" s="1" customFormat="1" ht="17.25" customHeight="1">
      <c r="B76" s="271"/>
      <c r="C76" s="274" t="s">
        <v>292</v>
      </c>
      <c r="D76" s="274"/>
      <c r="E76" s="274"/>
      <c r="F76" s="274" t="s">
        <v>293</v>
      </c>
      <c r="G76" s="275"/>
      <c r="H76" s="274" t="s">
        <v>56</v>
      </c>
      <c r="I76" s="274" t="s">
        <v>59</v>
      </c>
      <c r="J76" s="274" t="s">
        <v>294</v>
      </c>
      <c r="K76" s="273"/>
    </row>
    <row r="77" s="1" customFormat="1" ht="17.25" customHeight="1">
      <c r="B77" s="271"/>
      <c r="C77" s="276" t="s">
        <v>295</v>
      </c>
      <c r="D77" s="276"/>
      <c r="E77" s="276"/>
      <c r="F77" s="277" t="s">
        <v>296</v>
      </c>
      <c r="G77" s="278"/>
      <c r="H77" s="276"/>
      <c r="I77" s="276"/>
      <c r="J77" s="276" t="s">
        <v>297</v>
      </c>
      <c r="K77" s="273"/>
    </row>
    <row r="78" s="1" customFormat="1" ht="5.25" customHeight="1">
      <c r="B78" s="271"/>
      <c r="C78" s="279"/>
      <c r="D78" s="279"/>
      <c r="E78" s="279"/>
      <c r="F78" s="279"/>
      <c r="G78" s="280"/>
      <c r="H78" s="279"/>
      <c r="I78" s="279"/>
      <c r="J78" s="279"/>
      <c r="K78" s="273"/>
    </row>
    <row r="79" s="1" customFormat="1" ht="15" customHeight="1">
      <c r="B79" s="271"/>
      <c r="C79" s="259" t="s">
        <v>55</v>
      </c>
      <c r="D79" s="281"/>
      <c r="E79" s="281"/>
      <c r="F79" s="282" t="s">
        <v>298</v>
      </c>
      <c r="G79" s="283"/>
      <c r="H79" s="259" t="s">
        <v>299</v>
      </c>
      <c r="I79" s="259" t="s">
        <v>300</v>
      </c>
      <c r="J79" s="259">
        <v>20</v>
      </c>
      <c r="K79" s="273"/>
    </row>
    <row r="80" s="1" customFormat="1" ht="15" customHeight="1">
      <c r="B80" s="271"/>
      <c r="C80" s="259" t="s">
        <v>301</v>
      </c>
      <c r="D80" s="259"/>
      <c r="E80" s="259"/>
      <c r="F80" s="282" t="s">
        <v>298</v>
      </c>
      <c r="G80" s="283"/>
      <c r="H80" s="259" t="s">
        <v>302</v>
      </c>
      <c r="I80" s="259" t="s">
        <v>300</v>
      </c>
      <c r="J80" s="259">
        <v>120</v>
      </c>
      <c r="K80" s="273"/>
    </row>
    <row r="81" s="1" customFormat="1" ht="15" customHeight="1">
      <c r="B81" s="284"/>
      <c r="C81" s="259" t="s">
        <v>303</v>
      </c>
      <c r="D81" s="259"/>
      <c r="E81" s="259"/>
      <c r="F81" s="282" t="s">
        <v>304</v>
      </c>
      <c r="G81" s="283"/>
      <c r="H81" s="259" t="s">
        <v>305</v>
      </c>
      <c r="I81" s="259" t="s">
        <v>300</v>
      </c>
      <c r="J81" s="259">
        <v>50</v>
      </c>
      <c r="K81" s="273"/>
    </row>
    <row r="82" s="1" customFormat="1" ht="15" customHeight="1">
      <c r="B82" s="284"/>
      <c r="C82" s="259" t="s">
        <v>306</v>
      </c>
      <c r="D82" s="259"/>
      <c r="E82" s="259"/>
      <c r="F82" s="282" t="s">
        <v>298</v>
      </c>
      <c r="G82" s="283"/>
      <c r="H82" s="259" t="s">
        <v>307</v>
      </c>
      <c r="I82" s="259" t="s">
        <v>308</v>
      </c>
      <c r="J82" s="259"/>
      <c r="K82" s="273"/>
    </row>
    <row r="83" s="1" customFormat="1" ht="15" customHeight="1">
      <c r="B83" s="284"/>
      <c r="C83" s="285" t="s">
        <v>309</v>
      </c>
      <c r="D83" s="285"/>
      <c r="E83" s="285"/>
      <c r="F83" s="286" t="s">
        <v>304</v>
      </c>
      <c r="G83" s="285"/>
      <c r="H83" s="285" t="s">
        <v>310</v>
      </c>
      <c r="I83" s="285" t="s">
        <v>300</v>
      </c>
      <c r="J83" s="285">
        <v>15</v>
      </c>
      <c r="K83" s="273"/>
    </row>
    <row r="84" s="1" customFormat="1" ht="15" customHeight="1">
      <c r="B84" s="284"/>
      <c r="C84" s="285" t="s">
        <v>311</v>
      </c>
      <c r="D84" s="285"/>
      <c r="E84" s="285"/>
      <c r="F84" s="286" t="s">
        <v>304</v>
      </c>
      <c r="G84" s="285"/>
      <c r="H84" s="285" t="s">
        <v>312</v>
      </c>
      <c r="I84" s="285" t="s">
        <v>300</v>
      </c>
      <c r="J84" s="285">
        <v>15</v>
      </c>
      <c r="K84" s="273"/>
    </row>
    <row r="85" s="1" customFormat="1" ht="15" customHeight="1">
      <c r="B85" s="284"/>
      <c r="C85" s="285" t="s">
        <v>313</v>
      </c>
      <c r="D85" s="285"/>
      <c r="E85" s="285"/>
      <c r="F85" s="286" t="s">
        <v>304</v>
      </c>
      <c r="G85" s="285"/>
      <c r="H85" s="285" t="s">
        <v>314</v>
      </c>
      <c r="I85" s="285" t="s">
        <v>300</v>
      </c>
      <c r="J85" s="285">
        <v>20</v>
      </c>
      <c r="K85" s="273"/>
    </row>
    <row r="86" s="1" customFormat="1" ht="15" customHeight="1">
      <c r="B86" s="284"/>
      <c r="C86" s="285" t="s">
        <v>315</v>
      </c>
      <c r="D86" s="285"/>
      <c r="E86" s="285"/>
      <c r="F86" s="286" t="s">
        <v>304</v>
      </c>
      <c r="G86" s="285"/>
      <c r="H86" s="285" t="s">
        <v>316</v>
      </c>
      <c r="I86" s="285" t="s">
        <v>300</v>
      </c>
      <c r="J86" s="285">
        <v>20</v>
      </c>
      <c r="K86" s="273"/>
    </row>
    <row r="87" s="1" customFormat="1" ht="15" customHeight="1">
      <c r="B87" s="284"/>
      <c r="C87" s="259" t="s">
        <v>317</v>
      </c>
      <c r="D87" s="259"/>
      <c r="E87" s="259"/>
      <c r="F87" s="282" t="s">
        <v>304</v>
      </c>
      <c r="G87" s="283"/>
      <c r="H87" s="259" t="s">
        <v>318</v>
      </c>
      <c r="I87" s="259" t="s">
        <v>300</v>
      </c>
      <c r="J87" s="259">
        <v>50</v>
      </c>
      <c r="K87" s="273"/>
    </row>
    <row r="88" s="1" customFormat="1" ht="15" customHeight="1">
      <c r="B88" s="284"/>
      <c r="C88" s="259" t="s">
        <v>319</v>
      </c>
      <c r="D88" s="259"/>
      <c r="E88" s="259"/>
      <c r="F88" s="282" t="s">
        <v>304</v>
      </c>
      <c r="G88" s="283"/>
      <c r="H88" s="259" t="s">
        <v>320</v>
      </c>
      <c r="I88" s="259" t="s">
        <v>300</v>
      </c>
      <c r="J88" s="259">
        <v>20</v>
      </c>
      <c r="K88" s="273"/>
    </row>
    <row r="89" s="1" customFormat="1" ht="15" customHeight="1">
      <c r="B89" s="284"/>
      <c r="C89" s="259" t="s">
        <v>321</v>
      </c>
      <c r="D89" s="259"/>
      <c r="E89" s="259"/>
      <c r="F89" s="282" t="s">
        <v>304</v>
      </c>
      <c r="G89" s="283"/>
      <c r="H89" s="259" t="s">
        <v>322</v>
      </c>
      <c r="I89" s="259" t="s">
        <v>300</v>
      </c>
      <c r="J89" s="259">
        <v>20</v>
      </c>
      <c r="K89" s="273"/>
    </row>
    <row r="90" s="1" customFormat="1" ht="15" customHeight="1">
      <c r="B90" s="284"/>
      <c r="C90" s="259" t="s">
        <v>323</v>
      </c>
      <c r="D90" s="259"/>
      <c r="E90" s="259"/>
      <c r="F90" s="282" t="s">
        <v>304</v>
      </c>
      <c r="G90" s="283"/>
      <c r="H90" s="259" t="s">
        <v>324</v>
      </c>
      <c r="I90" s="259" t="s">
        <v>300</v>
      </c>
      <c r="J90" s="259">
        <v>50</v>
      </c>
      <c r="K90" s="273"/>
    </row>
    <row r="91" s="1" customFormat="1" ht="15" customHeight="1">
      <c r="B91" s="284"/>
      <c r="C91" s="259" t="s">
        <v>325</v>
      </c>
      <c r="D91" s="259"/>
      <c r="E91" s="259"/>
      <c r="F91" s="282" t="s">
        <v>304</v>
      </c>
      <c r="G91" s="283"/>
      <c r="H91" s="259" t="s">
        <v>325</v>
      </c>
      <c r="I91" s="259" t="s">
        <v>300</v>
      </c>
      <c r="J91" s="259">
        <v>50</v>
      </c>
      <c r="K91" s="273"/>
    </row>
    <row r="92" s="1" customFormat="1" ht="15" customHeight="1">
      <c r="B92" s="284"/>
      <c r="C92" s="259" t="s">
        <v>326</v>
      </c>
      <c r="D92" s="259"/>
      <c r="E92" s="259"/>
      <c r="F92" s="282" t="s">
        <v>304</v>
      </c>
      <c r="G92" s="283"/>
      <c r="H92" s="259" t="s">
        <v>327</v>
      </c>
      <c r="I92" s="259" t="s">
        <v>300</v>
      </c>
      <c r="J92" s="259">
        <v>255</v>
      </c>
      <c r="K92" s="273"/>
    </row>
    <row r="93" s="1" customFormat="1" ht="15" customHeight="1">
      <c r="B93" s="284"/>
      <c r="C93" s="259" t="s">
        <v>328</v>
      </c>
      <c r="D93" s="259"/>
      <c r="E93" s="259"/>
      <c r="F93" s="282" t="s">
        <v>298</v>
      </c>
      <c r="G93" s="283"/>
      <c r="H93" s="259" t="s">
        <v>329</v>
      </c>
      <c r="I93" s="259" t="s">
        <v>330</v>
      </c>
      <c r="J93" s="259"/>
      <c r="K93" s="273"/>
    </row>
    <row r="94" s="1" customFormat="1" ht="15" customHeight="1">
      <c r="B94" s="284"/>
      <c r="C94" s="259" t="s">
        <v>331</v>
      </c>
      <c r="D94" s="259"/>
      <c r="E94" s="259"/>
      <c r="F94" s="282" t="s">
        <v>298</v>
      </c>
      <c r="G94" s="283"/>
      <c r="H94" s="259" t="s">
        <v>332</v>
      </c>
      <c r="I94" s="259" t="s">
        <v>333</v>
      </c>
      <c r="J94" s="259"/>
      <c r="K94" s="273"/>
    </row>
    <row r="95" s="1" customFormat="1" ht="15" customHeight="1">
      <c r="B95" s="284"/>
      <c r="C95" s="259" t="s">
        <v>334</v>
      </c>
      <c r="D95" s="259"/>
      <c r="E95" s="259"/>
      <c r="F95" s="282" t="s">
        <v>298</v>
      </c>
      <c r="G95" s="283"/>
      <c r="H95" s="259" t="s">
        <v>334</v>
      </c>
      <c r="I95" s="259" t="s">
        <v>333</v>
      </c>
      <c r="J95" s="259"/>
      <c r="K95" s="273"/>
    </row>
    <row r="96" s="1" customFormat="1" ht="15" customHeight="1">
      <c r="B96" s="284"/>
      <c r="C96" s="259" t="s">
        <v>40</v>
      </c>
      <c r="D96" s="259"/>
      <c r="E96" s="259"/>
      <c r="F96" s="282" t="s">
        <v>298</v>
      </c>
      <c r="G96" s="283"/>
      <c r="H96" s="259" t="s">
        <v>335</v>
      </c>
      <c r="I96" s="259" t="s">
        <v>333</v>
      </c>
      <c r="J96" s="259"/>
      <c r="K96" s="273"/>
    </row>
    <row r="97" s="1" customFormat="1" ht="15" customHeight="1">
      <c r="B97" s="284"/>
      <c r="C97" s="259" t="s">
        <v>50</v>
      </c>
      <c r="D97" s="259"/>
      <c r="E97" s="259"/>
      <c r="F97" s="282" t="s">
        <v>298</v>
      </c>
      <c r="G97" s="283"/>
      <c r="H97" s="259" t="s">
        <v>336</v>
      </c>
      <c r="I97" s="259" t="s">
        <v>333</v>
      </c>
      <c r="J97" s="259"/>
      <c r="K97" s="273"/>
    </row>
    <row r="98" s="1" customFormat="1" ht="15" customHeight="1">
      <c r="B98" s="287"/>
      <c r="C98" s="288"/>
      <c r="D98" s="288"/>
      <c r="E98" s="288"/>
      <c r="F98" s="288"/>
      <c r="G98" s="288"/>
      <c r="H98" s="288"/>
      <c r="I98" s="288"/>
      <c r="J98" s="288"/>
      <c r="K98" s="289"/>
    </row>
    <row r="99" s="1" customFormat="1" ht="18.75" customHeight="1">
      <c r="B99" s="290"/>
      <c r="C99" s="291"/>
      <c r="D99" s="291"/>
      <c r="E99" s="291"/>
      <c r="F99" s="291"/>
      <c r="G99" s="291"/>
      <c r="H99" s="291"/>
      <c r="I99" s="291"/>
      <c r="J99" s="291"/>
      <c r="K99" s="290"/>
    </row>
    <row r="100" s="1" customFormat="1" ht="18.75" customHeight="1">
      <c r="B100" s="267"/>
      <c r="C100" s="267"/>
      <c r="D100" s="267"/>
      <c r="E100" s="267"/>
      <c r="F100" s="267"/>
      <c r="G100" s="267"/>
      <c r="H100" s="267"/>
      <c r="I100" s="267"/>
      <c r="J100" s="267"/>
      <c r="K100" s="267"/>
    </row>
    <row r="101" s="1" customFormat="1" ht="7.5" customHeight="1">
      <c r="B101" s="268"/>
      <c r="C101" s="269"/>
      <c r="D101" s="269"/>
      <c r="E101" s="269"/>
      <c r="F101" s="269"/>
      <c r="G101" s="269"/>
      <c r="H101" s="269"/>
      <c r="I101" s="269"/>
      <c r="J101" s="269"/>
      <c r="K101" s="270"/>
    </row>
    <row r="102" s="1" customFormat="1" ht="45" customHeight="1">
      <c r="B102" s="271"/>
      <c r="C102" s="272" t="s">
        <v>337</v>
      </c>
      <c r="D102" s="272"/>
      <c r="E102" s="272"/>
      <c r="F102" s="272"/>
      <c r="G102" s="272"/>
      <c r="H102" s="272"/>
      <c r="I102" s="272"/>
      <c r="J102" s="272"/>
      <c r="K102" s="273"/>
    </row>
    <row r="103" s="1" customFormat="1" ht="17.25" customHeight="1">
      <c r="B103" s="271"/>
      <c r="C103" s="274" t="s">
        <v>292</v>
      </c>
      <c r="D103" s="274"/>
      <c r="E103" s="274"/>
      <c r="F103" s="274" t="s">
        <v>293</v>
      </c>
      <c r="G103" s="275"/>
      <c r="H103" s="274" t="s">
        <v>56</v>
      </c>
      <c r="I103" s="274" t="s">
        <v>59</v>
      </c>
      <c r="J103" s="274" t="s">
        <v>294</v>
      </c>
      <c r="K103" s="273"/>
    </row>
    <row r="104" s="1" customFormat="1" ht="17.25" customHeight="1">
      <c r="B104" s="271"/>
      <c r="C104" s="276" t="s">
        <v>295</v>
      </c>
      <c r="D104" s="276"/>
      <c r="E104" s="276"/>
      <c r="F104" s="277" t="s">
        <v>296</v>
      </c>
      <c r="G104" s="278"/>
      <c r="H104" s="276"/>
      <c r="I104" s="276"/>
      <c r="J104" s="276" t="s">
        <v>297</v>
      </c>
      <c r="K104" s="273"/>
    </row>
    <row r="105" s="1" customFormat="1" ht="5.25" customHeight="1">
      <c r="B105" s="271"/>
      <c r="C105" s="274"/>
      <c r="D105" s="274"/>
      <c r="E105" s="274"/>
      <c r="F105" s="274"/>
      <c r="G105" s="292"/>
      <c r="H105" s="274"/>
      <c r="I105" s="274"/>
      <c r="J105" s="274"/>
      <c r="K105" s="273"/>
    </row>
    <row r="106" s="1" customFormat="1" ht="15" customHeight="1">
      <c r="B106" s="271"/>
      <c r="C106" s="259" t="s">
        <v>55</v>
      </c>
      <c r="D106" s="281"/>
      <c r="E106" s="281"/>
      <c r="F106" s="282" t="s">
        <v>298</v>
      </c>
      <c r="G106" s="259"/>
      <c r="H106" s="259" t="s">
        <v>338</v>
      </c>
      <c r="I106" s="259" t="s">
        <v>300</v>
      </c>
      <c r="J106" s="259">
        <v>20</v>
      </c>
      <c r="K106" s="273"/>
    </row>
    <row r="107" s="1" customFormat="1" ht="15" customHeight="1">
      <c r="B107" s="271"/>
      <c r="C107" s="259" t="s">
        <v>301</v>
      </c>
      <c r="D107" s="259"/>
      <c r="E107" s="259"/>
      <c r="F107" s="282" t="s">
        <v>298</v>
      </c>
      <c r="G107" s="259"/>
      <c r="H107" s="259" t="s">
        <v>338</v>
      </c>
      <c r="I107" s="259" t="s">
        <v>300</v>
      </c>
      <c r="J107" s="259">
        <v>120</v>
      </c>
      <c r="K107" s="273"/>
    </row>
    <row r="108" s="1" customFormat="1" ht="15" customHeight="1">
      <c r="B108" s="284"/>
      <c r="C108" s="259" t="s">
        <v>303</v>
      </c>
      <c r="D108" s="259"/>
      <c r="E108" s="259"/>
      <c r="F108" s="282" t="s">
        <v>304</v>
      </c>
      <c r="G108" s="259"/>
      <c r="H108" s="259" t="s">
        <v>338</v>
      </c>
      <c r="I108" s="259" t="s">
        <v>300</v>
      </c>
      <c r="J108" s="259">
        <v>50</v>
      </c>
      <c r="K108" s="273"/>
    </row>
    <row r="109" s="1" customFormat="1" ht="15" customHeight="1">
      <c r="B109" s="284"/>
      <c r="C109" s="259" t="s">
        <v>306</v>
      </c>
      <c r="D109" s="259"/>
      <c r="E109" s="259"/>
      <c r="F109" s="282" t="s">
        <v>298</v>
      </c>
      <c r="G109" s="259"/>
      <c r="H109" s="259" t="s">
        <v>338</v>
      </c>
      <c r="I109" s="259" t="s">
        <v>308</v>
      </c>
      <c r="J109" s="259"/>
      <c r="K109" s="273"/>
    </row>
    <row r="110" s="1" customFormat="1" ht="15" customHeight="1">
      <c r="B110" s="284"/>
      <c r="C110" s="259" t="s">
        <v>317</v>
      </c>
      <c r="D110" s="259"/>
      <c r="E110" s="259"/>
      <c r="F110" s="282" t="s">
        <v>304</v>
      </c>
      <c r="G110" s="259"/>
      <c r="H110" s="259" t="s">
        <v>338</v>
      </c>
      <c r="I110" s="259" t="s">
        <v>300</v>
      </c>
      <c r="J110" s="259">
        <v>50</v>
      </c>
      <c r="K110" s="273"/>
    </row>
    <row r="111" s="1" customFormat="1" ht="15" customHeight="1">
      <c r="B111" s="284"/>
      <c r="C111" s="259" t="s">
        <v>325</v>
      </c>
      <c r="D111" s="259"/>
      <c r="E111" s="259"/>
      <c r="F111" s="282" t="s">
        <v>304</v>
      </c>
      <c r="G111" s="259"/>
      <c r="H111" s="259" t="s">
        <v>338</v>
      </c>
      <c r="I111" s="259" t="s">
        <v>300</v>
      </c>
      <c r="J111" s="259">
        <v>50</v>
      </c>
      <c r="K111" s="273"/>
    </row>
    <row r="112" s="1" customFormat="1" ht="15" customHeight="1">
      <c r="B112" s="284"/>
      <c r="C112" s="259" t="s">
        <v>323</v>
      </c>
      <c r="D112" s="259"/>
      <c r="E112" s="259"/>
      <c r="F112" s="282" t="s">
        <v>304</v>
      </c>
      <c r="G112" s="259"/>
      <c r="H112" s="259" t="s">
        <v>338</v>
      </c>
      <c r="I112" s="259" t="s">
        <v>300</v>
      </c>
      <c r="J112" s="259">
        <v>50</v>
      </c>
      <c r="K112" s="273"/>
    </row>
    <row r="113" s="1" customFormat="1" ht="15" customHeight="1">
      <c r="B113" s="284"/>
      <c r="C113" s="259" t="s">
        <v>55</v>
      </c>
      <c r="D113" s="259"/>
      <c r="E113" s="259"/>
      <c r="F113" s="282" t="s">
        <v>298</v>
      </c>
      <c r="G113" s="259"/>
      <c r="H113" s="259" t="s">
        <v>339</v>
      </c>
      <c r="I113" s="259" t="s">
        <v>300</v>
      </c>
      <c r="J113" s="259">
        <v>20</v>
      </c>
      <c r="K113" s="273"/>
    </row>
    <row r="114" s="1" customFormat="1" ht="15" customHeight="1">
      <c r="B114" s="284"/>
      <c r="C114" s="259" t="s">
        <v>340</v>
      </c>
      <c r="D114" s="259"/>
      <c r="E114" s="259"/>
      <c r="F114" s="282" t="s">
        <v>298</v>
      </c>
      <c r="G114" s="259"/>
      <c r="H114" s="259" t="s">
        <v>341</v>
      </c>
      <c r="I114" s="259" t="s">
        <v>300</v>
      </c>
      <c r="J114" s="259">
        <v>120</v>
      </c>
      <c r="K114" s="273"/>
    </row>
    <row r="115" s="1" customFormat="1" ht="15" customHeight="1">
      <c r="B115" s="284"/>
      <c r="C115" s="259" t="s">
        <v>40</v>
      </c>
      <c r="D115" s="259"/>
      <c r="E115" s="259"/>
      <c r="F115" s="282" t="s">
        <v>298</v>
      </c>
      <c r="G115" s="259"/>
      <c r="H115" s="259" t="s">
        <v>342</v>
      </c>
      <c r="I115" s="259" t="s">
        <v>333</v>
      </c>
      <c r="J115" s="259"/>
      <c r="K115" s="273"/>
    </row>
    <row r="116" s="1" customFormat="1" ht="15" customHeight="1">
      <c r="B116" s="284"/>
      <c r="C116" s="259" t="s">
        <v>50</v>
      </c>
      <c r="D116" s="259"/>
      <c r="E116" s="259"/>
      <c r="F116" s="282" t="s">
        <v>298</v>
      </c>
      <c r="G116" s="259"/>
      <c r="H116" s="259" t="s">
        <v>343</v>
      </c>
      <c r="I116" s="259" t="s">
        <v>333</v>
      </c>
      <c r="J116" s="259"/>
      <c r="K116" s="273"/>
    </row>
    <row r="117" s="1" customFormat="1" ht="15" customHeight="1">
      <c r="B117" s="284"/>
      <c r="C117" s="259" t="s">
        <v>59</v>
      </c>
      <c r="D117" s="259"/>
      <c r="E117" s="259"/>
      <c r="F117" s="282" t="s">
        <v>298</v>
      </c>
      <c r="G117" s="259"/>
      <c r="H117" s="259" t="s">
        <v>344</v>
      </c>
      <c r="I117" s="259" t="s">
        <v>345</v>
      </c>
      <c r="J117" s="259"/>
      <c r="K117" s="273"/>
    </row>
    <row r="118" s="1" customFormat="1" ht="15" customHeight="1">
      <c r="B118" s="287"/>
      <c r="C118" s="293"/>
      <c r="D118" s="293"/>
      <c r="E118" s="293"/>
      <c r="F118" s="293"/>
      <c r="G118" s="293"/>
      <c r="H118" s="293"/>
      <c r="I118" s="293"/>
      <c r="J118" s="293"/>
      <c r="K118" s="289"/>
    </row>
    <row r="119" s="1" customFormat="1" ht="18.75" customHeight="1">
      <c r="B119" s="294"/>
      <c r="C119" s="295"/>
      <c r="D119" s="295"/>
      <c r="E119" s="295"/>
      <c r="F119" s="296"/>
      <c r="G119" s="295"/>
      <c r="H119" s="295"/>
      <c r="I119" s="295"/>
      <c r="J119" s="295"/>
      <c r="K119" s="294"/>
    </row>
    <row r="120" s="1" customFormat="1" ht="18.75" customHeight="1">
      <c r="B120" s="267"/>
      <c r="C120" s="267"/>
      <c r="D120" s="267"/>
      <c r="E120" s="267"/>
      <c r="F120" s="267"/>
      <c r="G120" s="267"/>
      <c r="H120" s="267"/>
      <c r="I120" s="267"/>
      <c r="J120" s="267"/>
      <c r="K120" s="267"/>
    </row>
    <row r="121" s="1" customFormat="1" ht="7.5" customHeight="1">
      <c r="B121" s="297"/>
      <c r="C121" s="298"/>
      <c r="D121" s="298"/>
      <c r="E121" s="298"/>
      <c r="F121" s="298"/>
      <c r="G121" s="298"/>
      <c r="H121" s="298"/>
      <c r="I121" s="298"/>
      <c r="J121" s="298"/>
      <c r="K121" s="299"/>
    </row>
    <row r="122" s="1" customFormat="1" ht="45" customHeight="1">
      <c r="B122" s="300"/>
      <c r="C122" s="250" t="s">
        <v>346</v>
      </c>
      <c r="D122" s="250"/>
      <c r="E122" s="250"/>
      <c r="F122" s="250"/>
      <c r="G122" s="250"/>
      <c r="H122" s="250"/>
      <c r="I122" s="250"/>
      <c r="J122" s="250"/>
      <c r="K122" s="301"/>
    </row>
    <row r="123" s="1" customFormat="1" ht="17.25" customHeight="1">
      <c r="B123" s="302"/>
      <c r="C123" s="274" t="s">
        <v>292</v>
      </c>
      <c r="D123" s="274"/>
      <c r="E123" s="274"/>
      <c r="F123" s="274" t="s">
        <v>293</v>
      </c>
      <c r="G123" s="275"/>
      <c r="H123" s="274" t="s">
        <v>56</v>
      </c>
      <c r="I123" s="274" t="s">
        <v>59</v>
      </c>
      <c r="J123" s="274" t="s">
        <v>294</v>
      </c>
      <c r="K123" s="303"/>
    </row>
    <row r="124" s="1" customFormat="1" ht="17.25" customHeight="1">
      <c r="B124" s="302"/>
      <c r="C124" s="276" t="s">
        <v>295</v>
      </c>
      <c r="D124" s="276"/>
      <c r="E124" s="276"/>
      <c r="F124" s="277" t="s">
        <v>296</v>
      </c>
      <c r="G124" s="278"/>
      <c r="H124" s="276"/>
      <c r="I124" s="276"/>
      <c r="J124" s="276" t="s">
        <v>297</v>
      </c>
      <c r="K124" s="303"/>
    </row>
    <row r="125" s="1" customFormat="1" ht="5.25" customHeight="1">
      <c r="B125" s="304"/>
      <c r="C125" s="279"/>
      <c r="D125" s="279"/>
      <c r="E125" s="279"/>
      <c r="F125" s="279"/>
      <c r="G125" s="305"/>
      <c r="H125" s="279"/>
      <c r="I125" s="279"/>
      <c r="J125" s="279"/>
      <c r="K125" s="306"/>
    </row>
    <row r="126" s="1" customFormat="1" ht="15" customHeight="1">
      <c r="B126" s="304"/>
      <c r="C126" s="259" t="s">
        <v>301</v>
      </c>
      <c r="D126" s="281"/>
      <c r="E126" s="281"/>
      <c r="F126" s="282" t="s">
        <v>298</v>
      </c>
      <c r="G126" s="259"/>
      <c r="H126" s="259" t="s">
        <v>338</v>
      </c>
      <c r="I126" s="259" t="s">
        <v>300</v>
      </c>
      <c r="J126" s="259">
        <v>120</v>
      </c>
      <c r="K126" s="307"/>
    </row>
    <row r="127" s="1" customFormat="1" ht="15" customHeight="1">
      <c r="B127" s="304"/>
      <c r="C127" s="259" t="s">
        <v>347</v>
      </c>
      <c r="D127" s="259"/>
      <c r="E127" s="259"/>
      <c r="F127" s="282" t="s">
        <v>298</v>
      </c>
      <c r="G127" s="259"/>
      <c r="H127" s="259" t="s">
        <v>348</v>
      </c>
      <c r="I127" s="259" t="s">
        <v>300</v>
      </c>
      <c r="J127" s="259" t="s">
        <v>349</v>
      </c>
      <c r="K127" s="307"/>
    </row>
    <row r="128" s="1" customFormat="1" ht="15" customHeight="1">
      <c r="B128" s="304"/>
      <c r="C128" s="259" t="s">
        <v>246</v>
      </c>
      <c r="D128" s="259"/>
      <c r="E128" s="259"/>
      <c r="F128" s="282" t="s">
        <v>298</v>
      </c>
      <c r="G128" s="259"/>
      <c r="H128" s="259" t="s">
        <v>350</v>
      </c>
      <c r="I128" s="259" t="s">
        <v>300</v>
      </c>
      <c r="J128" s="259" t="s">
        <v>349</v>
      </c>
      <c r="K128" s="307"/>
    </row>
    <row r="129" s="1" customFormat="1" ht="15" customHeight="1">
      <c r="B129" s="304"/>
      <c r="C129" s="259" t="s">
        <v>309</v>
      </c>
      <c r="D129" s="259"/>
      <c r="E129" s="259"/>
      <c r="F129" s="282" t="s">
        <v>304</v>
      </c>
      <c r="G129" s="259"/>
      <c r="H129" s="259" t="s">
        <v>310</v>
      </c>
      <c r="I129" s="259" t="s">
        <v>300</v>
      </c>
      <c r="J129" s="259">
        <v>15</v>
      </c>
      <c r="K129" s="307"/>
    </row>
    <row r="130" s="1" customFormat="1" ht="15" customHeight="1">
      <c r="B130" s="304"/>
      <c r="C130" s="285" t="s">
        <v>311</v>
      </c>
      <c r="D130" s="285"/>
      <c r="E130" s="285"/>
      <c r="F130" s="286" t="s">
        <v>304</v>
      </c>
      <c r="G130" s="285"/>
      <c r="H130" s="285" t="s">
        <v>312</v>
      </c>
      <c r="I130" s="285" t="s">
        <v>300</v>
      </c>
      <c r="J130" s="285">
        <v>15</v>
      </c>
      <c r="K130" s="307"/>
    </row>
    <row r="131" s="1" customFormat="1" ht="15" customHeight="1">
      <c r="B131" s="304"/>
      <c r="C131" s="285" t="s">
        <v>313</v>
      </c>
      <c r="D131" s="285"/>
      <c r="E131" s="285"/>
      <c r="F131" s="286" t="s">
        <v>304</v>
      </c>
      <c r="G131" s="285"/>
      <c r="H131" s="285" t="s">
        <v>314</v>
      </c>
      <c r="I131" s="285" t="s">
        <v>300</v>
      </c>
      <c r="J131" s="285">
        <v>20</v>
      </c>
      <c r="K131" s="307"/>
    </row>
    <row r="132" s="1" customFormat="1" ht="15" customHeight="1">
      <c r="B132" s="304"/>
      <c r="C132" s="285" t="s">
        <v>315</v>
      </c>
      <c r="D132" s="285"/>
      <c r="E132" s="285"/>
      <c r="F132" s="286" t="s">
        <v>304</v>
      </c>
      <c r="G132" s="285"/>
      <c r="H132" s="285" t="s">
        <v>316</v>
      </c>
      <c r="I132" s="285" t="s">
        <v>300</v>
      </c>
      <c r="J132" s="285">
        <v>20</v>
      </c>
      <c r="K132" s="307"/>
    </row>
    <row r="133" s="1" customFormat="1" ht="15" customHeight="1">
      <c r="B133" s="304"/>
      <c r="C133" s="259" t="s">
        <v>303</v>
      </c>
      <c r="D133" s="259"/>
      <c r="E133" s="259"/>
      <c r="F133" s="282" t="s">
        <v>304</v>
      </c>
      <c r="G133" s="259"/>
      <c r="H133" s="259" t="s">
        <v>338</v>
      </c>
      <c r="I133" s="259" t="s">
        <v>300</v>
      </c>
      <c r="J133" s="259">
        <v>50</v>
      </c>
      <c r="K133" s="307"/>
    </row>
    <row r="134" s="1" customFormat="1" ht="15" customHeight="1">
      <c r="B134" s="304"/>
      <c r="C134" s="259" t="s">
        <v>317</v>
      </c>
      <c r="D134" s="259"/>
      <c r="E134" s="259"/>
      <c r="F134" s="282" t="s">
        <v>304</v>
      </c>
      <c r="G134" s="259"/>
      <c r="H134" s="259" t="s">
        <v>338</v>
      </c>
      <c r="I134" s="259" t="s">
        <v>300</v>
      </c>
      <c r="J134" s="259">
        <v>50</v>
      </c>
      <c r="K134" s="307"/>
    </row>
    <row r="135" s="1" customFormat="1" ht="15" customHeight="1">
      <c r="B135" s="304"/>
      <c r="C135" s="259" t="s">
        <v>323</v>
      </c>
      <c r="D135" s="259"/>
      <c r="E135" s="259"/>
      <c r="F135" s="282" t="s">
        <v>304</v>
      </c>
      <c r="G135" s="259"/>
      <c r="H135" s="259" t="s">
        <v>338</v>
      </c>
      <c r="I135" s="259" t="s">
        <v>300</v>
      </c>
      <c r="J135" s="259">
        <v>50</v>
      </c>
      <c r="K135" s="307"/>
    </row>
    <row r="136" s="1" customFormat="1" ht="15" customHeight="1">
      <c r="B136" s="304"/>
      <c r="C136" s="259" t="s">
        <v>325</v>
      </c>
      <c r="D136" s="259"/>
      <c r="E136" s="259"/>
      <c r="F136" s="282" t="s">
        <v>304</v>
      </c>
      <c r="G136" s="259"/>
      <c r="H136" s="259" t="s">
        <v>338</v>
      </c>
      <c r="I136" s="259" t="s">
        <v>300</v>
      </c>
      <c r="J136" s="259">
        <v>50</v>
      </c>
      <c r="K136" s="307"/>
    </row>
    <row r="137" s="1" customFormat="1" ht="15" customHeight="1">
      <c r="B137" s="304"/>
      <c r="C137" s="259" t="s">
        <v>326</v>
      </c>
      <c r="D137" s="259"/>
      <c r="E137" s="259"/>
      <c r="F137" s="282" t="s">
        <v>304</v>
      </c>
      <c r="G137" s="259"/>
      <c r="H137" s="259" t="s">
        <v>351</v>
      </c>
      <c r="I137" s="259" t="s">
        <v>300</v>
      </c>
      <c r="J137" s="259">
        <v>255</v>
      </c>
      <c r="K137" s="307"/>
    </row>
    <row r="138" s="1" customFormat="1" ht="15" customHeight="1">
      <c r="B138" s="304"/>
      <c r="C138" s="259" t="s">
        <v>328</v>
      </c>
      <c r="D138" s="259"/>
      <c r="E138" s="259"/>
      <c r="F138" s="282" t="s">
        <v>298</v>
      </c>
      <c r="G138" s="259"/>
      <c r="H138" s="259" t="s">
        <v>352</v>
      </c>
      <c r="I138" s="259" t="s">
        <v>330</v>
      </c>
      <c r="J138" s="259"/>
      <c r="K138" s="307"/>
    </row>
    <row r="139" s="1" customFormat="1" ht="15" customHeight="1">
      <c r="B139" s="304"/>
      <c r="C139" s="259" t="s">
        <v>331</v>
      </c>
      <c r="D139" s="259"/>
      <c r="E139" s="259"/>
      <c r="F139" s="282" t="s">
        <v>298</v>
      </c>
      <c r="G139" s="259"/>
      <c r="H139" s="259" t="s">
        <v>353</v>
      </c>
      <c r="I139" s="259" t="s">
        <v>333</v>
      </c>
      <c r="J139" s="259"/>
      <c r="K139" s="307"/>
    </row>
    <row r="140" s="1" customFormat="1" ht="15" customHeight="1">
      <c r="B140" s="304"/>
      <c r="C140" s="259" t="s">
        <v>334</v>
      </c>
      <c r="D140" s="259"/>
      <c r="E140" s="259"/>
      <c r="F140" s="282" t="s">
        <v>298</v>
      </c>
      <c r="G140" s="259"/>
      <c r="H140" s="259" t="s">
        <v>334</v>
      </c>
      <c r="I140" s="259" t="s">
        <v>333</v>
      </c>
      <c r="J140" s="259"/>
      <c r="K140" s="307"/>
    </row>
    <row r="141" s="1" customFormat="1" ht="15" customHeight="1">
      <c r="B141" s="304"/>
      <c r="C141" s="259" t="s">
        <v>40</v>
      </c>
      <c r="D141" s="259"/>
      <c r="E141" s="259"/>
      <c r="F141" s="282" t="s">
        <v>298</v>
      </c>
      <c r="G141" s="259"/>
      <c r="H141" s="259" t="s">
        <v>354</v>
      </c>
      <c r="I141" s="259" t="s">
        <v>333</v>
      </c>
      <c r="J141" s="259"/>
      <c r="K141" s="307"/>
    </row>
    <row r="142" s="1" customFormat="1" ht="15" customHeight="1">
      <c r="B142" s="304"/>
      <c r="C142" s="259" t="s">
        <v>355</v>
      </c>
      <c r="D142" s="259"/>
      <c r="E142" s="259"/>
      <c r="F142" s="282" t="s">
        <v>298</v>
      </c>
      <c r="G142" s="259"/>
      <c r="H142" s="259" t="s">
        <v>356</v>
      </c>
      <c r="I142" s="259" t="s">
        <v>333</v>
      </c>
      <c r="J142" s="259"/>
      <c r="K142" s="307"/>
    </row>
    <row r="143" s="1" customFormat="1" ht="15" customHeight="1">
      <c r="B143" s="308"/>
      <c r="C143" s="309"/>
      <c r="D143" s="309"/>
      <c r="E143" s="309"/>
      <c r="F143" s="309"/>
      <c r="G143" s="309"/>
      <c r="H143" s="309"/>
      <c r="I143" s="309"/>
      <c r="J143" s="309"/>
      <c r="K143" s="310"/>
    </row>
    <row r="144" s="1" customFormat="1" ht="18.75" customHeight="1">
      <c r="B144" s="295"/>
      <c r="C144" s="295"/>
      <c r="D144" s="295"/>
      <c r="E144" s="295"/>
      <c r="F144" s="296"/>
      <c r="G144" s="295"/>
      <c r="H144" s="295"/>
      <c r="I144" s="295"/>
      <c r="J144" s="295"/>
      <c r="K144" s="295"/>
    </row>
    <row r="145" s="1" customFormat="1" ht="18.75" customHeight="1">
      <c r="B145" s="267"/>
      <c r="C145" s="267"/>
      <c r="D145" s="267"/>
      <c r="E145" s="267"/>
      <c r="F145" s="267"/>
      <c r="G145" s="267"/>
      <c r="H145" s="267"/>
      <c r="I145" s="267"/>
      <c r="J145" s="267"/>
      <c r="K145" s="267"/>
    </row>
    <row r="146" s="1" customFormat="1" ht="7.5" customHeight="1">
      <c r="B146" s="268"/>
      <c r="C146" s="269"/>
      <c r="D146" s="269"/>
      <c r="E146" s="269"/>
      <c r="F146" s="269"/>
      <c r="G146" s="269"/>
      <c r="H146" s="269"/>
      <c r="I146" s="269"/>
      <c r="J146" s="269"/>
      <c r="K146" s="270"/>
    </row>
    <row r="147" s="1" customFormat="1" ht="45" customHeight="1">
      <c r="B147" s="271"/>
      <c r="C147" s="272" t="s">
        <v>357</v>
      </c>
      <c r="D147" s="272"/>
      <c r="E147" s="272"/>
      <c r="F147" s="272"/>
      <c r="G147" s="272"/>
      <c r="H147" s="272"/>
      <c r="I147" s="272"/>
      <c r="J147" s="272"/>
      <c r="K147" s="273"/>
    </row>
    <row r="148" s="1" customFormat="1" ht="17.25" customHeight="1">
      <c r="B148" s="271"/>
      <c r="C148" s="274" t="s">
        <v>292</v>
      </c>
      <c r="D148" s="274"/>
      <c r="E148" s="274"/>
      <c r="F148" s="274" t="s">
        <v>293</v>
      </c>
      <c r="G148" s="275"/>
      <c r="H148" s="274" t="s">
        <v>56</v>
      </c>
      <c r="I148" s="274" t="s">
        <v>59</v>
      </c>
      <c r="J148" s="274" t="s">
        <v>294</v>
      </c>
      <c r="K148" s="273"/>
    </row>
    <row r="149" s="1" customFormat="1" ht="17.25" customHeight="1">
      <c r="B149" s="271"/>
      <c r="C149" s="276" t="s">
        <v>295</v>
      </c>
      <c r="D149" s="276"/>
      <c r="E149" s="276"/>
      <c r="F149" s="277" t="s">
        <v>296</v>
      </c>
      <c r="G149" s="278"/>
      <c r="H149" s="276"/>
      <c r="I149" s="276"/>
      <c r="J149" s="276" t="s">
        <v>297</v>
      </c>
      <c r="K149" s="273"/>
    </row>
    <row r="150" s="1" customFormat="1" ht="5.25" customHeight="1">
      <c r="B150" s="284"/>
      <c r="C150" s="279"/>
      <c r="D150" s="279"/>
      <c r="E150" s="279"/>
      <c r="F150" s="279"/>
      <c r="G150" s="280"/>
      <c r="H150" s="279"/>
      <c r="I150" s="279"/>
      <c r="J150" s="279"/>
      <c r="K150" s="307"/>
    </row>
    <row r="151" s="1" customFormat="1" ht="15" customHeight="1">
      <c r="B151" s="284"/>
      <c r="C151" s="311" t="s">
        <v>301</v>
      </c>
      <c r="D151" s="259"/>
      <c r="E151" s="259"/>
      <c r="F151" s="312" t="s">
        <v>298</v>
      </c>
      <c r="G151" s="259"/>
      <c r="H151" s="311" t="s">
        <v>338</v>
      </c>
      <c r="I151" s="311" t="s">
        <v>300</v>
      </c>
      <c r="J151" s="311">
        <v>120</v>
      </c>
      <c r="K151" s="307"/>
    </row>
    <row r="152" s="1" customFormat="1" ht="15" customHeight="1">
      <c r="B152" s="284"/>
      <c r="C152" s="311" t="s">
        <v>347</v>
      </c>
      <c r="D152" s="259"/>
      <c r="E152" s="259"/>
      <c r="F152" s="312" t="s">
        <v>298</v>
      </c>
      <c r="G152" s="259"/>
      <c r="H152" s="311" t="s">
        <v>358</v>
      </c>
      <c r="I152" s="311" t="s">
        <v>300</v>
      </c>
      <c r="J152" s="311" t="s">
        <v>349</v>
      </c>
      <c r="K152" s="307"/>
    </row>
    <row r="153" s="1" customFormat="1" ht="15" customHeight="1">
      <c r="B153" s="284"/>
      <c r="C153" s="311" t="s">
        <v>246</v>
      </c>
      <c r="D153" s="259"/>
      <c r="E153" s="259"/>
      <c r="F153" s="312" t="s">
        <v>298</v>
      </c>
      <c r="G153" s="259"/>
      <c r="H153" s="311" t="s">
        <v>359</v>
      </c>
      <c r="I153" s="311" t="s">
        <v>300</v>
      </c>
      <c r="J153" s="311" t="s">
        <v>349</v>
      </c>
      <c r="K153" s="307"/>
    </row>
    <row r="154" s="1" customFormat="1" ht="15" customHeight="1">
      <c r="B154" s="284"/>
      <c r="C154" s="311" t="s">
        <v>303</v>
      </c>
      <c r="D154" s="259"/>
      <c r="E154" s="259"/>
      <c r="F154" s="312" t="s">
        <v>304</v>
      </c>
      <c r="G154" s="259"/>
      <c r="H154" s="311" t="s">
        <v>338</v>
      </c>
      <c r="I154" s="311" t="s">
        <v>300</v>
      </c>
      <c r="J154" s="311">
        <v>50</v>
      </c>
      <c r="K154" s="307"/>
    </row>
    <row r="155" s="1" customFormat="1" ht="15" customHeight="1">
      <c r="B155" s="284"/>
      <c r="C155" s="311" t="s">
        <v>306</v>
      </c>
      <c r="D155" s="259"/>
      <c r="E155" s="259"/>
      <c r="F155" s="312" t="s">
        <v>298</v>
      </c>
      <c r="G155" s="259"/>
      <c r="H155" s="311" t="s">
        <v>338</v>
      </c>
      <c r="I155" s="311" t="s">
        <v>308</v>
      </c>
      <c r="J155" s="311"/>
      <c r="K155" s="307"/>
    </row>
    <row r="156" s="1" customFormat="1" ht="15" customHeight="1">
      <c r="B156" s="284"/>
      <c r="C156" s="311" t="s">
        <v>317</v>
      </c>
      <c r="D156" s="259"/>
      <c r="E156" s="259"/>
      <c r="F156" s="312" t="s">
        <v>304</v>
      </c>
      <c r="G156" s="259"/>
      <c r="H156" s="311" t="s">
        <v>338</v>
      </c>
      <c r="I156" s="311" t="s">
        <v>300</v>
      </c>
      <c r="J156" s="311">
        <v>50</v>
      </c>
      <c r="K156" s="307"/>
    </row>
    <row r="157" s="1" customFormat="1" ht="15" customHeight="1">
      <c r="B157" s="284"/>
      <c r="C157" s="311" t="s">
        <v>325</v>
      </c>
      <c r="D157" s="259"/>
      <c r="E157" s="259"/>
      <c r="F157" s="312" t="s">
        <v>304</v>
      </c>
      <c r="G157" s="259"/>
      <c r="H157" s="311" t="s">
        <v>338</v>
      </c>
      <c r="I157" s="311" t="s">
        <v>300</v>
      </c>
      <c r="J157" s="311">
        <v>50</v>
      </c>
      <c r="K157" s="307"/>
    </row>
    <row r="158" s="1" customFormat="1" ht="15" customHeight="1">
      <c r="B158" s="284"/>
      <c r="C158" s="311" t="s">
        <v>323</v>
      </c>
      <c r="D158" s="259"/>
      <c r="E158" s="259"/>
      <c r="F158" s="312" t="s">
        <v>304</v>
      </c>
      <c r="G158" s="259"/>
      <c r="H158" s="311" t="s">
        <v>338</v>
      </c>
      <c r="I158" s="311" t="s">
        <v>300</v>
      </c>
      <c r="J158" s="311">
        <v>50</v>
      </c>
      <c r="K158" s="307"/>
    </row>
    <row r="159" s="1" customFormat="1" ht="15" customHeight="1">
      <c r="B159" s="284"/>
      <c r="C159" s="311" t="s">
        <v>89</v>
      </c>
      <c r="D159" s="259"/>
      <c r="E159" s="259"/>
      <c r="F159" s="312" t="s">
        <v>298</v>
      </c>
      <c r="G159" s="259"/>
      <c r="H159" s="311" t="s">
        <v>360</v>
      </c>
      <c r="I159" s="311" t="s">
        <v>300</v>
      </c>
      <c r="J159" s="311" t="s">
        <v>361</v>
      </c>
      <c r="K159" s="307"/>
    </row>
    <row r="160" s="1" customFormat="1" ht="15" customHeight="1">
      <c r="B160" s="284"/>
      <c r="C160" s="311" t="s">
        <v>362</v>
      </c>
      <c r="D160" s="259"/>
      <c r="E160" s="259"/>
      <c r="F160" s="312" t="s">
        <v>298</v>
      </c>
      <c r="G160" s="259"/>
      <c r="H160" s="311" t="s">
        <v>363</v>
      </c>
      <c r="I160" s="311" t="s">
        <v>333</v>
      </c>
      <c r="J160" s="311"/>
      <c r="K160" s="307"/>
    </row>
    <row r="161" s="1" customFormat="1" ht="15" customHeight="1">
      <c r="B161" s="313"/>
      <c r="C161" s="293"/>
      <c r="D161" s="293"/>
      <c r="E161" s="293"/>
      <c r="F161" s="293"/>
      <c r="G161" s="293"/>
      <c r="H161" s="293"/>
      <c r="I161" s="293"/>
      <c r="J161" s="293"/>
      <c r="K161" s="314"/>
    </row>
    <row r="162" s="1" customFormat="1" ht="18.75" customHeight="1">
      <c r="B162" s="295"/>
      <c r="C162" s="305"/>
      <c r="D162" s="305"/>
      <c r="E162" s="305"/>
      <c r="F162" s="315"/>
      <c r="G162" s="305"/>
      <c r="H162" s="305"/>
      <c r="I162" s="305"/>
      <c r="J162" s="305"/>
      <c r="K162" s="295"/>
    </row>
    <row r="163" s="1" customFormat="1" ht="18.75" customHeight="1">
      <c r="B163" s="267"/>
      <c r="C163" s="267"/>
      <c r="D163" s="267"/>
      <c r="E163" s="267"/>
      <c r="F163" s="267"/>
      <c r="G163" s="267"/>
      <c r="H163" s="267"/>
      <c r="I163" s="267"/>
      <c r="J163" s="267"/>
      <c r="K163" s="267"/>
    </row>
    <row r="164" s="1" customFormat="1" ht="7.5" customHeight="1">
      <c r="B164" s="246"/>
      <c r="C164" s="247"/>
      <c r="D164" s="247"/>
      <c r="E164" s="247"/>
      <c r="F164" s="247"/>
      <c r="G164" s="247"/>
      <c r="H164" s="247"/>
      <c r="I164" s="247"/>
      <c r="J164" s="247"/>
      <c r="K164" s="248"/>
    </row>
    <row r="165" s="1" customFormat="1" ht="45" customHeight="1">
      <c r="B165" s="249"/>
      <c r="C165" s="250" t="s">
        <v>364</v>
      </c>
      <c r="D165" s="250"/>
      <c r="E165" s="250"/>
      <c r="F165" s="250"/>
      <c r="G165" s="250"/>
      <c r="H165" s="250"/>
      <c r="I165" s="250"/>
      <c r="J165" s="250"/>
      <c r="K165" s="251"/>
    </row>
    <row r="166" s="1" customFormat="1" ht="17.25" customHeight="1">
      <c r="B166" s="249"/>
      <c r="C166" s="274" t="s">
        <v>292</v>
      </c>
      <c r="D166" s="274"/>
      <c r="E166" s="274"/>
      <c r="F166" s="274" t="s">
        <v>293</v>
      </c>
      <c r="G166" s="316"/>
      <c r="H166" s="317" t="s">
        <v>56</v>
      </c>
      <c r="I166" s="317" t="s">
        <v>59</v>
      </c>
      <c r="J166" s="274" t="s">
        <v>294</v>
      </c>
      <c r="K166" s="251"/>
    </row>
    <row r="167" s="1" customFormat="1" ht="17.25" customHeight="1">
      <c r="B167" s="252"/>
      <c r="C167" s="276" t="s">
        <v>295</v>
      </c>
      <c r="D167" s="276"/>
      <c r="E167" s="276"/>
      <c r="F167" s="277" t="s">
        <v>296</v>
      </c>
      <c r="G167" s="318"/>
      <c r="H167" s="319"/>
      <c r="I167" s="319"/>
      <c r="J167" s="276" t="s">
        <v>297</v>
      </c>
      <c r="K167" s="254"/>
    </row>
    <row r="168" s="1" customFormat="1" ht="5.25" customHeight="1">
      <c r="B168" s="284"/>
      <c r="C168" s="279"/>
      <c r="D168" s="279"/>
      <c r="E168" s="279"/>
      <c r="F168" s="279"/>
      <c r="G168" s="280"/>
      <c r="H168" s="279"/>
      <c r="I168" s="279"/>
      <c r="J168" s="279"/>
      <c r="K168" s="307"/>
    </row>
    <row r="169" s="1" customFormat="1" ht="15" customHeight="1">
      <c r="B169" s="284"/>
      <c r="C169" s="259" t="s">
        <v>301</v>
      </c>
      <c r="D169" s="259"/>
      <c r="E169" s="259"/>
      <c r="F169" s="282" t="s">
        <v>298</v>
      </c>
      <c r="G169" s="259"/>
      <c r="H169" s="259" t="s">
        <v>338</v>
      </c>
      <c r="I169" s="259" t="s">
        <v>300</v>
      </c>
      <c r="J169" s="259">
        <v>120</v>
      </c>
      <c r="K169" s="307"/>
    </row>
    <row r="170" s="1" customFormat="1" ht="15" customHeight="1">
      <c r="B170" s="284"/>
      <c r="C170" s="259" t="s">
        <v>347</v>
      </c>
      <c r="D170" s="259"/>
      <c r="E170" s="259"/>
      <c r="F170" s="282" t="s">
        <v>298</v>
      </c>
      <c r="G170" s="259"/>
      <c r="H170" s="259" t="s">
        <v>348</v>
      </c>
      <c r="I170" s="259" t="s">
        <v>300</v>
      </c>
      <c r="J170" s="259" t="s">
        <v>349</v>
      </c>
      <c r="K170" s="307"/>
    </row>
    <row r="171" s="1" customFormat="1" ht="15" customHeight="1">
      <c r="B171" s="284"/>
      <c r="C171" s="259" t="s">
        <v>246</v>
      </c>
      <c r="D171" s="259"/>
      <c r="E171" s="259"/>
      <c r="F171" s="282" t="s">
        <v>298</v>
      </c>
      <c r="G171" s="259"/>
      <c r="H171" s="259" t="s">
        <v>365</v>
      </c>
      <c r="I171" s="259" t="s">
        <v>300</v>
      </c>
      <c r="J171" s="259" t="s">
        <v>349</v>
      </c>
      <c r="K171" s="307"/>
    </row>
    <row r="172" s="1" customFormat="1" ht="15" customHeight="1">
      <c r="B172" s="284"/>
      <c r="C172" s="259" t="s">
        <v>303</v>
      </c>
      <c r="D172" s="259"/>
      <c r="E172" s="259"/>
      <c r="F172" s="282" t="s">
        <v>304</v>
      </c>
      <c r="G172" s="259"/>
      <c r="H172" s="259" t="s">
        <v>365</v>
      </c>
      <c r="I172" s="259" t="s">
        <v>300</v>
      </c>
      <c r="J172" s="259">
        <v>50</v>
      </c>
      <c r="K172" s="307"/>
    </row>
    <row r="173" s="1" customFormat="1" ht="15" customHeight="1">
      <c r="B173" s="284"/>
      <c r="C173" s="259" t="s">
        <v>306</v>
      </c>
      <c r="D173" s="259"/>
      <c r="E173" s="259"/>
      <c r="F173" s="282" t="s">
        <v>298</v>
      </c>
      <c r="G173" s="259"/>
      <c r="H173" s="259" t="s">
        <v>365</v>
      </c>
      <c r="I173" s="259" t="s">
        <v>308</v>
      </c>
      <c r="J173" s="259"/>
      <c r="K173" s="307"/>
    </row>
    <row r="174" s="1" customFormat="1" ht="15" customHeight="1">
      <c r="B174" s="284"/>
      <c r="C174" s="259" t="s">
        <v>317</v>
      </c>
      <c r="D174" s="259"/>
      <c r="E174" s="259"/>
      <c r="F174" s="282" t="s">
        <v>304</v>
      </c>
      <c r="G174" s="259"/>
      <c r="H174" s="259" t="s">
        <v>365</v>
      </c>
      <c r="I174" s="259" t="s">
        <v>300</v>
      </c>
      <c r="J174" s="259">
        <v>50</v>
      </c>
      <c r="K174" s="307"/>
    </row>
    <row r="175" s="1" customFormat="1" ht="15" customHeight="1">
      <c r="B175" s="284"/>
      <c r="C175" s="259" t="s">
        <v>325</v>
      </c>
      <c r="D175" s="259"/>
      <c r="E175" s="259"/>
      <c r="F175" s="282" t="s">
        <v>304</v>
      </c>
      <c r="G175" s="259"/>
      <c r="H175" s="259" t="s">
        <v>365</v>
      </c>
      <c r="I175" s="259" t="s">
        <v>300</v>
      </c>
      <c r="J175" s="259">
        <v>50</v>
      </c>
      <c r="K175" s="307"/>
    </row>
    <row r="176" s="1" customFormat="1" ht="15" customHeight="1">
      <c r="B176" s="284"/>
      <c r="C176" s="259" t="s">
        <v>323</v>
      </c>
      <c r="D176" s="259"/>
      <c r="E176" s="259"/>
      <c r="F176" s="282" t="s">
        <v>304</v>
      </c>
      <c r="G176" s="259"/>
      <c r="H176" s="259" t="s">
        <v>365</v>
      </c>
      <c r="I176" s="259" t="s">
        <v>300</v>
      </c>
      <c r="J176" s="259">
        <v>50</v>
      </c>
      <c r="K176" s="307"/>
    </row>
    <row r="177" s="1" customFormat="1" ht="15" customHeight="1">
      <c r="B177" s="284"/>
      <c r="C177" s="259" t="s">
        <v>102</v>
      </c>
      <c r="D177" s="259"/>
      <c r="E177" s="259"/>
      <c r="F177" s="282" t="s">
        <v>298</v>
      </c>
      <c r="G177" s="259"/>
      <c r="H177" s="259" t="s">
        <v>366</v>
      </c>
      <c r="I177" s="259" t="s">
        <v>367</v>
      </c>
      <c r="J177" s="259"/>
      <c r="K177" s="307"/>
    </row>
    <row r="178" s="1" customFormat="1" ht="15" customHeight="1">
      <c r="B178" s="284"/>
      <c r="C178" s="259" t="s">
        <v>59</v>
      </c>
      <c r="D178" s="259"/>
      <c r="E178" s="259"/>
      <c r="F178" s="282" t="s">
        <v>298</v>
      </c>
      <c r="G178" s="259"/>
      <c r="H178" s="259" t="s">
        <v>368</v>
      </c>
      <c r="I178" s="259" t="s">
        <v>369</v>
      </c>
      <c r="J178" s="259">
        <v>1</v>
      </c>
      <c r="K178" s="307"/>
    </row>
    <row r="179" s="1" customFormat="1" ht="15" customHeight="1">
      <c r="B179" s="284"/>
      <c r="C179" s="259" t="s">
        <v>55</v>
      </c>
      <c r="D179" s="259"/>
      <c r="E179" s="259"/>
      <c r="F179" s="282" t="s">
        <v>298</v>
      </c>
      <c r="G179" s="259"/>
      <c r="H179" s="259" t="s">
        <v>370</v>
      </c>
      <c r="I179" s="259" t="s">
        <v>300</v>
      </c>
      <c r="J179" s="259">
        <v>20</v>
      </c>
      <c r="K179" s="307"/>
    </row>
    <row r="180" s="1" customFormat="1" ht="15" customHeight="1">
      <c r="B180" s="284"/>
      <c r="C180" s="259" t="s">
        <v>56</v>
      </c>
      <c r="D180" s="259"/>
      <c r="E180" s="259"/>
      <c r="F180" s="282" t="s">
        <v>298</v>
      </c>
      <c r="G180" s="259"/>
      <c r="H180" s="259" t="s">
        <v>371</v>
      </c>
      <c r="I180" s="259" t="s">
        <v>300</v>
      </c>
      <c r="J180" s="259">
        <v>255</v>
      </c>
      <c r="K180" s="307"/>
    </row>
    <row r="181" s="1" customFormat="1" ht="15" customHeight="1">
      <c r="B181" s="284"/>
      <c r="C181" s="259" t="s">
        <v>103</v>
      </c>
      <c r="D181" s="259"/>
      <c r="E181" s="259"/>
      <c r="F181" s="282" t="s">
        <v>298</v>
      </c>
      <c r="G181" s="259"/>
      <c r="H181" s="259" t="s">
        <v>262</v>
      </c>
      <c r="I181" s="259" t="s">
        <v>300</v>
      </c>
      <c r="J181" s="259">
        <v>10</v>
      </c>
      <c r="K181" s="307"/>
    </row>
    <row r="182" s="1" customFormat="1" ht="15" customHeight="1">
      <c r="B182" s="284"/>
      <c r="C182" s="259" t="s">
        <v>104</v>
      </c>
      <c r="D182" s="259"/>
      <c r="E182" s="259"/>
      <c r="F182" s="282" t="s">
        <v>298</v>
      </c>
      <c r="G182" s="259"/>
      <c r="H182" s="259" t="s">
        <v>372</v>
      </c>
      <c r="I182" s="259" t="s">
        <v>333</v>
      </c>
      <c r="J182" s="259"/>
      <c r="K182" s="307"/>
    </row>
    <row r="183" s="1" customFormat="1" ht="15" customHeight="1">
      <c r="B183" s="284"/>
      <c r="C183" s="259" t="s">
        <v>373</v>
      </c>
      <c r="D183" s="259"/>
      <c r="E183" s="259"/>
      <c r="F183" s="282" t="s">
        <v>298</v>
      </c>
      <c r="G183" s="259"/>
      <c r="H183" s="259" t="s">
        <v>374</v>
      </c>
      <c r="I183" s="259" t="s">
        <v>333</v>
      </c>
      <c r="J183" s="259"/>
      <c r="K183" s="307"/>
    </row>
    <row r="184" s="1" customFormat="1" ht="15" customHeight="1">
      <c r="B184" s="284"/>
      <c r="C184" s="259" t="s">
        <v>362</v>
      </c>
      <c r="D184" s="259"/>
      <c r="E184" s="259"/>
      <c r="F184" s="282" t="s">
        <v>298</v>
      </c>
      <c r="G184" s="259"/>
      <c r="H184" s="259" t="s">
        <v>375</v>
      </c>
      <c r="I184" s="259" t="s">
        <v>333</v>
      </c>
      <c r="J184" s="259"/>
      <c r="K184" s="307"/>
    </row>
    <row r="185" s="1" customFormat="1" ht="15" customHeight="1">
      <c r="B185" s="284"/>
      <c r="C185" s="259" t="s">
        <v>106</v>
      </c>
      <c r="D185" s="259"/>
      <c r="E185" s="259"/>
      <c r="F185" s="282" t="s">
        <v>304</v>
      </c>
      <c r="G185" s="259"/>
      <c r="H185" s="259" t="s">
        <v>376</v>
      </c>
      <c r="I185" s="259" t="s">
        <v>300</v>
      </c>
      <c r="J185" s="259">
        <v>50</v>
      </c>
      <c r="K185" s="307"/>
    </row>
    <row r="186" s="1" customFormat="1" ht="15" customHeight="1">
      <c r="B186" s="284"/>
      <c r="C186" s="259" t="s">
        <v>377</v>
      </c>
      <c r="D186" s="259"/>
      <c r="E186" s="259"/>
      <c r="F186" s="282" t="s">
        <v>304</v>
      </c>
      <c r="G186" s="259"/>
      <c r="H186" s="259" t="s">
        <v>378</v>
      </c>
      <c r="I186" s="259" t="s">
        <v>379</v>
      </c>
      <c r="J186" s="259"/>
      <c r="K186" s="307"/>
    </row>
    <row r="187" s="1" customFormat="1" ht="15" customHeight="1">
      <c r="B187" s="284"/>
      <c r="C187" s="259" t="s">
        <v>380</v>
      </c>
      <c r="D187" s="259"/>
      <c r="E187" s="259"/>
      <c r="F187" s="282" t="s">
        <v>304</v>
      </c>
      <c r="G187" s="259"/>
      <c r="H187" s="259" t="s">
        <v>381</v>
      </c>
      <c r="I187" s="259" t="s">
        <v>379</v>
      </c>
      <c r="J187" s="259"/>
      <c r="K187" s="307"/>
    </row>
    <row r="188" s="1" customFormat="1" ht="15" customHeight="1">
      <c r="B188" s="284"/>
      <c r="C188" s="259" t="s">
        <v>382</v>
      </c>
      <c r="D188" s="259"/>
      <c r="E188" s="259"/>
      <c r="F188" s="282" t="s">
        <v>304</v>
      </c>
      <c r="G188" s="259"/>
      <c r="H188" s="259" t="s">
        <v>383</v>
      </c>
      <c r="I188" s="259" t="s">
        <v>379</v>
      </c>
      <c r="J188" s="259"/>
      <c r="K188" s="307"/>
    </row>
    <row r="189" s="1" customFormat="1" ht="15" customHeight="1">
      <c r="B189" s="284"/>
      <c r="C189" s="320" t="s">
        <v>384</v>
      </c>
      <c r="D189" s="259"/>
      <c r="E189" s="259"/>
      <c r="F189" s="282" t="s">
        <v>304</v>
      </c>
      <c r="G189" s="259"/>
      <c r="H189" s="259" t="s">
        <v>385</v>
      </c>
      <c r="I189" s="259" t="s">
        <v>386</v>
      </c>
      <c r="J189" s="321" t="s">
        <v>387</v>
      </c>
      <c r="K189" s="307"/>
    </row>
    <row r="190" s="15" customFormat="1" ht="15" customHeight="1">
      <c r="B190" s="322"/>
      <c r="C190" s="323" t="s">
        <v>388</v>
      </c>
      <c r="D190" s="324"/>
      <c r="E190" s="324"/>
      <c r="F190" s="325" t="s">
        <v>304</v>
      </c>
      <c r="G190" s="324"/>
      <c r="H190" s="324" t="s">
        <v>389</v>
      </c>
      <c r="I190" s="324" t="s">
        <v>386</v>
      </c>
      <c r="J190" s="326" t="s">
        <v>387</v>
      </c>
      <c r="K190" s="327"/>
    </row>
    <row r="191" s="1" customFormat="1" ht="15" customHeight="1">
      <c r="B191" s="284"/>
      <c r="C191" s="320" t="s">
        <v>44</v>
      </c>
      <c r="D191" s="259"/>
      <c r="E191" s="259"/>
      <c r="F191" s="282" t="s">
        <v>298</v>
      </c>
      <c r="G191" s="259"/>
      <c r="H191" s="256" t="s">
        <v>390</v>
      </c>
      <c r="I191" s="259" t="s">
        <v>391</v>
      </c>
      <c r="J191" s="259"/>
      <c r="K191" s="307"/>
    </row>
    <row r="192" s="1" customFormat="1" ht="15" customHeight="1">
      <c r="B192" s="284"/>
      <c r="C192" s="320" t="s">
        <v>392</v>
      </c>
      <c r="D192" s="259"/>
      <c r="E192" s="259"/>
      <c r="F192" s="282" t="s">
        <v>298</v>
      </c>
      <c r="G192" s="259"/>
      <c r="H192" s="259" t="s">
        <v>393</v>
      </c>
      <c r="I192" s="259" t="s">
        <v>333</v>
      </c>
      <c r="J192" s="259"/>
      <c r="K192" s="307"/>
    </row>
    <row r="193" s="1" customFormat="1" ht="15" customHeight="1">
      <c r="B193" s="284"/>
      <c r="C193" s="320" t="s">
        <v>394</v>
      </c>
      <c r="D193" s="259"/>
      <c r="E193" s="259"/>
      <c r="F193" s="282" t="s">
        <v>298</v>
      </c>
      <c r="G193" s="259"/>
      <c r="H193" s="259" t="s">
        <v>395</v>
      </c>
      <c r="I193" s="259" t="s">
        <v>333</v>
      </c>
      <c r="J193" s="259"/>
      <c r="K193" s="307"/>
    </row>
    <row r="194" s="1" customFormat="1" ht="15" customHeight="1">
      <c r="B194" s="284"/>
      <c r="C194" s="320" t="s">
        <v>396</v>
      </c>
      <c r="D194" s="259"/>
      <c r="E194" s="259"/>
      <c r="F194" s="282" t="s">
        <v>304</v>
      </c>
      <c r="G194" s="259"/>
      <c r="H194" s="259" t="s">
        <v>397</v>
      </c>
      <c r="I194" s="259" t="s">
        <v>333</v>
      </c>
      <c r="J194" s="259"/>
      <c r="K194" s="307"/>
    </row>
    <row r="195" s="1" customFormat="1" ht="15" customHeight="1">
      <c r="B195" s="313"/>
      <c r="C195" s="328"/>
      <c r="D195" s="293"/>
      <c r="E195" s="293"/>
      <c r="F195" s="293"/>
      <c r="G195" s="293"/>
      <c r="H195" s="293"/>
      <c r="I195" s="293"/>
      <c r="J195" s="293"/>
      <c r="K195" s="314"/>
    </row>
    <row r="196" s="1" customFormat="1" ht="18.75" customHeight="1">
      <c r="B196" s="295"/>
      <c r="C196" s="305"/>
      <c r="D196" s="305"/>
      <c r="E196" s="305"/>
      <c r="F196" s="315"/>
      <c r="G196" s="305"/>
      <c r="H196" s="305"/>
      <c r="I196" s="305"/>
      <c r="J196" s="305"/>
      <c r="K196" s="295"/>
    </row>
    <row r="197" s="1" customFormat="1" ht="18.75" customHeight="1">
      <c r="B197" s="295"/>
      <c r="C197" s="305"/>
      <c r="D197" s="305"/>
      <c r="E197" s="305"/>
      <c r="F197" s="315"/>
      <c r="G197" s="305"/>
      <c r="H197" s="305"/>
      <c r="I197" s="305"/>
      <c r="J197" s="305"/>
      <c r="K197" s="295"/>
    </row>
    <row r="198" s="1" customFormat="1" ht="18.75" customHeight="1">
      <c r="B198" s="267"/>
      <c r="C198" s="267"/>
      <c r="D198" s="267"/>
      <c r="E198" s="267"/>
      <c r="F198" s="267"/>
      <c r="G198" s="267"/>
      <c r="H198" s="267"/>
      <c r="I198" s="267"/>
      <c r="J198" s="267"/>
      <c r="K198" s="267"/>
    </row>
    <row r="199" s="1" customFormat="1" ht="13.5">
      <c r="B199" s="246"/>
      <c r="C199" s="247"/>
      <c r="D199" s="247"/>
      <c r="E199" s="247"/>
      <c r="F199" s="247"/>
      <c r="G199" s="247"/>
      <c r="H199" s="247"/>
      <c r="I199" s="247"/>
      <c r="J199" s="247"/>
      <c r="K199" s="248"/>
    </row>
    <row r="200" s="1" customFormat="1" ht="21">
      <c r="B200" s="249"/>
      <c r="C200" s="250" t="s">
        <v>398</v>
      </c>
      <c r="D200" s="250"/>
      <c r="E200" s="250"/>
      <c r="F200" s="250"/>
      <c r="G200" s="250"/>
      <c r="H200" s="250"/>
      <c r="I200" s="250"/>
      <c r="J200" s="250"/>
      <c r="K200" s="251"/>
    </row>
    <row r="201" s="1" customFormat="1" ht="25.5" customHeight="1">
      <c r="B201" s="249"/>
      <c r="C201" s="329" t="s">
        <v>399</v>
      </c>
      <c r="D201" s="329"/>
      <c r="E201" s="329"/>
      <c r="F201" s="329" t="s">
        <v>400</v>
      </c>
      <c r="G201" s="330"/>
      <c r="H201" s="329" t="s">
        <v>401</v>
      </c>
      <c r="I201" s="329"/>
      <c r="J201" s="329"/>
      <c r="K201" s="251"/>
    </row>
    <row r="202" s="1" customFormat="1" ht="5.25" customHeight="1">
      <c r="B202" s="284"/>
      <c r="C202" s="279"/>
      <c r="D202" s="279"/>
      <c r="E202" s="279"/>
      <c r="F202" s="279"/>
      <c r="G202" s="305"/>
      <c r="H202" s="279"/>
      <c r="I202" s="279"/>
      <c r="J202" s="279"/>
      <c r="K202" s="307"/>
    </row>
    <row r="203" s="1" customFormat="1" ht="15" customHeight="1">
      <c r="B203" s="284"/>
      <c r="C203" s="259" t="s">
        <v>391</v>
      </c>
      <c r="D203" s="259"/>
      <c r="E203" s="259"/>
      <c r="F203" s="282" t="s">
        <v>45</v>
      </c>
      <c r="G203" s="259"/>
      <c r="H203" s="259" t="s">
        <v>402</v>
      </c>
      <c r="I203" s="259"/>
      <c r="J203" s="259"/>
      <c r="K203" s="307"/>
    </row>
    <row r="204" s="1" customFormat="1" ht="15" customHeight="1">
      <c r="B204" s="284"/>
      <c r="C204" s="259"/>
      <c r="D204" s="259"/>
      <c r="E204" s="259"/>
      <c r="F204" s="282" t="s">
        <v>46</v>
      </c>
      <c r="G204" s="259"/>
      <c r="H204" s="259" t="s">
        <v>403</v>
      </c>
      <c r="I204" s="259"/>
      <c r="J204" s="259"/>
      <c r="K204" s="307"/>
    </row>
    <row r="205" s="1" customFormat="1" ht="15" customHeight="1">
      <c r="B205" s="284"/>
      <c r="C205" s="259"/>
      <c r="D205" s="259"/>
      <c r="E205" s="259"/>
      <c r="F205" s="282" t="s">
        <v>49</v>
      </c>
      <c r="G205" s="259"/>
      <c r="H205" s="259" t="s">
        <v>404</v>
      </c>
      <c r="I205" s="259"/>
      <c r="J205" s="259"/>
      <c r="K205" s="307"/>
    </row>
    <row r="206" s="1" customFormat="1" ht="15" customHeight="1">
      <c r="B206" s="284"/>
      <c r="C206" s="259"/>
      <c r="D206" s="259"/>
      <c r="E206" s="259"/>
      <c r="F206" s="282" t="s">
        <v>47</v>
      </c>
      <c r="G206" s="259"/>
      <c r="H206" s="259" t="s">
        <v>405</v>
      </c>
      <c r="I206" s="259"/>
      <c r="J206" s="259"/>
      <c r="K206" s="307"/>
    </row>
    <row r="207" s="1" customFormat="1" ht="15" customHeight="1">
      <c r="B207" s="284"/>
      <c r="C207" s="259"/>
      <c r="D207" s="259"/>
      <c r="E207" s="259"/>
      <c r="F207" s="282" t="s">
        <v>48</v>
      </c>
      <c r="G207" s="259"/>
      <c r="H207" s="259" t="s">
        <v>406</v>
      </c>
      <c r="I207" s="259"/>
      <c r="J207" s="259"/>
      <c r="K207" s="307"/>
    </row>
    <row r="208" s="1" customFormat="1" ht="15" customHeight="1">
      <c r="B208" s="284"/>
      <c r="C208" s="259"/>
      <c r="D208" s="259"/>
      <c r="E208" s="259"/>
      <c r="F208" s="282"/>
      <c r="G208" s="259"/>
      <c r="H208" s="259"/>
      <c r="I208" s="259"/>
      <c r="J208" s="259"/>
      <c r="K208" s="307"/>
    </row>
    <row r="209" s="1" customFormat="1" ht="15" customHeight="1">
      <c r="B209" s="284"/>
      <c r="C209" s="259" t="s">
        <v>345</v>
      </c>
      <c r="D209" s="259"/>
      <c r="E209" s="259"/>
      <c r="F209" s="282" t="s">
        <v>81</v>
      </c>
      <c r="G209" s="259"/>
      <c r="H209" s="259" t="s">
        <v>407</v>
      </c>
      <c r="I209" s="259"/>
      <c r="J209" s="259"/>
      <c r="K209" s="307"/>
    </row>
    <row r="210" s="1" customFormat="1" ht="15" customHeight="1">
      <c r="B210" s="284"/>
      <c r="C210" s="259"/>
      <c r="D210" s="259"/>
      <c r="E210" s="259"/>
      <c r="F210" s="282" t="s">
        <v>240</v>
      </c>
      <c r="G210" s="259"/>
      <c r="H210" s="259" t="s">
        <v>241</v>
      </c>
      <c r="I210" s="259"/>
      <c r="J210" s="259"/>
      <c r="K210" s="307"/>
    </row>
    <row r="211" s="1" customFormat="1" ht="15" customHeight="1">
      <c r="B211" s="284"/>
      <c r="C211" s="259"/>
      <c r="D211" s="259"/>
      <c r="E211" s="259"/>
      <c r="F211" s="282" t="s">
        <v>238</v>
      </c>
      <c r="G211" s="259"/>
      <c r="H211" s="259" t="s">
        <v>408</v>
      </c>
      <c r="I211" s="259"/>
      <c r="J211" s="259"/>
      <c r="K211" s="307"/>
    </row>
    <row r="212" s="1" customFormat="1" ht="15" customHeight="1">
      <c r="B212" s="331"/>
      <c r="C212" s="259"/>
      <c r="D212" s="259"/>
      <c r="E212" s="259"/>
      <c r="F212" s="282" t="s">
        <v>242</v>
      </c>
      <c r="G212" s="320"/>
      <c r="H212" s="311" t="s">
        <v>243</v>
      </c>
      <c r="I212" s="311"/>
      <c r="J212" s="311"/>
      <c r="K212" s="332"/>
    </row>
    <row r="213" s="1" customFormat="1" ht="15" customHeight="1">
      <c r="B213" s="331"/>
      <c r="C213" s="259"/>
      <c r="D213" s="259"/>
      <c r="E213" s="259"/>
      <c r="F213" s="282" t="s">
        <v>244</v>
      </c>
      <c r="G213" s="320"/>
      <c r="H213" s="311" t="s">
        <v>409</v>
      </c>
      <c r="I213" s="311"/>
      <c r="J213" s="311"/>
      <c r="K213" s="332"/>
    </row>
    <row r="214" s="1" customFormat="1" ht="15" customHeight="1">
      <c r="B214" s="331"/>
      <c r="C214" s="259"/>
      <c r="D214" s="259"/>
      <c r="E214" s="259"/>
      <c r="F214" s="282"/>
      <c r="G214" s="320"/>
      <c r="H214" s="311"/>
      <c r="I214" s="311"/>
      <c r="J214" s="311"/>
      <c r="K214" s="332"/>
    </row>
    <row r="215" s="1" customFormat="1" ht="15" customHeight="1">
      <c r="B215" s="331"/>
      <c r="C215" s="259" t="s">
        <v>369</v>
      </c>
      <c r="D215" s="259"/>
      <c r="E215" s="259"/>
      <c r="F215" s="282">
        <v>1</v>
      </c>
      <c r="G215" s="320"/>
      <c r="H215" s="311" t="s">
        <v>410</v>
      </c>
      <c r="I215" s="311"/>
      <c r="J215" s="311"/>
      <c r="K215" s="332"/>
    </row>
    <row r="216" s="1" customFormat="1" ht="15" customHeight="1">
      <c r="B216" s="331"/>
      <c r="C216" s="259"/>
      <c r="D216" s="259"/>
      <c r="E216" s="259"/>
      <c r="F216" s="282">
        <v>2</v>
      </c>
      <c r="G216" s="320"/>
      <c r="H216" s="311" t="s">
        <v>411</v>
      </c>
      <c r="I216" s="311"/>
      <c r="J216" s="311"/>
      <c r="K216" s="332"/>
    </row>
    <row r="217" s="1" customFormat="1" ht="15" customHeight="1">
      <c r="B217" s="331"/>
      <c r="C217" s="259"/>
      <c r="D217" s="259"/>
      <c r="E217" s="259"/>
      <c r="F217" s="282">
        <v>3</v>
      </c>
      <c r="G217" s="320"/>
      <c r="H217" s="311" t="s">
        <v>412</v>
      </c>
      <c r="I217" s="311"/>
      <c r="J217" s="311"/>
      <c r="K217" s="332"/>
    </row>
    <row r="218" s="1" customFormat="1" ht="15" customHeight="1">
      <c r="B218" s="331"/>
      <c r="C218" s="259"/>
      <c r="D218" s="259"/>
      <c r="E218" s="259"/>
      <c r="F218" s="282">
        <v>4</v>
      </c>
      <c r="G218" s="320"/>
      <c r="H218" s="311" t="s">
        <v>413</v>
      </c>
      <c r="I218" s="311"/>
      <c r="J218" s="311"/>
      <c r="K218" s="332"/>
    </row>
    <row r="219" s="1" customFormat="1" ht="12.75" customHeight="1">
      <c r="B219" s="333"/>
      <c r="C219" s="334"/>
      <c r="D219" s="334"/>
      <c r="E219" s="334"/>
      <c r="F219" s="334"/>
      <c r="G219" s="334"/>
      <c r="H219" s="334"/>
      <c r="I219" s="334"/>
      <c r="J219" s="334"/>
      <c r="K219" s="33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Křehla Milan</dc:creator>
  <cp:lastModifiedBy>Křehla Milan</cp:lastModifiedBy>
  <dcterms:created xsi:type="dcterms:W3CDTF">2024-12-17T07:43:06Z</dcterms:created>
  <dcterms:modified xsi:type="dcterms:W3CDTF">2024-12-17T07:43:08Z</dcterms:modified>
</cp:coreProperties>
</file>