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bmp" ContentType="image/bitmap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a - Architektonicko st..." sheetId="2" r:id="rId2"/>
    <sheet name="D.1b - Architektonicko st..." sheetId="3" r:id="rId3"/>
    <sheet name="99 - Vedlejší a ostatní n..." sheetId="4" r:id="rId4"/>
    <sheet name="Seznam figur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'D.1a - Architektonicko st...'!$C$90:$K$126</definedName>
    <definedName name="_xlnm.Print_Area" localSheetId="1">'D.1a - Architektonicko st...'!$C$4:$J$41,'D.1a - Architektonicko st...'!$C$47:$J$70,'D.1a - Architektonicko st...'!$C$76:$K$126</definedName>
    <definedName name="_xlnm.Print_Titles" localSheetId="1">'D.1a - Architektonicko st...'!$90:$90</definedName>
    <definedName name="_xlnm._FilterDatabase" localSheetId="2" hidden="1">'D.1b - Architektonicko st...'!$C$92:$K$209</definedName>
    <definedName name="_xlnm.Print_Area" localSheetId="2">'D.1b - Architektonicko st...'!$C$4:$J$41,'D.1b - Architektonicko st...'!$C$47:$J$72,'D.1b - Architektonicko st...'!$C$78:$K$209</definedName>
    <definedName name="_xlnm.Print_Titles" localSheetId="2">'D.1b - Architektonicko st...'!$92:$92</definedName>
    <definedName name="_xlnm._FilterDatabase" localSheetId="3" hidden="1">'99 - Vedlejší a ostatní n...'!$C$81:$K$88</definedName>
    <definedName name="_xlnm.Print_Area" localSheetId="3">'99 - Vedlejší a ostatní n...'!$C$4:$J$39,'99 - Vedlejší a ostatní n...'!$C$45:$J$63,'99 - Vedlejší a ostatní n...'!$C$69:$K$88</definedName>
    <definedName name="_xlnm.Print_Titles" localSheetId="3">'99 - Vedlejší a ostatní n...'!$81:$81</definedName>
    <definedName name="_xlnm.Print_Area" localSheetId="4">'Seznam figur'!$C$4:$G$82</definedName>
    <definedName name="_xlnm.Print_Titles" localSheetId="4">'Seznam figur'!$9:$9</definedName>
    <definedName name="_xlnm.Print_Area" localSheetId="5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5" l="1" r="D7"/>
  <c i="4" r="J37"/>
  <c r="J36"/>
  <c i="1" r="AY58"/>
  <c i="4" r="J35"/>
  <c i="1" r="AX58"/>
  <c i="4" r="BI88"/>
  <c r="BH88"/>
  <c r="BG88"/>
  <c r="BF88"/>
  <c r="T88"/>
  <c r="T87"/>
  <c r="R88"/>
  <c r="R87"/>
  <c r="P88"/>
  <c r="P87"/>
  <c r="BI85"/>
  <c r="BH85"/>
  <c r="BG85"/>
  <c r="BF85"/>
  <c r="T85"/>
  <c r="T84"/>
  <c r="T83"/>
  <c r="T82"/>
  <c r="R85"/>
  <c r="R84"/>
  <c r="R83"/>
  <c r="R82"/>
  <c r="P85"/>
  <c r="P84"/>
  <c r="P83"/>
  <c r="P82"/>
  <c i="1" r="AU58"/>
  <c i="4" r="J79"/>
  <c r="F78"/>
  <c r="F76"/>
  <c r="E74"/>
  <c r="J55"/>
  <c r="F54"/>
  <c r="F52"/>
  <c r="E50"/>
  <c r="J21"/>
  <c r="E21"/>
  <c r="J78"/>
  <c r="J20"/>
  <c r="J18"/>
  <c r="E18"/>
  <c r="F79"/>
  <c r="J17"/>
  <c r="J12"/>
  <c r="J76"/>
  <c r="E7"/>
  <c r="E72"/>
  <c i="3" r="J39"/>
  <c r="J38"/>
  <c i="1" r="AY57"/>
  <c i="3" r="J37"/>
  <c i="1" r="AX57"/>
  <c i="3" r="BI208"/>
  <c r="BH208"/>
  <c r="BG208"/>
  <c r="BF208"/>
  <c r="T208"/>
  <c r="R208"/>
  <c r="P208"/>
  <c r="BI204"/>
  <c r="BH204"/>
  <c r="BG204"/>
  <c r="BF204"/>
  <c r="T204"/>
  <c r="R204"/>
  <c r="P204"/>
  <c r="BI194"/>
  <c r="BH194"/>
  <c r="BG194"/>
  <c r="BF194"/>
  <c r="T194"/>
  <c r="R194"/>
  <c r="P194"/>
  <c r="BI184"/>
  <c r="BH184"/>
  <c r="BG184"/>
  <c r="BF184"/>
  <c r="T184"/>
  <c r="R184"/>
  <c r="P184"/>
  <c r="BI179"/>
  <c r="BH179"/>
  <c r="BG179"/>
  <c r="BF179"/>
  <c r="T179"/>
  <c r="R179"/>
  <c r="P179"/>
  <c r="BI175"/>
  <c r="BH175"/>
  <c r="BG175"/>
  <c r="BF175"/>
  <c r="T175"/>
  <c r="R175"/>
  <c r="P175"/>
  <c r="BI170"/>
  <c r="BH170"/>
  <c r="BG170"/>
  <c r="BF170"/>
  <c r="T170"/>
  <c r="R170"/>
  <c r="P170"/>
  <c r="BI165"/>
  <c r="BH165"/>
  <c r="BG165"/>
  <c r="BF165"/>
  <c r="T165"/>
  <c r="R165"/>
  <c r="P165"/>
  <c r="BI160"/>
  <c r="BH160"/>
  <c r="BG160"/>
  <c r="BF160"/>
  <c r="T160"/>
  <c r="R160"/>
  <c r="P160"/>
  <c r="BI157"/>
  <c r="BH157"/>
  <c r="BG157"/>
  <c r="BF157"/>
  <c r="T157"/>
  <c r="R157"/>
  <c r="P157"/>
  <c r="BI148"/>
  <c r="BH148"/>
  <c r="BG148"/>
  <c r="BF148"/>
  <c r="T148"/>
  <c r="R148"/>
  <c r="P148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BI127"/>
  <c r="BH127"/>
  <c r="BG127"/>
  <c r="BF127"/>
  <c r="T127"/>
  <c r="T126"/>
  <c r="R127"/>
  <c r="R126"/>
  <c r="P127"/>
  <c r="P126"/>
  <c r="BI124"/>
  <c r="BH124"/>
  <c r="BG124"/>
  <c r="BF124"/>
  <c r="T124"/>
  <c r="R124"/>
  <c r="P124"/>
  <c r="BI119"/>
  <c r="BH119"/>
  <c r="BG119"/>
  <c r="BF119"/>
  <c r="T119"/>
  <c r="R119"/>
  <c r="P119"/>
  <c r="BI114"/>
  <c r="BH114"/>
  <c r="BG114"/>
  <c r="BF114"/>
  <c r="T114"/>
  <c r="R114"/>
  <c r="P114"/>
  <c r="BI110"/>
  <c r="BH110"/>
  <c r="BG110"/>
  <c r="BF110"/>
  <c r="T110"/>
  <c r="T109"/>
  <c r="R110"/>
  <c r="R109"/>
  <c r="P110"/>
  <c r="P109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96"/>
  <c r="BH96"/>
  <c r="BG96"/>
  <c r="BF96"/>
  <c r="T96"/>
  <c r="T95"/>
  <c r="R96"/>
  <c r="R95"/>
  <c r="P96"/>
  <c r="P95"/>
  <c r="J90"/>
  <c r="F89"/>
  <c r="F87"/>
  <c r="E85"/>
  <c r="J59"/>
  <c r="F58"/>
  <c r="F56"/>
  <c r="E54"/>
  <c r="J23"/>
  <c r="E23"/>
  <c r="J89"/>
  <c r="J22"/>
  <c r="J20"/>
  <c r="E20"/>
  <c r="F59"/>
  <c r="J19"/>
  <c r="J14"/>
  <c r="J87"/>
  <c r="E7"/>
  <c r="E50"/>
  <c i="2" r="J39"/>
  <c r="J38"/>
  <c i="1" r="AY56"/>
  <c i="2" r="J37"/>
  <c i="1" r="AX56"/>
  <c i="2" r="BI121"/>
  <c r="BH121"/>
  <c r="BG121"/>
  <c r="BF121"/>
  <c r="T121"/>
  <c r="T120"/>
  <c r="R121"/>
  <c r="R120"/>
  <c r="P121"/>
  <c r="P120"/>
  <c r="BI118"/>
  <c r="BH118"/>
  <c r="BG118"/>
  <c r="BF118"/>
  <c r="T118"/>
  <c r="R118"/>
  <c r="P118"/>
  <c r="BI113"/>
  <c r="BH113"/>
  <c r="BG113"/>
  <c r="BF113"/>
  <c r="T113"/>
  <c r="R113"/>
  <c r="P113"/>
  <c r="BI108"/>
  <c r="BH108"/>
  <c r="BG108"/>
  <c r="BF108"/>
  <c r="T108"/>
  <c r="R108"/>
  <c r="P108"/>
  <c r="BI104"/>
  <c r="BH104"/>
  <c r="BG104"/>
  <c r="BF104"/>
  <c r="T104"/>
  <c r="T103"/>
  <c r="R104"/>
  <c r="R103"/>
  <c r="P104"/>
  <c r="P103"/>
  <c r="BI101"/>
  <c r="BH101"/>
  <c r="BG101"/>
  <c r="BF101"/>
  <c r="T101"/>
  <c r="R101"/>
  <c r="P101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J88"/>
  <c r="F87"/>
  <c r="F85"/>
  <c r="E83"/>
  <c r="J59"/>
  <c r="F58"/>
  <c r="F56"/>
  <c r="E54"/>
  <c r="J23"/>
  <c r="E23"/>
  <c r="J58"/>
  <c r="J22"/>
  <c r="J20"/>
  <c r="E20"/>
  <c r="F88"/>
  <c r="J19"/>
  <c r="J14"/>
  <c r="J56"/>
  <c r="E7"/>
  <c r="E79"/>
  <c i="1" r="L50"/>
  <c r="AM50"/>
  <c r="AM49"/>
  <c r="L49"/>
  <c r="AM47"/>
  <c r="L47"/>
  <c r="L45"/>
  <c r="L44"/>
  <c i="2" r="J101"/>
  <c i="3" r="J124"/>
  <c r="BK143"/>
  <c i="2" r="BK98"/>
  <c i="3" r="J160"/>
  <c r="BK133"/>
  <c i="4" r="BK88"/>
  <c i="2" r="J94"/>
  <c i="3" r="BK157"/>
  <c i="2" r="BK94"/>
  <c i="3" r="J107"/>
  <c i="2" r="J96"/>
  <c r="J108"/>
  <c i="3" r="BK204"/>
  <c r="BK175"/>
  <c i="4" r="J85"/>
  <c i="2" r="J118"/>
  <c i="3" r="BK165"/>
  <c r="J184"/>
  <c r="J204"/>
  <c r="BK148"/>
  <c i="2" r="BK104"/>
  <c i="3" r="J157"/>
  <c r="BK127"/>
  <c r="J165"/>
  <c r="BK124"/>
  <c r="J102"/>
  <c i="2" r="BK121"/>
  <c i="1" r="AS55"/>
  <c i="3" r="BK160"/>
  <c i="2" r="J98"/>
  <c i="3" r="J96"/>
  <c i="2" r="BK113"/>
  <c i="3" r="J175"/>
  <c r="J179"/>
  <c i="2" r="J113"/>
  <c i="3" r="J208"/>
  <c r="BK96"/>
  <c r="J127"/>
  <c r="BK114"/>
  <c i="2" r="BK118"/>
  <c i="3" r="BK170"/>
  <c i="2" r="J104"/>
  <c i="3" r="J104"/>
  <c r="J138"/>
  <c i="2" r="J121"/>
  <c i="3" r="J114"/>
  <c r="BK184"/>
  <c i="2" r="BK96"/>
  <c i="3" r="J119"/>
  <c r="J110"/>
  <c r="J194"/>
  <c i="4" r="J88"/>
  <c i="3" r="BK110"/>
  <c r="BK194"/>
  <c i="4" r="BK85"/>
  <c i="3" r="BK104"/>
  <c r="J143"/>
  <c r="J133"/>
  <c r="J148"/>
  <c r="BK208"/>
  <c r="BK102"/>
  <c r="BK107"/>
  <c r="BK119"/>
  <c r="BK179"/>
  <c i="2" r="BK101"/>
  <c r="BK108"/>
  <c i="3" r="J170"/>
  <c r="BK138"/>
  <c i="2" l="1" r="T93"/>
  <c r="T92"/>
  <c i="3" r="P101"/>
  <c r="P94"/>
  <c r="T113"/>
  <c i="2" r="P107"/>
  <c r="P106"/>
  <c i="3" r="T132"/>
  <c i="2" r="R93"/>
  <c r="R92"/>
  <c r="T107"/>
  <c r="T106"/>
  <c i="3" r="R101"/>
  <c r="R94"/>
  <c r="BK113"/>
  <c r="J113"/>
  <c r="J69"/>
  <c r="P132"/>
  <c i="2" r="BK93"/>
  <c r="J93"/>
  <c r="J65"/>
  <c r="BK107"/>
  <c r="J107"/>
  <c r="J68"/>
  <c i="3" r="T101"/>
  <c r="T94"/>
  <c r="R113"/>
  <c r="BK132"/>
  <c r="J132"/>
  <c r="J71"/>
  <c i="2" r="P93"/>
  <c r="P92"/>
  <c r="P91"/>
  <c i="1" r="AU56"/>
  <c i="2" r="R107"/>
  <c r="R106"/>
  <c r="R91"/>
  <c i="3" r="BK101"/>
  <c r="J101"/>
  <c r="J66"/>
  <c r="P113"/>
  <c r="P112"/>
  <c r="R132"/>
  <c r="BK126"/>
  <c r="J126"/>
  <c r="J70"/>
  <c i="4" r="BK84"/>
  <c i="3" r="BK109"/>
  <c r="J109"/>
  <c r="J67"/>
  <c i="2" r="BK103"/>
  <c r="J103"/>
  <c r="J66"/>
  <c r="BK120"/>
  <c r="J120"/>
  <c r="J69"/>
  <c i="3" r="BK95"/>
  <c r="J95"/>
  <c r="J65"/>
  <c i="4" r="BK87"/>
  <c r="J87"/>
  <c r="J62"/>
  <c r="E48"/>
  <c r="J52"/>
  <c r="J54"/>
  <c r="F55"/>
  <c r="BE85"/>
  <c r="BE88"/>
  <c i="3" r="BE104"/>
  <c r="J56"/>
  <c r="BE110"/>
  <c r="BE179"/>
  <c r="E81"/>
  <c r="BE102"/>
  <c r="BE107"/>
  <c r="BE114"/>
  <c r="BE127"/>
  <c r="BE138"/>
  <c r="BE160"/>
  <c r="BE165"/>
  <c r="BE170"/>
  <c r="BE194"/>
  <c r="BE204"/>
  <c r="BE96"/>
  <c r="BE133"/>
  <c r="BE157"/>
  <c r="J58"/>
  <c r="F90"/>
  <c r="BE124"/>
  <c r="BE148"/>
  <c r="BE119"/>
  <c r="BE143"/>
  <c r="BE175"/>
  <c r="BE184"/>
  <c r="BE208"/>
  <c i="2" r="E50"/>
  <c r="F59"/>
  <c r="J85"/>
  <c r="BE96"/>
  <c r="BE104"/>
  <c r="J87"/>
  <c r="BE98"/>
  <c r="BE121"/>
  <c r="BE108"/>
  <c r="BE113"/>
  <c r="BE94"/>
  <c r="BE101"/>
  <c r="BE118"/>
  <c i="4" r="F35"/>
  <c i="1" r="BB58"/>
  <c i="4" r="F34"/>
  <c i="1" r="BA58"/>
  <c i="2" r="F36"/>
  <c i="1" r="BA56"/>
  <c i="3" r="J36"/>
  <c i="1" r="AW57"/>
  <c i="3" r="F38"/>
  <c i="1" r="BC57"/>
  <c i="3" r="F39"/>
  <c i="1" r="BD57"/>
  <c i="2" r="F39"/>
  <c i="1" r="BD56"/>
  <c i="4" r="J34"/>
  <c i="1" r="AW58"/>
  <c i="4" r="F36"/>
  <c i="1" r="BC58"/>
  <c i="2" r="F37"/>
  <c i="1" r="BB56"/>
  <c i="3" r="F36"/>
  <c i="1" r="BA57"/>
  <c i="2" r="J36"/>
  <c i="1" r="AW56"/>
  <c i="3" r="F37"/>
  <c i="1" r="BB57"/>
  <c i="4" r="F37"/>
  <c i="1" r="BD58"/>
  <c r="AS54"/>
  <c i="2" r="F38"/>
  <c i="1" r="BC56"/>
  <c i="4" l="1" r="BK83"/>
  <c r="BK82"/>
  <c r="J82"/>
  <c r="J59"/>
  <c i="3" r="P93"/>
  <c i="1" r="AU57"/>
  <c i="3" r="T112"/>
  <c r="T93"/>
  <c r="R112"/>
  <c r="R93"/>
  <c i="2" r="T91"/>
  <c r="BK92"/>
  <c r="J92"/>
  <c r="J64"/>
  <c r="BK106"/>
  <c r="J106"/>
  <c r="J67"/>
  <c i="4" r="J84"/>
  <c r="J61"/>
  <c i="3" r="BK112"/>
  <c r="J112"/>
  <c r="J68"/>
  <c r="BK94"/>
  <c r="J94"/>
  <c r="J64"/>
  <c i="1" r="AU55"/>
  <c r="AU54"/>
  <c i="3" r="F35"/>
  <c i="1" r="AZ57"/>
  <c r="BB55"/>
  <c i="4" r="F33"/>
  <c i="1" r="AZ58"/>
  <c i="4" r="J33"/>
  <c i="1" r="AV58"/>
  <c r="AT58"/>
  <c i="2" r="J35"/>
  <c i="1" r="AV56"/>
  <c r="AT56"/>
  <c r="BA55"/>
  <c i="3" r="J35"/>
  <c i="1" r="AV57"/>
  <c r="AT57"/>
  <c r="BC55"/>
  <c i="2" r="F35"/>
  <c i="1" r="AZ56"/>
  <c r="BD55"/>
  <c i="2" l="1" r="BK91"/>
  <c r="J91"/>
  <c i="4" r="J83"/>
  <c r="J60"/>
  <c i="3" r="BK93"/>
  <c r="J93"/>
  <c r="J63"/>
  <c i="1" r="BB54"/>
  <c r="W31"/>
  <c r="BD54"/>
  <c r="W33"/>
  <c r="AY55"/>
  <c r="AX55"/>
  <c r="BA54"/>
  <c r="AW54"/>
  <c r="AK30"/>
  <c r="BC54"/>
  <c r="AY54"/>
  <c r="AW55"/>
  <c i="4" r="J30"/>
  <c i="1" r="AG58"/>
  <c r="AZ55"/>
  <c i="2" r="J32"/>
  <c i="1" r="AG56"/>
  <c i="2" l="1" r="J41"/>
  <c i="4" r="J39"/>
  <c i="2" r="J63"/>
  <c i="1" r="AN56"/>
  <c r="AN58"/>
  <c r="AZ54"/>
  <c r="AV54"/>
  <c r="AK29"/>
  <c r="W32"/>
  <c r="AV55"/>
  <c r="AT55"/>
  <c r="W30"/>
  <c i="3" r="J32"/>
  <c i="1" r="AG57"/>
  <c r="AG55"/>
  <c r="AG54"/>
  <c r="AK26"/>
  <c r="AK35"/>
  <c r="AX54"/>
  <c i="3" l="1" r="J41"/>
  <c i="1" r="AN57"/>
  <c r="AN55"/>
  <c r="W29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<sst xmlns="http://schemas.openxmlformats.org/spreadsheetml/2006/main">
  <si>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</si>
  <si>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</si>
  <si>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</si>
  <si>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</si>
  <si>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</si>
  <si>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{a52873bd-d069-4bae-bdc5-c337caeedd28}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</si>
  <si>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</si>
  <si>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</si>
  <si>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</si>
  <si>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</si>
  <si>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</si>
  <si>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</si>
  <si>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</si>
  <si>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</si>
  <si>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2024_08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</si>
  <si>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</si>
  <si>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</si>
  <si>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Výměna podlahové krytiny ve 3.NP chodba</t>
  </si>
  <si>
    <t>KSO:</t>
  </si>
  <si>
    <t/>
  </si>
  <si>
    <t>CC-CZ:</t>
  </si>
  <si>
    <t>Místo:</t>
  </si>
  <si>
    <t>Masarykova nemocnice</t>
  </si>
  <si>
    <t>Datum:</t>
  </si>
  <si>
    <t>6. 5. 2024</t>
  </si>
  <si>
    <t>Zadavatel:</t>
  </si>
  <si>
    <t>IČ:</t>
  </si>
  <si>
    <t>25488627</t>
  </si>
  <si>
    <t>Krajská zdravotní a.s.</t>
  </si>
  <si>
    <t>DIČ:</t>
  </si>
  <si>
    <t>CZ25488627</t>
  </si>
  <si>
    <t>Uchazeč:</t>
  </si>
  <si>
    <t>Vyplň údaj</t>
  </si>
  <si>
    <t>Projektant:</t>
  </si>
  <si>
    <t xml:space="preserve"> </t>
  </si>
  <si>
    <t>True</t>
  </si>
  <si>
    <t>Zpracovatel:</t>
  </si>
  <si>
    <t>Milan Křehla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</si>
  <si>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</si>
  <si>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</si>
  <si>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</si>
  <si>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</si>
  <si>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</si>
  <si>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</si>
  <si>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</si>
  <si>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</si>
  <si>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</si>
  <si>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</si>
  <si>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</si>
  <si>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</si>
  <si>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</si>
  <si>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</si>
  <si>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</si>
  <si>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</si>
  <si>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</si>
  <si>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</si>
  <si>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</si>
  <si>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</si>
  <si>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</si>
  <si>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</si>
  <si>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</si>
  <si>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</si>
  <si>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</si>
  <si>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</si>
  <si>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</si>
  <si>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</si>
  <si>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</si>
  <si>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</si>
  <si>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</si>
  <si>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</si>
  <si>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</si>
  <si>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</si>
  <si>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</si>
  <si>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</si>
  <si>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</si>
  <si>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</si>
  <si>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</si>
  <si>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</si>
  <si>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Stavební objekty</t>
  </si>
  <si>
    <t>STA</t>
  </si>
  <si>
    <t>1</t>
  </si>
  <si>
    <t>{91f477dd-4380-4a57-8343-b6a7a0169d2d}</t>
  </si>
  <si>
    <t>2</t>
  </si>
  <si>
    <t>/</t>
  </si>
  <si>
    <t>D.1a</t>
  </si>
  <si>
    <t>Architektonicko stavební řešení - Bourací práce</t>
  </si>
  <si>
    <t>Soupis</t>
  </si>
  <si>
    <t>{9c3fe160-7077-4e90-a765-c94e4a4b00fd}</t>
  </si>
  <si>
    <t>D.1b</t>
  </si>
  <si>
    <t>Architektonicko stavební řešení - Stavební úpravy</t>
  </si>
  <si>
    <t>{7b707bce-1ef8-4dbe-bc62-e1157ce25ebc}</t>
  </si>
  <si>
    <t>99</t>
  </si>
  <si>
    <t>Vedlejší a ostatní náklady</t>
  </si>
  <si>
    <t>{05d690a9-3e71-47dd-8126-7b92656b0e3a}</t>
  </si>
  <si>
    <t>VV0001</t>
  </si>
  <si>
    <t>Nový výkaz (12)</t>
  </si>
  <si>
    <t>176,705</t>
  </si>
  <si>
    <t>3</t>
  </si>
  <si>
    <t>VV0002</t>
  </si>
  <si>
    <t>Nový výkaz (13)</t>
  </si>
  <si>
    <t>52</t>
  </si>
  <si>
    <t>KRYCÍ LIST SOUPISU PRACÍ</t>
  </si>
  <si>
    <t>VV0003</t>
  </si>
  <si>
    <t>Nový výkaz (14)</t>
  </si>
  <si>
    <t>Objekt:</t>
  </si>
  <si>
    <t>D - Stavební objekty</t>
  </si>
  <si>
    <t>Soupis:</t>
  </si>
  <si>
    <t>D.1a - Architektonicko stavební řešení - Bourací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</si>
  <si>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</si>
  <si>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</si>
  <si>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</si>
  <si>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</si>
  <si>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</si>
  <si>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997 - Přesun sutě</t>
  </si>
  <si>
    <t xml:space="preserve">    998 - Přesun hmot</t>
  </si>
  <si>
    <t>PSV - Práce a dodávky PSV</t>
  </si>
  <si>
    <t xml:space="preserve">    766 - Konstrukce truhlářské</t>
  </si>
  <si>
    <t xml:space="preserve">    771 - Podlahy z dlaždic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</si>
  <si>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</si>
  <si>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</si>
  <si>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</si>
  <si>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</si>
  <si>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</si>
  <si>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</si>
  <si>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</si>
  <si>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</si>
  <si>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</si>
  <si>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</si>
  <si>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</si>
  <si>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</si>
  <si>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</si>
  <si>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</si>
  <si>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</si>
  <si>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</si>
  <si>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997</t>
  </si>
  <si>
    <t>Přesun sutě</t>
  </si>
  <si>
    <t>K</t>
  </si>
  <si>
    <t>997013212</t>
  </si>
  <si>
    <t>Vnitrostaveništní doprava suti a vybouraných hmot vodorovně do 50 m s naložením ručně pro budovy a haly výšky přes 6 do 9 m</t>
  </si>
  <si>
    <t>t</t>
  </si>
  <si>
    <t>CS ÚRS 2024 01</t>
  </si>
  <si>
    <t>4</t>
  </si>
  <si>
    <t>-1341454863</t>
  </si>
  <si>
    <t>Online PSC</t>
  </si>
  <si>
    <t>https://podminky.urs.cz/item/CS_URS_2024_01/997013212</t>
  </si>
  <si>
    <t>997013501</t>
  </si>
  <si>
    <t>Odvoz suti a vybouraných hmot na skládku nebo meziskládku se složením, na vzdálenost do 1 km</t>
  </si>
  <si>
    <t>-32316680</t>
  </si>
  <si>
    <t>https://podminky.urs.cz/item/CS_URS_2024_01/997013501</t>
  </si>
  <si>
    <t>997013509</t>
  </si>
  <si>
    <t>Odvoz suti a vybouraných hmot na skládku nebo meziskládku se složením, na vzdálenost Příplatek k ceně za každý další započatý 1 km přes 1 km</t>
  </si>
  <si>
    <t>-2111778979</t>
  </si>
  <si>
    <t>VV</t>
  </si>
  <si>
    <t>0,574</t>
  </si>
  <si>
    <t>0,574*5 'Přepočtené koeficientem množství</t>
  </si>
  <si>
    <t>997013631</t>
  </si>
  <si>
    <t>Poplatek za uložení stavebního odpadu na skládce (skládkovné) směsného stavebního a demoličního zatříděného do Katalogu odpadů pod kódem 17 09 04</t>
  </si>
  <si>
    <t>1480824428</t>
  </si>
  <si>
    <t>998</t>
  </si>
  <si>
    <t>Přesun hmot</t>
  </si>
  <si>
    <t>5</t>
  </si>
  <si>
    <t>998011002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</si>
  <si>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</si>
  <si>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703507943</t>
  </si>
  <si>
    <t>https://podminky.urs.cz/item/CS_URS_2024_01/998011002</t>
  </si>
  <si>
    <t>PSV</t>
  </si>
  <si>
    <t>Práce a dodávky PSV</t>
  </si>
  <si>
    <t>766</t>
  </si>
  <si>
    <t>Konstrukce truhlářské</t>
  </si>
  <si>
    <t>6</t>
  </si>
  <si>
    <t>766691914</t>
  </si>
  <si>
    <t>Ostatní práce vyvěšení nebo zavěšení křídel dřevěných dveřních, plochy do 2 m2</t>
  </si>
  <si>
    <t>kus</t>
  </si>
  <si>
    <t>16</t>
  </si>
  <si>
    <t>-2139597752</t>
  </si>
  <si>
    <t>https://podminky.urs.cz/item/CS_URS_2024_01/766691914</t>
  </si>
  <si>
    <t>"Množství určené pomocí aplikace Výměry.</t>
  </si>
  <si>
    <t>"(7,000+17,000+2,000)*2</t>
  </si>
  <si>
    <t>7</t>
  </si>
  <si>
    <t>766691915</t>
  </si>
  <si>
    <t>Ostatní práce vyvěšení nebo zavěšení křídel dřevěných dveřních, plochy přes 2 m2</t>
  </si>
  <si>
    <t>1569941771</t>
  </si>
  <si>
    <t>https://podminky.urs.cz/item/CS_URS_2024_01/766691915</t>
  </si>
  <si>
    <t>"(2,000+1,000+3,000)*2</t>
  </si>
  <si>
    <t>8</t>
  </si>
  <si>
    <t>998766102</t>
  </si>
  <si>
    <t>Přesun hmot pro konstrukce truhlářské stanovený z hmotnosti přesunovaného materiálu vodorovná dopravní vzdálenost do 50 m základní v objektech výšky přes 6 do 12 m</t>
  </si>
  <si>
    <t>179116345</t>
  </si>
  <si>
    <t>https://podminky.urs.cz/item/CS_URS_2024_01/998766102</t>
  </si>
  <si>
    <t>771</t>
  </si>
  <si>
    <t>Podlahy z dlaždic</t>
  </si>
  <si>
    <t>9</t>
  </si>
  <si>
    <t>771473810</t>
  </si>
  <si>
    <t>Demontáž soklíků z dlaždic keramických lepených rovných</t>
  </si>
  <si>
    <t>m</t>
  </si>
  <si>
    <t>-503522177</t>
  </si>
  <si>
    <t>https://podminky.urs.cz/item/CS_URS_2024_01/771473810</t>
  </si>
  <si>
    <t>"(92,125+88,130+19,546+19,506+17,988)-(2,149+2,149+2,149+2,149+2,908+2,908+2,183+2,183+2,928+2,928+2,928+2,928)</t>
  </si>
  <si>
    <t>"-(1,45*2,000)-(1,80*1,000)-(1,10*3,000)-(0,80*7,000)-(0,90*17,000)-(0,60*2,000)</t>
  </si>
  <si>
    <t>Nový výkaz (1)</t>
  </si>
  <si>
    <t>240,37</t>
  </si>
  <si>
    <t>Nový výkaz (2)</t>
  </si>
  <si>
    <t>230,951</t>
  </si>
  <si>
    <t>Nový výkaz (3)</t>
  </si>
  <si>
    <t>VV0004</t>
  </si>
  <si>
    <t>Nový výkaz (4)</t>
  </si>
  <si>
    <t>VV0005</t>
  </si>
  <si>
    <t>Nový výkaz (5)</t>
  </si>
  <si>
    <t>VV0006</t>
  </si>
  <si>
    <t>Nový výkaz (6)</t>
  </si>
  <si>
    <t>VV0007</t>
  </si>
  <si>
    <t>Nový výkaz (7)</t>
  </si>
  <si>
    <t>29</t>
  </si>
  <si>
    <t>VV0008</t>
  </si>
  <si>
    <t>Nový výkaz (8)</t>
  </si>
  <si>
    <t>17,671</t>
  </si>
  <si>
    <t>VV0009</t>
  </si>
  <si>
    <t>Nový výkaz (9)</t>
  </si>
  <si>
    <t>33</t>
  </si>
  <si>
    <t>D.1b - Architektonicko stavební řešení - Stavební úpravy</t>
  </si>
  <si>
    <t>VV0010</t>
  </si>
  <si>
    <t>Nový výkaz (10)</t>
  </si>
  <si>
    <t>30,1</t>
  </si>
  <si>
    <t>VV0011</t>
  </si>
  <si>
    <t>Nový výkaz (11)</t>
  </si>
  <si>
    <t>14</t>
  </si>
  <si>
    <t xml:space="preserve">    6 - Úpravy povrchů, podlahy a osazování výplní</t>
  </si>
  <si>
    <t xml:space="preserve">    711 - Izolace proti vodě, vlhkosti a plynům</t>
  </si>
  <si>
    <t xml:space="preserve">    776 - Podlahy povlakové</t>
  </si>
  <si>
    <t>Úpravy povrchů, podlahy a osazování výplní</t>
  </si>
  <si>
    <t>612321121</t>
  </si>
  <si>
    <t>Omítka vápenocementová vnitřních ploch nanášená ručně jednovrstvá, tloušťky do 10 mm hladká svislých konstrukcí stěn</t>
  </si>
  <si>
    <t>m2</t>
  </si>
  <si>
    <t>1671197406</t>
  </si>
  <si>
    <t>https://podminky.urs.cz/item/CS_URS_2024_01/612321121</t>
  </si>
  <si>
    <t>"((92,125+88,130+19,546+19,506+17,988)-(2,149+2,149+2,149+2,149+2,908+2,908+2,183+2,183+2,928+2,928+2,928+2,928)-(1,45*2,000)-(1,80*1,000)-(1,10*3,...</t>
  </si>
  <si>
    <t>1619719124</t>
  </si>
  <si>
    <t>-748388448</t>
  </si>
  <si>
    <t>0,006</t>
  </si>
  <si>
    <t>0,006*5 'Přepočtené koeficientem množství</t>
  </si>
  <si>
    <t>-1512541754</t>
  </si>
  <si>
    <t>171137385</t>
  </si>
  <si>
    <t>711</t>
  </si>
  <si>
    <t>Izolace proti vodě, vlhkosti a plynům</t>
  </si>
  <si>
    <t>711191001</t>
  </si>
  <si>
    <t>Provedení nátěru adhezního můstku na ploše vodorovné V</t>
  </si>
  <si>
    <t>-1504847474</t>
  </si>
  <si>
    <t>https://podminky.urs.cz/item/CS_URS_2024_01/711191001</t>
  </si>
  <si>
    <t>"(94,970+91,360+20,040+19,290+14,710)</t>
  </si>
  <si>
    <t>M</t>
  </si>
  <si>
    <t>58585114</t>
  </si>
  <si>
    <t>adhezní můstek pro nenasákavé podklady</t>
  </si>
  <si>
    <t>kg</t>
  </si>
  <si>
    <t>32</t>
  </si>
  <si>
    <t>1770721905</t>
  </si>
  <si>
    <t>240,37*0,25 'Přepočtené koeficientem množství</t>
  </si>
  <si>
    <t>998711102</t>
  </si>
  <si>
    <t>Přesun hmot pro izolace proti vodě, vlhkosti a plynům stanovený z hmotnosti přesunovaného materiálu vodorovná dopravní vzdálenost do 50 m základní v objektech výšky přes 6 do 12 m</t>
  </si>
  <si>
    <t>-1240818411</t>
  </si>
  <si>
    <t>https://podminky.urs.cz/item/CS_URS_2024_01/998711102</t>
  </si>
  <si>
    <t>766663915</t>
  </si>
  <si>
    <t>Oprava dveřních křídel dřevěných ruční seříznutí dveřních křídel z měkkého dřeva</t>
  </si>
  <si>
    <t>-306046579</t>
  </si>
  <si>
    <t>https://podminky.urs.cz/item/CS_URS_2024_01/766663915</t>
  </si>
  <si>
    <t>"14,000</t>
  </si>
  <si>
    <t>776</t>
  </si>
  <si>
    <t>Podlahy povlakové</t>
  </si>
  <si>
    <t>10</t>
  </si>
  <si>
    <t>776111311</t>
  </si>
  <si>
    <t>Příprava podkladu povlakových podlah a stěn vysátí podlah</t>
  </si>
  <si>
    <t>-1274162092</t>
  </si>
  <si>
    <t>https://podminky.urs.cz/item/CS_URS_2024_01/776111311</t>
  </si>
  <si>
    <t>11</t>
  </si>
  <si>
    <t>776141112</t>
  </si>
  <si>
    <t>Příprava podkladu povlakových podlah a stěn vyrovnání samonivelační stěrkou podlah min.pevnosti 20 MPa, tloušťky přes 3 do 5 mm</t>
  </si>
  <si>
    <t>-955706487</t>
  </si>
  <si>
    <t>https://podminky.urs.cz/item/CS_URS_2024_01/776141112</t>
  </si>
  <si>
    <t>776221111</t>
  </si>
  <si>
    <t>Montáž podlahovin z PVC lepením standardním lepidlem z pásů</t>
  </si>
  <si>
    <t>1183205491</t>
  </si>
  <si>
    <t>https://podminky.urs.cz/item/CS_URS_2024_01/776221111</t>
  </si>
  <si>
    <t>13</t>
  </si>
  <si>
    <t>28411141</t>
  </si>
  <si>
    <t>PVC vinyl homogenní protiskluzná se vsypem a výztuž. vrstvou tl 2,00mm nášlapná vrstva 2,00mm, hořlavost Bfl-s1, třída zátěže 34/43, útlum 5dB, bodová zátěž &lt;= 0,10mm, protiskluznost R10</t>
  </si>
  <si>
    <t>1889803882</t>
  </si>
  <si>
    <t>"Podlaha"</t>
  </si>
  <si>
    <t>"Sokl"</t>
  </si>
  <si>
    <t>"(9,213+8,813+1,955+1,951+1,799)-(0,215+0,215+0,215+0,215+0,291+0,291+0,218+0,218+0,293+0,293+0,293+0,293)</t>
  </si>
  <si>
    <t>230,951*1,1 'Přepočtené koeficientem množství</t>
  </si>
  <si>
    <t>776223111</t>
  </si>
  <si>
    <t>Montáž podlahovin z PVC spoj podlah svařováním za tepla (včetně frézování)</t>
  </si>
  <si>
    <t>1326710635</t>
  </si>
  <si>
    <t>https://podminky.urs.cz/item/CS_URS_2024_01/776223111</t>
  </si>
  <si>
    <t xml:space="preserve">"Odhad"   300</t>
  </si>
  <si>
    <t>15</t>
  </si>
  <si>
    <t>776411212</t>
  </si>
  <si>
    <t>Montáž soklíků tahaných (fabiony) z PVC obvodových, výšky přes 80 do 100 mm</t>
  </si>
  <si>
    <t>-2068791041</t>
  </si>
  <si>
    <t>https://podminky.urs.cz/item/CS_URS_2024_01/776411212</t>
  </si>
  <si>
    <t>776411213</t>
  </si>
  <si>
    <t>Montáž soklíků tahaných (fabiony) z PVC vnitřních rohů</t>
  </si>
  <si>
    <t>2048372584</t>
  </si>
  <si>
    <t>https://podminky.urs.cz/item/CS_URS_2024_01/776411213</t>
  </si>
  <si>
    <t>"29,000</t>
  </si>
  <si>
    <t>17</t>
  </si>
  <si>
    <t>776411214</t>
  </si>
  <si>
    <t>Montáž soklíků tahaných (fabiony) z PVC vnějších rohů</t>
  </si>
  <si>
    <t>514742219</t>
  </si>
  <si>
    <t>https://podminky.urs.cz/item/CS_URS_2024_01/776411214</t>
  </si>
  <si>
    <t>"33,000</t>
  </si>
  <si>
    <t>18</t>
  </si>
  <si>
    <t>776421111</t>
  </si>
  <si>
    <t>Montáž lišt obvodových lepených</t>
  </si>
  <si>
    <t>-1077605238</t>
  </si>
  <si>
    <t>19</t>
  </si>
  <si>
    <t>59054182</t>
  </si>
  <si>
    <t>profil těsnicí tvar čepec š 4.5 mm, h 42.0 mm</t>
  </si>
  <si>
    <t>-981960913</t>
  </si>
  <si>
    <t>17,671*1,02 'Přepočtené koeficientem množství</t>
  </si>
  <si>
    <t>20</t>
  </si>
  <si>
    <t>776421312</t>
  </si>
  <si>
    <t>Montáž lišt přechodových šroubovaných</t>
  </si>
  <si>
    <t>-940904189</t>
  </si>
  <si>
    <t>https://podminky.urs.cz/item/CS_URS_2024_01/776421312</t>
  </si>
  <si>
    <t>"2,000*1,45</t>
  </si>
  <si>
    <t>"1,000*1,80</t>
  </si>
  <si>
    <t>"3,000*1,10</t>
  </si>
  <si>
    <t>"7,000*0,80</t>
  </si>
  <si>
    <t>"2,000*0,60</t>
  </si>
  <si>
    <t>"17,000*0,90</t>
  </si>
  <si>
    <t>55343116</t>
  </si>
  <si>
    <t>profil přechodový Al narážecí 40mm stříbro, zlato, champagne</t>
  </si>
  <si>
    <t>-2135020350</t>
  </si>
  <si>
    <t>30,1*1,02 'Přepočtené koeficientem množství</t>
  </si>
  <si>
    <t>22</t>
  </si>
  <si>
    <t>776991121</t>
  </si>
  <si>
    <t>Ostatní práce údržba nových podlahovin po pokládce čištění základní</t>
  </si>
  <si>
    <t>1647197947</t>
  </si>
  <si>
    <t>23</t>
  </si>
  <si>
    <t>998776102</t>
  </si>
  <si>
    <t>Přesun hmot pro podlahy povlakové stanovený z hmotnosti přesunovaného materiálu vodorovná dopravní vzdálenost do 50 m základní v objektech výšky přes 6 do 12 m</t>
  </si>
  <si>
    <t>-237193264</t>
  </si>
  <si>
    <t>https://podminky.urs.cz/item/CS_URS_2024_01/998776102</t>
  </si>
  <si>
    <t>99 - Vedlejší a ostatní náklady</t>
  </si>
  <si>
    <t>VRN - Vedlejší rozpočtové náklady</t>
  </si>
  <si>
    <t xml:space="preserve">    VRN3 - Zařízení staveniště</t>
  </si>
  <si>
    <t xml:space="preserve">    VRN7 - Územní a provozní vlivy</t>
  </si>
  <si>
    <t>VRN</t>
  </si>
  <si>
    <t>Vedlejší rozpočtové náklady</t>
  </si>
  <si>
    <t>VRN3</t>
  </si>
  <si>
    <t>Zařízení staveniště</t>
  </si>
  <si>
    <t>03030</t>
  </si>
  <si>
    <t xml:space="preserve">Zařízení staveniště </t>
  </si>
  <si>
    <t>2,8%</t>
  </si>
  <si>
    <t>1024</t>
  </si>
  <si>
    <t>-1773789807</t>
  </si>
  <si>
    <t>P</t>
  </si>
  <si>
    <t>Poznámka k položce:_x000d_
energie, značení, zajištění staveniště - SDK předstěny, protihluk. opatření apod. včetně likvidace po skončení stavby</t>
  </si>
  <si>
    <t>VRN7</t>
  </si>
  <si>
    <t>Územní a provozní vlivy</t>
  </si>
  <si>
    <t>000010</t>
  </si>
  <si>
    <t>1,5%</t>
  </si>
  <si>
    <t>-833895601</t>
  </si>
  <si>
    <t>SEZNAM FIGUR</t>
  </si>
  <si>
    <t>Výměra</t>
  </si>
  <si>
    <t xml:space="preserve"> D/ D.1a</t>
  </si>
  <si>
    <t>(92,125+88,130+19,546+19,506+17,988)-(2,149+2,149+2,149+2,149+2,908+2,908+2,183+2,183+2,928+2,928+2,928+2,928)</t>
  </si>
  <si>
    <t>-(1,45*2,000)-(1,80*1,000)-(1,10*3,000)-(0,80*7,000)-(0,90*17,000)-(0,60*2,000)</t>
  </si>
  <si>
    <t>Použití figury:</t>
  </si>
  <si>
    <t>(7,000+17,000+2,000)*2</t>
  </si>
  <si>
    <t>Vyvěšení nebo zavěšení dřevěných křídel dveří pl do 2 m2</t>
  </si>
  <si>
    <t>(2,000+1,000+3,000)*2</t>
  </si>
  <si>
    <t>Vyvěšení nebo zavěšení dřevěných křídel dveří pl přes 2 m2</t>
  </si>
  <si>
    <t xml:space="preserve"> D/ D.1b</t>
  </si>
  <si>
    <t>(94,970+91,360+20,040+19,290+14,710)</t>
  </si>
  <si>
    <t>Lepení pásů z PVC standardním lepidlem</t>
  </si>
  <si>
    <t>Základní čištění nově položených podlahovin vysátím a setřením vlhkým mopem</t>
  </si>
  <si>
    <t>(9,213+8,813+1,955+1,951+1,799)-(0,215+0,215+0,215+0,215+0,291+0,291+0,218+0,218+0,293+0,293+0,293+0,293)</t>
  </si>
  <si>
    <t>Stěrka podlahová nivelační pro vyrovnání podkladu povlakových podlah pevnosti 20 MPa tl přes 3 do 5 mm</t>
  </si>
  <si>
    <t>Vysátí podkladu povlakových podlah</t>
  </si>
  <si>
    <t>Provedení adhezního můstku na vodorovné ploše</t>
  </si>
  <si>
    <t>29,000</t>
  </si>
  <si>
    <t>Montáž tahaných soklíků z PVC vnitřních rohů</t>
  </si>
  <si>
    <t>((92,125+88,130+19,546+19,506+17,988)-(2,149+2,149+2,149+2,149+2,908+2,908+2,183+2,183+2,928+2,928+2,928+2,928)-(1,45*2,000)-(1,80*1,000)-(1,10*3,000)-(0,80*7,000)-(0,90*17,000)-(0,60*2,000))*0,1</t>
  </si>
  <si>
    <t>Vápenocementová omítka hladká jednovrstvá vnitřních stěn nanášená ručně</t>
  </si>
  <si>
    <t>Montáž tahaných obvodových soklíků z PVC výšky do 100 mm</t>
  </si>
  <si>
    <t>Montáž obvodových lišt lepením</t>
  </si>
  <si>
    <t>33,000</t>
  </si>
  <si>
    <t>Montáž tahaných soklíků z PVC vnějších rohů</t>
  </si>
  <si>
    <t>2,000*1,45</t>
  </si>
  <si>
    <t>1,000*1,80</t>
  </si>
  <si>
    <t>3,000*1,10</t>
  </si>
  <si>
    <t>7,000*0,80</t>
  </si>
  <si>
    <t>2,000*0,60</t>
  </si>
  <si>
    <t>17,000*0,90</t>
  </si>
  <si>
    <t>Montáž přechodových šroubovaných lišt</t>
  </si>
  <si>
    <t>14,000</t>
  </si>
  <si>
    <t>Oprava dveřních křídel z měkkého dřeva - seříznutí křídla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</si>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</sst>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u/>
      <sz val="8"/>
      <color theme="1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9"/>
      <color theme="10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5" fillId="0" borderId="0" applyNumberFormat="0" applyFill="0" applyBorder="0" applyAlignment="0" applyProtection="0"/>
  </cellStyleXfs>
  <cellXfs count="38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3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0" xfId="1" applyFont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41" fillId="0" borderId="0" xfId="0" applyFont="1" applyAlignment="1" applyProtection="1">
      <alignment vertical="center" wrapText="1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7" xfId="1" applyFont="1" applyBorder="1" applyAlignment="1">
      <alignment vertical="center" wrapText="1"/>
    </xf>
    <xf numFmtId="0" fontId="43" fillId="0" borderId="23" xfId="0" applyFont="1" applyBorder="1" applyAlignment="1">
      <alignment horizontal="left" vertical="center" wrapText="1"/>
    </xf>
    <xf numFmtId="167" fontId="43" fillId="0" borderId="19" xfId="0" applyNumberFormat="1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4" fillId="0" borderId="24" xfId="0" applyFont="1" applyBorder="1" applyAlignment="1">
      <alignment vertical="center" wrapText="1"/>
    </xf>
    <xf numFmtId="0" fontId="44" fillId="0" borderId="25" xfId="0" applyFont="1" applyBorder="1" applyAlignment="1">
      <alignment vertical="center" wrapText="1"/>
    </xf>
    <xf numFmtId="0" fontId="44" fillId="0" borderId="26" xfId="0" applyFont="1" applyBorder="1" applyAlignment="1">
      <alignment vertical="center" wrapText="1"/>
    </xf>
    <xf numFmtId="0" fontId="44" fillId="0" borderId="27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7" xfId="0" applyFont="1" applyBorder="1" applyAlignment="1">
      <alignment vertical="center" wrapText="1"/>
    </xf>
    <xf numFmtId="0" fontId="46" fillId="0" borderId="29" xfId="0" applyFont="1" applyBorder="1" applyAlignment="1">
      <alignment horizontal="left" wrapText="1"/>
    </xf>
    <xf numFmtId="0" fontId="44" fillId="0" borderId="28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27" xfId="0" applyFont="1" applyBorder="1" applyAlignment="1">
      <alignment vertical="center" wrapText="1"/>
    </xf>
    <xf numFmtId="0" fontId="47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vertical="center"/>
    </xf>
    <xf numFmtId="49" fontId="47" fillId="0" borderId="1" xfId="0" applyNumberFormat="1" applyFont="1" applyBorder="1" applyAlignment="1">
      <alignment horizontal="left" vertical="center" wrapText="1"/>
    </xf>
    <xf numFmtId="49" fontId="47" fillId="0" borderId="1" xfId="0" applyNumberFormat="1" applyFont="1" applyBorder="1" applyAlignment="1">
      <alignment vertical="center" wrapText="1"/>
    </xf>
    <xf numFmtId="0" fontId="44" fillId="0" borderId="30" xfId="0" applyFont="1" applyBorder="1" applyAlignment="1">
      <alignment vertical="center" wrapText="1"/>
    </xf>
    <xf numFmtId="0" fontId="49" fillId="0" borderId="29" xfId="0" applyFont="1" applyBorder="1" applyAlignment="1">
      <alignment vertical="center" wrapText="1"/>
    </xf>
    <xf numFmtId="0" fontId="44" fillId="0" borderId="31" xfId="0" applyFont="1" applyBorder="1" applyAlignment="1">
      <alignment vertical="center" wrapText="1"/>
    </xf>
    <xf numFmtId="0" fontId="44" fillId="0" borderId="1" xfId="0" applyFont="1" applyBorder="1" applyAlignment="1">
      <alignment vertical="top"/>
    </xf>
    <xf numFmtId="0" fontId="44" fillId="0" borderId="0" xfId="0" applyFont="1" applyAlignment="1">
      <alignment vertical="top"/>
    </xf>
    <xf numFmtId="0" fontId="44" fillId="0" borderId="24" xfId="0" applyFont="1" applyBorder="1" applyAlignment="1">
      <alignment horizontal="left" vertical="center"/>
    </xf>
    <xf numFmtId="0" fontId="44" fillId="0" borderId="25" xfId="0" applyFont="1" applyBorder="1" applyAlignment="1">
      <alignment horizontal="left" vertical="center"/>
    </xf>
    <xf numFmtId="0" fontId="44" fillId="0" borderId="26" xfId="0" applyFont="1" applyBorder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4" fillId="0" borderId="28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6" fillId="0" borderId="29" xfId="0" applyFont="1" applyBorder="1" applyAlignment="1">
      <alignment horizontal="center" vertical="center"/>
    </xf>
    <xf numFmtId="0" fontId="50" fillId="0" borderId="29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7" fillId="0" borderId="1" xfId="0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center" vertical="center"/>
    </xf>
    <xf numFmtId="0" fontId="44" fillId="0" borderId="30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44" fillId="0" borderId="26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50" fillId="0" borderId="27" xfId="0" applyFont="1" applyBorder="1" applyAlignment="1">
      <alignment horizontal="left" vertical="center" wrapText="1"/>
    </xf>
    <xf numFmtId="0" fontId="50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/>
    </xf>
    <xf numFmtId="0" fontId="48" fillId="0" borderId="30" xfId="0" applyFont="1" applyBorder="1" applyAlignment="1">
      <alignment horizontal="left" vertical="center" wrapText="1"/>
    </xf>
    <xf numFmtId="0" fontId="48" fillId="0" borderId="29" xfId="0" applyFont="1" applyBorder="1" applyAlignment="1">
      <alignment horizontal="left" vertical="center" wrapText="1"/>
    </xf>
    <xf numFmtId="0" fontId="48" fillId="0" borderId="3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horizontal="center" vertical="top"/>
    </xf>
    <xf numFmtId="0" fontId="48" fillId="0" borderId="30" xfId="0" applyFont="1" applyBorder="1" applyAlignment="1">
      <alignment horizontal="left" vertical="center"/>
    </xf>
    <xf numFmtId="0" fontId="48" fillId="0" borderId="3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46" fillId="0" borderId="1" xfId="0" applyFont="1" applyBorder="1" applyAlignment="1">
      <alignment vertical="center"/>
    </xf>
    <xf numFmtId="0" fontId="50" fillId="0" borderId="29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7" fillId="0" borderId="1" xfId="0" applyFont="1" applyBorder="1" applyAlignment="1">
      <alignment vertical="top"/>
    </xf>
    <xf numFmtId="49" fontId="47" fillId="0" borderId="1" xfId="0" applyNumberFormat="1" applyFont="1" applyBorder="1" applyAlignment="1">
      <alignment horizontal="left" vertical="center"/>
    </xf>
    <xf numFmtId="0" fontId="53" fillId="0" borderId="27" xfId="0" applyFont="1" applyBorder="1" applyAlignment="1" applyProtection="1">
      <alignment horizontal="left" vertical="center"/>
    </xf>
    <xf numFmtId="0" fontId="54" fillId="0" borderId="1" xfId="0" applyFont="1" applyBorder="1" applyAlignment="1" applyProtection="1">
      <alignment vertical="top"/>
    </xf>
    <xf numFmtId="0" fontId="54" fillId="0" borderId="1" xfId="0" applyFont="1" applyBorder="1" applyAlignment="1" applyProtection="1">
      <alignment horizontal="left" vertical="center"/>
    </xf>
    <xf numFmtId="0" fontId="54" fillId="0" borderId="1" xfId="0" applyFont="1" applyBorder="1" applyAlignment="1" applyProtection="1">
      <alignment horizontal="center" vertical="center"/>
    </xf>
    <xf numFmtId="49" fontId="54" fillId="0" borderId="1" xfId="0" applyNumberFormat="1" applyFont="1" applyBorder="1" applyAlignment="1" applyProtection="1">
      <alignment horizontal="left" vertical="center"/>
    </xf>
    <xf numFmtId="0" fontId="53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6" fillId="0" borderId="29" xfId="0" applyFont="1" applyBorder="1" applyAlignment="1">
      <alignment horizontal="left"/>
    </xf>
    <xf numFmtId="0" fontId="50" fillId="0" borderId="29" xfId="0" applyFont="1" applyBorder="1" applyAlignment="1"/>
    <xf numFmtId="0" fontId="44" fillId="0" borderId="27" xfId="0" applyFont="1" applyBorder="1" applyAlignment="1">
      <alignment vertical="top"/>
    </xf>
    <xf numFmtId="0" fontId="44" fillId="0" borderId="28" xfId="0" applyFont="1" applyBorder="1" applyAlignment="1">
      <alignment vertical="top"/>
    </xf>
    <xf numFmtId="0" fontId="44" fillId="0" borderId="30" xfId="0" applyFont="1" applyBorder="1" applyAlignment="1">
      <alignment vertical="top"/>
    </xf>
    <xf numFmtId="0" fontId="44" fillId="0" borderId="29" xfId="0" applyFont="1" applyBorder="1" applyAlignment="1">
      <alignment vertical="top"/>
    </xf>
    <xf numFmtId="0" fontId="4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bmp" /><Relationship Id="rId2" Type="http://schemas.openxmlformats.org/officeDocument/2006/relationships/image" Target="../media/image2.bmp" /><Relationship Id="rId3" Type="http://schemas.openxmlformats.org/officeDocument/2006/relationships/hyperlink" Target="https://app.urs.cz/products/kros4" TargetMode="External" /><Relationship Id="rId4" Type="http://schemas.openxmlformats.org/officeDocument/2006/relationships/image" Target="../media/image3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4.bmp" /><Relationship Id="rId2" Type="http://schemas.openxmlformats.org/officeDocument/2006/relationships/image" Target="../media/image5.bmp" /><Relationship Id="rId3" Type="http://schemas.openxmlformats.org/officeDocument/2006/relationships/image" Target="../media/image6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8.bmp" /><Relationship Id="rId2" Type="http://schemas.openxmlformats.org/officeDocument/2006/relationships/image" Target="../media/image9.bmp" /><Relationship Id="rId3" Type="http://schemas.openxmlformats.org/officeDocument/2006/relationships/image" Target="../media/image10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image" Target="../media/image12.bmp" /><Relationship Id="rId2" Type="http://schemas.openxmlformats.org/officeDocument/2006/relationships/image" Target="../media/image13.bmp" /><Relationship Id="rId3" Type="http://schemas.openxmlformats.org/officeDocument/2006/relationships/image" Target="../media/image14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3</xdr:row>
      <xdr:rowOff>194310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38</xdr:col>
      <xdr:colOff>129540</xdr:colOff>
      <xdr:row>41</xdr:row>
      <xdr:rowOff>0</xdr:rowOff>
    </xdr:from>
    <xdr:to>
      <xdr:col>41</xdr:col>
      <xdr:colOff>177165</xdr:colOff>
      <xdr:row>41</xdr:row>
      <xdr:rowOff>201295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s://app.urs.cz/products/kros4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179705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46</xdr:row>
      <xdr:rowOff>0</xdr:rowOff>
    </xdr:from>
    <xdr:to>
      <xdr:col>9</xdr:col>
      <xdr:colOff>1215390</xdr:colOff>
      <xdr:row>46</xdr:row>
      <xdr:rowOff>179705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75</xdr:row>
      <xdr:rowOff>0</xdr:rowOff>
    </xdr:from>
    <xdr:to>
      <xdr:col>9</xdr:col>
      <xdr:colOff>1215390</xdr:colOff>
      <xdr:row>75</xdr:row>
      <xdr:rowOff>179705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179705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46</xdr:row>
      <xdr:rowOff>0</xdr:rowOff>
    </xdr:from>
    <xdr:to>
      <xdr:col>9</xdr:col>
      <xdr:colOff>1215390</xdr:colOff>
      <xdr:row>46</xdr:row>
      <xdr:rowOff>179705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77</xdr:row>
      <xdr:rowOff>0</xdr:rowOff>
    </xdr:from>
    <xdr:to>
      <xdr:col>9</xdr:col>
      <xdr:colOff>1215390</xdr:colOff>
      <xdr:row>77</xdr:row>
      <xdr:rowOff>179705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179705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1215390</xdr:colOff>
      <xdr:row>44</xdr:row>
      <xdr:rowOff>179705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68</xdr:row>
      <xdr:rowOff>0</xdr:rowOff>
    </xdr:from>
    <xdr:to>
      <xdr:col>9</xdr:col>
      <xdr:colOff>1215390</xdr:colOff>
      <xdr:row>68</xdr:row>
      <xdr:rowOff>179705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97013212" TargetMode="External" /><Relationship Id="rId2" Type="http://schemas.openxmlformats.org/officeDocument/2006/relationships/hyperlink" Target="https://podminky.urs.cz/item/CS_URS_2024_01/997013501" TargetMode="External" /><Relationship Id="rId3" Type="http://schemas.openxmlformats.org/officeDocument/2006/relationships/hyperlink" Target="https://podminky.urs.cz/item/CS_URS_2024_01/998011002" TargetMode="External" /><Relationship Id="rId4" Type="http://schemas.openxmlformats.org/officeDocument/2006/relationships/hyperlink" Target="https://podminky.urs.cz/item/CS_URS_2024_01/766691914" TargetMode="External" /><Relationship Id="rId5" Type="http://schemas.openxmlformats.org/officeDocument/2006/relationships/hyperlink" Target="https://vymery.bimplatforma.cz/version/102299_1rN5rm-oVyqJFLsE1iLFS_OpfrDJ995ArUR-YS3CMxLqGIBoFk7cD_kzhVUX3qn8ODAHr_Kgoe2qRkR7uNq4cg" TargetMode="External" /><Relationship Id="rId6" Type="http://schemas.openxmlformats.org/officeDocument/2006/relationships/hyperlink" Target="https://podminky.urs.cz/item/CS_URS_2024_01/766691915" TargetMode="External" /><Relationship Id="rId7" Type="http://schemas.openxmlformats.org/officeDocument/2006/relationships/hyperlink" Target="https://vymery.bimplatforma.cz/version/102299_F82bmBSSOstIudEkKEx9d0pCR2WquVZpalJ5vBrxyODyCzPgLlZpRRD9zFanRoTF3c5AoswZp5SjDDCsv_HL5A" TargetMode="External" /><Relationship Id="rId8" Type="http://schemas.openxmlformats.org/officeDocument/2006/relationships/hyperlink" Target="https://podminky.urs.cz/item/CS_URS_2024_01/998766102" TargetMode="External" /><Relationship Id="rId9" Type="http://schemas.openxmlformats.org/officeDocument/2006/relationships/hyperlink" Target="https://podminky.urs.cz/item/CS_URS_2024_01/771473810" TargetMode="External" /><Relationship Id="rId10" Type="http://schemas.openxmlformats.org/officeDocument/2006/relationships/hyperlink" Target="https://vymery.bimplatforma.cz/version/102299_hOj22tDu9bPqtOX33UsQP3BiQL3MyLLlHw2CDiHlEtkGjwhetzvnBgodid2gxJGW0-wu6HbMI5nIdQmCztfk7Q" TargetMode="External" /><Relationship Id="rId1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12321121" TargetMode="External" /><Relationship Id="rId2" Type="http://schemas.openxmlformats.org/officeDocument/2006/relationships/hyperlink" Target="https://vymery.bimplatforma.cz/version/102299_zMoGI_N0wklUcFvSa1U1xPNcFx3QWVksWEuxghuqGQ3yZCmEgBmGATP-kVbMP8NcfBsVpJPodmQwAEo4G-iU3A" TargetMode="External" /><Relationship Id="rId3" Type="http://schemas.openxmlformats.org/officeDocument/2006/relationships/hyperlink" Target="https://podminky.urs.cz/item/CS_URS_2024_01/997013501" TargetMode="External" /><Relationship Id="rId4" Type="http://schemas.openxmlformats.org/officeDocument/2006/relationships/hyperlink" Target="https://podminky.urs.cz/item/CS_URS_2024_01/998011002" TargetMode="External" /><Relationship Id="rId5" Type="http://schemas.openxmlformats.org/officeDocument/2006/relationships/hyperlink" Target="https://podminky.urs.cz/item/CS_URS_2024_01/711191001" TargetMode="External" /><Relationship Id="rId6" Type="http://schemas.openxmlformats.org/officeDocument/2006/relationships/hyperlink" Target="https://vymery.bimplatforma.cz/version/102299_apBQ8i_y9uxyNMXIjz_fpIQX_SNn5EXaobAXW0dsXLetgifvt4SoILQQ_f8WYX0x3_TOw-z2swtrMlcEglfnNA" TargetMode="External" /><Relationship Id="rId7" Type="http://schemas.openxmlformats.org/officeDocument/2006/relationships/hyperlink" Target="https://vymery.bimplatforma.cz/version/102299_n-Cgg99jxKV0v-jex876CoRl3Q05yU6xcjX2a8D8VPIooaZhojKUzLtKHiceT9fMVNnBaJCe7WPqRDnXO7l5Lw" TargetMode="External" /><Relationship Id="rId8" Type="http://schemas.openxmlformats.org/officeDocument/2006/relationships/hyperlink" Target="https://podminky.urs.cz/item/CS_URS_2024_01/998711102" TargetMode="External" /><Relationship Id="rId9" Type="http://schemas.openxmlformats.org/officeDocument/2006/relationships/hyperlink" Target="https://podminky.urs.cz/item/CS_URS_2024_01/766663915" TargetMode="External" /><Relationship Id="rId10" Type="http://schemas.openxmlformats.org/officeDocument/2006/relationships/hyperlink" Target="https://vymery.bimplatforma.cz/version/102299_jIwPqAM7R2j0ElPT-BNbB-ehVMz4wOAzCVnGnQpdl7_AASz_9saXkIg9dNa9M9DQHCjsHQjRIuOhCsalrqzEqw" TargetMode="External" /><Relationship Id="rId11" Type="http://schemas.openxmlformats.org/officeDocument/2006/relationships/hyperlink" Target="https://podminky.urs.cz/item/CS_URS_2024_01/776111311" TargetMode="External" /><Relationship Id="rId12" Type="http://schemas.openxmlformats.org/officeDocument/2006/relationships/hyperlink" Target="https://vymery.bimplatforma.cz/version/102299_q3goVjsBW0dTwdYMT9l1t9iLKdSkrzacvIZJdPbcZqQbCMmn_bPhMya8Xio9qZhS34pWIUBnOLkJjaduNoOGQA" TargetMode="External" /><Relationship Id="rId13" Type="http://schemas.openxmlformats.org/officeDocument/2006/relationships/hyperlink" Target="https://podminky.urs.cz/item/CS_URS_2024_01/776141112" TargetMode="External" /><Relationship Id="rId14" Type="http://schemas.openxmlformats.org/officeDocument/2006/relationships/hyperlink" Target="https://vymery.bimplatforma.cz/version/102299_6CMV9VN-QR-rDFXj-Bk6kGr7D_NZ1OEgWoNDdduuj9kP4FonnUkJ8mnccM4k4w_JL6NOSD5RMLYm9JXlocc4iA" TargetMode="External" /><Relationship Id="rId15" Type="http://schemas.openxmlformats.org/officeDocument/2006/relationships/hyperlink" Target="https://podminky.urs.cz/item/CS_URS_2024_01/776221111" TargetMode="External" /><Relationship Id="rId16" Type="http://schemas.openxmlformats.org/officeDocument/2006/relationships/hyperlink" Target="https://vymery.bimplatforma.cz/version/102299_9G1XrNRbCqtQni0JUsW8v8EcLnKysLjTfbjwIoc-KSsb2_lX4PJ_S9E7MbhokIT8evSNEQ43q6d0VXJdxKGVKg" TargetMode="External" /><Relationship Id="rId17" Type="http://schemas.openxmlformats.org/officeDocument/2006/relationships/hyperlink" Target="https://vymery.bimplatforma.cz/version/102299___egO-nDSt-mj90oDFIl6I3ipo7xL598HrUugKDFzKF2PHXAOgZKIgkLT7BaFDSV8Cjh1NVGkRU5Iy4lJfsAeg" TargetMode="External" /><Relationship Id="rId18" Type="http://schemas.openxmlformats.org/officeDocument/2006/relationships/hyperlink" Target="https://podminky.urs.cz/item/CS_URS_2024_01/776223111" TargetMode="External" /><Relationship Id="rId19" Type="http://schemas.openxmlformats.org/officeDocument/2006/relationships/hyperlink" Target="https://podminky.urs.cz/item/CS_URS_2024_01/776411212" TargetMode="External" /><Relationship Id="rId20" Type="http://schemas.openxmlformats.org/officeDocument/2006/relationships/hyperlink" Target="https://vymery.bimplatforma.cz/version/102299_zMoGI_N0wklUcFvSa1U1xPNcFx3QWVksWEuxghuqGQ3yZCmEgBmGATP-kVbMP8NcfBsVpJPodmQwAEo4G-iU3A" TargetMode="External" /><Relationship Id="rId21" Type="http://schemas.openxmlformats.org/officeDocument/2006/relationships/hyperlink" Target="https://podminky.urs.cz/item/CS_URS_2024_01/776411213" TargetMode="External" /><Relationship Id="rId22" Type="http://schemas.openxmlformats.org/officeDocument/2006/relationships/hyperlink" Target="https://vymery.bimplatforma.cz/version/102299_LYMVQu9L8sAuG3z9KymmSbB8HZHxwngjJ7psYxACqDbbYYMU7r-PMRCYBDvRIF65XCxElWMMt34n8KoZ2Ez-ug" TargetMode="External" /><Relationship Id="rId23" Type="http://schemas.openxmlformats.org/officeDocument/2006/relationships/hyperlink" Target="https://podminky.urs.cz/item/CS_URS_2024_01/776411214" TargetMode="External" /><Relationship Id="rId24" Type="http://schemas.openxmlformats.org/officeDocument/2006/relationships/hyperlink" Target="https://vymery.bimplatforma.cz/version/102299_iKvZ8kjLIUCtlqFLvo6r3puXmuJUdyW19bkvdyUChHoUrBQUmlzyxHk8bwP_TCC7jEDi0QfHcif07WkVvVcIkQ" TargetMode="External" /><Relationship Id="rId25" Type="http://schemas.openxmlformats.org/officeDocument/2006/relationships/hyperlink" Target="https://vymery.bimplatforma.cz/version/102299_zMoGI_N0wklUcFvSa1U1xPNcFx3QWVksWEuxghuqGQ3yZCmEgBmGATP-kVbMP8NcfBsVpJPodmQwAEo4G-iU3A" TargetMode="External" /><Relationship Id="rId26" Type="http://schemas.openxmlformats.org/officeDocument/2006/relationships/hyperlink" Target="https://vymery.bimplatforma.cz/version/102299_zMoGI_N0wklUcFvSa1U1xPNcFx3QWVksWEuxghuqGQ3yZCmEgBmGATP-kVbMP8NcfBsVpJPodmQwAEo4G-iU3A" TargetMode="External" /><Relationship Id="rId27" Type="http://schemas.openxmlformats.org/officeDocument/2006/relationships/hyperlink" Target="https://podminky.urs.cz/item/CS_URS_2024_01/776421312" TargetMode="External" /><Relationship Id="rId28" Type="http://schemas.openxmlformats.org/officeDocument/2006/relationships/hyperlink" Target="https://vymery.bimplatforma.cz/version/102299_VfJllbDtwj8IY8bOXOzikobfyhHBrgWOhLm7PjwuKRAkrskghLJo_gU5K6pMRDpeRrCP3wnvVOWjvQZUZdz0jw" TargetMode="External" /><Relationship Id="rId29" Type="http://schemas.openxmlformats.org/officeDocument/2006/relationships/hyperlink" Target="https://vymery.bimplatforma.cz/version/102299_VfJllbDtwj8IY8bOXOzikobfyhHBrgWOhLm7PjwuKRAkrskghLJo_gU5K6pMRDpeRrCP3wnvVOWjvQZUZdz0jw" TargetMode="External" /><Relationship Id="rId30" Type="http://schemas.openxmlformats.org/officeDocument/2006/relationships/hyperlink" Target="https://vymery.bimplatforma.cz/version/102299_9G1XrNRbCqtQni0JUsW8v8EcLnKysLjTfbjwIoc-KSsb2_lX4PJ_S9E7MbhokIT8evSNEQ43q6d0VXJdxKGVKg" TargetMode="External" /><Relationship Id="rId31" Type="http://schemas.openxmlformats.org/officeDocument/2006/relationships/hyperlink" Target="https://podminky.urs.cz/item/CS_URS_2024_01/998776102" TargetMode="External" /><Relationship Id="rId3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vymery.bimplatforma.cz/version/102299_hOj22tDu9bPqtOX33UsQP3BiQL3MyLLlHw2CDiHlEtkGjwhetzvnBgodid2gxJGW0-wu6HbMI5nIdQmCztfk7Q" TargetMode="External" /><Relationship Id="rId2" Type="http://schemas.openxmlformats.org/officeDocument/2006/relationships/hyperlink" Target="https://vymery.bimplatforma.cz/version/102299_1rN5rm-oVyqJFLsE1iLFS_OpfrDJ995ArUR-YS3CMxLqGIBoFk7cD_kzhVUX3qn8ODAHr_Kgoe2qRkR7uNq4cg" TargetMode="External" /><Relationship Id="rId3" Type="http://schemas.openxmlformats.org/officeDocument/2006/relationships/hyperlink" Target="https://vymery.bimplatforma.cz/version/102299_F82bmBSSOstIudEkKEx9d0pCR2WquVZpalJ5vBrxyODyCzPgLlZpRRD9zFanRoTF3c5AoswZp5SjDDCsv_HL5A" TargetMode="External" /><Relationship Id="rId4" Type="http://schemas.openxmlformats.org/officeDocument/2006/relationships/hyperlink" Target="https://vymery.bimplatforma.cz/version/102299_9G1XrNRbCqtQni0JUsW8v8EcLnKysLjTfbjwIoc-KSsb2_lX4PJ_S9E7MbhokIT8evSNEQ43q6d0VXJdxKGVKg" TargetMode="External" /><Relationship Id="rId5" Type="http://schemas.openxmlformats.org/officeDocument/2006/relationships/hyperlink" Target="https://vymery.bimplatforma.cz/version/102299___egO-nDSt-mj90oDFIl6I3ipo7xL598HrUugKDFzKF2PHXAOgZKIgkLT7BaFDSV8Cjh1NVGkRU5Iy4lJfsAeg" TargetMode="External" /><Relationship Id="rId6" Type="http://schemas.openxmlformats.org/officeDocument/2006/relationships/hyperlink" Target="https://vymery.bimplatforma.cz/version/102299_6CMV9VN-QR-rDFXj-Bk6kGr7D_NZ1OEgWoNDdduuj9kP4FonnUkJ8mnccM4k4w_JL6NOSD5RMLYm9JXlocc4iA" TargetMode="External" /><Relationship Id="rId7" Type="http://schemas.openxmlformats.org/officeDocument/2006/relationships/hyperlink" Target="https://vymery.bimplatforma.cz/version/102299_q3goVjsBW0dTwdYMT9l1t9iLKdSkrzacvIZJdPbcZqQbCMmn_bPhMya8Xio9qZhS34pWIUBnOLkJjaduNoOGQA" TargetMode="External" /><Relationship Id="rId8" Type="http://schemas.openxmlformats.org/officeDocument/2006/relationships/hyperlink" Target="https://vymery.bimplatforma.cz/version/102299_apBQ8i_y9uxyNMXIjz_fpIQX_SNn5EXaobAXW0dsXLetgifvt4SoILQQ_f8WYX0x3_TOw-z2swtrMlcEglfnNA" TargetMode="External" /><Relationship Id="rId9" Type="http://schemas.openxmlformats.org/officeDocument/2006/relationships/hyperlink" Target="https://vymery.bimplatforma.cz/version/102299_n-Cgg99jxKV0v-jex876CoRl3Q05yU6xcjX2a8D8VPIooaZhojKUzLtKHiceT9fMVNnBaJCe7WPqRDnXO7l5Lw" TargetMode="External" /><Relationship Id="rId10" Type="http://schemas.openxmlformats.org/officeDocument/2006/relationships/hyperlink" Target="https://vymery.bimplatforma.cz/version/102299_LYMVQu9L8sAuG3z9KymmSbB8HZHxwngjJ7psYxACqDbbYYMU7r-PMRCYBDvRIF65XCxElWMMt34n8KoZ2Ez-ug" TargetMode="External" /><Relationship Id="rId11" Type="http://schemas.openxmlformats.org/officeDocument/2006/relationships/hyperlink" Target="https://vymery.bimplatforma.cz/version/102299_zMoGI_N0wklUcFvSa1U1xPNcFx3QWVksWEuxghuqGQ3yZCmEgBmGATP-kVbMP8NcfBsVpJPodmQwAEo4G-iU3A" TargetMode="External" /><Relationship Id="rId12" Type="http://schemas.openxmlformats.org/officeDocument/2006/relationships/hyperlink" Target="https://vymery.bimplatforma.cz/version/102299_iKvZ8kjLIUCtlqFLvo6r3puXmuJUdyW19bkvdyUChHoUrBQUmlzyxHk8bwP_TCC7jEDi0QfHcif07WkVvVcIkQ" TargetMode="External" /><Relationship Id="rId13" Type="http://schemas.openxmlformats.org/officeDocument/2006/relationships/hyperlink" Target="https://vymery.bimplatforma.cz/version/102299_VfJllbDtwj8IY8bOXOzikobfyhHBrgWOhLm7PjwuKRAkrskghLJo_gU5K6pMRDpeRrCP3wnvVOWjvQZUZdz0jw" TargetMode="External" /><Relationship Id="rId14" Type="http://schemas.openxmlformats.org/officeDocument/2006/relationships/hyperlink" Target="https://vymery.bimplatforma.cz/version/102299_jIwPqAM7R2j0ElPT-BNbB-ehVMz4wOAzCVnGnQpdl7_AASz_9saXkIg9dNa9M9DQHCjsHQjRIuOhCsalrqzEqw" TargetMode="External" /><Relationship Id="rId15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30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32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32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32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35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39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40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41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42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43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44</v>
      </c>
      <c r="E29" s="48"/>
      <c r="F29" s="33" t="s">
        <v>45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46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47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48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49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50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51</v>
      </c>
      <c r="U35" s="55"/>
      <c r="V35" s="55"/>
      <c r="W35" s="55"/>
      <c r="X35" s="57" t="s">
        <v>52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53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2024_08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Výměna podlahové krytiny ve 3.NP chodba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Masarykova nemocnice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6. 5. 2024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Krajská zdravotní a.s.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33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54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31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36</v>
      </c>
      <c r="AJ50" s="41"/>
      <c r="AK50" s="41"/>
      <c r="AL50" s="41"/>
      <c r="AM50" s="74" t="str">
        <f>IF(E20="","",E20)</f>
        <v>Milan Křehla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55</v>
      </c>
      <c r="D52" s="88"/>
      <c r="E52" s="88"/>
      <c r="F52" s="88"/>
      <c r="G52" s="88"/>
      <c r="H52" s="89"/>
      <c r="I52" s="90" t="s">
        <v>56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57</v>
      </c>
      <c r="AH52" s="88"/>
      <c r="AI52" s="88"/>
      <c r="AJ52" s="88"/>
      <c r="AK52" s="88"/>
      <c r="AL52" s="88"/>
      <c r="AM52" s="88"/>
      <c r="AN52" s="90" t="s">
        <v>58</v>
      </c>
      <c r="AO52" s="88"/>
      <c r="AP52" s="88"/>
      <c r="AQ52" s="92" t="s">
        <v>59</v>
      </c>
      <c r="AR52" s="45"/>
      <c r="AS52" s="93" t="s">
        <v>60</v>
      </c>
      <c r="AT52" s="94" t="s">
        <v>61</v>
      </c>
      <c r="AU52" s="94" t="s">
        <v>62</v>
      </c>
      <c r="AV52" s="94" t="s">
        <v>63</v>
      </c>
      <c r="AW52" s="94" t="s">
        <v>64</v>
      </c>
      <c r="AX52" s="94" t="s">
        <v>65</v>
      </c>
      <c r="AY52" s="94" t="s">
        <v>66</v>
      </c>
      <c r="AZ52" s="94" t="s">
        <v>67</v>
      </c>
      <c r="BA52" s="94" t="s">
        <v>68</v>
      </c>
      <c r="BB52" s="94" t="s">
        <v>69</v>
      </c>
      <c r="BC52" s="94" t="s">
        <v>70</v>
      </c>
      <c r="BD52" s="95" t="s">
        <v>71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72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ROUND(AG55+AG58,2)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ROUND(AS55+AS58,2)</f>
        <v>0</v>
      </c>
      <c r="AT54" s="107">
        <f>ROUND(SUM(AV54:AW54),2)</f>
        <v>0</v>
      </c>
      <c r="AU54" s="108">
        <f>ROUND(AU55+AU58,5)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ROUND(AZ55+AZ58,2)</f>
        <v>0</v>
      </c>
      <c r="BA54" s="107">
        <f>ROUND(BA55+BA58,2)</f>
        <v>0</v>
      </c>
      <c r="BB54" s="107">
        <f>ROUND(BB55+BB58,2)</f>
        <v>0</v>
      </c>
      <c r="BC54" s="107">
        <f>ROUND(BC55+BC58,2)</f>
        <v>0</v>
      </c>
      <c r="BD54" s="109">
        <f>ROUND(BD55+BD58,2)</f>
        <v>0</v>
      </c>
      <c r="BE54" s="6"/>
      <c r="BS54" s="110" t="s">
        <v>73</v>
      </c>
      <c r="BT54" s="110" t="s">
        <v>74</v>
      </c>
      <c r="BU54" s="111" t="s">
        <v>75</v>
      </c>
      <c r="BV54" s="110" t="s">
        <v>76</v>
      </c>
      <c r="BW54" s="110" t="s">
        <v>5</v>
      </c>
      <c r="BX54" s="110" t="s">
        <v>77</v>
      </c>
      <c r="CL54" s="110" t="s">
        <v>19</v>
      </c>
    </row>
    <row r="55" s="7" customFormat="1" ht="16.5" customHeight="1">
      <c r="A55" s="7"/>
      <c r="B55" s="112"/>
      <c r="C55" s="113"/>
      <c r="D55" s="114" t="s">
        <v>73</v>
      </c>
      <c r="E55" s="114"/>
      <c r="F55" s="114"/>
      <c r="G55" s="114"/>
      <c r="H55" s="114"/>
      <c r="I55" s="115"/>
      <c r="J55" s="114" t="s">
        <v>78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ROUND(SUM(AG56:AG57),2)</f>
        <v>0</v>
      </c>
      <c r="AH55" s="115"/>
      <c r="AI55" s="115"/>
      <c r="AJ55" s="115"/>
      <c r="AK55" s="115"/>
      <c r="AL55" s="115"/>
      <c r="AM55" s="115"/>
      <c r="AN55" s="117">
        <f>SUM(AG55,AT55)</f>
        <v>0</v>
      </c>
      <c r="AO55" s="115"/>
      <c r="AP55" s="115"/>
      <c r="AQ55" s="118" t="s">
        <v>79</v>
      </c>
      <c r="AR55" s="119"/>
      <c r="AS55" s="120">
        <f>ROUND(SUM(AS56:AS57),2)</f>
        <v>0</v>
      </c>
      <c r="AT55" s="121">
        <f>ROUND(SUM(AV55:AW55),2)</f>
        <v>0</v>
      </c>
      <c r="AU55" s="122">
        <f>ROUND(SUM(AU56:AU57),5)</f>
        <v>0</v>
      </c>
      <c r="AV55" s="121">
        <f>ROUND(AZ55*L29,2)</f>
        <v>0</v>
      </c>
      <c r="AW55" s="121">
        <f>ROUND(BA55*L30,2)</f>
        <v>0</v>
      </c>
      <c r="AX55" s="121">
        <f>ROUND(BB55*L29,2)</f>
        <v>0</v>
      </c>
      <c r="AY55" s="121">
        <f>ROUND(BC55*L30,2)</f>
        <v>0</v>
      </c>
      <c r="AZ55" s="121">
        <f>ROUND(SUM(AZ56:AZ57),2)</f>
        <v>0</v>
      </c>
      <c r="BA55" s="121">
        <f>ROUND(SUM(BA56:BA57),2)</f>
        <v>0</v>
      </c>
      <c r="BB55" s="121">
        <f>ROUND(SUM(BB56:BB57),2)</f>
        <v>0</v>
      </c>
      <c r="BC55" s="121">
        <f>ROUND(SUM(BC56:BC57),2)</f>
        <v>0</v>
      </c>
      <c r="BD55" s="123">
        <f>ROUND(SUM(BD56:BD57),2)</f>
        <v>0</v>
      </c>
      <c r="BE55" s="7"/>
      <c r="BS55" s="124" t="s">
        <v>73</v>
      </c>
      <c r="BT55" s="124" t="s">
        <v>80</v>
      </c>
      <c r="BU55" s="124" t="s">
        <v>75</v>
      </c>
      <c r="BV55" s="124" t="s">
        <v>76</v>
      </c>
      <c r="BW55" s="124" t="s">
        <v>81</v>
      </c>
      <c r="BX55" s="124" t="s">
        <v>5</v>
      </c>
      <c r="CL55" s="124" t="s">
        <v>19</v>
      </c>
      <c r="CM55" s="124" t="s">
        <v>82</v>
      </c>
    </row>
    <row r="56" s="4" customFormat="1" ht="23.25" customHeight="1">
      <c r="A56" s="125" t="s">
        <v>83</v>
      </c>
      <c r="B56" s="64"/>
      <c r="C56" s="126"/>
      <c r="D56" s="126"/>
      <c r="E56" s="127" t="s">
        <v>84</v>
      </c>
      <c r="F56" s="127"/>
      <c r="G56" s="127"/>
      <c r="H56" s="127"/>
      <c r="I56" s="127"/>
      <c r="J56" s="126"/>
      <c r="K56" s="127" t="s">
        <v>85</v>
      </c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8">
        <f>'D.1a - Architektonicko st...'!J32</f>
        <v>0</v>
      </c>
      <c r="AH56" s="126"/>
      <c r="AI56" s="126"/>
      <c r="AJ56" s="126"/>
      <c r="AK56" s="126"/>
      <c r="AL56" s="126"/>
      <c r="AM56" s="126"/>
      <c r="AN56" s="128">
        <f>SUM(AG56,AT56)</f>
        <v>0</v>
      </c>
      <c r="AO56" s="126"/>
      <c r="AP56" s="126"/>
      <c r="AQ56" s="129" t="s">
        <v>86</v>
      </c>
      <c r="AR56" s="66"/>
      <c r="AS56" s="130">
        <v>0</v>
      </c>
      <c r="AT56" s="131">
        <f>ROUND(SUM(AV56:AW56),2)</f>
        <v>0</v>
      </c>
      <c r="AU56" s="132">
        <f>'D.1a - Architektonicko st...'!P91</f>
        <v>0</v>
      </c>
      <c r="AV56" s="131">
        <f>'D.1a - Architektonicko st...'!J35</f>
        <v>0</v>
      </c>
      <c r="AW56" s="131">
        <f>'D.1a - Architektonicko st...'!J36</f>
        <v>0</v>
      </c>
      <c r="AX56" s="131">
        <f>'D.1a - Architektonicko st...'!J37</f>
        <v>0</v>
      </c>
      <c r="AY56" s="131">
        <f>'D.1a - Architektonicko st...'!J38</f>
        <v>0</v>
      </c>
      <c r="AZ56" s="131">
        <f>'D.1a - Architektonicko st...'!F35</f>
        <v>0</v>
      </c>
      <c r="BA56" s="131">
        <f>'D.1a - Architektonicko st...'!F36</f>
        <v>0</v>
      </c>
      <c r="BB56" s="131">
        <f>'D.1a - Architektonicko st...'!F37</f>
        <v>0</v>
      </c>
      <c r="BC56" s="131">
        <f>'D.1a - Architektonicko st...'!F38</f>
        <v>0</v>
      </c>
      <c r="BD56" s="133">
        <f>'D.1a - Architektonicko st...'!F39</f>
        <v>0</v>
      </c>
      <c r="BE56" s="4"/>
      <c r="BT56" s="134" t="s">
        <v>82</v>
      </c>
      <c r="BV56" s="134" t="s">
        <v>76</v>
      </c>
      <c r="BW56" s="134" t="s">
        <v>87</v>
      </c>
      <c r="BX56" s="134" t="s">
        <v>81</v>
      </c>
      <c r="CL56" s="134" t="s">
        <v>19</v>
      </c>
    </row>
    <row r="57" s="4" customFormat="1" ht="23.25" customHeight="1">
      <c r="A57" s="125" t="s">
        <v>83</v>
      </c>
      <c r="B57" s="64"/>
      <c r="C57" s="126"/>
      <c r="D57" s="126"/>
      <c r="E57" s="127" t="s">
        <v>88</v>
      </c>
      <c r="F57" s="127"/>
      <c r="G57" s="127"/>
      <c r="H57" s="127"/>
      <c r="I57" s="127"/>
      <c r="J57" s="126"/>
      <c r="K57" s="127" t="s">
        <v>89</v>
      </c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8">
        <f>'D.1b - Architektonicko st...'!J32</f>
        <v>0</v>
      </c>
      <c r="AH57" s="126"/>
      <c r="AI57" s="126"/>
      <c r="AJ57" s="126"/>
      <c r="AK57" s="126"/>
      <c r="AL57" s="126"/>
      <c r="AM57" s="126"/>
      <c r="AN57" s="128">
        <f>SUM(AG57,AT57)</f>
        <v>0</v>
      </c>
      <c r="AO57" s="126"/>
      <c r="AP57" s="126"/>
      <c r="AQ57" s="129" t="s">
        <v>86</v>
      </c>
      <c r="AR57" s="66"/>
      <c r="AS57" s="130">
        <v>0</v>
      </c>
      <c r="AT57" s="131">
        <f>ROUND(SUM(AV57:AW57),2)</f>
        <v>0</v>
      </c>
      <c r="AU57" s="132">
        <f>'D.1b - Architektonicko st...'!P93</f>
        <v>0</v>
      </c>
      <c r="AV57" s="131">
        <f>'D.1b - Architektonicko st...'!J35</f>
        <v>0</v>
      </c>
      <c r="AW57" s="131">
        <f>'D.1b - Architektonicko st...'!J36</f>
        <v>0</v>
      </c>
      <c r="AX57" s="131">
        <f>'D.1b - Architektonicko st...'!J37</f>
        <v>0</v>
      </c>
      <c r="AY57" s="131">
        <f>'D.1b - Architektonicko st...'!J38</f>
        <v>0</v>
      </c>
      <c r="AZ57" s="131">
        <f>'D.1b - Architektonicko st...'!F35</f>
        <v>0</v>
      </c>
      <c r="BA57" s="131">
        <f>'D.1b - Architektonicko st...'!F36</f>
        <v>0</v>
      </c>
      <c r="BB57" s="131">
        <f>'D.1b - Architektonicko st...'!F37</f>
        <v>0</v>
      </c>
      <c r="BC57" s="131">
        <f>'D.1b - Architektonicko st...'!F38</f>
        <v>0</v>
      </c>
      <c r="BD57" s="133">
        <f>'D.1b - Architektonicko st...'!F39</f>
        <v>0</v>
      </c>
      <c r="BE57" s="4"/>
      <c r="BT57" s="134" t="s">
        <v>82</v>
      </c>
      <c r="BV57" s="134" t="s">
        <v>76</v>
      </c>
      <c r="BW57" s="134" t="s">
        <v>90</v>
      </c>
      <c r="BX57" s="134" t="s">
        <v>81</v>
      </c>
      <c r="CL57" s="134" t="s">
        <v>19</v>
      </c>
    </row>
    <row r="58" s="7" customFormat="1" ht="16.5" customHeight="1">
      <c r="A58" s="125" t="s">
        <v>83</v>
      </c>
      <c r="B58" s="112"/>
      <c r="C58" s="113"/>
      <c r="D58" s="114" t="s">
        <v>91</v>
      </c>
      <c r="E58" s="114"/>
      <c r="F58" s="114"/>
      <c r="G58" s="114"/>
      <c r="H58" s="114"/>
      <c r="I58" s="115"/>
      <c r="J58" s="114" t="s">
        <v>92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7">
        <f>'99 - Vedlejší a ostatní n...'!J30</f>
        <v>0</v>
      </c>
      <c r="AH58" s="115"/>
      <c r="AI58" s="115"/>
      <c r="AJ58" s="115"/>
      <c r="AK58" s="115"/>
      <c r="AL58" s="115"/>
      <c r="AM58" s="115"/>
      <c r="AN58" s="117">
        <f>SUM(AG58,AT58)</f>
        <v>0</v>
      </c>
      <c r="AO58" s="115"/>
      <c r="AP58" s="115"/>
      <c r="AQ58" s="118" t="s">
        <v>79</v>
      </c>
      <c r="AR58" s="119"/>
      <c r="AS58" s="135">
        <v>0</v>
      </c>
      <c r="AT58" s="136">
        <f>ROUND(SUM(AV58:AW58),2)</f>
        <v>0</v>
      </c>
      <c r="AU58" s="137">
        <f>'99 - Vedlejší a ostatní n...'!P82</f>
        <v>0</v>
      </c>
      <c r="AV58" s="136">
        <f>'99 - Vedlejší a ostatní n...'!J33</f>
        <v>0</v>
      </c>
      <c r="AW58" s="136">
        <f>'99 - Vedlejší a ostatní n...'!J34</f>
        <v>0</v>
      </c>
      <c r="AX58" s="136">
        <f>'99 - Vedlejší a ostatní n...'!J35</f>
        <v>0</v>
      </c>
      <c r="AY58" s="136">
        <f>'99 - Vedlejší a ostatní n...'!J36</f>
        <v>0</v>
      </c>
      <c r="AZ58" s="136">
        <f>'99 - Vedlejší a ostatní n...'!F33</f>
        <v>0</v>
      </c>
      <c r="BA58" s="136">
        <f>'99 - Vedlejší a ostatní n...'!F34</f>
        <v>0</v>
      </c>
      <c r="BB58" s="136">
        <f>'99 - Vedlejší a ostatní n...'!F35</f>
        <v>0</v>
      </c>
      <c r="BC58" s="136">
        <f>'99 - Vedlejší a ostatní n...'!F36</f>
        <v>0</v>
      </c>
      <c r="BD58" s="138">
        <f>'99 - Vedlejší a ostatní n...'!F37</f>
        <v>0</v>
      </c>
      <c r="BE58" s="7"/>
      <c r="BT58" s="124" t="s">
        <v>80</v>
      </c>
      <c r="BV58" s="124" t="s">
        <v>76</v>
      </c>
      <c r="BW58" s="124" t="s">
        <v>93</v>
      </c>
      <c r="BX58" s="124" t="s">
        <v>5</v>
      </c>
      <c r="CL58" s="124" t="s">
        <v>19</v>
      </c>
      <c r="CM58" s="124" t="s">
        <v>82</v>
      </c>
    </row>
    <row r="59" s="2" customFormat="1" ht="30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5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  <row r="60" s="2" customFormat="1" ht="6.96" customHeight="1">
      <c r="A60" s="39"/>
      <c r="B60" s="60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45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</row>
  </sheetData>
  <sheetProtection sheet="1" formatColumns="0" formatRows="0" objects="1" scenarios="1" spinCount="100000" saltValue="XOJ5depEIKKmzzIaYYfpBKeUR0YTOopndlQmvfqNRrx+qeR5g+Xqv7R3vdjXqJCFq214UhVuw3ysUqaKr+UFHA==" hashValue="tqQb0OzBvMU7oROwu0T0HGzRDvZhHNq9JCrASETE37/UZeb2QKtItBwwubvoi5pggoeCofi+fNSWHWev3xTYkQ==" algorithmName="SHA-512" password="CC35"/>
  <mergeCells count="54">
    <mergeCell ref="L45:AJ45"/>
    <mergeCell ref="AM47:AN47"/>
    <mergeCell ref="AS49:AT51"/>
    <mergeCell ref="AM49:AP49"/>
    <mergeCell ref="AM50:AP50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AG58:AM58"/>
    <mergeCell ref="AN58:AP58"/>
    <mergeCell ref="D58:H58"/>
    <mergeCell ref="J58:AF58"/>
    <mergeCell ref="AG54:AM54"/>
    <mergeCell ref="AN54:AP54"/>
    <mergeCell ref="BE5:BE32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56" location="'D.1a - Architektonicko st...'!C2" display="/"/>
    <hyperlink ref="A57" location="'D.1b - Architektonicko st...'!C2" display="/"/>
    <hyperlink ref="A58" location="'99 - Vedlejší a ostatní 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  <c r="AZ2" s="139" t="s">
        <v>94</v>
      </c>
      <c r="BA2" s="139" t="s">
        <v>95</v>
      </c>
      <c r="BB2" s="139" t="s">
        <v>19</v>
      </c>
      <c r="BC2" s="139" t="s">
        <v>96</v>
      </c>
      <c r="BD2" s="139" t="s">
        <v>97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82</v>
      </c>
      <c r="AZ3" s="139" t="s">
        <v>98</v>
      </c>
      <c r="BA3" s="139" t="s">
        <v>99</v>
      </c>
      <c r="BB3" s="139" t="s">
        <v>19</v>
      </c>
      <c r="BC3" s="139" t="s">
        <v>100</v>
      </c>
      <c r="BD3" s="139" t="s">
        <v>97</v>
      </c>
    </row>
    <row r="4" s="1" customFormat="1" ht="24.96" customHeight="1">
      <c r="B4" s="21"/>
      <c r="D4" s="142" t="s">
        <v>101</v>
      </c>
      <c r="L4" s="21"/>
      <c r="M4" s="143" t="s">
        <v>10</v>
      </c>
      <c r="AT4" s="18" t="s">
        <v>4</v>
      </c>
      <c r="AZ4" s="139" t="s">
        <v>102</v>
      </c>
      <c r="BA4" s="139" t="s">
        <v>103</v>
      </c>
      <c r="BB4" s="139" t="s">
        <v>19</v>
      </c>
      <c r="BC4" s="139" t="s">
        <v>8</v>
      </c>
      <c r="BD4" s="139" t="s">
        <v>97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Výměna podlahové krytiny ve 3.NP chodba</v>
      </c>
      <c r="F7" s="144"/>
      <c r="G7" s="144"/>
      <c r="H7" s="144"/>
      <c r="L7" s="21"/>
    </row>
    <row r="8" s="1" customFormat="1" ht="12" customHeight="1">
      <c r="B8" s="21"/>
      <c r="D8" s="144" t="s">
        <v>104</v>
      </c>
      <c r="L8" s="21"/>
    </row>
    <row r="9" s="2" customFormat="1" ht="16.5" customHeight="1">
      <c r="A9" s="39"/>
      <c r="B9" s="45"/>
      <c r="C9" s="39"/>
      <c r="D9" s="39"/>
      <c r="E9" s="145" t="s">
        <v>105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106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7" t="s">
        <v>107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21</v>
      </c>
      <c r="E14" s="39"/>
      <c r="F14" s="134" t="s">
        <v>22</v>
      </c>
      <c r="G14" s="39"/>
      <c r="H14" s="39"/>
      <c r="I14" s="144" t="s">
        <v>23</v>
      </c>
      <c r="J14" s="148" t="str">
        <f>'Rekapitulace stavby'!AN8</f>
        <v>6. 5. 2024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">
        <v>27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4" t="s">
        <v>29</v>
      </c>
      <c r="J17" s="134" t="s">
        <v>30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/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4" t="s">
        <v>29</v>
      </c>
      <c r="J23" s="134" t="str">
        <f>IF('Rekapitulace stavby'!AN17="","",'Rekapitulace stavby'!AN17)</f>
        <v/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36</v>
      </c>
      <c r="E25" s="39"/>
      <c r="F25" s="39"/>
      <c r="G25" s="39"/>
      <c r="H25" s="39"/>
      <c r="I25" s="144" t="s">
        <v>26</v>
      </c>
      <c r="J25" s="134" t="s">
        <v>19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37</v>
      </c>
      <c r="F26" s="39"/>
      <c r="G26" s="39"/>
      <c r="H26" s="39"/>
      <c r="I26" s="144" t="s">
        <v>29</v>
      </c>
      <c r="J26" s="134" t="s">
        <v>19</v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38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4" t="s">
        <v>40</v>
      </c>
      <c r="E32" s="39"/>
      <c r="F32" s="39"/>
      <c r="G32" s="39"/>
      <c r="H32" s="39"/>
      <c r="I32" s="39"/>
      <c r="J32" s="155">
        <f>ROUND(J91,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6" t="s">
        <v>42</v>
      </c>
      <c r="G34" s="39"/>
      <c r="H34" s="39"/>
      <c r="I34" s="156" t="s">
        <v>41</v>
      </c>
      <c r="J34" s="156" t="s">
        <v>43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7" t="s">
        <v>44</v>
      </c>
      <c r="E35" s="144" t="s">
        <v>45</v>
      </c>
      <c r="F35" s="158">
        <f>ROUND((SUM(BE91:BE126)),  2)</f>
        <v>0</v>
      </c>
      <c r="G35" s="39"/>
      <c r="H35" s="39"/>
      <c r="I35" s="159">
        <v>0.20999999999999999</v>
      </c>
      <c r="J35" s="158">
        <f>ROUND(((SUM(BE91:BE126))*I35),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46</v>
      </c>
      <c r="F36" s="158">
        <f>ROUND((SUM(BF91:BF126)),  2)</f>
        <v>0</v>
      </c>
      <c r="G36" s="39"/>
      <c r="H36" s="39"/>
      <c r="I36" s="159">
        <v>0.12</v>
      </c>
      <c r="J36" s="158">
        <f>ROUND(((SUM(BF91:BF126))*I36),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47</v>
      </c>
      <c r="F37" s="158">
        <f>ROUND((SUM(BG91:BG126)),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48</v>
      </c>
      <c r="F38" s="158">
        <f>ROUND((SUM(BH91:BH126)),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ROUND((SUM(BI91:BI126)),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50</v>
      </c>
      <c r="E41" s="162"/>
      <c r="F41" s="162"/>
      <c r="G41" s="163" t="s">
        <v>51</v>
      </c>
      <c r="H41" s="164" t="s">
        <v>52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108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1" t="str">
        <f>E7</f>
        <v>Výměna podlahové krytiny ve 3.NP chodba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104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105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106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D.1a - Architektonicko stavební řešení - Bourací práce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Masarykova nemocnice</v>
      </c>
      <c r="G56" s="41"/>
      <c r="H56" s="41"/>
      <c r="I56" s="33" t="s">
        <v>23</v>
      </c>
      <c r="J56" s="73" t="str">
        <f>IF(J14="","",J14)</f>
        <v>6. 5. 2024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Krajská zdravotní a.s.</v>
      </c>
      <c r="G58" s="41"/>
      <c r="H58" s="41"/>
      <c r="I58" s="33" t="s">
        <v>33</v>
      </c>
      <c r="J58" s="37" t="str">
        <f>E23</f>
        <v xml:space="preserve"> 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Milan Křehla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2" t="s">
        <v>109</v>
      </c>
      <c r="D61" s="173"/>
      <c r="E61" s="173"/>
      <c r="F61" s="173"/>
      <c r="G61" s="173"/>
      <c r="H61" s="173"/>
      <c r="I61" s="173"/>
      <c r="J61" s="174" t="s">
        <v>110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5" t="s">
        <v>72</v>
      </c>
      <c r="D63" s="41"/>
      <c r="E63" s="41"/>
      <c r="F63" s="41"/>
      <c r="G63" s="41"/>
      <c r="H63" s="41"/>
      <c r="I63" s="41"/>
      <c r="J63" s="103">
        <f>J91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111</v>
      </c>
    </row>
    <row r="64" s="9" customFormat="1" ht="24.96" customHeight="1">
      <c r="A64" s="9"/>
      <c r="B64" s="176"/>
      <c r="C64" s="177"/>
      <c r="D64" s="178" t="s">
        <v>112</v>
      </c>
      <c r="E64" s="179"/>
      <c r="F64" s="179"/>
      <c r="G64" s="179"/>
      <c r="H64" s="179"/>
      <c r="I64" s="179"/>
      <c r="J64" s="180">
        <f>J92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6"/>
      <c r="D65" s="183" t="s">
        <v>113</v>
      </c>
      <c r="E65" s="184"/>
      <c r="F65" s="184"/>
      <c r="G65" s="184"/>
      <c r="H65" s="184"/>
      <c r="I65" s="184"/>
      <c r="J65" s="185">
        <f>J93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6"/>
      <c r="D66" s="183" t="s">
        <v>114</v>
      </c>
      <c r="E66" s="184"/>
      <c r="F66" s="184"/>
      <c r="G66" s="184"/>
      <c r="H66" s="184"/>
      <c r="I66" s="184"/>
      <c r="J66" s="185">
        <f>J103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6"/>
      <c r="C67" s="177"/>
      <c r="D67" s="178" t="s">
        <v>115</v>
      </c>
      <c r="E67" s="179"/>
      <c r="F67" s="179"/>
      <c r="G67" s="179"/>
      <c r="H67" s="179"/>
      <c r="I67" s="179"/>
      <c r="J67" s="180">
        <f>J106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2"/>
      <c r="C68" s="126"/>
      <c r="D68" s="183" t="s">
        <v>116</v>
      </c>
      <c r="E68" s="184"/>
      <c r="F68" s="184"/>
      <c r="G68" s="184"/>
      <c r="H68" s="184"/>
      <c r="I68" s="184"/>
      <c r="J68" s="185">
        <f>J107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6"/>
      <c r="D69" s="183" t="s">
        <v>117</v>
      </c>
      <c r="E69" s="184"/>
      <c r="F69" s="184"/>
      <c r="G69" s="184"/>
      <c r="H69" s="184"/>
      <c r="I69" s="184"/>
      <c r="J69" s="185">
        <f>J120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118</v>
      </c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1" t="str">
        <f>E7</f>
        <v>Výměna podlahové krytiny ve 3.NP chodba</v>
      </c>
      <c r="F79" s="33"/>
      <c r="G79" s="33"/>
      <c r="H79" s="33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104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1" t="s">
        <v>105</v>
      </c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106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E11</f>
        <v>D.1a - Architektonicko stavební řešení - Bourací práce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F14</f>
        <v>Masarykova nemocnice</v>
      </c>
      <c r="G85" s="41"/>
      <c r="H85" s="41"/>
      <c r="I85" s="33" t="s">
        <v>23</v>
      </c>
      <c r="J85" s="73" t="str">
        <f>IF(J14="","",J14)</f>
        <v>6. 5. 2024</v>
      </c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E17</f>
        <v>Krajská zdravotní a.s.</v>
      </c>
      <c r="G87" s="41"/>
      <c r="H87" s="41"/>
      <c r="I87" s="33" t="s">
        <v>33</v>
      </c>
      <c r="J87" s="37" t="str">
        <f>E23</f>
        <v xml:space="preserve"> 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31</v>
      </c>
      <c r="D88" s="41"/>
      <c r="E88" s="41"/>
      <c r="F88" s="28" t="str">
        <f>IF(E20="","",E20)</f>
        <v>Vyplň údaj</v>
      </c>
      <c r="G88" s="41"/>
      <c r="H88" s="41"/>
      <c r="I88" s="33" t="s">
        <v>36</v>
      </c>
      <c r="J88" s="37" t="str">
        <f>E26</f>
        <v>Milan Křehla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7"/>
      <c r="B90" s="188"/>
      <c r="C90" s="189" t="s">
        <v>119</v>
      </c>
      <c r="D90" s="190" t="s">
        <v>59</v>
      </c>
      <c r="E90" s="190" t="s">
        <v>55</v>
      </c>
      <c r="F90" s="190" t="s">
        <v>56</v>
      </c>
      <c r="G90" s="190" t="s">
        <v>120</v>
      </c>
      <c r="H90" s="190" t="s">
        <v>121</v>
      </c>
      <c r="I90" s="190" t="s">
        <v>122</v>
      </c>
      <c r="J90" s="190" t="s">
        <v>110</v>
      </c>
      <c r="K90" s="191" t="s">
        <v>123</v>
      </c>
      <c r="L90" s="192"/>
      <c r="M90" s="93" t="s">
        <v>19</v>
      </c>
      <c r="N90" s="94" t="s">
        <v>44</v>
      </c>
      <c r="O90" s="94" t="s">
        <v>124</v>
      </c>
      <c r="P90" s="94" t="s">
        <v>125</v>
      </c>
      <c r="Q90" s="94" t="s">
        <v>126</v>
      </c>
      <c r="R90" s="94" t="s">
        <v>127</v>
      </c>
      <c r="S90" s="94" t="s">
        <v>128</v>
      </c>
      <c r="T90" s="95" t="s">
        <v>129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39"/>
      <c r="B91" s="40"/>
      <c r="C91" s="100" t="s">
        <v>130</v>
      </c>
      <c r="D91" s="41"/>
      <c r="E91" s="41"/>
      <c r="F91" s="41"/>
      <c r="G91" s="41"/>
      <c r="H91" s="41"/>
      <c r="I91" s="41"/>
      <c r="J91" s="193">
        <f>BK91</f>
        <v>0</v>
      </c>
      <c r="K91" s="41"/>
      <c r="L91" s="45"/>
      <c r="M91" s="96"/>
      <c r="N91" s="194"/>
      <c r="O91" s="97"/>
      <c r="P91" s="195">
        <f>P92+P106</f>
        <v>0</v>
      </c>
      <c r="Q91" s="97"/>
      <c r="R91" s="195">
        <f>R92+R106</f>
        <v>0</v>
      </c>
      <c r="S91" s="97"/>
      <c r="T91" s="196">
        <f>T92+T106</f>
        <v>2.15829125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73</v>
      </c>
      <c r="AU91" s="18" t="s">
        <v>111</v>
      </c>
      <c r="BK91" s="197">
        <f>BK92+BK106</f>
        <v>0</v>
      </c>
    </row>
    <row r="92" s="12" customFormat="1" ht="25.92" customHeight="1">
      <c r="A92" s="12"/>
      <c r="B92" s="198"/>
      <c r="C92" s="199"/>
      <c r="D92" s="200" t="s">
        <v>73</v>
      </c>
      <c r="E92" s="201" t="s">
        <v>131</v>
      </c>
      <c r="F92" s="201" t="s">
        <v>132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P93+P103</f>
        <v>0</v>
      </c>
      <c r="Q92" s="206"/>
      <c r="R92" s="207">
        <f>R93+R103</f>
        <v>0</v>
      </c>
      <c r="S92" s="206"/>
      <c r="T92" s="208">
        <f>T93+T103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80</v>
      </c>
      <c r="AT92" s="210" t="s">
        <v>73</v>
      </c>
      <c r="AU92" s="210" t="s">
        <v>74</v>
      </c>
      <c r="AY92" s="209" t="s">
        <v>133</v>
      </c>
      <c r="BK92" s="211">
        <f>BK93+BK103</f>
        <v>0</v>
      </c>
    </row>
    <row r="93" s="12" customFormat="1" ht="22.8" customHeight="1">
      <c r="A93" s="12"/>
      <c r="B93" s="198"/>
      <c r="C93" s="199"/>
      <c r="D93" s="200" t="s">
        <v>73</v>
      </c>
      <c r="E93" s="212" t="s">
        <v>134</v>
      </c>
      <c r="F93" s="212" t="s">
        <v>135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SUM(P94:P102)</f>
        <v>0</v>
      </c>
      <c r="Q93" s="206"/>
      <c r="R93" s="207">
        <f>SUM(R94:R102)</f>
        <v>0</v>
      </c>
      <c r="S93" s="206"/>
      <c r="T93" s="208">
        <f>SUM(T94:T102)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80</v>
      </c>
      <c r="AT93" s="210" t="s">
        <v>73</v>
      </c>
      <c r="AU93" s="210" t="s">
        <v>80</v>
      </c>
      <c r="AY93" s="209" t="s">
        <v>133</v>
      </c>
      <c r="BK93" s="211">
        <f>SUM(BK94:BK102)</f>
        <v>0</v>
      </c>
    </row>
    <row r="94" s="2" customFormat="1" ht="37.8" customHeight="1">
      <c r="A94" s="39"/>
      <c r="B94" s="40"/>
      <c r="C94" s="214" t="s">
        <v>80</v>
      </c>
      <c r="D94" s="214" t="s">
        <v>136</v>
      </c>
      <c r="E94" s="215" t="s">
        <v>137</v>
      </c>
      <c r="F94" s="216" t="s">
        <v>138</v>
      </c>
      <c r="G94" s="217" t="s">
        <v>139</v>
      </c>
      <c r="H94" s="218">
        <v>0.57399999999999995</v>
      </c>
      <c r="I94" s="219"/>
      <c r="J94" s="220">
        <f>ROUND(I94*H94,2)</f>
        <v>0</v>
      </c>
      <c r="K94" s="216" t="s">
        <v>140</v>
      </c>
      <c r="L94" s="45"/>
      <c r="M94" s="221" t="s">
        <v>19</v>
      </c>
      <c r="N94" s="222" t="s">
        <v>45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141</v>
      </c>
      <c r="AT94" s="225" t="s">
        <v>136</v>
      </c>
      <c r="AU94" s="225" t="s">
        <v>82</v>
      </c>
      <c r="AY94" s="18" t="s">
        <v>133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80</v>
      </c>
      <c r="BK94" s="226">
        <f>ROUND(I94*H94,2)</f>
        <v>0</v>
      </c>
      <c r="BL94" s="18" t="s">
        <v>141</v>
      </c>
      <c r="BM94" s="225" t="s">
        <v>142</v>
      </c>
    </row>
    <row r="95" s="2" customFormat="1">
      <c r="A95" s="39"/>
      <c r="B95" s="40"/>
      <c r="C95" s="41"/>
      <c r="D95" s="227" t="s">
        <v>143</v>
      </c>
      <c r="E95" s="41"/>
      <c r="F95" s="228" t="s">
        <v>144</v>
      </c>
      <c r="G95" s="41"/>
      <c r="H95" s="41"/>
      <c r="I95" s="229"/>
      <c r="J95" s="41"/>
      <c r="K95" s="41"/>
      <c r="L95" s="45"/>
      <c r="M95" s="230"/>
      <c r="N95" s="231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143</v>
      </c>
      <c r="AU95" s="18" t="s">
        <v>82</v>
      </c>
    </row>
    <row r="96" s="2" customFormat="1" ht="33" customHeight="1">
      <c r="A96" s="39"/>
      <c r="B96" s="40"/>
      <c r="C96" s="214" t="s">
        <v>82</v>
      </c>
      <c r="D96" s="214" t="s">
        <v>136</v>
      </c>
      <c r="E96" s="215" t="s">
        <v>145</v>
      </c>
      <c r="F96" s="216" t="s">
        <v>146</v>
      </c>
      <c r="G96" s="217" t="s">
        <v>139</v>
      </c>
      <c r="H96" s="218">
        <v>0.57399999999999995</v>
      </c>
      <c r="I96" s="219"/>
      <c r="J96" s="220">
        <f>ROUND(I96*H96,2)</f>
        <v>0</v>
      </c>
      <c r="K96" s="216" t="s">
        <v>140</v>
      </c>
      <c r="L96" s="45"/>
      <c r="M96" s="221" t="s">
        <v>19</v>
      </c>
      <c r="N96" s="222" t="s">
        <v>45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141</v>
      </c>
      <c r="AT96" s="225" t="s">
        <v>136</v>
      </c>
      <c r="AU96" s="225" t="s">
        <v>82</v>
      </c>
      <c r="AY96" s="18" t="s">
        <v>133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80</v>
      </c>
      <c r="BK96" s="226">
        <f>ROUND(I96*H96,2)</f>
        <v>0</v>
      </c>
      <c r="BL96" s="18" t="s">
        <v>141</v>
      </c>
      <c r="BM96" s="225" t="s">
        <v>147</v>
      </c>
    </row>
    <row r="97" s="2" customFormat="1">
      <c r="A97" s="39"/>
      <c r="B97" s="40"/>
      <c r="C97" s="41"/>
      <c r="D97" s="227" t="s">
        <v>143</v>
      </c>
      <c r="E97" s="41"/>
      <c r="F97" s="228" t="s">
        <v>148</v>
      </c>
      <c r="G97" s="41"/>
      <c r="H97" s="41"/>
      <c r="I97" s="229"/>
      <c r="J97" s="41"/>
      <c r="K97" s="41"/>
      <c r="L97" s="45"/>
      <c r="M97" s="230"/>
      <c r="N97" s="231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143</v>
      </c>
      <c r="AU97" s="18" t="s">
        <v>82</v>
      </c>
    </row>
    <row r="98" s="2" customFormat="1" ht="44.25" customHeight="1">
      <c r="A98" s="39"/>
      <c r="B98" s="40"/>
      <c r="C98" s="214" t="s">
        <v>97</v>
      </c>
      <c r="D98" s="214" t="s">
        <v>136</v>
      </c>
      <c r="E98" s="215" t="s">
        <v>149</v>
      </c>
      <c r="F98" s="216" t="s">
        <v>150</v>
      </c>
      <c r="G98" s="217" t="s">
        <v>139</v>
      </c>
      <c r="H98" s="218">
        <v>2.8700000000000001</v>
      </c>
      <c r="I98" s="219"/>
      <c r="J98" s="220">
        <f>ROUND(I98*H98,2)</f>
        <v>0</v>
      </c>
      <c r="K98" s="216" t="s">
        <v>19</v>
      </c>
      <c r="L98" s="45"/>
      <c r="M98" s="221" t="s">
        <v>19</v>
      </c>
      <c r="N98" s="222" t="s">
        <v>45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141</v>
      </c>
      <c r="AT98" s="225" t="s">
        <v>136</v>
      </c>
      <c r="AU98" s="225" t="s">
        <v>82</v>
      </c>
      <c r="AY98" s="18" t="s">
        <v>133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80</v>
      </c>
      <c r="BK98" s="226">
        <f>ROUND(I98*H98,2)</f>
        <v>0</v>
      </c>
      <c r="BL98" s="18" t="s">
        <v>141</v>
      </c>
      <c r="BM98" s="225" t="s">
        <v>151</v>
      </c>
    </row>
    <row r="99" s="13" customFormat="1">
      <c r="A99" s="13"/>
      <c r="B99" s="232"/>
      <c r="C99" s="233"/>
      <c r="D99" s="234" t="s">
        <v>152</v>
      </c>
      <c r="E99" s="235" t="s">
        <v>19</v>
      </c>
      <c r="F99" s="236" t="s">
        <v>153</v>
      </c>
      <c r="G99" s="233"/>
      <c r="H99" s="237">
        <v>0.57399999999999995</v>
      </c>
      <c r="I99" s="238"/>
      <c r="J99" s="233"/>
      <c r="K99" s="233"/>
      <c r="L99" s="239"/>
      <c r="M99" s="240"/>
      <c r="N99" s="241"/>
      <c r="O99" s="241"/>
      <c r="P99" s="241"/>
      <c r="Q99" s="241"/>
      <c r="R99" s="241"/>
      <c r="S99" s="241"/>
      <c r="T99" s="24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3" t="s">
        <v>152</v>
      </c>
      <c r="AU99" s="243" t="s">
        <v>82</v>
      </c>
      <c r="AV99" s="13" t="s">
        <v>82</v>
      </c>
      <c r="AW99" s="13" t="s">
        <v>35</v>
      </c>
      <c r="AX99" s="13" t="s">
        <v>80</v>
      </c>
      <c r="AY99" s="243" t="s">
        <v>133</v>
      </c>
    </row>
    <row r="100" s="13" customFormat="1">
      <c r="A100" s="13"/>
      <c r="B100" s="232"/>
      <c r="C100" s="233"/>
      <c r="D100" s="234" t="s">
        <v>152</v>
      </c>
      <c r="E100" s="233"/>
      <c r="F100" s="236" t="s">
        <v>154</v>
      </c>
      <c r="G100" s="233"/>
      <c r="H100" s="237">
        <v>2.8700000000000001</v>
      </c>
      <c r="I100" s="238"/>
      <c r="J100" s="233"/>
      <c r="K100" s="233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152</v>
      </c>
      <c r="AU100" s="243" t="s">
        <v>82</v>
      </c>
      <c r="AV100" s="13" t="s">
        <v>82</v>
      </c>
      <c r="AW100" s="13" t="s">
        <v>4</v>
      </c>
      <c r="AX100" s="13" t="s">
        <v>80</v>
      </c>
      <c r="AY100" s="243" t="s">
        <v>133</v>
      </c>
    </row>
    <row r="101" s="2" customFormat="1" ht="44.25" customHeight="1">
      <c r="A101" s="39"/>
      <c r="B101" s="40"/>
      <c r="C101" s="214" t="s">
        <v>141</v>
      </c>
      <c r="D101" s="214" t="s">
        <v>136</v>
      </c>
      <c r="E101" s="215" t="s">
        <v>155</v>
      </c>
      <c r="F101" s="216" t="s">
        <v>156</v>
      </c>
      <c r="G101" s="217" t="s">
        <v>139</v>
      </c>
      <c r="H101" s="218">
        <v>0.57399999999999995</v>
      </c>
      <c r="I101" s="219"/>
      <c r="J101" s="220">
        <f>ROUND(I101*H101,2)</f>
        <v>0</v>
      </c>
      <c r="K101" s="216" t="s">
        <v>19</v>
      </c>
      <c r="L101" s="45"/>
      <c r="M101" s="221" t="s">
        <v>19</v>
      </c>
      <c r="N101" s="222" t="s">
        <v>45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141</v>
      </c>
      <c r="AT101" s="225" t="s">
        <v>136</v>
      </c>
      <c r="AU101" s="225" t="s">
        <v>82</v>
      </c>
      <c r="AY101" s="18" t="s">
        <v>133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80</v>
      </c>
      <c r="BK101" s="226">
        <f>ROUND(I101*H101,2)</f>
        <v>0</v>
      </c>
      <c r="BL101" s="18" t="s">
        <v>141</v>
      </c>
      <c r="BM101" s="225" t="s">
        <v>157</v>
      </c>
    </row>
    <row r="102" s="13" customFormat="1">
      <c r="A102" s="13"/>
      <c r="B102" s="232"/>
      <c r="C102" s="233"/>
      <c r="D102" s="234" t="s">
        <v>152</v>
      </c>
      <c r="E102" s="235" t="s">
        <v>19</v>
      </c>
      <c r="F102" s="236" t="s">
        <v>153</v>
      </c>
      <c r="G102" s="233"/>
      <c r="H102" s="237">
        <v>0.57399999999999995</v>
      </c>
      <c r="I102" s="238"/>
      <c r="J102" s="233"/>
      <c r="K102" s="233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152</v>
      </c>
      <c r="AU102" s="243" t="s">
        <v>82</v>
      </c>
      <c r="AV102" s="13" t="s">
        <v>82</v>
      </c>
      <c r="AW102" s="13" t="s">
        <v>35</v>
      </c>
      <c r="AX102" s="13" t="s">
        <v>80</v>
      </c>
      <c r="AY102" s="243" t="s">
        <v>133</v>
      </c>
    </row>
    <row r="103" s="12" customFormat="1" ht="22.8" customHeight="1">
      <c r="A103" s="12"/>
      <c r="B103" s="198"/>
      <c r="C103" s="199"/>
      <c r="D103" s="200" t="s">
        <v>73</v>
      </c>
      <c r="E103" s="212" t="s">
        <v>158</v>
      </c>
      <c r="F103" s="212" t="s">
        <v>159</v>
      </c>
      <c r="G103" s="199"/>
      <c r="H103" s="199"/>
      <c r="I103" s="202"/>
      <c r="J103" s="213">
        <f>BK103</f>
        <v>0</v>
      </c>
      <c r="K103" s="199"/>
      <c r="L103" s="204"/>
      <c r="M103" s="205"/>
      <c r="N103" s="206"/>
      <c r="O103" s="206"/>
      <c r="P103" s="207">
        <f>SUM(P104:P105)</f>
        <v>0</v>
      </c>
      <c r="Q103" s="206"/>
      <c r="R103" s="207">
        <f>SUM(R104:R105)</f>
        <v>0</v>
      </c>
      <c r="S103" s="206"/>
      <c r="T103" s="208">
        <f>SUM(T104:T105)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9" t="s">
        <v>80</v>
      </c>
      <c r="AT103" s="210" t="s">
        <v>73</v>
      </c>
      <c r="AU103" s="210" t="s">
        <v>80</v>
      </c>
      <c r="AY103" s="209" t="s">
        <v>133</v>
      </c>
      <c r="BK103" s="211">
        <f>SUM(BK104:BK105)</f>
        <v>0</v>
      </c>
    </row>
    <row r="104" s="2" customFormat="1" ht="62.7" customHeight="1">
      <c r="A104" s="39"/>
      <c r="B104" s="40"/>
      <c r="C104" s="214" t="s">
        <v>160</v>
      </c>
      <c r="D104" s="214" t="s">
        <v>136</v>
      </c>
      <c r="E104" s="215" t="s">
        <v>161</v>
      </c>
      <c r="F104" s="216" t="s">
        <v>162</v>
      </c>
      <c r="G104" s="217" t="s">
        <v>139</v>
      </c>
      <c r="H104" s="218">
        <v>0</v>
      </c>
      <c r="I104" s="219"/>
      <c r="J104" s="220">
        <f>ROUND(I104*H104,2)</f>
        <v>0</v>
      </c>
      <c r="K104" s="216" t="s">
        <v>140</v>
      </c>
      <c r="L104" s="45"/>
      <c r="M104" s="221" t="s">
        <v>19</v>
      </c>
      <c r="N104" s="222" t="s">
        <v>45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141</v>
      </c>
      <c r="AT104" s="225" t="s">
        <v>136</v>
      </c>
      <c r="AU104" s="225" t="s">
        <v>82</v>
      </c>
      <c r="AY104" s="18" t="s">
        <v>133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80</v>
      </c>
      <c r="BK104" s="226">
        <f>ROUND(I104*H104,2)</f>
        <v>0</v>
      </c>
      <c r="BL104" s="18" t="s">
        <v>141</v>
      </c>
      <c r="BM104" s="225" t="s">
        <v>163</v>
      </c>
    </row>
    <row r="105" s="2" customFormat="1">
      <c r="A105" s="39"/>
      <c r="B105" s="40"/>
      <c r="C105" s="41"/>
      <c r="D105" s="227" t="s">
        <v>143</v>
      </c>
      <c r="E105" s="41"/>
      <c r="F105" s="228" t="s">
        <v>164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143</v>
      </c>
      <c r="AU105" s="18" t="s">
        <v>82</v>
      </c>
    </row>
    <row r="106" s="12" customFormat="1" ht="25.92" customHeight="1">
      <c r="A106" s="12"/>
      <c r="B106" s="198"/>
      <c r="C106" s="199"/>
      <c r="D106" s="200" t="s">
        <v>73</v>
      </c>
      <c r="E106" s="201" t="s">
        <v>165</v>
      </c>
      <c r="F106" s="201" t="s">
        <v>166</v>
      </c>
      <c r="G106" s="199"/>
      <c r="H106" s="199"/>
      <c r="I106" s="202"/>
      <c r="J106" s="203">
        <f>BK106</f>
        <v>0</v>
      </c>
      <c r="K106" s="199"/>
      <c r="L106" s="204"/>
      <c r="M106" s="205"/>
      <c r="N106" s="206"/>
      <c r="O106" s="206"/>
      <c r="P106" s="207">
        <f>P107+P120</f>
        <v>0</v>
      </c>
      <c r="Q106" s="206"/>
      <c r="R106" s="207">
        <f>R107+R120</f>
        <v>0</v>
      </c>
      <c r="S106" s="206"/>
      <c r="T106" s="208">
        <f>T107+T120</f>
        <v>2.15829125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9" t="s">
        <v>82</v>
      </c>
      <c r="AT106" s="210" t="s">
        <v>73</v>
      </c>
      <c r="AU106" s="210" t="s">
        <v>74</v>
      </c>
      <c r="AY106" s="209" t="s">
        <v>133</v>
      </c>
      <c r="BK106" s="211">
        <f>BK107+BK120</f>
        <v>0</v>
      </c>
    </row>
    <row r="107" s="12" customFormat="1" ht="22.8" customHeight="1">
      <c r="A107" s="12"/>
      <c r="B107" s="198"/>
      <c r="C107" s="199"/>
      <c r="D107" s="200" t="s">
        <v>73</v>
      </c>
      <c r="E107" s="212" t="s">
        <v>167</v>
      </c>
      <c r="F107" s="212" t="s">
        <v>168</v>
      </c>
      <c r="G107" s="199"/>
      <c r="H107" s="199"/>
      <c r="I107" s="202"/>
      <c r="J107" s="213">
        <f>BK107</f>
        <v>0</v>
      </c>
      <c r="K107" s="199"/>
      <c r="L107" s="204"/>
      <c r="M107" s="205"/>
      <c r="N107" s="206"/>
      <c r="O107" s="206"/>
      <c r="P107" s="207">
        <f>SUM(P108:P119)</f>
        <v>0</v>
      </c>
      <c r="Q107" s="206"/>
      <c r="R107" s="207">
        <f>SUM(R108:R119)</f>
        <v>0</v>
      </c>
      <c r="S107" s="206"/>
      <c r="T107" s="208">
        <f>SUM(T108:T119)</f>
        <v>1.5840000000000001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9" t="s">
        <v>82</v>
      </c>
      <c r="AT107" s="210" t="s">
        <v>73</v>
      </c>
      <c r="AU107" s="210" t="s">
        <v>80</v>
      </c>
      <c r="AY107" s="209" t="s">
        <v>133</v>
      </c>
      <c r="BK107" s="211">
        <f>SUM(BK108:BK119)</f>
        <v>0</v>
      </c>
    </row>
    <row r="108" s="2" customFormat="1" ht="24.15" customHeight="1">
      <c r="A108" s="39"/>
      <c r="B108" s="40"/>
      <c r="C108" s="214" t="s">
        <v>169</v>
      </c>
      <c r="D108" s="214" t="s">
        <v>136</v>
      </c>
      <c r="E108" s="215" t="s">
        <v>170</v>
      </c>
      <c r="F108" s="216" t="s">
        <v>171</v>
      </c>
      <c r="G108" s="217" t="s">
        <v>172</v>
      </c>
      <c r="H108" s="218">
        <v>52</v>
      </c>
      <c r="I108" s="219"/>
      <c r="J108" s="220">
        <f>ROUND(I108*H108,2)</f>
        <v>0</v>
      </c>
      <c r="K108" s="216" t="s">
        <v>140</v>
      </c>
      <c r="L108" s="45"/>
      <c r="M108" s="221" t="s">
        <v>19</v>
      </c>
      <c r="N108" s="222" t="s">
        <v>45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0.024</v>
      </c>
      <c r="T108" s="224">
        <f>S108*H108</f>
        <v>1.248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173</v>
      </c>
      <c r="AT108" s="225" t="s">
        <v>136</v>
      </c>
      <c r="AU108" s="225" t="s">
        <v>82</v>
      </c>
      <c r="AY108" s="18" t="s">
        <v>133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80</v>
      </c>
      <c r="BK108" s="226">
        <f>ROUND(I108*H108,2)</f>
        <v>0</v>
      </c>
      <c r="BL108" s="18" t="s">
        <v>173</v>
      </c>
      <c r="BM108" s="225" t="s">
        <v>174</v>
      </c>
    </row>
    <row r="109" s="2" customFormat="1">
      <c r="A109" s="39"/>
      <c r="B109" s="40"/>
      <c r="C109" s="41"/>
      <c r="D109" s="227" t="s">
        <v>143</v>
      </c>
      <c r="E109" s="41"/>
      <c r="F109" s="228" t="s">
        <v>175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143</v>
      </c>
      <c r="AU109" s="18" t="s">
        <v>82</v>
      </c>
    </row>
    <row r="110" s="14" customFormat="1">
      <c r="A110" s="14"/>
      <c r="B110" s="244"/>
      <c r="C110" s="245"/>
      <c r="D110" s="234" t="s">
        <v>152</v>
      </c>
      <c r="E110" s="246" t="s">
        <v>19</v>
      </c>
      <c r="F110" s="247" t="s">
        <v>176</v>
      </c>
      <c r="G110" s="245"/>
      <c r="H110" s="246" t="s">
        <v>19</v>
      </c>
      <c r="I110" s="248"/>
      <c r="J110" s="245"/>
      <c r="K110" s="245"/>
      <c r="L110" s="249"/>
      <c r="M110" s="250"/>
      <c r="N110" s="251"/>
      <c r="O110" s="251"/>
      <c r="P110" s="251"/>
      <c r="Q110" s="251"/>
      <c r="R110" s="251"/>
      <c r="S110" s="251"/>
      <c r="T110" s="25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3" t="s">
        <v>152</v>
      </c>
      <c r="AU110" s="253" t="s">
        <v>82</v>
      </c>
      <c r="AV110" s="14" t="s">
        <v>80</v>
      </c>
      <c r="AW110" s="14" t="s">
        <v>35</v>
      </c>
      <c r="AX110" s="14" t="s">
        <v>74</v>
      </c>
      <c r="AY110" s="253" t="s">
        <v>133</v>
      </c>
    </row>
    <row r="111" s="14" customFormat="1">
      <c r="A111" s="14"/>
      <c r="B111" s="244"/>
      <c r="C111" s="245"/>
      <c r="D111" s="234" t="s">
        <v>152</v>
      </c>
      <c r="E111" s="246" t="s">
        <v>19</v>
      </c>
      <c r="F111" s="247" t="s">
        <v>177</v>
      </c>
      <c r="G111" s="245"/>
      <c r="H111" s="246" t="s">
        <v>19</v>
      </c>
      <c r="I111" s="248"/>
      <c r="J111" s="245"/>
      <c r="K111" s="245"/>
      <c r="L111" s="249"/>
      <c r="M111" s="250"/>
      <c r="N111" s="251"/>
      <c r="O111" s="251"/>
      <c r="P111" s="251"/>
      <c r="Q111" s="251"/>
      <c r="R111" s="251"/>
      <c r="S111" s="251"/>
      <c r="T111" s="25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3" t="s">
        <v>152</v>
      </c>
      <c r="AU111" s="253" t="s">
        <v>82</v>
      </c>
      <c r="AV111" s="14" t="s">
        <v>80</v>
      </c>
      <c r="AW111" s="14" t="s">
        <v>35</v>
      </c>
      <c r="AX111" s="14" t="s">
        <v>74</v>
      </c>
      <c r="AY111" s="253" t="s">
        <v>133</v>
      </c>
    </row>
    <row r="112" s="13" customFormat="1">
      <c r="A112" s="13"/>
      <c r="B112" s="232"/>
      <c r="C112" s="233"/>
      <c r="D112" s="234" t="s">
        <v>152</v>
      </c>
      <c r="E112" s="236" t="s">
        <v>19</v>
      </c>
      <c r="F112" s="254" t="s">
        <v>98</v>
      </c>
      <c r="G112" s="233"/>
      <c r="H112" s="237">
        <v>52</v>
      </c>
      <c r="I112" s="238"/>
      <c r="J112" s="233"/>
      <c r="K112" s="233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152</v>
      </c>
      <c r="AU112" s="243" t="s">
        <v>82</v>
      </c>
      <c r="AV112" s="13" t="s">
        <v>82</v>
      </c>
      <c r="AW112" s="13" t="s">
        <v>35</v>
      </c>
      <c r="AX112" s="13" t="s">
        <v>80</v>
      </c>
      <c r="AY112" s="243" t="s">
        <v>133</v>
      </c>
    </row>
    <row r="113" s="2" customFormat="1" ht="24.15" customHeight="1">
      <c r="A113" s="39"/>
      <c r="B113" s="40"/>
      <c r="C113" s="214" t="s">
        <v>178</v>
      </c>
      <c r="D113" s="214" t="s">
        <v>136</v>
      </c>
      <c r="E113" s="215" t="s">
        <v>179</v>
      </c>
      <c r="F113" s="216" t="s">
        <v>180</v>
      </c>
      <c r="G113" s="217" t="s">
        <v>172</v>
      </c>
      <c r="H113" s="218">
        <v>12</v>
      </c>
      <c r="I113" s="219"/>
      <c r="J113" s="220">
        <f>ROUND(I113*H113,2)</f>
        <v>0</v>
      </c>
      <c r="K113" s="216" t="s">
        <v>140</v>
      </c>
      <c r="L113" s="45"/>
      <c r="M113" s="221" t="s">
        <v>19</v>
      </c>
      <c r="N113" s="222" t="s">
        <v>45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0.028000000000000001</v>
      </c>
      <c r="T113" s="224">
        <f>S113*H113</f>
        <v>0.33600000000000002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173</v>
      </c>
      <c r="AT113" s="225" t="s">
        <v>136</v>
      </c>
      <c r="AU113" s="225" t="s">
        <v>82</v>
      </c>
      <c r="AY113" s="18" t="s">
        <v>133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80</v>
      </c>
      <c r="BK113" s="226">
        <f>ROUND(I113*H113,2)</f>
        <v>0</v>
      </c>
      <c r="BL113" s="18" t="s">
        <v>173</v>
      </c>
      <c r="BM113" s="225" t="s">
        <v>181</v>
      </c>
    </row>
    <row r="114" s="2" customFormat="1">
      <c r="A114" s="39"/>
      <c r="B114" s="40"/>
      <c r="C114" s="41"/>
      <c r="D114" s="227" t="s">
        <v>143</v>
      </c>
      <c r="E114" s="41"/>
      <c r="F114" s="228" t="s">
        <v>182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143</v>
      </c>
      <c r="AU114" s="18" t="s">
        <v>82</v>
      </c>
    </row>
    <row r="115" s="14" customFormat="1">
      <c r="A115" s="14"/>
      <c r="B115" s="244"/>
      <c r="C115" s="245"/>
      <c r="D115" s="234" t="s">
        <v>152</v>
      </c>
      <c r="E115" s="246" t="s">
        <v>19</v>
      </c>
      <c r="F115" s="247" t="s">
        <v>176</v>
      </c>
      <c r="G115" s="245"/>
      <c r="H115" s="246" t="s">
        <v>19</v>
      </c>
      <c r="I115" s="248"/>
      <c r="J115" s="245"/>
      <c r="K115" s="245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152</v>
      </c>
      <c r="AU115" s="253" t="s">
        <v>82</v>
      </c>
      <c r="AV115" s="14" t="s">
        <v>80</v>
      </c>
      <c r="AW115" s="14" t="s">
        <v>35</v>
      </c>
      <c r="AX115" s="14" t="s">
        <v>74</v>
      </c>
      <c r="AY115" s="253" t="s">
        <v>133</v>
      </c>
    </row>
    <row r="116" s="14" customFormat="1">
      <c r="A116" s="14"/>
      <c r="B116" s="244"/>
      <c r="C116" s="245"/>
      <c r="D116" s="234" t="s">
        <v>152</v>
      </c>
      <c r="E116" s="246" t="s">
        <v>19</v>
      </c>
      <c r="F116" s="247" t="s">
        <v>183</v>
      </c>
      <c r="G116" s="245"/>
      <c r="H116" s="246" t="s">
        <v>19</v>
      </c>
      <c r="I116" s="248"/>
      <c r="J116" s="245"/>
      <c r="K116" s="245"/>
      <c r="L116" s="249"/>
      <c r="M116" s="250"/>
      <c r="N116" s="251"/>
      <c r="O116" s="251"/>
      <c r="P116" s="251"/>
      <c r="Q116" s="251"/>
      <c r="R116" s="251"/>
      <c r="S116" s="251"/>
      <c r="T116" s="252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3" t="s">
        <v>152</v>
      </c>
      <c r="AU116" s="253" t="s">
        <v>82</v>
      </c>
      <c r="AV116" s="14" t="s">
        <v>80</v>
      </c>
      <c r="AW116" s="14" t="s">
        <v>35</v>
      </c>
      <c r="AX116" s="14" t="s">
        <v>74</v>
      </c>
      <c r="AY116" s="253" t="s">
        <v>133</v>
      </c>
    </row>
    <row r="117" s="13" customFormat="1">
      <c r="A117" s="13"/>
      <c r="B117" s="232"/>
      <c r="C117" s="233"/>
      <c r="D117" s="234" t="s">
        <v>152</v>
      </c>
      <c r="E117" s="236" t="s">
        <v>19</v>
      </c>
      <c r="F117" s="254" t="s">
        <v>102</v>
      </c>
      <c r="G117" s="233"/>
      <c r="H117" s="237">
        <v>12</v>
      </c>
      <c r="I117" s="238"/>
      <c r="J117" s="233"/>
      <c r="K117" s="233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152</v>
      </c>
      <c r="AU117" s="243" t="s">
        <v>82</v>
      </c>
      <c r="AV117" s="13" t="s">
        <v>82</v>
      </c>
      <c r="AW117" s="13" t="s">
        <v>35</v>
      </c>
      <c r="AX117" s="13" t="s">
        <v>80</v>
      </c>
      <c r="AY117" s="243" t="s">
        <v>133</v>
      </c>
    </row>
    <row r="118" s="2" customFormat="1" ht="49.05" customHeight="1">
      <c r="A118" s="39"/>
      <c r="B118" s="40"/>
      <c r="C118" s="214" t="s">
        <v>184</v>
      </c>
      <c r="D118" s="214" t="s">
        <v>136</v>
      </c>
      <c r="E118" s="215" t="s">
        <v>185</v>
      </c>
      <c r="F118" s="216" t="s">
        <v>186</v>
      </c>
      <c r="G118" s="217" t="s">
        <v>139</v>
      </c>
      <c r="H118" s="218">
        <v>1.5840000000000001</v>
      </c>
      <c r="I118" s="219"/>
      <c r="J118" s="220">
        <f>ROUND(I118*H118,2)</f>
        <v>0</v>
      </c>
      <c r="K118" s="216" t="s">
        <v>140</v>
      </c>
      <c r="L118" s="45"/>
      <c r="M118" s="221" t="s">
        <v>19</v>
      </c>
      <c r="N118" s="222" t="s">
        <v>45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173</v>
      </c>
      <c r="AT118" s="225" t="s">
        <v>136</v>
      </c>
      <c r="AU118" s="225" t="s">
        <v>82</v>
      </c>
      <c r="AY118" s="18" t="s">
        <v>133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80</v>
      </c>
      <c r="BK118" s="226">
        <f>ROUND(I118*H118,2)</f>
        <v>0</v>
      </c>
      <c r="BL118" s="18" t="s">
        <v>173</v>
      </c>
      <c r="BM118" s="225" t="s">
        <v>187</v>
      </c>
    </row>
    <row r="119" s="2" customFormat="1">
      <c r="A119" s="39"/>
      <c r="B119" s="40"/>
      <c r="C119" s="41"/>
      <c r="D119" s="227" t="s">
        <v>143</v>
      </c>
      <c r="E119" s="41"/>
      <c r="F119" s="228" t="s">
        <v>188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143</v>
      </c>
      <c r="AU119" s="18" t="s">
        <v>82</v>
      </c>
    </row>
    <row r="120" s="12" customFormat="1" ht="22.8" customHeight="1">
      <c r="A120" s="12"/>
      <c r="B120" s="198"/>
      <c r="C120" s="199"/>
      <c r="D120" s="200" t="s">
        <v>73</v>
      </c>
      <c r="E120" s="212" t="s">
        <v>189</v>
      </c>
      <c r="F120" s="212" t="s">
        <v>190</v>
      </c>
      <c r="G120" s="199"/>
      <c r="H120" s="199"/>
      <c r="I120" s="202"/>
      <c r="J120" s="213">
        <f>BK120</f>
        <v>0</v>
      </c>
      <c r="K120" s="199"/>
      <c r="L120" s="204"/>
      <c r="M120" s="205"/>
      <c r="N120" s="206"/>
      <c r="O120" s="206"/>
      <c r="P120" s="207">
        <f>SUM(P121:P126)</f>
        <v>0</v>
      </c>
      <c r="Q120" s="206"/>
      <c r="R120" s="207">
        <f>SUM(R121:R126)</f>
        <v>0</v>
      </c>
      <c r="S120" s="206"/>
      <c r="T120" s="208">
        <f>SUM(T121:T126)</f>
        <v>0.57429125000000003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9" t="s">
        <v>82</v>
      </c>
      <c r="AT120" s="210" t="s">
        <v>73</v>
      </c>
      <c r="AU120" s="210" t="s">
        <v>80</v>
      </c>
      <c r="AY120" s="209" t="s">
        <v>133</v>
      </c>
      <c r="BK120" s="211">
        <f>SUM(BK121:BK126)</f>
        <v>0</v>
      </c>
    </row>
    <row r="121" s="2" customFormat="1" ht="24.15" customHeight="1">
      <c r="A121" s="39"/>
      <c r="B121" s="40"/>
      <c r="C121" s="214" t="s">
        <v>191</v>
      </c>
      <c r="D121" s="214" t="s">
        <v>136</v>
      </c>
      <c r="E121" s="215" t="s">
        <v>192</v>
      </c>
      <c r="F121" s="216" t="s">
        <v>193</v>
      </c>
      <c r="G121" s="217" t="s">
        <v>194</v>
      </c>
      <c r="H121" s="218">
        <v>176.70500000000001</v>
      </c>
      <c r="I121" s="219"/>
      <c r="J121" s="220">
        <f>ROUND(I121*H121,2)</f>
        <v>0</v>
      </c>
      <c r="K121" s="216" t="s">
        <v>140</v>
      </c>
      <c r="L121" s="45"/>
      <c r="M121" s="221" t="s">
        <v>19</v>
      </c>
      <c r="N121" s="222" t="s">
        <v>45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0.0032499999999999999</v>
      </c>
      <c r="T121" s="224">
        <f>S121*H121</f>
        <v>0.57429125000000003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173</v>
      </c>
      <c r="AT121" s="225" t="s">
        <v>136</v>
      </c>
      <c r="AU121" s="225" t="s">
        <v>82</v>
      </c>
      <c r="AY121" s="18" t="s">
        <v>133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80</v>
      </c>
      <c r="BK121" s="226">
        <f>ROUND(I121*H121,2)</f>
        <v>0</v>
      </c>
      <c r="BL121" s="18" t="s">
        <v>173</v>
      </c>
      <c r="BM121" s="225" t="s">
        <v>195</v>
      </c>
    </row>
    <row r="122" s="2" customFormat="1">
      <c r="A122" s="39"/>
      <c r="B122" s="40"/>
      <c r="C122" s="41"/>
      <c r="D122" s="227" t="s">
        <v>143</v>
      </c>
      <c r="E122" s="41"/>
      <c r="F122" s="228" t="s">
        <v>196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143</v>
      </c>
      <c r="AU122" s="18" t="s">
        <v>82</v>
      </c>
    </row>
    <row r="123" s="14" customFormat="1">
      <c r="A123" s="14"/>
      <c r="B123" s="244"/>
      <c r="C123" s="245"/>
      <c r="D123" s="234" t="s">
        <v>152</v>
      </c>
      <c r="E123" s="246" t="s">
        <v>19</v>
      </c>
      <c r="F123" s="247" t="s">
        <v>176</v>
      </c>
      <c r="G123" s="245"/>
      <c r="H123" s="246" t="s">
        <v>19</v>
      </c>
      <c r="I123" s="248"/>
      <c r="J123" s="245"/>
      <c r="K123" s="245"/>
      <c r="L123" s="249"/>
      <c r="M123" s="250"/>
      <c r="N123" s="251"/>
      <c r="O123" s="251"/>
      <c r="P123" s="251"/>
      <c r="Q123" s="251"/>
      <c r="R123" s="251"/>
      <c r="S123" s="251"/>
      <c r="T123" s="25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3" t="s">
        <v>152</v>
      </c>
      <c r="AU123" s="253" t="s">
        <v>82</v>
      </c>
      <c r="AV123" s="14" t="s">
        <v>80</v>
      </c>
      <c r="AW123" s="14" t="s">
        <v>35</v>
      </c>
      <c r="AX123" s="14" t="s">
        <v>74</v>
      </c>
      <c r="AY123" s="253" t="s">
        <v>133</v>
      </c>
    </row>
    <row r="124" s="14" customFormat="1">
      <c r="A124" s="14"/>
      <c r="B124" s="244"/>
      <c r="C124" s="245"/>
      <c r="D124" s="234" t="s">
        <v>152</v>
      </c>
      <c r="E124" s="246" t="s">
        <v>19</v>
      </c>
      <c r="F124" s="247" t="s">
        <v>197</v>
      </c>
      <c r="G124" s="245"/>
      <c r="H124" s="246" t="s">
        <v>19</v>
      </c>
      <c r="I124" s="248"/>
      <c r="J124" s="245"/>
      <c r="K124" s="245"/>
      <c r="L124" s="249"/>
      <c r="M124" s="250"/>
      <c r="N124" s="251"/>
      <c r="O124" s="251"/>
      <c r="P124" s="251"/>
      <c r="Q124" s="251"/>
      <c r="R124" s="251"/>
      <c r="S124" s="251"/>
      <c r="T124" s="252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3" t="s">
        <v>152</v>
      </c>
      <c r="AU124" s="253" t="s">
        <v>82</v>
      </c>
      <c r="AV124" s="14" t="s">
        <v>80</v>
      </c>
      <c r="AW124" s="14" t="s">
        <v>35</v>
      </c>
      <c r="AX124" s="14" t="s">
        <v>74</v>
      </c>
      <c r="AY124" s="253" t="s">
        <v>133</v>
      </c>
    </row>
    <row r="125" s="14" customFormat="1">
      <c r="A125" s="14"/>
      <c r="B125" s="244"/>
      <c r="C125" s="245"/>
      <c r="D125" s="234" t="s">
        <v>152</v>
      </c>
      <c r="E125" s="246" t="s">
        <v>19</v>
      </c>
      <c r="F125" s="247" t="s">
        <v>198</v>
      </c>
      <c r="G125" s="245"/>
      <c r="H125" s="246" t="s">
        <v>19</v>
      </c>
      <c r="I125" s="248"/>
      <c r="J125" s="245"/>
      <c r="K125" s="245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152</v>
      </c>
      <c r="AU125" s="253" t="s">
        <v>82</v>
      </c>
      <c r="AV125" s="14" t="s">
        <v>80</v>
      </c>
      <c r="AW125" s="14" t="s">
        <v>35</v>
      </c>
      <c r="AX125" s="14" t="s">
        <v>74</v>
      </c>
      <c r="AY125" s="253" t="s">
        <v>133</v>
      </c>
    </row>
    <row r="126" s="13" customFormat="1">
      <c r="A126" s="13"/>
      <c r="B126" s="232"/>
      <c r="C126" s="233"/>
      <c r="D126" s="234" t="s">
        <v>152</v>
      </c>
      <c r="E126" s="236" t="s">
        <v>19</v>
      </c>
      <c r="F126" s="254" t="s">
        <v>94</v>
      </c>
      <c r="G126" s="233"/>
      <c r="H126" s="237">
        <v>176.70500000000001</v>
      </c>
      <c r="I126" s="238"/>
      <c r="J126" s="233"/>
      <c r="K126" s="233"/>
      <c r="L126" s="239"/>
      <c r="M126" s="255"/>
      <c r="N126" s="256"/>
      <c r="O126" s="256"/>
      <c r="P126" s="256"/>
      <c r="Q126" s="256"/>
      <c r="R126" s="256"/>
      <c r="S126" s="256"/>
      <c r="T126" s="25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152</v>
      </c>
      <c r="AU126" s="243" t="s">
        <v>82</v>
      </c>
      <c r="AV126" s="13" t="s">
        <v>82</v>
      </c>
      <c r="AW126" s="13" t="s">
        <v>35</v>
      </c>
      <c r="AX126" s="13" t="s">
        <v>80</v>
      </c>
      <c r="AY126" s="243" t="s">
        <v>133</v>
      </c>
    </row>
    <row r="127" s="2" customFormat="1" ht="6.96" customHeight="1">
      <c r="A127" s="39"/>
      <c r="B127" s="60"/>
      <c r="C127" s="61"/>
      <c r="D127" s="61"/>
      <c r="E127" s="61"/>
      <c r="F127" s="61"/>
      <c r="G127" s="61"/>
      <c r="H127" s="61"/>
      <c r="I127" s="61"/>
      <c r="J127" s="61"/>
      <c r="K127" s="61"/>
      <c r="L127" s="45"/>
      <c r="M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</sheetData>
  <sheetProtection sheet="1" autoFilter="0" formatColumns="0" formatRows="0" objects="1" scenarios="1" spinCount="100000" saltValue="9Jljc/x4oB+/KN4vdRCfzow2q1a4KT2o0YIFwisjCNCtCNuciqawgo3Y7N30yhN9J8pX5LjPgzSvSXNr+rcqgg==" hashValue="4sOyAE06dwe0mWbwPHardrDoLif8C1Jbzk0+jDdgSx0KNmHabvDhd4/Zop6m3FYERSTZMod6av4IwD/juxcFFw==" algorithmName="SHA-512" password="CC35"/>
  <autoFilter ref="C90:K12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4_01/997013212"/>
    <hyperlink ref="F97" r:id="rId2" display="https://podminky.urs.cz/item/CS_URS_2024_01/997013501"/>
    <hyperlink ref="F105" r:id="rId3" display="https://podminky.urs.cz/item/CS_URS_2024_01/998011002"/>
    <hyperlink ref="F109" r:id="rId4" display="https://podminky.urs.cz/item/CS_URS_2024_01/766691914"/>
    <hyperlink ref="F112" r:id="rId5" display="VV0002"/>
    <hyperlink ref="F114" r:id="rId6" display="https://podminky.urs.cz/item/CS_URS_2024_01/766691915"/>
    <hyperlink ref="F117" r:id="rId7" display="VV0003"/>
    <hyperlink ref="F119" r:id="rId8" display="https://podminky.urs.cz/item/CS_URS_2024_01/998766102"/>
    <hyperlink ref="F122" r:id="rId9" display="https://podminky.urs.cz/item/CS_URS_2024_01/771473810"/>
    <hyperlink ref="F126" r:id="rId10" display="VV0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  <c r="AZ2" s="139" t="s">
        <v>94</v>
      </c>
      <c r="BA2" s="139" t="s">
        <v>199</v>
      </c>
      <c r="BB2" s="139" t="s">
        <v>19</v>
      </c>
      <c r="BC2" s="139" t="s">
        <v>200</v>
      </c>
      <c r="BD2" s="139" t="s">
        <v>97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82</v>
      </c>
      <c r="AZ3" s="139" t="s">
        <v>98</v>
      </c>
      <c r="BA3" s="139" t="s">
        <v>201</v>
      </c>
      <c r="BB3" s="139" t="s">
        <v>19</v>
      </c>
      <c r="BC3" s="139" t="s">
        <v>202</v>
      </c>
      <c r="BD3" s="139" t="s">
        <v>97</v>
      </c>
    </row>
    <row r="4" s="1" customFormat="1" ht="24.96" customHeight="1">
      <c r="B4" s="21"/>
      <c r="D4" s="142" t="s">
        <v>101</v>
      </c>
      <c r="L4" s="21"/>
      <c r="M4" s="143" t="s">
        <v>10</v>
      </c>
      <c r="AT4" s="18" t="s">
        <v>4</v>
      </c>
      <c r="AZ4" s="139" t="s">
        <v>102</v>
      </c>
      <c r="BA4" s="139" t="s">
        <v>203</v>
      </c>
      <c r="BB4" s="139" t="s">
        <v>19</v>
      </c>
      <c r="BC4" s="139" t="s">
        <v>200</v>
      </c>
      <c r="BD4" s="139" t="s">
        <v>97</v>
      </c>
    </row>
    <row r="5" s="1" customFormat="1" ht="6.96" customHeight="1">
      <c r="B5" s="21"/>
      <c r="L5" s="21"/>
      <c r="AZ5" s="139" t="s">
        <v>204</v>
      </c>
      <c r="BA5" s="139" t="s">
        <v>205</v>
      </c>
      <c r="BB5" s="139" t="s">
        <v>19</v>
      </c>
      <c r="BC5" s="139" t="s">
        <v>200</v>
      </c>
      <c r="BD5" s="139" t="s">
        <v>97</v>
      </c>
    </row>
    <row r="6" s="1" customFormat="1" ht="12" customHeight="1">
      <c r="B6" s="21"/>
      <c r="D6" s="144" t="s">
        <v>16</v>
      </c>
      <c r="L6" s="21"/>
      <c r="AZ6" s="139" t="s">
        <v>206</v>
      </c>
      <c r="BA6" s="139" t="s">
        <v>207</v>
      </c>
      <c r="BB6" s="139" t="s">
        <v>19</v>
      </c>
      <c r="BC6" s="139" t="s">
        <v>200</v>
      </c>
      <c r="BD6" s="139" t="s">
        <v>97</v>
      </c>
    </row>
    <row r="7" s="1" customFormat="1" ht="16.5" customHeight="1">
      <c r="B7" s="21"/>
      <c r="E7" s="145" t="str">
        <f>'Rekapitulace stavby'!K6</f>
        <v>Výměna podlahové krytiny ve 3.NP chodba</v>
      </c>
      <c r="F7" s="144"/>
      <c r="G7" s="144"/>
      <c r="H7" s="144"/>
      <c r="L7" s="21"/>
      <c r="AZ7" s="139" t="s">
        <v>208</v>
      </c>
      <c r="BA7" s="139" t="s">
        <v>209</v>
      </c>
      <c r="BB7" s="139" t="s">
        <v>19</v>
      </c>
      <c r="BC7" s="139" t="s">
        <v>200</v>
      </c>
      <c r="BD7" s="139" t="s">
        <v>97</v>
      </c>
    </row>
    <row r="8" s="1" customFormat="1" ht="12" customHeight="1">
      <c r="B8" s="21"/>
      <c r="D8" s="144" t="s">
        <v>104</v>
      </c>
      <c r="L8" s="21"/>
      <c r="AZ8" s="139" t="s">
        <v>210</v>
      </c>
      <c r="BA8" s="139" t="s">
        <v>211</v>
      </c>
      <c r="BB8" s="139" t="s">
        <v>19</v>
      </c>
      <c r="BC8" s="139" t="s">
        <v>212</v>
      </c>
      <c r="BD8" s="139" t="s">
        <v>97</v>
      </c>
    </row>
    <row r="9" s="2" customFormat="1" ht="16.5" customHeight="1">
      <c r="A9" s="39"/>
      <c r="B9" s="45"/>
      <c r="C9" s="39"/>
      <c r="D9" s="39"/>
      <c r="E9" s="145" t="s">
        <v>105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39" t="s">
        <v>213</v>
      </c>
      <c r="BA9" s="139" t="s">
        <v>214</v>
      </c>
      <c r="BB9" s="139" t="s">
        <v>19</v>
      </c>
      <c r="BC9" s="139" t="s">
        <v>215</v>
      </c>
      <c r="BD9" s="139" t="s">
        <v>97</v>
      </c>
    </row>
    <row r="10" s="2" customFormat="1" ht="12" customHeight="1">
      <c r="A10" s="39"/>
      <c r="B10" s="45"/>
      <c r="C10" s="39"/>
      <c r="D10" s="144" t="s">
        <v>106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39" t="s">
        <v>216</v>
      </c>
      <c r="BA10" s="139" t="s">
        <v>217</v>
      </c>
      <c r="BB10" s="139" t="s">
        <v>19</v>
      </c>
      <c r="BC10" s="139" t="s">
        <v>218</v>
      </c>
      <c r="BD10" s="139" t="s">
        <v>97</v>
      </c>
    </row>
    <row r="11" s="2" customFormat="1" ht="16.5" customHeight="1">
      <c r="A11" s="39"/>
      <c r="B11" s="45"/>
      <c r="C11" s="39"/>
      <c r="D11" s="39"/>
      <c r="E11" s="147" t="s">
        <v>219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139" t="s">
        <v>220</v>
      </c>
      <c r="BA11" s="139" t="s">
        <v>221</v>
      </c>
      <c r="BB11" s="139" t="s">
        <v>19</v>
      </c>
      <c r="BC11" s="139" t="s">
        <v>222</v>
      </c>
      <c r="BD11" s="139" t="s">
        <v>97</v>
      </c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139" t="s">
        <v>223</v>
      </c>
      <c r="BA12" s="139" t="s">
        <v>224</v>
      </c>
      <c r="BB12" s="139" t="s">
        <v>19</v>
      </c>
      <c r="BC12" s="139" t="s">
        <v>225</v>
      </c>
      <c r="BD12" s="139" t="s">
        <v>97</v>
      </c>
    </row>
    <row r="13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21</v>
      </c>
      <c r="E14" s="39"/>
      <c r="F14" s="134" t="s">
        <v>22</v>
      </c>
      <c r="G14" s="39"/>
      <c r="H14" s="39"/>
      <c r="I14" s="144" t="s">
        <v>23</v>
      </c>
      <c r="J14" s="148" t="str">
        <f>'Rekapitulace stavby'!AN8</f>
        <v>6. 5. 2024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">
        <v>27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4" t="s">
        <v>29</v>
      </c>
      <c r="J17" s="134" t="s">
        <v>30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/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4" t="s">
        <v>29</v>
      </c>
      <c r="J23" s="134" t="str">
        <f>IF('Rekapitulace stavby'!AN17="","",'Rekapitulace stavby'!AN17)</f>
        <v/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36</v>
      </c>
      <c r="E25" s="39"/>
      <c r="F25" s="39"/>
      <c r="G25" s="39"/>
      <c r="H25" s="39"/>
      <c r="I25" s="144" t="s">
        <v>26</v>
      </c>
      <c r="J25" s="134" t="s">
        <v>19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37</v>
      </c>
      <c r="F26" s="39"/>
      <c r="G26" s="39"/>
      <c r="H26" s="39"/>
      <c r="I26" s="144" t="s">
        <v>29</v>
      </c>
      <c r="J26" s="134" t="s">
        <v>19</v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38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4" t="s">
        <v>40</v>
      </c>
      <c r="E32" s="39"/>
      <c r="F32" s="39"/>
      <c r="G32" s="39"/>
      <c r="H32" s="39"/>
      <c r="I32" s="39"/>
      <c r="J32" s="155">
        <f>ROUND(J93,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6" t="s">
        <v>42</v>
      </c>
      <c r="G34" s="39"/>
      <c r="H34" s="39"/>
      <c r="I34" s="156" t="s">
        <v>41</v>
      </c>
      <c r="J34" s="156" t="s">
        <v>43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7" t="s">
        <v>44</v>
      </c>
      <c r="E35" s="144" t="s">
        <v>45</v>
      </c>
      <c r="F35" s="158">
        <f>ROUND((SUM(BE93:BE209)),  2)</f>
        <v>0</v>
      </c>
      <c r="G35" s="39"/>
      <c r="H35" s="39"/>
      <c r="I35" s="159">
        <v>0.20999999999999999</v>
      </c>
      <c r="J35" s="158">
        <f>ROUND(((SUM(BE93:BE209))*I35),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46</v>
      </c>
      <c r="F36" s="158">
        <f>ROUND((SUM(BF93:BF209)),  2)</f>
        <v>0</v>
      </c>
      <c r="G36" s="39"/>
      <c r="H36" s="39"/>
      <c r="I36" s="159">
        <v>0.12</v>
      </c>
      <c r="J36" s="158">
        <f>ROUND(((SUM(BF93:BF209))*I36),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47</v>
      </c>
      <c r="F37" s="158">
        <f>ROUND((SUM(BG93:BG209)),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48</v>
      </c>
      <c r="F38" s="158">
        <f>ROUND((SUM(BH93:BH209)),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ROUND((SUM(BI93:BI209)),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50</v>
      </c>
      <c r="E41" s="162"/>
      <c r="F41" s="162"/>
      <c r="G41" s="163" t="s">
        <v>51</v>
      </c>
      <c r="H41" s="164" t="s">
        <v>52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108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1" t="str">
        <f>E7</f>
        <v>Výměna podlahové krytiny ve 3.NP chodba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104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105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106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D.1b - Architektonicko stavební řešení - Stavební úpravy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Masarykova nemocnice</v>
      </c>
      <c r="G56" s="41"/>
      <c r="H56" s="41"/>
      <c r="I56" s="33" t="s">
        <v>23</v>
      </c>
      <c r="J56" s="73" t="str">
        <f>IF(J14="","",J14)</f>
        <v>6. 5. 2024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Krajská zdravotní a.s.</v>
      </c>
      <c r="G58" s="41"/>
      <c r="H58" s="41"/>
      <c r="I58" s="33" t="s">
        <v>33</v>
      </c>
      <c r="J58" s="37" t="str">
        <f>E23</f>
        <v xml:space="preserve"> 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Milan Křehla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2" t="s">
        <v>109</v>
      </c>
      <c r="D61" s="173"/>
      <c r="E61" s="173"/>
      <c r="F61" s="173"/>
      <c r="G61" s="173"/>
      <c r="H61" s="173"/>
      <c r="I61" s="173"/>
      <c r="J61" s="174" t="s">
        <v>110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5" t="s">
        <v>72</v>
      </c>
      <c r="D63" s="41"/>
      <c r="E63" s="41"/>
      <c r="F63" s="41"/>
      <c r="G63" s="41"/>
      <c r="H63" s="41"/>
      <c r="I63" s="41"/>
      <c r="J63" s="103">
        <f>J93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111</v>
      </c>
    </row>
    <row r="64" s="9" customFormat="1" ht="24.96" customHeight="1">
      <c r="A64" s="9"/>
      <c r="B64" s="176"/>
      <c r="C64" s="177"/>
      <c r="D64" s="178" t="s">
        <v>112</v>
      </c>
      <c r="E64" s="179"/>
      <c r="F64" s="179"/>
      <c r="G64" s="179"/>
      <c r="H64" s="179"/>
      <c r="I64" s="179"/>
      <c r="J64" s="180">
        <f>J94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6"/>
      <c r="D65" s="183" t="s">
        <v>226</v>
      </c>
      <c r="E65" s="184"/>
      <c r="F65" s="184"/>
      <c r="G65" s="184"/>
      <c r="H65" s="184"/>
      <c r="I65" s="184"/>
      <c r="J65" s="185">
        <f>J95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6"/>
      <c r="D66" s="183" t="s">
        <v>113</v>
      </c>
      <c r="E66" s="184"/>
      <c r="F66" s="184"/>
      <c r="G66" s="184"/>
      <c r="H66" s="184"/>
      <c r="I66" s="184"/>
      <c r="J66" s="185">
        <f>J101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6"/>
      <c r="D67" s="183" t="s">
        <v>114</v>
      </c>
      <c r="E67" s="184"/>
      <c r="F67" s="184"/>
      <c r="G67" s="184"/>
      <c r="H67" s="184"/>
      <c r="I67" s="184"/>
      <c r="J67" s="185">
        <f>J109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6"/>
      <c r="C68" s="177"/>
      <c r="D68" s="178" t="s">
        <v>115</v>
      </c>
      <c r="E68" s="179"/>
      <c r="F68" s="179"/>
      <c r="G68" s="179"/>
      <c r="H68" s="179"/>
      <c r="I68" s="179"/>
      <c r="J68" s="180">
        <f>J112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2"/>
      <c r="C69" s="126"/>
      <c r="D69" s="183" t="s">
        <v>227</v>
      </c>
      <c r="E69" s="184"/>
      <c r="F69" s="184"/>
      <c r="G69" s="184"/>
      <c r="H69" s="184"/>
      <c r="I69" s="184"/>
      <c r="J69" s="185">
        <f>J113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6"/>
      <c r="D70" s="183" t="s">
        <v>116</v>
      </c>
      <c r="E70" s="184"/>
      <c r="F70" s="184"/>
      <c r="G70" s="184"/>
      <c r="H70" s="184"/>
      <c r="I70" s="184"/>
      <c r="J70" s="185">
        <f>J126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6"/>
      <c r="D71" s="183" t="s">
        <v>228</v>
      </c>
      <c r="E71" s="184"/>
      <c r="F71" s="184"/>
      <c r="G71" s="184"/>
      <c r="H71" s="184"/>
      <c r="I71" s="184"/>
      <c r="J71" s="185">
        <f>J132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118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71" t="str">
        <f>E7</f>
        <v>Výměna podlahové krytiny ve 3.NP chodba</v>
      </c>
      <c r="F81" s="33"/>
      <c r="G81" s="33"/>
      <c r="H81" s="33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" customFormat="1" ht="12" customHeight="1">
      <c r="B82" s="22"/>
      <c r="C82" s="33" t="s">
        <v>104</v>
      </c>
      <c r="D82" s="23"/>
      <c r="E82" s="23"/>
      <c r="F82" s="23"/>
      <c r="G82" s="23"/>
      <c r="H82" s="23"/>
      <c r="I82" s="23"/>
      <c r="J82" s="23"/>
      <c r="K82" s="23"/>
      <c r="L82" s="21"/>
    </row>
    <row r="83" s="2" customFormat="1" ht="16.5" customHeight="1">
      <c r="A83" s="39"/>
      <c r="B83" s="40"/>
      <c r="C83" s="41"/>
      <c r="D83" s="41"/>
      <c r="E83" s="171" t="s">
        <v>105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106</v>
      </c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E11</f>
        <v>D.1b - Architektonicko stavební řešení - Stavební úpravy</v>
      </c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F14</f>
        <v>Masarykova nemocnice</v>
      </c>
      <c r="G87" s="41"/>
      <c r="H87" s="41"/>
      <c r="I87" s="33" t="s">
        <v>23</v>
      </c>
      <c r="J87" s="73" t="str">
        <f>IF(J14="","",J14)</f>
        <v>6. 5. 2024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25</v>
      </c>
      <c r="D89" s="41"/>
      <c r="E89" s="41"/>
      <c r="F89" s="28" t="str">
        <f>E17</f>
        <v>Krajská zdravotní a.s.</v>
      </c>
      <c r="G89" s="41"/>
      <c r="H89" s="41"/>
      <c r="I89" s="33" t="s">
        <v>33</v>
      </c>
      <c r="J89" s="37" t="str">
        <f>E23</f>
        <v xml:space="preserve"> </v>
      </c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31</v>
      </c>
      <c r="D90" s="41"/>
      <c r="E90" s="41"/>
      <c r="F90" s="28" t="str">
        <f>IF(E20="","",E20)</f>
        <v>Vyplň údaj</v>
      </c>
      <c r="G90" s="41"/>
      <c r="H90" s="41"/>
      <c r="I90" s="33" t="s">
        <v>36</v>
      </c>
      <c r="J90" s="37" t="str">
        <f>E26</f>
        <v>Milan Křehla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87"/>
      <c r="B92" s="188"/>
      <c r="C92" s="189" t="s">
        <v>119</v>
      </c>
      <c r="D92" s="190" t="s">
        <v>59</v>
      </c>
      <c r="E92" s="190" t="s">
        <v>55</v>
      </c>
      <c r="F92" s="190" t="s">
        <v>56</v>
      </c>
      <c r="G92" s="190" t="s">
        <v>120</v>
      </c>
      <c r="H92" s="190" t="s">
        <v>121</v>
      </c>
      <c r="I92" s="190" t="s">
        <v>122</v>
      </c>
      <c r="J92" s="190" t="s">
        <v>110</v>
      </c>
      <c r="K92" s="191" t="s">
        <v>123</v>
      </c>
      <c r="L92" s="192"/>
      <c r="M92" s="93" t="s">
        <v>19</v>
      </c>
      <c r="N92" s="94" t="s">
        <v>44</v>
      </c>
      <c r="O92" s="94" t="s">
        <v>124</v>
      </c>
      <c r="P92" s="94" t="s">
        <v>125</v>
      </c>
      <c r="Q92" s="94" t="s">
        <v>126</v>
      </c>
      <c r="R92" s="94" t="s">
        <v>127</v>
      </c>
      <c r="S92" s="94" t="s">
        <v>128</v>
      </c>
      <c r="T92" s="95" t="s">
        <v>129</v>
      </c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="2" customFormat="1" ht="22.8" customHeight="1">
      <c r="A93" s="39"/>
      <c r="B93" s="40"/>
      <c r="C93" s="100" t="s">
        <v>130</v>
      </c>
      <c r="D93" s="41"/>
      <c r="E93" s="41"/>
      <c r="F93" s="41"/>
      <c r="G93" s="41"/>
      <c r="H93" s="41"/>
      <c r="I93" s="41"/>
      <c r="J93" s="193">
        <f>BK93</f>
        <v>0</v>
      </c>
      <c r="K93" s="41"/>
      <c r="L93" s="45"/>
      <c r="M93" s="96"/>
      <c r="N93" s="194"/>
      <c r="O93" s="97"/>
      <c r="P93" s="195">
        <f>P94+P112</f>
        <v>0</v>
      </c>
      <c r="Q93" s="97"/>
      <c r="R93" s="195">
        <f>R94+R112</f>
        <v>2.9025905000000005</v>
      </c>
      <c r="S93" s="97"/>
      <c r="T93" s="196">
        <f>T94+T112</f>
        <v>0.0063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73</v>
      </c>
      <c r="AU93" s="18" t="s">
        <v>111</v>
      </c>
      <c r="BK93" s="197">
        <f>BK94+BK112</f>
        <v>0</v>
      </c>
    </row>
    <row r="94" s="12" customFormat="1" ht="25.92" customHeight="1">
      <c r="A94" s="12"/>
      <c r="B94" s="198"/>
      <c r="C94" s="199"/>
      <c r="D94" s="200" t="s">
        <v>73</v>
      </c>
      <c r="E94" s="201" t="s">
        <v>131</v>
      </c>
      <c r="F94" s="201" t="s">
        <v>132</v>
      </c>
      <c r="G94" s="199"/>
      <c r="H94" s="199"/>
      <c r="I94" s="202"/>
      <c r="J94" s="203">
        <f>BK94</f>
        <v>0</v>
      </c>
      <c r="K94" s="199"/>
      <c r="L94" s="204"/>
      <c r="M94" s="205"/>
      <c r="N94" s="206"/>
      <c r="O94" s="206"/>
      <c r="P94" s="207">
        <f>P95+P101+P109</f>
        <v>0</v>
      </c>
      <c r="Q94" s="206"/>
      <c r="R94" s="207">
        <f>R95+R101+R109</f>
        <v>0.27213340000000003</v>
      </c>
      <c r="S94" s="206"/>
      <c r="T94" s="208">
        <f>T95+T101+T109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80</v>
      </c>
      <c r="AT94" s="210" t="s">
        <v>73</v>
      </c>
      <c r="AU94" s="210" t="s">
        <v>74</v>
      </c>
      <c r="AY94" s="209" t="s">
        <v>133</v>
      </c>
      <c r="BK94" s="211">
        <f>BK95+BK101+BK109</f>
        <v>0</v>
      </c>
    </row>
    <row r="95" s="12" customFormat="1" ht="22.8" customHeight="1">
      <c r="A95" s="12"/>
      <c r="B95" s="198"/>
      <c r="C95" s="199"/>
      <c r="D95" s="200" t="s">
        <v>73</v>
      </c>
      <c r="E95" s="212" t="s">
        <v>169</v>
      </c>
      <c r="F95" s="212" t="s">
        <v>229</v>
      </c>
      <c r="G95" s="199"/>
      <c r="H95" s="199"/>
      <c r="I95" s="202"/>
      <c r="J95" s="213">
        <f>BK95</f>
        <v>0</v>
      </c>
      <c r="K95" s="199"/>
      <c r="L95" s="204"/>
      <c r="M95" s="205"/>
      <c r="N95" s="206"/>
      <c r="O95" s="206"/>
      <c r="P95" s="207">
        <f>SUM(P96:P100)</f>
        <v>0</v>
      </c>
      <c r="Q95" s="206"/>
      <c r="R95" s="207">
        <f>SUM(R96:R100)</f>
        <v>0.27213340000000003</v>
      </c>
      <c r="S95" s="206"/>
      <c r="T95" s="208">
        <f>SUM(T96:T100)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80</v>
      </c>
      <c r="AT95" s="210" t="s">
        <v>73</v>
      </c>
      <c r="AU95" s="210" t="s">
        <v>80</v>
      </c>
      <c r="AY95" s="209" t="s">
        <v>133</v>
      </c>
      <c r="BK95" s="211">
        <f>SUM(BK96:BK100)</f>
        <v>0</v>
      </c>
    </row>
    <row r="96" s="2" customFormat="1" ht="37.8" customHeight="1">
      <c r="A96" s="39"/>
      <c r="B96" s="40"/>
      <c r="C96" s="214" t="s">
        <v>80</v>
      </c>
      <c r="D96" s="214" t="s">
        <v>136</v>
      </c>
      <c r="E96" s="215" t="s">
        <v>230</v>
      </c>
      <c r="F96" s="216" t="s">
        <v>231</v>
      </c>
      <c r="G96" s="217" t="s">
        <v>232</v>
      </c>
      <c r="H96" s="218">
        <v>17.670999999999999</v>
      </c>
      <c r="I96" s="219"/>
      <c r="J96" s="220">
        <f>ROUND(I96*H96,2)</f>
        <v>0</v>
      </c>
      <c r="K96" s="216" t="s">
        <v>140</v>
      </c>
      <c r="L96" s="45"/>
      <c r="M96" s="221" t="s">
        <v>19</v>
      </c>
      <c r="N96" s="222" t="s">
        <v>45</v>
      </c>
      <c r="O96" s="85"/>
      <c r="P96" s="223">
        <f>O96*H96</f>
        <v>0</v>
      </c>
      <c r="Q96" s="223">
        <v>0.015400000000000001</v>
      </c>
      <c r="R96" s="223">
        <f>Q96*H96</f>
        <v>0.27213340000000003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141</v>
      </c>
      <c r="AT96" s="225" t="s">
        <v>136</v>
      </c>
      <c r="AU96" s="225" t="s">
        <v>82</v>
      </c>
      <c r="AY96" s="18" t="s">
        <v>133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80</v>
      </c>
      <c r="BK96" s="226">
        <f>ROUND(I96*H96,2)</f>
        <v>0</v>
      </c>
      <c r="BL96" s="18" t="s">
        <v>141</v>
      </c>
      <c r="BM96" s="225" t="s">
        <v>233</v>
      </c>
    </row>
    <row r="97" s="2" customFormat="1">
      <c r="A97" s="39"/>
      <c r="B97" s="40"/>
      <c r="C97" s="41"/>
      <c r="D97" s="227" t="s">
        <v>143</v>
      </c>
      <c r="E97" s="41"/>
      <c r="F97" s="228" t="s">
        <v>234</v>
      </c>
      <c r="G97" s="41"/>
      <c r="H97" s="41"/>
      <c r="I97" s="229"/>
      <c r="J97" s="41"/>
      <c r="K97" s="41"/>
      <c r="L97" s="45"/>
      <c r="M97" s="230"/>
      <c r="N97" s="231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143</v>
      </c>
      <c r="AU97" s="18" t="s">
        <v>82</v>
      </c>
    </row>
    <row r="98" s="14" customFormat="1">
      <c r="A98" s="14"/>
      <c r="B98" s="244"/>
      <c r="C98" s="245"/>
      <c r="D98" s="234" t="s">
        <v>152</v>
      </c>
      <c r="E98" s="246" t="s">
        <v>19</v>
      </c>
      <c r="F98" s="247" t="s">
        <v>176</v>
      </c>
      <c r="G98" s="245"/>
      <c r="H98" s="246" t="s">
        <v>19</v>
      </c>
      <c r="I98" s="248"/>
      <c r="J98" s="245"/>
      <c r="K98" s="245"/>
      <c r="L98" s="249"/>
      <c r="M98" s="250"/>
      <c r="N98" s="251"/>
      <c r="O98" s="251"/>
      <c r="P98" s="251"/>
      <c r="Q98" s="251"/>
      <c r="R98" s="251"/>
      <c r="S98" s="251"/>
      <c r="T98" s="252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3" t="s">
        <v>152</v>
      </c>
      <c r="AU98" s="253" t="s">
        <v>82</v>
      </c>
      <c r="AV98" s="14" t="s">
        <v>80</v>
      </c>
      <c r="AW98" s="14" t="s">
        <v>35</v>
      </c>
      <c r="AX98" s="14" t="s">
        <v>74</v>
      </c>
      <c r="AY98" s="253" t="s">
        <v>133</v>
      </c>
    </row>
    <row r="99" s="14" customFormat="1">
      <c r="A99" s="14"/>
      <c r="B99" s="244"/>
      <c r="C99" s="245"/>
      <c r="D99" s="234" t="s">
        <v>152</v>
      </c>
      <c r="E99" s="246" t="s">
        <v>19</v>
      </c>
      <c r="F99" s="247" t="s">
        <v>235</v>
      </c>
      <c r="G99" s="245"/>
      <c r="H99" s="246" t="s">
        <v>19</v>
      </c>
      <c r="I99" s="248"/>
      <c r="J99" s="245"/>
      <c r="K99" s="245"/>
      <c r="L99" s="249"/>
      <c r="M99" s="250"/>
      <c r="N99" s="251"/>
      <c r="O99" s="251"/>
      <c r="P99" s="251"/>
      <c r="Q99" s="251"/>
      <c r="R99" s="251"/>
      <c r="S99" s="251"/>
      <c r="T99" s="252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3" t="s">
        <v>152</v>
      </c>
      <c r="AU99" s="253" t="s">
        <v>82</v>
      </c>
      <c r="AV99" s="14" t="s">
        <v>80</v>
      </c>
      <c r="AW99" s="14" t="s">
        <v>35</v>
      </c>
      <c r="AX99" s="14" t="s">
        <v>74</v>
      </c>
      <c r="AY99" s="253" t="s">
        <v>133</v>
      </c>
    </row>
    <row r="100" s="13" customFormat="1">
      <c r="A100" s="13"/>
      <c r="B100" s="232"/>
      <c r="C100" s="233"/>
      <c r="D100" s="234" t="s">
        <v>152</v>
      </c>
      <c r="E100" s="236" t="s">
        <v>19</v>
      </c>
      <c r="F100" s="254" t="s">
        <v>213</v>
      </c>
      <c r="G100" s="233"/>
      <c r="H100" s="237">
        <v>17.670999999999999</v>
      </c>
      <c r="I100" s="238"/>
      <c r="J100" s="233"/>
      <c r="K100" s="233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152</v>
      </c>
      <c r="AU100" s="243" t="s">
        <v>82</v>
      </c>
      <c r="AV100" s="13" t="s">
        <v>82</v>
      </c>
      <c r="AW100" s="13" t="s">
        <v>35</v>
      </c>
      <c r="AX100" s="13" t="s">
        <v>80</v>
      </c>
      <c r="AY100" s="243" t="s">
        <v>133</v>
      </c>
    </row>
    <row r="101" s="12" customFormat="1" ht="22.8" customHeight="1">
      <c r="A101" s="12"/>
      <c r="B101" s="198"/>
      <c r="C101" s="199"/>
      <c r="D101" s="200" t="s">
        <v>73</v>
      </c>
      <c r="E101" s="212" t="s">
        <v>134</v>
      </c>
      <c r="F101" s="212" t="s">
        <v>135</v>
      </c>
      <c r="G101" s="199"/>
      <c r="H101" s="199"/>
      <c r="I101" s="202"/>
      <c r="J101" s="213">
        <f>BK101</f>
        <v>0</v>
      </c>
      <c r="K101" s="199"/>
      <c r="L101" s="204"/>
      <c r="M101" s="205"/>
      <c r="N101" s="206"/>
      <c r="O101" s="206"/>
      <c r="P101" s="207">
        <f>SUM(P102:P108)</f>
        <v>0</v>
      </c>
      <c r="Q101" s="206"/>
      <c r="R101" s="207">
        <f>SUM(R102:R108)</f>
        <v>0</v>
      </c>
      <c r="S101" s="206"/>
      <c r="T101" s="208">
        <f>SUM(T102:T108)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9" t="s">
        <v>80</v>
      </c>
      <c r="AT101" s="210" t="s">
        <v>73</v>
      </c>
      <c r="AU101" s="210" t="s">
        <v>80</v>
      </c>
      <c r="AY101" s="209" t="s">
        <v>133</v>
      </c>
      <c r="BK101" s="211">
        <f>SUM(BK102:BK108)</f>
        <v>0</v>
      </c>
    </row>
    <row r="102" s="2" customFormat="1" ht="33" customHeight="1">
      <c r="A102" s="39"/>
      <c r="B102" s="40"/>
      <c r="C102" s="214" t="s">
        <v>82</v>
      </c>
      <c r="D102" s="214" t="s">
        <v>136</v>
      </c>
      <c r="E102" s="215" t="s">
        <v>145</v>
      </c>
      <c r="F102" s="216" t="s">
        <v>146</v>
      </c>
      <c r="G102" s="217" t="s">
        <v>139</v>
      </c>
      <c r="H102" s="218">
        <v>0.0060000000000000001</v>
      </c>
      <c r="I102" s="219"/>
      <c r="J102" s="220">
        <f>ROUND(I102*H102,2)</f>
        <v>0</v>
      </c>
      <c r="K102" s="216" t="s">
        <v>140</v>
      </c>
      <c r="L102" s="45"/>
      <c r="M102" s="221" t="s">
        <v>19</v>
      </c>
      <c r="N102" s="222" t="s">
        <v>45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141</v>
      </c>
      <c r="AT102" s="225" t="s">
        <v>136</v>
      </c>
      <c r="AU102" s="225" t="s">
        <v>82</v>
      </c>
      <c r="AY102" s="18" t="s">
        <v>133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80</v>
      </c>
      <c r="BK102" s="226">
        <f>ROUND(I102*H102,2)</f>
        <v>0</v>
      </c>
      <c r="BL102" s="18" t="s">
        <v>141</v>
      </c>
      <c r="BM102" s="225" t="s">
        <v>236</v>
      </c>
    </row>
    <row r="103" s="2" customFormat="1">
      <c r="A103" s="39"/>
      <c r="B103" s="40"/>
      <c r="C103" s="41"/>
      <c r="D103" s="227" t="s">
        <v>143</v>
      </c>
      <c r="E103" s="41"/>
      <c r="F103" s="228" t="s">
        <v>148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143</v>
      </c>
      <c r="AU103" s="18" t="s">
        <v>82</v>
      </c>
    </row>
    <row r="104" s="2" customFormat="1" ht="44.25" customHeight="1">
      <c r="A104" s="39"/>
      <c r="B104" s="40"/>
      <c r="C104" s="214" t="s">
        <v>97</v>
      </c>
      <c r="D104" s="214" t="s">
        <v>136</v>
      </c>
      <c r="E104" s="215" t="s">
        <v>149</v>
      </c>
      <c r="F104" s="216" t="s">
        <v>150</v>
      </c>
      <c r="G104" s="217" t="s">
        <v>139</v>
      </c>
      <c r="H104" s="218">
        <v>0.029999999999999999</v>
      </c>
      <c r="I104" s="219"/>
      <c r="J104" s="220">
        <f>ROUND(I104*H104,2)</f>
        <v>0</v>
      </c>
      <c r="K104" s="216" t="s">
        <v>19</v>
      </c>
      <c r="L104" s="45"/>
      <c r="M104" s="221" t="s">
        <v>19</v>
      </c>
      <c r="N104" s="222" t="s">
        <v>45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141</v>
      </c>
      <c r="AT104" s="225" t="s">
        <v>136</v>
      </c>
      <c r="AU104" s="225" t="s">
        <v>82</v>
      </c>
      <c r="AY104" s="18" t="s">
        <v>133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80</v>
      </c>
      <c r="BK104" s="226">
        <f>ROUND(I104*H104,2)</f>
        <v>0</v>
      </c>
      <c r="BL104" s="18" t="s">
        <v>141</v>
      </c>
      <c r="BM104" s="225" t="s">
        <v>237</v>
      </c>
    </row>
    <row r="105" s="13" customFormat="1">
      <c r="A105" s="13"/>
      <c r="B105" s="232"/>
      <c r="C105" s="233"/>
      <c r="D105" s="234" t="s">
        <v>152</v>
      </c>
      <c r="E105" s="235" t="s">
        <v>19</v>
      </c>
      <c r="F105" s="236" t="s">
        <v>238</v>
      </c>
      <c r="G105" s="233"/>
      <c r="H105" s="237">
        <v>0.0060000000000000001</v>
      </c>
      <c r="I105" s="238"/>
      <c r="J105" s="233"/>
      <c r="K105" s="233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152</v>
      </c>
      <c r="AU105" s="243" t="s">
        <v>82</v>
      </c>
      <c r="AV105" s="13" t="s">
        <v>82</v>
      </c>
      <c r="AW105" s="13" t="s">
        <v>35</v>
      </c>
      <c r="AX105" s="13" t="s">
        <v>80</v>
      </c>
      <c r="AY105" s="243" t="s">
        <v>133</v>
      </c>
    </row>
    <row r="106" s="13" customFormat="1">
      <c r="A106" s="13"/>
      <c r="B106" s="232"/>
      <c r="C106" s="233"/>
      <c r="D106" s="234" t="s">
        <v>152</v>
      </c>
      <c r="E106" s="233"/>
      <c r="F106" s="236" t="s">
        <v>239</v>
      </c>
      <c r="G106" s="233"/>
      <c r="H106" s="237">
        <v>0.029999999999999999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152</v>
      </c>
      <c r="AU106" s="243" t="s">
        <v>82</v>
      </c>
      <c r="AV106" s="13" t="s">
        <v>82</v>
      </c>
      <c r="AW106" s="13" t="s">
        <v>4</v>
      </c>
      <c r="AX106" s="13" t="s">
        <v>80</v>
      </c>
      <c r="AY106" s="243" t="s">
        <v>133</v>
      </c>
    </row>
    <row r="107" s="2" customFormat="1" ht="44.25" customHeight="1">
      <c r="A107" s="39"/>
      <c r="B107" s="40"/>
      <c r="C107" s="214" t="s">
        <v>141</v>
      </c>
      <c r="D107" s="214" t="s">
        <v>136</v>
      </c>
      <c r="E107" s="215" t="s">
        <v>155</v>
      </c>
      <c r="F107" s="216" t="s">
        <v>156</v>
      </c>
      <c r="G107" s="217" t="s">
        <v>139</v>
      </c>
      <c r="H107" s="218">
        <v>0.0060000000000000001</v>
      </c>
      <c r="I107" s="219"/>
      <c r="J107" s="220">
        <f>ROUND(I107*H107,2)</f>
        <v>0</v>
      </c>
      <c r="K107" s="216" t="s">
        <v>19</v>
      </c>
      <c r="L107" s="45"/>
      <c r="M107" s="221" t="s">
        <v>19</v>
      </c>
      <c r="N107" s="222" t="s">
        <v>45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141</v>
      </c>
      <c r="AT107" s="225" t="s">
        <v>136</v>
      </c>
      <c r="AU107" s="225" t="s">
        <v>82</v>
      </c>
      <c r="AY107" s="18" t="s">
        <v>133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80</v>
      </c>
      <c r="BK107" s="226">
        <f>ROUND(I107*H107,2)</f>
        <v>0</v>
      </c>
      <c r="BL107" s="18" t="s">
        <v>141</v>
      </c>
      <c r="BM107" s="225" t="s">
        <v>240</v>
      </c>
    </row>
    <row r="108" s="13" customFormat="1">
      <c r="A108" s="13"/>
      <c r="B108" s="232"/>
      <c r="C108" s="233"/>
      <c r="D108" s="234" t="s">
        <v>152</v>
      </c>
      <c r="E108" s="235" t="s">
        <v>19</v>
      </c>
      <c r="F108" s="236" t="s">
        <v>238</v>
      </c>
      <c r="G108" s="233"/>
      <c r="H108" s="237">
        <v>0.0060000000000000001</v>
      </c>
      <c r="I108" s="238"/>
      <c r="J108" s="233"/>
      <c r="K108" s="233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152</v>
      </c>
      <c r="AU108" s="243" t="s">
        <v>82</v>
      </c>
      <c r="AV108" s="13" t="s">
        <v>82</v>
      </c>
      <c r="AW108" s="13" t="s">
        <v>35</v>
      </c>
      <c r="AX108" s="13" t="s">
        <v>80</v>
      </c>
      <c r="AY108" s="243" t="s">
        <v>133</v>
      </c>
    </row>
    <row r="109" s="12" customFormat="1" ht="22.8" customHeight="1">
      <c r="A109" s="12"/>
      <c r="B109" s="198"/>
      <c r="C109" s="199"/>
      <c r="D109" s="200" t="s">
        <v>73</v>
      </c>
      <c r="E109" s="212" t="s">
        <v>158</v>
      </c>
      <c r="F109" s="212" t="s">
        <v>159</v>
      </c>
      <c r="G109" s="199"/>
      <c r="H109" s="199"/>
      <c r="I109" s="202"/>
      <c r="J109" s="213">
        <f>BK109</f>
        <v>0</v>
      </c>
      <c r="K109" s="199"/>
      <c r="L109" s="204"/>
      <c r="M109" s="205"/>
      <c r="N109" s="206"/>
      <c r="O109" s="206"/>
      <c r="P109" s="207">
        <f>SUM(P110:P111)</f>
        <v>0</v>
      </c>
      <c r="Q109" s="206"/>
      <c r="R109" s="207">
        <f>SUM(R110:R111)</f>
        <v>0</v>
      </c>
      <c r="S109" s="206"/>
      <c r="T109" s="208">
        <f>SUM(T110:T111)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9" t="s">
        <v>80</v>
      </c>
      <c r="AT109" s="210" t="s">
        <v>73</v>
      </c>
      <c r="AU109" s="210" t="s">
        <v>80</v>
      </c>
      <c r="AY109" s="209" t="s">
        <v>133</v>
      </c>
      <c r="BK109" s="211">
        <f>SUM(BK110:BK111)</f>
        <v>0</v>
      </c>
    </row>
    <row r="110" s="2" customFormat="1" ht="62.7" customHeight="1">
      <c r="A110" s="39"/>
      <c r="B110" s="40"/>
      <c r="C110" s="214" t="s">
        <v>160</v>
      </c>
      <c r="D110" s="214" t="s">
        <v>136</v>
      </c>
      <c r="E110" s="215" t="s">
        <v>161</v>
      </c>
      <c r="F110" s="216" t="s">
        <v>162</v>
      </c>
      <c r="G110" s="217" t="s">
        <v>139</v>
      </c>
      <c r="H110" s="218">
        <v>0.27200000000000002</v>
      </c>
      <c r="I110" s="219"/>
      <c r="J110" s="220">
        <f>ROUND(I110*H110,2)</f>
        <v>0</v>
      </c>
      <c r="K110" s="216" t="s">
        <v>140</v>
      </c>
      <c r="L110" s="45"/>
      <c r="M110" s="221" t="s">
        <v>19</v>
      </c>
      <c r="N110" s="222" t="s">
        <v>45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141</v>
      </c>
      <c r="AT110" s="225" t="s">
        <v>136</v>
      </c>
      <c r="AU110" s="225" t="s">
        <v>82</v>
      </c>
      <c r="AY110" s="18" t="s">
        <v>133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80</v>
      </c>
      <c r="BK110" s="226">
        <f>ROUND(I110*H110,2)</f>
        <v>0</v>
      </c>
      <c r="BL110" s="18" t="s">
        <v>141</v>
      </c>
      <c r="BM110" s="225" t="s">
        <v>241</v>
      </c>
    </row>
    <row r="111" s="2" customFormat="1">
      <c r="A111" s="39"/>
      <c r="B111" s="40"/>
      <c r="C111" s="41"/>
      <c r="D111" s="227" t="s">
        <v>143</v>
      </c>
      <c r="E111" s="41"/>
      <c r="F111" s="228" t="s">
        <v>164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143</v>
      </c>
      <c r="AU111" s="18" t="s">
        <v>82</v>
      </c>
    </row>
    <row r="112" s="12" customFormat="1" ht="25.92" customHeight="1">
      <c r="A112" s="12"/>
      <c r="B112" s="198"/>
      <c r="C112" s="199"/>
      <c r="D112" s="200" t="s">
        <v>73</v>
      </c>
      <c r="E112" s="201" t="s">
        <v>165</v>
      </c>
      <c r="F112" s="201" t="s">
        <v>166</v>
      </c>
      <c r="G112" s="199"/>
      <c r="H112" s="199"/>
      <c r="I112" s="202"/>
      <c r="J112" s="203">
        <f>BK112</f>
        <v>0</v>
      </c>
      <c r="K112" s="199"/>
      <c r="L112" s="204"/>
      <c r="M112" s="205"/>
      <c r="N112" s="206"/>
      <c r="O112" s="206"/>
      <c r="P112" s="207">
        <f>P113+P126+P132</f>
        <v>0</v>
      </c>
      <c r="Q112" s="206"/>
      <c r="R112" s="207">
        <f>R113+R126+R132</f>
        <v>2.6304571000000005</v>
      </c>
      <c r="S112" s="206"/>
      <c r="T112" s="208">
        <f>T113+T126+T132</f>
        <v>0.0063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9" t="s">
        <v>82</v>
      </c>
      <c r="AT112" s="210" t="s">
        <v>73</v>
      </c>
      <c r="AU112" s="210" t="s">
        <v>74</v>
      </c>
      <c r="AY112" s="209" t="s">
        <v>133</v>
      </c>
      <c r="BK112" s="211">
        <f>BK113+BK126+BK132</f>
        <v>0</v>
      </c>
    </row>
    <row r="113" s="12" customFormat="1" ht="22.8" customHeight="1">
      <c r="A113" s="12"/>
      <c r="B113" s="198"/>
      <c r="C113" s="199"/>
      <c r="D113" s="200" t="s">
        <v>73</v>
      </c>
      <c r="E113" s="212" t="s">
        <v>242</v>
      </c>
      <c r="F113" s="212" t="s">
        <v>243</v>
      </c>
      <c r="G113" s="199"/>
      <c r="H113" s="199"/>
      <c r="I113" s="202"/>
      <c r="J113" s="213">
        <f>BK113</f>
        <v>0</v>
      </c>
      <c r="K113" s="199"/>
      <c r="L113" s="204"/>
      <c r="M113" s="205"/>
      <c r="N113" s="206"/>
      <c r="O113" s="206"/>
      <c r="P113" s="207">
        <f>SUM(P114:P125)</f>
        <v>0</v>
      </c>
      <c r="Q113" s="206"/>
      <c r="R113" s="207">
        <f>SUM(R114:R125)</f>
        <v>0.060093000000000008</v>
      </c>
      <c r="S113" s="206"/>
      <c r="T113" s="208">
        <f>SUM(T114:T125)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9" t="s">
        <v>82</v>
      </c>
      <c r="AT113" s="210" t="s">
        <v>73</v>
      </c>
      <c r="AU113" s="210" t="s">
        <v>80</v>
      </c>
      <c r="AY113" s="209" t="s">
        <v>133</v>
      </c>
      <c r="BK113" s="211">
        <f>SUM(BK114:BK125)</f>
        <v>0</v>
      </c>
    </row>
    <row r="114" s="2" customFormat="1" ht="24.15" customHeight="1">
      <c r="A114" s="39"/>
      <c r="B114" s="40"/>
      <c r="C114" s="214" t="s">
        <v>169</v>
      </c>
      <c r="D114" s="214" t="s">
        <v>136</v>
      </c>
      <c r="E114" s="215" t="s">
        <v>244</v>
      </c>
      <c r="F114" s="216" t="s">
        <v>245</v>
      </c>
      <c r="G114" s="217" t="s">
        <v>232</v>
      </c>
      <c r="H114" s="218">
        <v>240.37000000000001</v>
      </c>
      <c r="I114" s="219"/>
      <c r="J114" s="220">
        <f>ROUND(I114*H114,2)</f>
        <v>0</v>
      </c>
      <c r="K114" s="216" t="s">
        <v>140</v>
      </c>
      <c r="L114" s="45"/>
      <c r="M114" s="221" t="s">
        <v>19</v>
      </c>
      <c r="N114" s="222" t="s">
        <v>45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173</v>
      </c>
      <c r="AT114" s="225" t="s">
        <v>136</v>
      </c>
      <c r="AU114" s="225" t="s">
        <v>82</v>
      </c>
      <c r="AY114" s="18" t="s">
        <v>133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80</v>
      </c>
      <c r="BK114" s="226">
        <f>ROUND(I114*H114,2)</f>
        <v>0</v>
      </c>
      <c r="BL114" s="18" t="s">
        <v>173</v>
      </c>
      <c r="BM114" s="225" t="s">
        <v>246</v>
      </c>
    </row>
    <row r="115" s="2" customFormat="1">
      <c r="A115" s="39"/>
      <c r="B115" s="40"/>
      <c r="C115" s="41"/>
      <c r="D115" s="227" t="s">
        <v>143</v>
      </c>
      <c r="E115" s="41"/>
      <c r="F115" s="228" t="s">
        <v>247</v>
      </c>
      <c r="G115" s="41"/>
      <c r="H115" s="41"/>
      <c r="I115" s="229"/>
      <c r="J115" s="41"/>
      <c r="K115" s="41"/>
      <c r="L115" s="45"/>
      <c r="M115" s="230"/>
      <c r="N115" s="231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143</v>
      </c>
      <c r="AU115" s="18" t="s">
        <v>82</v>
      </c>
    </row>
    <row r="116" s="14" customFormat="1">
      <c r="A116" s="14"/>
      <c r="B116" s="244"/>
      <c r="C116" s="245"/>
      <c r="D116" s="234" t="s">
        <v>152</v>
      </c>
      <c r="E116" s="246" t="s">
        <v>19</v>
      </c>
      <c r="F116" s="247" t="s">
        <v>176</v>
      </c>
      <c r="G116" s="245"/>
      <c r="H116" s="246" t="s">
        <v>19</v>
      </c>
      <c r="I116" s="248"/>
      <c r="J116" s="245"/>
      <c r="K116" s="245"/>
      <c r="L116" s="249"/>
      <c r="M116" s="250"/>
      <c r="N116" s="251"/>
      <c r="O116" s="251"/>
      <c r="P116" s="251"/>
      <c r="Q116" s="251"/>
      <c r="R116" s="251"/>
      <c r="S116" s="251"/>
      <c r="T116" s="252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3" t="s">
        <v>152</v>
      </c>
      <c r="AU116" s="253" t="s">
        <v>82</v>
      </c>
      <c r="AV116" s="14" t="s">
        <v>80</v>
      </c>
      <c r="AW116" s="14" t="s">
        <v>35</v>
      </c>
      <c r="AX116" s="14" t="s">
        <v>74</v>
      </c>
      <c r="AY116" s="253" t="s">
        <v>133</v>
      </c>
    </row>
    <row r="117" s="14" customFormat="1">
      <c r="A117" s="14"/>
      <c r="B117" s="244"/>
      <c r="C117" s="245"/>
      <c r="D117" s="234" t="s">
        <v>152</v>
      </c>
      <c r="E117" s="246" t="s">
        <v>19</v>
      </c>
      <c r="F117" s="247" t="s">
        <v>248</v>
      </c>
      <c r="G117" s="245"/>
      <c r="H117" s="246" t="s">
        <v>19</v>
      </c>
      <c r="I117" s="248"/>
      <c r="J117" s="245"/>
      <c r="K117" s="245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152</v>
      </c>
      <c r="AU117" s="253" t="s">
        <v>82</v>
      </c>
      <c r="AV117" s="14" t="s">
        <v>80</v>
      </c>
      <c r="AW117" s="14" t="s">
        <v>35</v>
      </c>
      <c r="AX117" s="14" t="s">
        <v>74</v>
      </c>
      <c r="AY117" s="253" t="s">
        <v>133</v>
      </c>
    </row>
    <row r="118" s="13" customFormat="1">
      <c r="A118" s="13"/>
      <c r="B118" s="232"/>
      <c r="C118" s="233"/>
      <c r="D118" s="234" t="s">
        <v>152</v>
      </c>
      <c r="E118" s="236" t="s">
        <v>19</v>
      </c>
      <c r="F118" s="254" t="s">
        <v>206</v>
      </c>
      <c r="G118" s="233"/>
      <c r="H118" s="237">
        <v>240.37000000000001</v>
      </c>
      <c r="I118" s="238"/>
      <c r="J118" s="233"/>
      <c r="K118" s="233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152</v>
      </c>
      <c r="AU118" s="243" t="s">
        <v>82</v>
      </c>
      <c r="AV118" s="13" t="s">
        <v>82</v>
      </c>
      <c r="AW118" s="13" t="s">
        <v>35</v>
      </c>
      <c r="AX118" s="13" t="s">
        <v>80</v>
      </c>
      <c r="AY118" s="243" t="s">
        <v>133</v>
      </c>
    </row>
    <row r="119" s="2" customFormat="1" ht="16.5" customHeight="1">
      <c r="A119" s="39"/>
      <c r="B119" s="40"/>
      <c r="C119" s="258" t="s">
        <v>178</v>
      </c>
      <c r="D119" s="258" t="s">
        <v>249</v>
      </c>
      <c r="E119" s="259" t="s">
        <v>250</v>
      </c>
      <c r="F119" s="260" t="s">
        <v>251</v>
      </c>
      <c r="G119" s="261" t="s">
        <v>252</v>
      </c>
      <c r="H119" s="262">
        <v>60.093000000000004</v>
      </c>
      <c r="I119" s="263"/>
      <c r="J119" s="264">
        <f>ROUND(I119*H119,2)</f>
        <v>0</v>
      </c>
      <c r="K119" s="260" t="s">
        <v>140</v>
      </c>
      <c r="L119" s="265"/>
      <c r="M119" s="266" t="s">
        <v>19</v>
      </c>
      <c r="N119" s="267" t="s">
        <v>45</v>
      </c>
      <c r="O119" s="85"/>
      <c r="P119" s="223">
        <f>O119*H119</f>
        <v>0</v>
      </c>
      <c r="Q119" s="223">
        <v>0.001</v>
      </c>
      <c r="R119" s="223">
        <f>Q119*H119</f>
        <v>0.060093000000000008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253</v>
      </c>
      <c r="AT119" s="225" t="s">
        <v>249</v>
      </c>
      <c r="AU119" s="225" t="s">
        <v>82</v>
      </c>
      <c r="AY119" s="18" t="s">
        <v>133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80</v>
      </c>
      <c r="BK119" s="226">
        <f>ROUND(I119*H119,2)</f>
        <v>0</v>
      </c>
      <c r="BL119" s="18" t="s">
        <v>173</v>
      </c>
      <c r="BM119" s="225" t="s">
        <v>254</v>
      </c>
    </row>
    <row r="120" s="14" customFormat="1">
      <c r="A120" s="14"/>
      <c r="B120" s="244"/>
      <c r="C120" s="245"/>
      <c r="D120" s="234" t="s">
        <v>152</v>
      </c>
      <c r="E120" s="246" t="s">
        <v>19</v>
      </c>
      <c r="F120" s="247" t="s">
        <v>176</v>
      </c>
      <c r="G120" s="245"/>
      <c r="H120" s="246" t="s">
        <v>19</v>
      </c>
      <c r="I120" s="248"/>
      <c r="J120" s="245"/>
      <c r="K120" s="245"/>
      <c r="L120" s="249"/>
      <c r="M120" s="250"/>
      <c r="N120" s="251"/>
      <c r="O120" s="251"/>
      <c r="P120" s="251"/>
      <c r="Q120" s="251"/>
      <c r="R120" s="251"/>
      <c r="S120" s="251"/>
      <c r="T120" s="25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3" t="s">
        <v>152</v>
      </c>
      <c r="AU120" s="253" t="s">
        <v>82</v>
      </c>
      <c r="AV120" s="14" t="s">
        <v>80</v>
      </c>
      <c r="AW120" s="14" t="s">
        <v>35</v>
      </c>
      <c r="AX120" s="14" t="s">
        <v>74</v>
      </c>
      <c r="AY120" s="253" t="s">
        <v>133</v>
      </c>
    </row>
    <row r="121" s="14" customFormat="1">
      <c r="A121" s="14"/>
      <c r="B121" s="244"/>
      <c r="C121" s="245"/>
      <c r="D121" s="234" t="s">
        <v>152</v>
      </c>
      <c r="E121" s="246" t="s">
        <v>19</v>
      </c>
      <c r="F121" s="247" t="s">
        <v>248</v>
      </c>
      <c r="G121" s="245"/>
      <c r="H121" s="246" t="s">
        <v>19</v>
      </c>
      <c r="I121" s="248"/>
      <c r="J121" s="245"/>
      <c r="K121" s="245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152</v>
      </c>
      <c r="AU121" s="253" t="s">
        <v>82</v>
      </c>
      <c r="AV121" s="14" t="s">
        <v>80</v>
      </c>
      <c r="AW121" s="14" t="s">
        <v>35</v>
      </c>
      <c r="AX121" s="14" t="s">
        <v>74</v>
      </c>
      <c r="AY121" s="253" t="s">
        <v>133</v>
      </c>
    </row>
    <row r="122" s="13" customFormat="1">
      <c r="A122" s="13"/>
      <c r="B122" s="232"/>
      <c r="C122" s="233"/>
      <c r="D122" s="234" t="s">
        <v>152</v>
      </c>
      <c r="E122" s="236" t="s">
        <v>19</v>
      </c>
      <c r="F122" s="254" t="s">
        <v>208</v>
      </c>
      <c r="G122" s="233"/>
      <c r="H122" s="237">
        <v>240.37000000000001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152</v>
      </c>
      <c r="AU122" s="243" t="s">
        <v>82</v>
      </c>
      <c r="AV122" s="13" t="s">
        <v>82</v>
      </c>
      <c r="AW122" s="13" t="s">
        <v>35</v>
      </c>
      <c r="AX122" s="13" t="s">
        <v>80</v>
      </c>
      <c r="AY122" s="243" t="s">
        <v>133</v>
      </c>
    </row>
    <row r="123" s="13" customFormat="1">
      <c r="A123" s="13"/>
      <c r="B123" s="232"/>
      <c r="C123" s="233"/>
      <c r="D123" s="234" t="s">
        <v>152</v>
      </c>
      <c r="E123" s="233"/>
      <c r="F123" s="236" t="s">
        <v>255</v>
      </c>
      <c r="G123" s="233"/>
      <c r="H123" s="237">
        <v>60.093000000000004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152</v>
      </c>
      <c r="AU123" s="243" t="s">
        <v>82</v>
      </c>
      <c r="AV123" s="13" t="s">
        <v>82</v>
      </c>
      <c r="AW123" s="13" t="s">
        <v>4</v>
      </c>
      <c r="AX123" s="13" t="s">
        <v>80</v>
      </c>
      <c r="AY123" s="243" t="s">
        <v>133</v>
      </c>
    </row>
    <row r="124" s="2" customFormat="1" ht="49.05" customHeight="1">
      <c r="A124" s="39"/>
      <c r="B124" s="40"/>
      <c r="C124" s="214" t="s">
        <v>184</v>
      </c>
      <c r="D124" s="214" t="s">
        <v>136</v>
      </c>
      <c r="E124" s="215" t="s">
        <v>256</v>
      </c>
      <c r="F124" s="216" t="s">
        <v>257</v>
      </c>
      <c r="G124" s="217" t="s">
        <v>139</v>
      </c>
      <c r="H124" s="218">
        <v>0.059999999999999998</v>
      </c>
      <c r="I124" s="219"/>
      <c r="J124" s="220">
        <f>ROUND(I124*H124,2)</f>
        <v>0</v>
      </c>
      <c r="K124" s="216" t="s">
        <v>140</v>
      </c>
      <c r="L124" s="45"/>
      <c r="M124" s="221" t="s">
        <v>19</v>
      </c>
      <c r="N124" s="222" t="s">
        <v>45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173</v>
      </c>
      <c r="AT124" s="225" t="s">
        <v>136</v>
      </c>
      <c r="AU124" s="225" t="s">
        <v>82</v>
      </c>
      <c r="AY124" s="18" t="s">
        <v>133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80</v>
      </c>
      <c r="BK124" s="226">
        <f>ROUND(I124*H124,2)</f>
        <v>0</v>
      </c>
      <c r="BL124" s="18" t="s">
        <v>173</v>
      </c>
      <c r="BM124" s="225" t="s">
        <v>258</v>
      </c>
    </row>
    <row r="125" s="2" customFormat="1">
      <c r="A125" s="39"/>
      <c r="B125" s="40"/>
      <c r="C125" s="41"/>
      <c r="D125" s="227" t="s">
        <v>143</v>
      </c>
      <c r="E125" s="41"/>
      <c r="F125" s="228" t="s">
        <v>259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143</v>
      </c>
      <c r="AU125" s="18" t="s">
        <v>82</v>
      </c>
    </row>
    <row r="126" s="12" customFormat="1" ht="22.8" customHeight="1">
      <c r="A126" s="12"/>
      <c r="B126" s="198"/>
      <c r="C126" s="199"/>
      <c r="D126" s="200" t="s">
        <v>73</v>
      </c>
      <c r="E126" s="212" t="s">
        <v>167</v>
      </c>
      <c r="F126" s="212" t="s">
        <v>168</v>
      </c>
      <c r="G126" s="199"/>
      <c r="H126" s="199"/>
      <c r="I126" s="202"/>
      <c r="J126" s="213">
        <f>BK126</f>
        <v>0</v>
      </c>
      <c r="K126" s="199"/>
      <c r="L126" s="204"/>
      <c r="M126" s="205"/>
      <c r="N126" s="206"/>
      <c r="O126" s="206"/>
      <c r="P126" s="207">
        <f>SUM(P127:P131)</f>
        <v>0</v>
      </c>
      <c r="Q126" s="206"/>
      <c r="R126" s="207">
        <f>SUM(R127:R131)</f>
        <v>0</v>
      </c>
      <c r="S126" s="206"/>
      <c r="T126" s="208">
        <f>SUM(T127:T131)</f>
        <v>0.0063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9" t="s">
        <v>82</v>
      </c>
      <c r="AT126" s="210" t="s">
        <v>73</v>
      </c>
      <c r="AU126" s="210" t="s">
        <v>80</v>
      </c>
      <c r="AY126" s="209" t="s">
        <v>133</v>
      </c>
      <c r="BK126" s="211">
        <f>SUM(BK127:BK131)</f>
        <v>0</v>
      </c>
    </row>
    <row r="127" s="2" customFormat="1" ht="24.15" customHeight="1">
      <c r="A127" s="39"/>
      <c r="B127" s="40"/>
      <c r="C127" s="214" t="s">
        <v>191</v>
      </c>
      <c r="D127" s="214" t="s">
        <v>136</v>
      </c>
      <c r="E127" s="215" t="s">
        <v>260</v>
      </c>
      <c r="F127" s="216" t="s">
        <v>261</v>
      </c>
      <c r="G127" s="217" t="s">
        <v>172</v>
      </c>
      <c r="H127" s="218">
        <v>14</v>
      </c>
      <c r="I127" s="219"/>
      <c r="J127" s="220">
        <f>ROUND(I127*H127,2)</f>
        <v>0</v>
      </c>
      <c r="K127" s="216" t="s">
        <v>140</v>
      </c>
      <c r="L127" s="45"/>
      <c r="M127" s="221" t="s">
        <v>19</v>
      </c>
      <c r="N127" s="222" t="s">
        <v>45</v>
      </c>
      <c r="O127" s="85"/>
      <c r="P127" s="223">
        <f>O127*H127</f>
        <v>0</v>
      </c>
      <c r="Q127" s="223">
        <v>0</v>
      </c>
      <c r="R127" s="223">
        <f>Q127*H127</f>
        <v>0</v>
      </c>
      <c r="S127" s="223">
        <v>0.00044999999999999999</v>
      </c>
      <c r="T127" s="224">
        <f>S127*H127</f>
        <v>0.0063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173</v>
      </c>
      <c r="AT127" s="225" t="s">
        <v>136</v>
      </c>
      <c r="AU127" s="225" t="s">
        <v>82</v>
      </c>
      <c r="AY127" s="18" t="s">
        <v>133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80</v>
      </c>
      <c r="BK127" s="226">
        <f>ROUND(I127*H127,2)</f>
        <v>0</v>
      </c>
      <c r="BL127" s="18" t="s">
        <v>173</v>
      </c>
      <c r="BM127" s="225" t="s">
        <v>262</v>
      </c>
    </row>
    <row r="128" s="2" customFormat="1">
      <c r="A128" s="39"/>
      <c r="B128" s="40"/>
      <c r="C128" s="41"/>
      <c r="D128" s="227" t="s">
        <v>143</v>
      </c>
      <c r="E128" s="41"/>
      <c r="F128" s="228" t="s">
        <v>263</v>
      </c>
      <c r="G128" s="41"/>
      <c r="H128" s="41"/>
      <c r="I128" s="229"/>
      <c r="J128" s="41"/>
      <c r="K128" s="41"/>
      <c r="L128" s="45"/>
      <c r="M128" s="230"/>
      <c r="N128" s="231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143</v>
      </c>
      <c r="AU128" s="18" t="s">
        <v>82</v>
      </c>
    </row>
    <row r="129" s="14" customFormat="1">
      <c r="A129" s="14"/>
      <c r="B129" s="244"/>
      <c r="C129" s="245"/>
      <c r="D129" s="234" t="s">
        <v>152</v>
      </c>
      <c r="E129" s="246" t="s">
        <v>19</v>
      </c>
      <c r="F129" s="247" t="s">
        <v>176</v>
      </c>
      <c r="G129" s="245"/>
      <c r="H129" s="246" t="s">
        <v>19</v>
      </c>
      <c r="I129" s="248"/>
      <c r="J129" s="245"/>
      <c r="K129" s="245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152</v>
      </c>
      <c r="AU129" s="253" t="s">
        <v>82</v>
      </c>
      <c r="AV129" s="14" t="s">
        <v>80</v>
      </c>
      <c r="AW129" s="14" t="s">
        <v>35</v>
      </c>
      <c r="AX129" s="14" t="s">
        <v>74</v>
      </c>
      <c r="AY129" s="253" t="s">
        <v>133</v>
      </c>
    </row>
    <row r="130" s="14" customFormat="1">
      <c r="A130" s="14"/>
      <c r="B130" s="244"/>
      <c r="C130" s="245"/>
      <c r="D130" s="234" t="s">
        <v>152</v>
      </c>
      <c r="E130" s="246" t="s">
        <v>19</v>
      </c>
      <c r="F130" s="247" t="s">
        <v>264</v>
      </c>
      <c r="G130" s="245"/>
      <c r="H130" s="246" t="s">
        <v>19</v>
      </c>
      <c r="I130" s="248"/>
      <c r="J130" s="245"/>
      <c r="K130" s="245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152</v>
      </c>
      <c r="AU130" s="253" t="s">
        <v>82</v>
      </c>
      <c r="AV130" s="14" t="s">
        <v>80</v>
      </c>
      <c r="AW130" s="14" t="s">
        <v>35</v>
      </c>
      <c r="AX130" s="14" t="s">
        <v>74</v>
      </c>
      <c r="AY130" s="253" t="s">
        <v>133</v>
      </c>
    </row>
    <row r="131" s="13" customFormat="1">
      <c r="A131" s="13"/>
      <c r="B131" s="232"/>
      <c r="C131" s="233"/>
      <c r="D131" s="234" t="s">
        <v>152</v>
      </c>
      <c r="E131" s="236" t="s">
        <v>19</v>
      </c>
      <c r="F131" s="254" t="s">
        <v>223</v>
      </c>
      <c r="G131" s="233"/>
      <c r="H131" s="237">
        <v>14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152</v>
      </c>
      <c r="AU131" s="243" t="s">
        <v>82</v>
      </c>
      <c r="AV131" s="13" t="s">
        <v>82</v>
      </c>
      <c r="AW131" s="13" t="s">
        <v>35</v>
      </c>
      <c r="AX131" s="13" t="s">
        <v>80</v>
      </c>
      <c r="AY131" s="243" t="s">
        <v>133</v>
      </c>
    </row>
    <row r="132" s="12" customFormat="1" ht="22.8" customHeight="1">
      <c r="A132" s="12"/>
      <c r="B132" s="198"/>
      <c r="C132" s="199"/>
      <c r="D132" s="200" t="s">
        <v>73</v>
      </c>
      <c r="E132" s="212" t="s">
        <v>265</v>
      </c>
      <c r="F132" s="212" t="s">
        <v>266</v>
      </c>
      <c r="G132" s="199"/>
      <c r="H132" s="199"/>
      <c r="I132" s="202"/>
      <c r="J132" s="213">
        <f>BK132</f>
        <v>0</v>
      </c>
      <c r="K132" s="199"/>
      <c r="L132" s="204"/>
      <c r="M132" s="205"/>
      <c r="N132" s="206"/>
      <c r="O132" s="206"/>
      <c r="P132" s="207">
        <f>SUM(P133:P209)</f>
        <v>0</v>
      </c>
      <c r="Q132" s="206"/>
      <c r="R132" s="207">
        <f>SUM(R133:R209)</f>
        <v>2.5703641000000004</v>
      </c>
      <c r="S132" s="206"/>
      <c r="T132" s="208">
        <f>SUM(T133:T209)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9" t="s">
        <v>82</v>
      </c>
      <c r="AT132" s="210" t="s">
        <v>73</v>
      </c>
      <c r="AU132" s="210" t="s">
        <v>80</v>
      </c>
      <c r="AY132" s="209" t="s">
        <v>133</v>
      </c>
      <c r="BK132" s="211">
        <f>SUM(BK133:BK209)</f>
        <v>0</v>
      </c>
    </row>
    <row r="133" s="2" customFormat="1" ht="24.15" customHeight="1">
      <c r="A133" s="39"/>
      <c r="B133" s="40"/>
      <c r="C133" s="214" t="s">
        <v>267</v>
      </c>
      <c r="D133" s="214" t="s">
        <v>136</v>
      </c>
      <c r="E133" s="215" t="s">
        <v>268</v>
      </c>
      <c r="F133" s="216" t="s">
        <v>269</v>
      </c>
      <c r="G133" s="217" t="s">
        <v>232</v>
      </c>
      <c r="H133" s="218">
        <v>240.37000000000001</v>
      </c>
      <c r="I133" s="219"/>
      <c r="J133" s="220">
        <f>ROUND(I133*H133,2)</f>
        <v>0</v>
      </c>
      <c r="K133" s="216" t="s">
        <v>140</v>
      </c>
      <c r="L133" s="45"/>
      <c r="M133" s="221" t="s">
        <v>19</v>
      </c>
      <c r="N133" s="222" t="s">
        <v>45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173</v>
      </c>
      <c r="AT133" s="225" t="s">
        <v>136</v>
      </c>
      <c r="AU133" s="225" t="s">
        <v>82</v>
      </c>
      <c r="AY133" s="18" t="s">
        <v>133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80</v>
      </c>
      <c r="BK133" s="226">
        <f>ROUND(I133*H133,2)</f>
        <v>0</v>
      </c>
      <c r="BL133" s="18" t="s">
        <v>173</v>
      </c>
      <c r="BM133" s="225" t="s">
        <v>270</v>
      </c>
    </row>
    <row r="134" s="2" customFormat="1">
      <c r="A134" s="39"/>
      <c r="B134" s="40"/>
      <c r="C134" s="41"/>
      <c r="D134" s="227" t="s">
        <v>143</v>
      </c>
      <c r="E134" s="41"/>
      <c r="F134" s="228" t="s">
        <v>271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143</v>
      </c>
      <c r="AU134" s="18" t="s">
        <v>82</v>
      </c>
    </row>
    <row r="135" s="14" customFormat="1">
      <c r="A135" s="14"/>
      <c r="B135" s="244"/>
      <c r="C135" s="245"/>
      <c r="D135" s="234" t="s">
        <v>152</v>
      </c>
      <c r="E135" s="246" t="s">
        <v>19</v>
      </c>
      <c r="F135" s="247" t="s">
        <v>176</v>
      </c>
      <c r="G135" s="245"/>
      <c r="H135" s="246" t="s">
        <v>19</v>
      </c>
      <c r="I135" s="248"/>
      <c r="J135" s="245"/>
      <c r="K135" s="245"/>
      <c r="L135" s="249"/>
      <c r="M135" s="250"/>
      <c r="N135" s="251"/>
      <c r="O135" s="251"/>
      <c r="P135" s="251"/>
      <c r="Q135" s="251"/>
      <c r="R135" s="251"/>
      <c r="S135" s="251"/>
      <c r="T135" s="25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3" t="s">
        <v>152</v>
      </c>
      <c r="AU135" s="253" t="s">
        <v>82</v>
      </c>
      <c r="AV135" s="14" t="s">
        <v>80</v>
      </c>
      <c r="AW135" s="14" t="s">
        <v>35</v>
      </c>
      <c r="AX135" s="14" t="s">
        <v>74</v>
      </c>
      <c r="AY135" s="253" t="s">
        <v>133</v>
      </c>
    </row>
    <row r="136" s="14" customFormat="1">
      <c r="A136" s="14"/>
      <c r="B136" s="244"/>
      <c r="C136" s="245"/>
      <c r="D136" s="234" t="s">
        <v>152</v>
      </c>
      <c r="E136" s="246" t="s">
        <v>19</v>
      </c>
      <c r="F136" s="247" t="s">
        <v>248</v>
      </c>
      <c r="G136" s="245"/>
      <c r="H136" s="246" t="s">
        <v>19</v>
      </c>
      <c r="I136" s="248"/>
      <c r="J136" s="245"/>
      <c r="K136" s="245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152</v>
      </c>
      <c r="AU136" s="253" t="s">
        <v>82</v>
      </c>
      <c r="AV136" s="14" t="s">
        <v>80</v>
      </c>
      <c r="AW136" s="14" t="s">
        <v>35</v>
      </c>
      <c r="AX136" s="14" t="s">
        <v>74</v>
      </c>
      <c r="AY136" s="253" t="s">
        <v>133</v>
      </c>
    </row>
    <row r="137" s="13" customFormat="1">
      <c r="A137" s="13"/>
      <c r="B137" s="232"/>
      <c r="C137" s="233"/>
      <c r="D137" s="234" t="s">
        <v>152</v>
      </c>
      <c r="E137" s="236" t="s">
        <v>19</v>
      </c>
      <c r="F137" s="254" t="s">
        <v>204</v>
      </c>
      <c r="G137" s="233"/>
      <c r="H137" s="237">
        <v>240.37000000000001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152</v>
      </c>
      <c r="AU137" s="243" t="s">
        <v>82</v>
      </c>
      <c r="AV137" s="13" t="s">
        <v>82</v>
      </c>
      <c r="AW137" s="13" t="s">
        <v>35</v>
      </c>
      <c r="AX137" s="13" t="s">
        <v>80</v>
      </c>
      <c r="AY137" s="243" t="s">
        <v>133</v>
      </c>
    </row>
    <row r="138" s="2" customFormat="1" ht="37.8" customHeight="1">
      <c r="A138" s="39"/>
      <c r="B138" s="40"/>
      <c r="C138" s="214" t="s">
        <v>272</v>
      </c>
      <c r="D138" s="214" t="s">
        <v>136</v>
      </c>
      <c r="E138" s="215" t="s">
        <v>273</v>
      </c>
      <c r="F138" s="216" t="s">
        <v>274</v>
      </c>
      <c r="G138" s="217" t="s">
        <v>232</v>
      </c>
      <c r="H138" s="218">
        <v>240.37000000000001</v>
      </c>
      <c r="I138" s="219"/>
      <c r="J138" s="220">
        <f>ROUND(I138*H138,2)</f>
        <v>0</v>
      </c>
      <c r="K138" s="216" t="s">
        <v>140</v>
      </c>
      <c r="L138" s="45"/>
      <c r="M138" s="221" t="s">
        <v>19</v>
      </c>
      <c r="N138" s="222" t="s">
        <v>45</v>
      </c>
      <c r="O138" s="85"/>
      <c r="P138" s="223">
        <f>O138*H138</f>
        <v>0</v>
      </c>
      <c r="Q138" s="223">
        <v>0.0075820000000000002</v>
      </c>
      <c r="R138" s="223">
        <f>Q138*H138</f>
        <v>1.8224853400000001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173</v>
      </c>
      <c r="AT138" s="225" t="s">
        <v>136</v>
      </c>
      <c r="AU138" s="225" t="s">
        <v>82</v>
      </c>
      <c r="AY138" s="18" t="s">
        <v>133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80</v>
      </c>
      <c r="BK138" s="226">
        <f>ROUND(I138*H138,2)</f>
        <v>0</v>
      </c>
      <c r="BL138" s="18" t="s">
        <v>173</v>
      </c>
      <c r="BM138" s="225" t="s">
        <v>275</v>
      </c>
    </row>
    <row r="139" s="2" customFormat="1">
      <c r="A139" s="39"/>
      <c r="B139" s="40"/>
      <c r="C139" s="41"/>
      <c r="D139" s="227" t="s">
        <v>143</v>
      </c>
      <c r="E139" s="41"/>
      <c r="F139" s="228" t="s">
        <v>276</v>
      </c>
      <c r="G139" s="41"/>
      <c r="H139" s="41"/>
      <c r="I139" s="229"/>
      <c r="J139" s="41"/>
      <c r="K139" s="41"/>
      <c r="L139" s="45"/>
      <c r="M139" s="230"/>
      <c r="N139" s="231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143</v>
      </c>
      <c r="AU139" s="18" t="s">
        <v>82</v>
      </c>
    </row>
    <row r="140" s="14" customFormat="1">
      <c r="A140" s="14"/>
      <c r="B140" s="244"/>
      <c r="C140" s="245"/>
      <c r="D140" s="234" t="s">
        <v>152</v>
      </c>
      <c r="E140" s="246" t="s">
        <v>19</v>
      </c>
      <c r="F140" s="247" t="s">
        <v>176</v>
      </c>
      <c r="G140" s="245"/>
      <c r="H140" s="246" t="s">
        <v>19</v>
      </c>
      <c r="I140" s="248"/>
      <c r="J140" s="245"/>
      <c r="K140" s="245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152</v>
      </c>
      <c r="AU140" s="253" t="s">
        <v>82</v>
      </c>
      <c r="AV140" s="14" t="s">
        <v>80</v>
      </c>
      <c r="AW140" s="14" t="s">
        <v>35</v>
      </c>
      <c r="AX140" s="14" t="s">
        <v>74</v>
      </c>
      <c r="AY140" s="253" t="s">
        <v>133</v>
      </c>
    </row>
    <row r="141" s="14" customFormat="1">
      <c r="A141" s="14"/>
      <c r="B141" s="244"/>
      <c r="C141" s="245"/>
      <c r="D141" s="234" t="s">
        <v>152</v>
      </c>
      <c r="E141" s="246" t="s">
        <v>19</v>
      </c>
      <c r="F141" s="247" t="s">
        <v>248</v>
      </c>
      <c r="G141" s="245"/>
      <c r="H141" s="246" t="s">
        <v>19</v>
      </c>
      <c r="I141" s="248"/>
      <c r="J141" s="245"/>
      <c r="K141" s="245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152</v>
      </c>
      <c r="AU141" s="253" t="s">
        <v>82</v>
      </c>
      <c r="AV141" s="14" t="s">
        <v>80</v>
      </c>
      <c r="AW141" s="14" t="s">
        <v>35</v>
      </c>
      <c r="AX141" s="14" t="s">
        <v>74</v>
      </c>
      <c r="AY141" s="253" t="s">
        <v>133</v>
      </c>
    </row>
    <row r="142" s="13" customFormat="1">
      <c r="A142" s="13"/>
      <c r="B142" s="232"/>
      <c r="C142" s="233"/>
      <c r="D142" s="234" t="s">
        <v>152</v>
      </c>
      <c r="E142" s="236" t="s">
        <v>19</v>
      </c>
      <c r="F142" s="254" t="s">
        <v>102</v>
      </c>
      <c r="G142" s="233"/>
      <c r="H142" s="237">
        <v>240.37000000000001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152</v>
      </c>
      <c r="AU142" s="243" t="s">
        <v>82</v>
      </c>
      <c r="AV142" s="13" t="s">
        <v>82</v>
      </c>
      <c r="AW142" s="13" t="s">
        <v>35</v>
      </c>
      <c r="AX142" s="13" t="s">
        <v>80</v>
      </c>
      <c r="AY142" s="243" t="s">
        <v>133</v>
      </c>
    </row>
    <row r="143" s="2" customFormat="1" ht="24.15" customHeight="1">
      <c r="A143" s="39"/>
      <c r="B143" s="40"/>
      <c r="C143" s="214" t="s">
        <v>8</v>
      </c>
      <c r="D143" s="214" t="s">
        <v>136</v>
      </c>
      <c r="E143" s="215" t="s">
        <v>277</v>
      </c>
      <c r="F143" s="216" t="s">
        <v>278</v>
      </c>
      <c r="G143" s="217" t="s">
        <v>232</v>
      </c>
      <c r="H143" s="218">
        <v>240.37000000000001</v>
      </c>
      <c r="I143" s="219"/>
      <c r="J143" s="220">
        <f>ROUND(I143*H143,2)</f>
        <v>0</v>
      </c>
      <c r="K143" s="216" t="s">
        <v>140</v>
      </c>
      <c r="L143" s="45"/>
      <c r="M143" s="221" t="s">
        <v>19</v>
      </c>
      <c r="N143" s="222" t="s">
        <v>45</v>
      </c>
      <c r="O143" s="85"/>
      <c r="P143" s="223">
        <f>O143*H143</f>
        <v>0</v>
      </c>
      <c r="Q143" s="223">
        <v>0.00029999999999999997</v>
      </c>
      <c r="R143" s="223">
        <f>Q143*H143</f>
        <v>0.072110999999999995</v>
      </c>
      <c r="S143" s="223">
        <v>0</v>
      </c>
      <c r="T143" s="22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5" t="s">
        <v>173</v>
      </c>
      <c r="AT143" s="225" t="s">
        <v>136</v>
      </c>
      <c r="AU143" s="225" t="s">
        <v>82</v>
      </c>
      <c r="AY143" s="18" t="s">
        <v>133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80</v>
      </c>
      <c r="BK143" s="226">
        <f>ROUND(I143*H143,2)</f>
        <v>0</v>
      </c>
      <c r="BL143" s="18" t="s">
        <v>173</v>
      </c>
      <c r="BM143" s="225" t="s">
        <v>279</v>
      </c>
    </row>
    <row r="144" s="2" customFormat="1">
      <c r="A144" s="39"/>
      <c r="B144" s="40"/>
      <c r="C144" s="41"/>
      <c r="D144" s="227" t="s">
        <v>143</v>
      </c>
      <c r="E144" s="41"/>
      <c r="F144" s="228" t="s">
        <v>280</v>
      </c>
      <c r="G144" s="41"/>
      <c r="H144" s="41"/>
      <c r="I144" s="229"/>
      <c r="J144" s="41"/>
      <c r="K144" s="41"/>
      <c r="L144" s="45"/>
      <c r="M144" s="230"/>
      <c r="N144" s="231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143</v>
      </c>
      <c r="AU144" s="18" t="s">
        <v>82</v>
      </c>
    </row>
    <row r="145" s="14" customFormat="1">
      <c r="A145" s="14"/>
      <c r="B145" s="244"/>
      <c r="C145" s="245"/>
      <c r="D145" s="234" t="s">
        <v>152</v>
      </c>
      <c r="E145" s="246" t="s">
        <v>19</v>
      </c>
      <c r="F145" s="247" t="s">
        <v>176</v>
      </c>
      <c r="G145" s="245"/>
      <c r="H145" s="246" t="s">
        <v>19</v>
      </c>
      <c r="I145" s="248"/>
      <c r="J145" s="245"/>
      <c r="K145" s="245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152</v>
      </c>
      <c r="AU145" s="253" t="s">
        <v>82</v>
      </c>
      <c r="AV145" s="14" t="s">
        <v>80</v>
      </c>
      <c r="AW145" s="14" t="s">
        <v>35</v>
      </c>
      <c r="AX145" s="14" t="s">
        <v>74</v>
      </c>
      <c r="AY145" s="253" t="s">
        <v>133</v>
      </c>
    </row>
    <row r="146" s="14" customFormat="1">
      <c r="A146" s="14"/>
      <c r="B146" s="244"/>
      <c r="C146" s="245"/>
      <c r="D146" s="234" t="s">
        <v>152</v>
      </c>
      <c r="E146" s="246" t="s">
        <v>19</v>
      </c>
      <c r="F146" s="247" t="s">
        <v>248</v>
      </c>
      <c r="G146" s="245"/>
      <c r="H146" s="246" t="s">
        <v>19</v>
      </c>
      <c r="I146" s="248"/>
      <c r="J146" s="245"/>
      <c r="K146" s="245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152</v>
      </c>
      <c r="AU146" s="253" t="s">
        <v>82</v>
      </c>
      <c r="AV146" s="14" t="s">
        <v>80</v>
      </c>
      <c r="AW146" s="14" t="s">
        <v>35</v>
      </c>
      <c r="AX146" s="14" t="s">
        <v>74</v>
      </c>
      <c r="AY146" s="253" t="s">
        <v>133</v>
      </c>
    </row>
    <row r="147" s="13" customFormat="1">
      <c r="A147" s="13"/>
      <c r="B147" s="232"/>
      <c r="C147" s="233"/>
      <c r="D147" s="234" t="s">
        <v>152</v>
      </c>
      <c r="E147" s="236" t="s">
        <v>19</v>
      </c>
      <c r="F147" s="254" t="s">
        <v>94</v>
      </c>
      <c r="G147" s="233"/>
      <c r="H147" s="237">
        <v>240.37000000000001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152</v>
      </c>
      <c r="AU147" s="243" t="s">
        <v>82</v>
      </c>
      <c r="AV147" s="13" t="s">
        <v>82</v>
      </c>
      <c r="AW147" s="13" t="s">
        <v>35</v>
      </c>
      <c r="AX147" s="13" t="s">
        <v>80</v>
      </c>
      <c r="AY147" s="243" t="s">
        <v>133</v>
      </c>
    </row>
    <row r="148" s="2" customFormat="1" ht="55.5" customHeight="1">
      <c r="A148" s="39"/>
      <c r="B148" s="40"/>
      <c r="C148" s="258" t="s">
        <v>281</v>
      </c>
      <c r="D148" s="258" t="s">
        <v>249</v>
      </c>
      <c r="E148" s="259" t="s">
        <v>282</v>
      </c>
      <c r="F148" s="260" t="s">
        <v>283</v>
      </c>
      <c r="G148" s="261" t="s">
        <v>232</v>
      </c>
      <c r="H148" s="262">
        <v>254.04599999999999</v>
      </c>
      <c r="I148" s="263"/>
      <c r="J148" s="264">
        <f>ROUND(I148*H148,2)</f>
        <v>0</v>
      </c>
      <c r="K148" s="260" t="s">
        <v>140</v>
      </c>
      <c r="L148" s="265"/>
      <c r="M148" s="266" t="s">
        <v>19</v>
      </c>
      <c r="N148" s="267" t="s">
        <v>45</v>
      </c>
      <c r="O148" s="85"/>
      <c r="P148" s="223">
        <f>O148*H148</f>
        <v>0</v>
      </c>
      <c r="Q148" s="223">
        <v>0.0025999999999999999</v>
      </c>
      <c r="R148" s="223">
        <f>Q148*H148</f>
        <v>0.66051959999999998</v>
      </c>
      <c r="S148" s="223">
        <v>0</v>
      </c>
      <c r="T148" s="22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5" t="s">
        <v>253</v>
      </c>
      <c r="AT148" s="225" t="s">
        <v>249</v>
      </c>
      <c r="AU148" s="225" t="s">
        <v>82</v>
      </c>
      <c r="AY148" s="18" t="s">
        <v>133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80</v>
      </c>
      <c r="BK148" s="226">
        <f>ROUND(I148*H148,2)</f>
        <v>0</v>
      </c>
      <c r="BL148" s="18" t="s">
        <v>173</v>
      </c>
      <c r="BM148" s="225" t="s">
        <v>284</v>
      </c>
    </row>
    <row r="149" s="14" customFormat="1">
      <c r="A149" s="14"/>
      <c r="B149" s="244"/>
      <c r="C149" s="245"/>
      <c r="D149" s="234" t="s">
        <v>152</v>
      </c>
      <c r="E149" s="246" t="s">
        <v>19</v>
      </c>
      <c r="F149" s="247" t="s">
        <v>176</v>
      </c>
      <c r="G149" s="245"/>
      <c r="H149" s="246" t="s">
        <v>19</v>
      </c>
      <c r="I149" s="248"/>
      <c r="J149" s="245"/>
      <c r="K149" s="245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152</v>
      </c>
      <c r="AU149" s="253" t="s">
        <v>82</v>
      </c>
      <c r="AV149" s="14" t="s">
        <v>80</v>
      </c>
      <c r="AW149" s="14" t="s">
        <v>35</v>
      </c>
      <c r="AX149" s="14" t="s">
        <v>74</v>
      </c>
      <c r="AY149" s="253" t="s">
        <v>133</v>
      </c>
    </row>
    <row r="150" s="14" customFormat="1">
      <c r="A150" s="14"/>
      <c r="B150" s="244"/>
      <c r="C150" s="245"/>
      <c r="D150" s="234" t="s">
        <v>152</v>
      </c>
      <c r="E150" s="246" t="s">
        <v>19</v>
      </c>
      <c r="F150" s="247" t="s">
        <v>285</v>
      </c>
      <c r="G150" s="245"/>
      <c r="H150" s="246" t="s">
        <v>19</v>
      </c>
      <c r="I150" s="248"/>
      <c r="J150" s="245"/>
      <c r="K150" s="245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152</v>
      </c>
      <c r="AU150" s="253" t="s">
        <v>82</v>
      </c>
      <c r="AV150" s="14" t="s">
        <v>80</v>
      </c>
      <c r="AW150" s="14" t="s">
        <v>35</v>
      </c>
      <c r="AX150" s="14" t="s">
        <v>74</v>
      </c>
      <c r="AY150" s="253" t="s">
        <v>133</v>
      </c>
    </row>
    <row r="151" s="14" customFormat="1">
      <c r="A151" s="14"/>
      <c r="B151" s="244"/>
      <c r="C151" s="245"/>
      <c r="D151" s="234" t="s">
        <v>152</v>
      </c>
      <c r="E151" s="246" t="s">
        <v>19</v>
      </c>
      <c r="F151" s="247" t="s">
        <v>248</v>
      </c>
      <c r="G151" s="245"/>
      <c r="H151" s="246" t="s">
        <v>19</v>
      </c>
      <c r="I151" s="248"/>
      <c r="J151" s="245"/>
      <c r="K151" s="245"/>
      <c r="L151" s="249"/>
      <c r="M151" s="250"/>
      <c r="N151" s="251"/>
      <c r="O151" s="251"/>
      <c r="P151" s="251"/>
      <c r="Q151" s="251"/>
      <c r="R151" s="251"/>
      <c r="S151" s="251"/>
      <c r="T151" s="25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3" t="s">
        <v>152</v>
      </c>
      <c r="AU151" s="253" t="s">
        <v>82</v>
      </c>
      <c r="AV151" s="14" t="s">
        <v>80</v>
      </c>
      <c r="AW151" s="14" t="s">
        <v>35</v>
      </c>
      <c r="AX151" s="14" t="s">
        <v>74</v>
      </c>
      <c r="AY151" s="253" t="s">
        <v>133</v>
      </c>
    </row>
    <row r="152" s="14" customFormat="1">
      <c r="A152" s="14"/>
      <c r="B152" s="244"/>
      <c r="C152" s="245"/>
      <c r="D152" s="234" t="s">
        <v>152</v>
      </c>
      <c r="E152" s="246" t="s">
        <v>19</v>
      </c>
      <c r="F152" s="247" t="s">
        <v>286</v>
      </c>
      <c r="G152" s="245"/>
      <c r="H152" s="246" t="s">
        <v>19</v>
      </c>
      <c r="I152" s="248"/>
      <c r="J152" s="245"/>
      <c r="K152" s="245"/>
      <c r="L152" s="249"/>
      <c r="M152" s="250"/>
      <c r="N152" s="251"/>
      <c r="O152" s="251"/>
      <c r="P152" s="251"/>
      <c r="Q152" s="251"/>
      <c r="R152" s="251"/>
      <c r="S152" s="251"/>
      <c r="T152" s="25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3" t="s">
        <v>152</v>
      </c>
      <c r="AU152" s="253" t="s">
        <v>82</v>
      </c>
      <c r="AV152" s="14" t="s">
        <v>80</v>
      </c>
      <c r="AW152" s="14" t="s">
        <v>35</v>
      </c>
      <c r="AX152" s="14" t="s">
        <v>74</v>
      </c>
      <c r="AY152" s="253" t="s">
        <v>133</v>
      </c>
    </row>
    <row r="153" s="14" customFormat="1">
      <c r="A153" s="14"/>
      <c r="B153" s="244"/>
      <c r="C153" s="245"/>
      <c r="D153" s="234" t="s">
        <v>152</v>
      </c>
      <c r="E153" s="246" t="s">
        <v>19</v>
      </c>
      <c r="F153" s="247" t="s">
        <v>287</v>
      </c>
      <c r="G153" s="245"/>
      <c r="H153" s="246" t="s">
        <v>19</v>
      </c>
      <c r="I153" s="248"/>
      <c r="J153" s="245"/>
      <c r="K153" s="245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152</v>
      </c>
      <c r="AU153" s="253" t="s">
        <v>82</v>
      </c>
      <c r="AV153" s="14" t="s">
        <v>80</v>
      </c>
      <c r="AW153" s="14" t="s">
        <v>35</v>
      </c>
      <c r="AX153" s="14" t="s">
        <v>74</v>
      </c>
      <c r="AY153" s="253" t="s">
        <v>133</v>
      </c>
    </row>
    <row r="154" s="14" customFormat="1">
      <c r="A154" s="14"/>
      <c r="B154" s="244"/>
      <c r="C154" s="245"/>
      <c r="D154" s="234" t="s">
        <v>152</v>
      </c>
      <c r="E154" s="246" t="s">
        <v>19</v>
      </c>
      <c r="F154" s="247" t="s">
        <v>198</v>
      </c>
      <c r="G154" s="245"/>
      <c r="H154" s="246" t="s">
        <v>19</v>
      </c>
      <c r="I154" s="248"/>
      <c r="J154" s="245"/>
      <c r="K154" s="245"/>
      <c r="L154" s="249"/>
      <c r="M154" s="250"/>
      <c r="N154" s="251"/>
      <c r="O154" s="251"/>
      <c r="P154" s="251"/>
      <c r="Q154" s="251"/>
      <c r="R154" s="251"/>
      <c r="S154" s="251"/>
      <c r="T154" s="25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3" t="s">
        <v>152</v>
      </c>
      <c r="AU154" s="253" t="s">
        <v>82</v>
      </c>
      <c r="AV154" s="14" t="s">
        <v>80</v>
      </c>
      <c r="AW154" s="14" t="s">
        <v>35</v>
      </c>
      <c r="AX154" s="14" t="s">
        <v>74</v>
      </c>
      <c r="AY154" s="253" t="s">
        <v>133</v>
      </c>
    </row>
    <row r="155" s="13" customFormat="1">
      <c r="A155" s="13"/>
      <c r="B155" s="232"/>
      <c r="C155" s="233"/>
      <c r="D155" s="234" t="s">
        <v>152</v>
      </c>
      <c r="E155" s="236" t="s">
        <v>19</v>
      </c>
      <c r="F155" s="254" t="s">
        <v>98</v>
      </c>
      <c r="G155" s="233"/>
      <c r="H155" s="237">
        <v>230.95099999999999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152</v>
      </c>
      <c r="AU155" s="243" t="s">
        <v>82</v>
      </c>
      <c r="AV155" s="13" t="s">
        <v>82</v>
      </c>
      <c r="AW155" s="13" t="s">
        <v>35</v>
      </c>
      <c r="AX155" s="13" t="s">
        <v>80</v>
      </c>
      <c r="AY155" s="243" t="s">
        <v>133</v>
      </c>
    </row>
    <row r="156" s="13" customFormat="1">
      <c r="A156" s="13"/>
      <c r="B156" s="232"/>
      <c r="C156" s="233"/>
      <c r="D156" s="234" t="s">
        <v>152</v>
      </c>
      <c r="E156" s="233"/>
      <c r="F156" s="236" t="s">
        <v>288</v>
      </c>
      <c r="G156" s="233"/>
      <c r="H156" s="237">
        <v>254.04599999999999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152</v>
      </c>
      <c r="AU156" s="243" t="s">
        <v>82</v>
      </c>
      <c r="AV156" s="13" t="s">
        <v>82</v>
      </c>
      <c r="AW156" s="13" t="s">
        <v>4</v>
      </c>
      <c r="AX156" s="13" t="s">
        <v>80</v>
      </c>
      <c r="AY156" s="243" t="s">
        <v>133</v>
      </c>
    </row>
    <row r="157" s="2" customFormat="1" ht="24.15" customHeight="1">
      <c r="A157" s="39"/>
      <c r="B157" s="40"/>
      <c r="C157" s="214" t="s">
        <v>225</v>
      </c>
      <c r="D157" s="214" t="s">
        <v>136</v>
      </c>
      <c r="E157" s="215" t="s">
        <v>289</v>
      </c>
      <c r="F157" s="216" t="s">
        <v>290</v>
      </c>
      <c r="G157" s="217" t="s">
        <v>194</v>
      </c>
      <c r="H157" s="218">
        <v>300</v>
      </c>
      <c r="I157" s="219"/>
      <c r="J157" s="220">
        <f>ROUND(I157*H157,2)</f>
        <v>0</v>
      </c>
      <c r="K157" s="216" t="s">
        <v>140</v>
      </c>
      <c r="L157" s="45"/>
      <c r="M157" s="221" t="s">
        <v>19</v>
      </c>
      <c r="N157" s="222" t="s">
        <v>45</v>
      </c>
      <c r="O157" s="85"/>
      <c r="P157" s="223">
        <f>O157*H157</f>
        <v>0</v>
      </c>
      <c r="Q157" s="223">
        <v>1.84E-05</v>
      </c>
      <c r="R157" s="223">
        <f>Q157*H157</f>
        <v>0.0055199999999999997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173</v>
      </c>
      <c r="AT157" s="225" t="s">
        <v>136</v>
      </c>
      <c r="AU157" s="225" t="s">
        <v>82</v>
      </c>
      <c r="AY157" s="18" t="s">
        <v>133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80</v>
      </c>
      <c r="BK157" s="226">
        <f>ROUND(I157*H157,2)</f>
        <v>0</v>
      </c>
      <c r="BL157" s="18" t="s">
        <v>173</v>
      </c>
      <c r="BM157" s="225" t="s">
        <v>291</v>
      </c>
    </row>
    <row r="158" s="2" customFormat="1">
      <c r="A158" s="39"/>
      <c r="B158" s="40"/>
      <c r="C158" s="41"/>
      <c r="D158" s="227" t="s">
        <v>143</v>
      </c>
      <c r="E158" s="41"/>
      <c r="F158" s="228" t="s">
        <v>292</v>
      </c>
      <c r="G158" s="41"/>
      <c r="H158" s="41"/>
      <c r="I158" s="229"/>
      <c r="J158" s="41"/>
      <c r="K158" s="41"/>
      <c r="L158" s="45"/>
      <c r="M158" s="230"/>
      <c r="N158" s="231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143</v>
      </c>
      <c r="AU158" s="18" t="s">
        <v>82</v>
      </c>
    </row>
    <row r="159" s="13" customFormat="1">
      <c r="A159" s="13"/>
      <c r="B159" s="232"/>
      <c r="C159" s="233"/>
      <c r="D159" s="234" t="s">
        <v>152</v>
      </c>
      <c r="E159" s="235" t="s">
        <v>19</v>
      </c>
      <c r="F159" s="236" t="s">
        <v>293</v>
      </c>
      <c r="G159" s="233"/>
      <c r="H159" s="237">
        <v>300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152</v>
      </c>
      <c r="AU159" s="243" t="s">
        <v>82</v>
      </c>
      <c r="AV159" s="13" t="s">
        <v>82</v>
      </c>
      <c r="AW159" s="13" t="s">
        <v>35</v>
      </c>
      <c r="AX159" s="13" t="s">
        <v>80</v>
      </c>
      <c r="AY159" s="243" t="s">
        <v>133</v>
      </c>
    </row>
    <row r="160" s="2" customFormat="1" ht="24.15" customHeight="1">
      <c r="A160" s="39"/>
      <c r="B160" s="40"/>
      <c r="C160" s="214" t="s">
        <v>294</v>
      </c>
      <c r="D160" s="214" t="s">
        <v>136</v>
      </c>
      <c r="E160" s="215" t="s">
        <v>295</v>
      </c>
      <c r="F160" s="216" t="s">
        <v>296</v>
      </c>
      <c r="G160" s="217" t="s">
        <v>194</v>
      </c>
      <c r="H160" s="218">
        <v>17.670999999999999</v>
      </c>
      <c r="I160" s="219"/>
      <c r="J160" s="220">
        <f>ROUND(I160*H160,2)</f>
        <v>0</v>
      </c>
      <c r="K160" s="216" t="s">
        <v>140</v>
      </c>
      <c r="L160" s="45"/>
      <c r="M160" s="221" t="s">
        <v>19</v>
      </c>
      <c r="N160" s="222" t="s">
        <v>45</v>
      </c>
      <c r="O160" s="85"/>
      <c r="P160" s="223">
        <f>O160*H160</f>
        <v>0</v>
      </c>
      <c r="Q160" s="223">
        <v>5.0000000000000002E-05</v>
      </c>
      <c r="R160" s="223">
        <f>Q160*H160</f>
        <v>0.00088354999999999998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173</v>
      </c>
      <c r="AT160" s="225" t="s">
        <v>136</v>
      </c>
      <c r="AU160" s="225" t="s">
        <v>82</v>
      </c>
      <c r="AY160" s="18" t="s">
        <v>133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80</v>
      </c>
      <c r="BK160" s="226">
        <f>ROUND(I160*H160,2)</f>
        <v>0</v>
      </c>
      <c r="BL160" s="18" t="s">
        <v>173</v>
      </c>
      <c r="BM160" s="225" t="s">
        <v>297</v>
      </c>
    </row>
    <row r="161" s="2" customFormat="1">
      <c r="A161" s="39"/>
      <c r="B161" s="40"/>
      <c r="C161" s="41"/>
      <c r="D161" s="227" t="s">
        <v>143</v>
      </c>
      <c r="E161" s="41"/>
      <c r="F161" s="228" t="s">
        <v>298</v>
      </c>
      <c r="G161" s="41"/>
      <c r="H161" s="41"/>
      <c r="I161" s="229"/>
      <c r="J161" s="41"/>
      <c r="K161" s="41"/>
      <c r="L161" s="45"/>
      <c r="M161" s="230"/>
      <c r="N161" s="231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143</v>
      </c>
      <c r="AU161" s="18" t="s">
        <v>82</v>
      </c>
    </row>
    <row r="162" s="14" customFormat="1">
      <c r="A162" s="14"/>
      <c r="B162" s="244"/>
      <c r="C162" s="245"/>
      <c r="D162" s="234" t="s">
        <v>152</v>
      </c>
      <c r="E162" s="246" t="s">
        <v>19</v>
      </c>
      <c r="F162" s="247" t="s">
        <v>176</v>
      </c>
      <c r="G162" s="245"/>
      <c r="H162" s="246" t="s">
        <v>19</v>
      </c>
      <c r="I162" s="248"/>
      <c r="J162" s="245"/>
      <c r="K162" s="245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152</v>
      </c>
      <c r="AU162" s="253" t="s">
        <v>82</v>
      </c>
      <c r="AV162" s="14" t="s">
        <v>80</v>
      </c>
      <c r="AW162" s="14" t="s">
        <v>35</v>
      </c>
      <c r="AX162" s="14" t="s">
        <v>74</v>
      </c>
      <c r="AY162" s="253" t="s">
        <v>133</v>
      </c>
    </row>
    <row r="163" s="14" customFormat="1">
      <c r="A163" s="14"/>
      <c r="B163" s="244"/>
      <c r="C163" s="245"/>
      <c r="D163" s="234" t="s">
        <v>152</v>
      </c>
      <c r="E163" s="246" t="s">
        <v>19</v>
      </c>
      <c r="F163" s="247" t="s">
        <v>235</v>
      </c>
      <c r="G163" s="245"/>
      <c r="H163" s="246" t="s">
        <v>19</v>
      </c>
      <c r="I163" s="248"/>
      <c r="J163" s="245"/>
      <c r="K163" s="245"/>
      <c r="L163" s="249"/>
      <c r="M163" s="250"/>
      <c r="N163" s="251"/>
      <c r="O163" s="251"/>
      <c r="P163" s="251"/>
      <c r="Q163" s="251"/>
      <c r="R163" s="251"/>
      <c r="S163" s="251"/>
      <c r="T163" s="25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3" t="s">
        <v>152</v>
      </c>
      <c r="AU163" s="253" t="s">
        <v>82</v>
      </c>
      <c r="AV163" s="14" t="s">
        <v>80</v>
      </c>
      <c r="AW163" s="14" t="s">
        <v>35</v>
      </c>
      <c r="AX163" s="14" t="s">
        <v>74</v>
      </c>
      <c r="AY163" s="253" t="s">
        <v>133</v>
      </c>
    </row>
    <row r="164" s="13" customFormat="1">
      <c r="A164" s="13"/>
      <c r="B164" s="232"/>
      <c r="C164" s="233"/>
      <c r="D164" s="234" t="s">
        <v>152</v>
      </c>
      <c r="E164" s="236" t="s">
        <v>19</v>
      </c>
      <c r="F164" s="254" t="s">
        <v>213</v>
      </c>
      <c r="G164" s="233"/>
      <c r="H164" s="237">
        <v>17.670999999999999</v>
      </c>
      <c r="I164" s="238"/>
      <c r="J164" s="233"/>
      <c r="K164" s="233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152</v>
      </c>
      <c r="AU164" s="243" t="s">
        <v>82</v>
      </c>
      <c r="AV164" s="13" t="s">
        <v>82</v>
      </c>
      <c r="AW164" s="13" t="s">
        <v>35</v>
      </c>
      <c r="AX164" s="13" t="s">
        <v>80</v>
      </c>
      <c r="AY164" s="243" t="s">
        <v>133</v>
      </c>
    </row>
    <row r="165" s="2" customFormat="1" ht="21.75" customHeight="1">
      <c r="A165" s="39"/>
      <c r="B165" s="40"/>
      <c r="C165" s="214" t="s">
        <v>173</v>
      </c>
      <c r="D165" s="214" t="s">
        <v>136</v>
      </c>
      <c r="E165" s="215" t="s">
        <v>299</v>
      </c>
      <c r="F165" s="216" t="s">
        <v>300</v>
      </c>
      <c r="G165" s="217" t="s">
        <v>172</v>
      </c>
      <c r="H165" s="218">
        <v>29</v>
      </c>
      <c r="I165" s="219"/>
      <c r="J165" s="220">
        <f>ROUND(I165*H165,2)</f>
        <v>0</v>
      </c>
      <c r="K165" s="216" t="s">
        <v>140</v>
      </c>
      <c r="L165" s="45"/>
      <c r="M165" s="221" t="s">
        <v>19</v>
      </c>
      <c r="N165" s="222" t="s">
        <v>45</v>
      </c>
      <c r="O165" s="85"/>
      <c r="P165" s="223">
        <f>O165*H165</f>
        <v>0</v>
      </c>
      <c r="Q165" s="223">
        <v>3.0000000000000001E-05</v>
      </c>
      <c r="R165" s="223">
        <f>Q165*H165</f>
        <v>0.00087000000000000001</v>
      </c>
      <c r="S165" s="223">
        <v>0</v>
      </c>
      <c r="T165" s="22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5" t="s">
        <v>173</v>
      </c>
      <c r="AT165" s="225" t="s">
        <v>136</v>
      </c>
      <c r="AU165" s="225" t="s">
        <v>82</v>
      </c>
      <c r="AY165" s="18" t="s">
        <v>133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8" t="s">
        <v>80</v>
      </c>
      <c r="BK165" s="226">
        <f>ROUND(I165*H165,2)</f>
        <v>0</v>
      </c>
      <c r="BL165" s="18" t="s">
        <v>173</v>
      </c>
      <c r="BM165" s="225" t="s">
        <v>301</v>
      </c>
    </row>
    <row r="166" s="2" customFormat="1">
      <c r="A166" s="39"/>
      <c r="B166" s="40"/>
      <c r="C166" s="41"/>
      <c r="D166" s="227" t="s">
        <v>143</v>
      </c>
      <c r="E166" s="41"/>
      <c r="F166" s="228" t="s">
        <v>302</v>
      </c>
      <c r="G166" s="41"/>
      <c r="H166" s="41"/>
      <c r="I166" s="229"/>
      <c r="J166" s="41"/>
      <c r="K166" s="41"/>
      <c r="L166" s="45"/>
      <c r="M166" s="230"/>
      <c r="N166" s="231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143</v>
      </c>
      <c r="AU166" s="18" t="s">
        <v>82</v>
      </c>
    </row>
    <row r="167" s="14" customFormat="1">
      <c r="A167" s="14"/>
      <c r="B167" s="244"/>
      <c r="C167" s="245"/>
      <c r="D167" s="234" t="s">
        <v>152</v>
      </c>
      <c r="E167" s="246" t="s">
        <v>19</v>
      </c>
      <c r="F167" s="247" t="s">
        <v>176</v>
      </c>
      <c r="G167" s="245"/>
      <c r="H167" s="246" t="s">
        <v>19</v>
      </c>
      <c r="I167" s="248"/>
      <c r="J167" s="245"/>
      <c r="K167" s="245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152</v>
      </c>
      <c r="AU167" s="253" t="s">
        <v>82</v>
      </c>
      <c r="AV167" s="14" t="s">
        <v>80</v>
      </c>
      <c r="AW167" s="14" t="s">
        <v>35</v>
      </c>
      <c r="AX167" s="14" t="s">
        <v>74</v>
      </c>
      <c r="AY167" s="253" t="s">
        <v>133</v>
      </c>
    </row>
    <row r="168" s="14" customFormat="1">
      <c r="A168" s="14"/>
      <c r="B168" s="244"/>
      <c r="C168" s="245"/>
      <c r="D168" s="234" t="s">
        <v>152</v>
      </c>
      <c r="E168" s="246" t="s">
        <v>19</v>
      </c>
      <c r="F168" s="247" t="s">
        <v>303</v>
      </c>
      <c r="G168" s="245"/>
      <c r="H168" s="246" t="s">
        <v>19</v>
      </c>
      <c r="I168" s="248"/>
      <c r="J168" s="245"/>
      <c r="K168" s="245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152</v>
      </c>
      <c r="AU168" s="253" t="s">
        <v>82</v>
      </c>
      <c r="AV168" s="14" t="s">
        <v>80</v>
      </c>
      <c r="AW168" s="14" t="s">
        <v>35</v>
      </c>
      <c r="AX168" s="14" t="s">
        <v>74</v>
      </c>
      <c r="AY168" s="253" t="s">
        <v>133</v>
      </c>
    </row>
    <row r="169" s="13" customFormat="1">
      <c r="A169" s="13"/>
      <c r="B169" s="232"/>
      <c r="C169" s="233"/>
      <c r="D169" s="234" t="s">
        <v>152</v>
      </c>
      <c r="E169" s="236" t="s">
        <v>19</v>
      </c>
      <c r="F169" s="254" t="s">
        <v>210</v>
      </c>
      <c r="G169" s="233"/>
      <c r="H169" s="237">
        <v>29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152</v>
      </c>
      <c r="AU169" s="243" t="s">
        <v>82</v>
      </c>
      <c r="AV169" s="13" t="s">
        <v>82</v>
      </c>
      <c r="AW169" s="13" t="s">
        <v>35</v>
      </c>
      <c r="AX169" s="13" t="s">
        <v>80</v>
      </c>
      <c r="AY169" s="243" t="s">
        <v>133</v>
      </c>
    </row>
    <row r="170" s="2" customFormat="1" ht="21.75" customHeight="1">
      <c r="A170" s="39"/>
      <c r="B170" s="40"/>
      <c r="C170" s="214" t="s">
        <v>304</v>
      </c>
      <c r="D170" s="214" t="s">
        <v>136</v>
      </c>
      <c r="E170" s="215" t="s">
        <v>305</v>
      </c>
      <c r="F170" s="216" t="s">
        <v>306</v>
      </c>
      <c r="G170" s="217" t="s">
        <v>172</v>
      </c>
      <c r="H170" s="218">
        <v>33</v>
      </c>
      <c r="I170" s="219"/>
      <c r="J170" s="220">
        <f>ROUND(I170*H170,2)</f>
        <v>0</v>
      </c>
      <c r="K170" s="216" t="s">
        <v>140</v>
      </c>
      <c r="L170" s="45"/>
      <c r="M170" s="221" t="s">
        <v>19</v>
      </c>
      <c r="N170" s="222" t="s">
        <v>45</v>
      </c>
      <c r="O170" s="85"/>
      <c r="P170" s="223">
        <f>O170*H170</f>
        <v>0</v>
      </c>
      <c r="Q170" s="223">
        <v>3.0000000000000001E-05</v>
      </c>
      <c r="R170" s="223">
        <f>Q170*H170</f>
        <v>0.00098999999999999999</v>
      </c>
      <c r="S170" s="223">
        <v>0</v>
      </c>
      <c r="T170" s="22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5" t="s">
        <v>173</v>
      </c>
      <c r="AT170" s="225" t="s">
        <v>136</v>
      </c>
      <c r="AU170" s="225" t="s">
        <v>82</v>
      </c>
      <c r="AY170" s="18" t="s">
        <v>133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8" t="s">
        <v>80</v>
      </c>
      <c r="BK170" s="226">
        <f>ROUND(I170*H170,2)</f>
        <v>0</v>
      </c>
      <c r="BL170" s="18" t="s">
        <v>173</v>
      </c>
      <c r="BM170" s="225" t="s">
        <v>307</v>
      </c>
    </row>
    <row r="171" s="2" customFormat="1">
      <c r="A171" s="39"/>
      <c r="B171" s="40"/>
      <c r="C171" s="41"/>
      <c r="D171" s="227" t="s">
        <v>143</v>
      </c>
      <c r="E171" s="41"/>
      <c r="F171" s="228" t="s">
        <v>308</v>
      </c>
      <c r="G171" s="41"/>
      <c r="H171" s="41"/>
      <c r="I171" s="229"/>
      <c r="J171" s="41"/>
      <c r="K171" s="41"/>
      <c r="L171" s="45"/>
      <c r="M171" s="230"/>
      <c r="N171" s="231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143</v>
      </c>
      <c r="AU171" s="18" t="s">
        <v>82</v>
      </c>
    </row>
    <row r="172" s="14" customFormat="1">
      <c r="A172" s="14"/>
      <c r="B172" s="244"/>
      <c r="C172" s="245"/>
      <c r="D172" s="234" t="s">
        <v>152</v>
      </c>
      <c r="E172" s="246" t="s">
        <v>19</v>
      </c>
      <c r="F172" s="247" t="s">
        <v>176</v>
      </c>
      <c r="G172" s="245"/>
      <c r="H172" s="246" t="s">
        <v>19</v>
      </c>
      <c r="I172" s="248"/>
      <c r="J172" s="245"/>
      <c r="K172" s="245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152</v>
      </c>
      <c r="AU172" s="253" t="s">
        <v>82</v>
      </c>
      <c r="AV172" s="14" t="s">
        <v>80</v>
      </c>
      <c r="AW172" s="14" t="s">
        <v>35</v>
      </c>
      <c r="AX172" s="14" t="s">
        <v>74</v>
      </c>
      <c r="AY172" s="253" t="s">
        <v>133</v>
      </c>
    </row>
    <row r="173" s="14" customFormat="1">
      <c r="A173" s="14"/>
      <c r="B173" s="244"/>
      <c r="C173" s="245"/>
      <c r="D173" s="234" t="s">
        <v>152</v>
      </c>
      <c r="E173" s="246" t="s">
        <v>19</v>
      </c>
      <c r="F173" s="247" t="s">
        <v>309</v>
      </c>
      <c r="G173" s="245"/>
      <c r="H173" s="246" t="s">
        <v>19</v>
      </c>
      <c r="I173" s="248"/>
      <c r="J173" s="245"/>
      <c r="K173" s="245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152</v>
      </c>
      <c r="AU173" s="253" t="s">
        <v>82</v>
      </c>
      <c r="AV173" s="14" t="s">
        <v>80</v>
      </c>
      <c r="AW173" s="14" t="s">
        <v>35</v>
      </c>
      <c r="AX173" s="14" t="s">
        <v>74</v>
      </c>
      <c r="AY173" s="253" t="s">
        <v>133</v>
      </c>
    </row>
    <row r="174" s="13" customFormat="1">
      <c r="A174" s="13"/>
      <c r="B174" s="232"/>
      <c r="C174" s="233"/>
      <c r="D174" s="234" t="s">
        <v>152</v>
      </c>
      <c r="E174" s="236" t="s">
        <v>19</v>
      </c>
      <c r="F174" s="254" t="s">
        <v>216</v>
      </c>
      <c r="G174" s="233"/>
      <c r="H174" s="237">
        <v>33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152</v>
      </c>
      <c r="AU174" s="243" t="s">
        <v>82</v>
      </c>
      <c r="AV174" s="13" t="s">
        <v>82</v>
      </c>
      <c r="AW174" s="13" t="s">
        <v>35</v>
      </c>
      <c r="AX174" s="13" t="s">
        <v>80</v>
      </c>
      <c r="AY174" s="243" t="s">
        <v>133</v>
      </c>
    </row>
    <row r="175" s="2" customFormat="1" ht="16.5" customHeight="1">
      <c r="A175" s="39"/>
      <c r="B175" s="40"/>
      <c r="C175" s="214" t="s">
        <v>310</v>
      </c>
      <c r="D175" s="214" t="s">
        <v>136</v>
      </c>
      <c r="E175" s="215" t="s">
        <v>311</v>
      </c>
      <c r="F175" s="216" t="s">
        <v>312</v>
      </c>
      <c r="G175" s="217" t="s">
        <v>194</v>
      </c>
      <c r="H175" s="218">
        <v>17.670999999999999</v>
      </c>
      <c r="I175" s="219"/>
      <c r="J175" s="220">
        <f>ROUND(I175*H175,2)</f>
        <v>0</v>
      </c>
      <c r="K175" s="216" t="s">
        <v>19</v>
      </c>
      <c r="L175" s="45"/>
      <c r="M175" s="221" t="s">
        <v>19</v>
      </c>
      <c r="N175" s="222" t="s">
        <v>45</v>
      </c>
      <c r="O175" s="85"/>
      <c r="P175" s="223">
        <f>O175*H175</f>
        <v>0</v>
      </c>
      <c r="Q175" s="223">
        <v>1.0000000000000001E-05</v>
      </c>
      <c r="R175" s="223">
        <f>Q175*H175</f>
        <v>0.00017671000000000001</v>
      </c>
      <c r="S175" s="223">
        <v>0</v>
      </c>
      <c r="T175" s="22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5" t="s">
        <v>173</v>
      </c>
      <c r="AT175" s="225" t="s">
        <v>136</v>
      </c>
      <c r="AU175" s="225" t="s">
        <v>82</v>
      </c>
      <c r="AY175" s="18" t="s">
        <v>133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8" t="s">
        <v>80</v>
      </c>
      <c r="BK175" s="226">
        <f>ROUND(I175*H175,2)</f>
        <v>0</v>
      </c>
      <c r="BL175" s="18" t="s">
        <v>173</v>
      </c>
      <c r="BM175" s="225" t="s">
        <v>313</v>
      </c>
    </row>
    <row r="176" s="14" customFormat="1">
      <c r="A176" s="14"/>
      <c r="B176" s="244"/>
      <c r="C176" s="245"/>
      <c r="D176" s="234" t="s">
        <v>152</v>
      </c>
      <c r="E176" s="246" t="s">
        <v>19</v>
      </c>
      <c r="F176" s="247" t="s">
        <v>176</v>
      </c>
      <c r="G176" s="245"/>
      <c r="H176" s="246" t="s">
        <v>19</v>
      </c>
      <c r="I176" s="248"/>
      <c r="J176" s="245"/>
      <c r="K176" s="245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152</v>
      </c>
      <c r="AU176" s="253" t="s">
        <v>82</v>
      </c>
      <c r="AV176" s="14" t="s">
        <v>80</v>
      </c>
      <c r="AW176" s="14" t="s">
        <v>35</v>
      </c>
      <c r="AX176" s="14" t="s">
        <v>74</v>
      </c>
      <c r="AY176" s="253" t="s">
        <v>133</v>
      </c>
    </row>
    <row r="177" s="14" customFormat="1">
      <c r="A177" s="14"/>
      <c r="B177" s="244"/>
      <c r="C177" s="245"/>
      <c r="D177" s="234" t="s">
        <v>152</v>
      </c>
      <c r="E177" s="246" t="s">
        <v>19</v>
      </c>
      <c r="F177" s="247" t="s">
        <v>235</v>
      </c>
      <c r="G177" s="245"/>
      <c r="H177" s="246" t="s">
        <v>19</v>
      </c>
      <c r="I177" s="248"/>
      <c r="J177" s="245"/>
      <c r="K177" s="245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152</v>
      </c>
      <c r="AU177" s="253" t="s">
        <v>82</v>
      </c>
      <c r="AV177" s="14" t="s">
        <v>80</v>
      </c>
      <c r="AW177" s="14" t="s">
        <v>35</v>
      </c>
      <c r="AX177" s="14" t="s">
        <v>74</v>
      </c>
      <c r="AY177" s="253" t="s">
        <v>133</v>
      </c>
    </row>
    <row r="178" s="13" customFormat="1">
      <c r="A178" s="13"/>
      <c r="B178" s="232"/>
      <c r="C178" s="233"/>
      <c r="D178" s="234" t="s">
        <v>152</v>
      </c>
      <c r="E178" s="236" t="s">
        <v>19</v>
      </c>
      <c r="F178" s="254" t="s">
        <v>213</v>
      </c>
      <c r="G178" s="233"/>
      <c r="H178" s="237">
        <v>17.670999999999999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152</v>
      </c>
      <c r="AU178" s="243" t="s">
        <v>82</v>
      </c>
      <c r="AV178" s="13" t="s">
        <v>82</v>
      </c>
      <c r="AW178" s="13" t="s">
        <v>35</v>
      </c>
      <c r="AX178" s="13" t="s">
        <v>80</v>
      </c>
      <c r="AY178" s="243" t="s">
        <v>133</v>
      </c>
    </row>
    <row r="179" s="2" customFormat="1" ht="16.5" customHeight="1">
      <c r="A179" s="39"/>
      <c r="B179" s="40"/>
      <c r="C179" s="258" t="s">
        <v>314</v>
      </c>
      <c r="D179" s="258" t="s">
        <v>249</v>
      </c>
      <c r="E179" s="259" t="s">
        <v>315</v>
      </c>
      <c r="F179" s="260" t="s">
        <v>316</v>
      </c>
      <c r="G179" s="261" t="s">
        <v>194</v>
      </c>
      <c r="H179" s="262">
        <v>18.024000000000001</v>
      </c>
      <c r="I179" s="263"/>
      <c r="J179" s="264">
        <f>ROUND(I179*H179,2)</f>
        <v>0</v>
      </c>
      <c r="K179" s="260" t="s">
        <v>140</v>
      </c>
      <c r="L179" s="265"/>
      <c r="M179" s="266" t="s">
        <v>19</v>
      </c>
      <c r="N179" s="267" t="s">
        <v>45</v>
      </c>
      <c r="O179" s="85"/>
      <c r="P179" s="223">
        <f>O179*H179</f>
        <v>0</v>
      </c>
      <c r="Q179" s="223">
        <v>2.0000000000000002E-05</v>
      </c>
      <c r="R179" s="223">
        <f>Q179*H179</f>
        <v>0.00036048000000000005</v>
      </c>
      <c r="S179" s="223">
        <v>0</v>
      </c>
      <c r="T179" s="22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5" t="s">
        <v>253</v>
      </c>
      <c r="AT179" s="225" t="s">
        <v>249</v>
      </c>
      <c r="AU179" s="225" t="s">
        <v>82</v>
      </c>
      <c r="AY179" s="18" t="s">
        <v>133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8" t="s">
        <v>80</v>
      </c>
      <c r="BK179" s="226">
        <f>ROUND(I179*H179,2)</f>
        <v>0</v>
      </c>
      <c r="BL179" s="18" t="s">
        <v>173</v>
      </c>
      <c r="BM179" s="225" t="s">
        <v>317</v>
      </c>
    </row>
    <row r="180" s="14" customFormat="1">
      <c r="A180" s="14"/>
      <c r="B180" s="244"/>
      <c r="C180" s="245"/>
      <c r="D180" s="234" t="s">
        <v>152</v>
      </c>
      <c r="E180" s="246" t="s">
        <v>19</v>
      </c>
      <c r="F180" s="247" t="s">
        <v>176</v>
      </c>
      <c r="G180" s="245"/>
      <c r="H180" s="246" t="s">
        <v>19</v>
      </c>
      <c r="I180" s="248"/>
      <c r="J180" s="245"/>
      <c r="K180" s="245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152</v>
      </c>
      <c r="AU180" s="253" t="s">
        <v>82</v>
      </c>
      <c r="AV180" s="14" t="s">
        <v>80</v>
      </c>
      <c r="AW180" s="14" t="s">
        <v>35</v>
      </c>
      <c r="AX180" s="14" t="s">
        <v>74</v>
      </c>
      <c r="AY180" s="253" t="s">
        <v>133</v>
      </c>
    </row>
    <row r="181" s="14" customFormat="1">
      <c r="A181" s="14"/>
      <c r="B181" s="244"/>
      <c r="C181" s="245"/>
      <c r="D181" s="234" t="s">
        <v>152</v>
      </c>
      <c r="E181" s="246" t="s">
        <v>19</v>
      </c>
      <c r="F181" s="247" t="s">
        <v>235</v>
      </c>
      <c r="G181" s="245"/>
      <c r="H181" s="246" t="s">
        <v>19</v>
      </c>
      <c r="I181" s="248"/>
      <c r="J181" s="245"/>
      <c r="K181" s="245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152</v>
      </c>
      <c r="AU181" s="253" t="s">
        <v>82</v>
      </c>
      <c r="AV181" s="14" t="s">
        <v>80</v>
      </c>
      <c r="AW181" s="14" t="s">
        <v>35</v>
      </c>
      <c r="AX181" s="14" t="s">
        <v>74</v>
      </c>
      <c r="AY181" s="253" t="s">
        <v>133</v>
      </c>
    </row>
    <row r="182" s="13" customFormat="1">
      <c r="A182" s="13"/>
      <c r="B182" s="232"/>
      <c r="C182" s="233"/>
      <c r="D182" s="234" t="s">
        <v>152</v>
      </c>
      <c r="E182" s="236" t="s">
        <v>19</v>
      </c>
      <c r="F182" s="254" t="s">
        <v>213</v>
      </c>
      <c r="G182" s="233"/>
      <c r="H182" s="237">
        <v>17.670999999999999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152</v>
      </c>
      <c r="AU182" s="243" t="s">
        <v>82</v>
      </c>
      <c r="AV182" s="13" t="s">
        <v>82</v>
      </c>
      <c r="AW182" s="13" t="s">
        <v>35</v>
      </c>
      <c r="AX182" s="13" t="s">
        <v>80</v>
      </c>
      <c r="AY182" s="243" t="s">
        <v>133</v>
      </c>
    </row>
    <row r="183" s="13" customFormat="1">
      <c r="A183" s="13"/>
      <c r="B183" s="232"/>
      <c r="C183" s="233"/>
      <c r="D183" s="234" t="s">
        <v>152</v>
      </c>
      <c r="E183" s="233"/>
      <c r="F183" s="236" t="s">
        <v>318</v>
      </c>
      <c r="G183" s="233"/>
      <c r="H183" s="237">
        <v>18.024000000000001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152</v>
      </c>
      <c r="AU183" s="243" t="s">
        <v>82</v>
      </c>
      <c r="AV183" s="13" t="s">
        <v>82</v>
      </c>
      <c r="AW183" s="13" t="s">
        <v>4</v>
      </c>
      <c r="AX183" s="13" t="s">
        <v>80</v>
      </c>
      <c r="AY183" s="243" t="s">
        <v>133</v>
      </c>
    </row>
    <row r="184" s="2" customFormat="1" ht="16.5" customHeight="1">
      <c r="A184" s="39"/>
      <c r="B184" s="40"/>
      <c r="C184" s="214" t="s">
        <v>319</v>
      </c>
      <c r="D184" s="214" t="s">
        <v>136</v>
      </c>
      <c r="E184" s="215" t="s">
        <v>320</v>
      </c>
      <c r="F184" s="216" t="s">
        <v>321</v>
      </c>
      <c r="G184" s="217" t="s">
        <v>194</v>
      </c>
      <c r="H184" s="218">
        <v>30.100000000000001</v>
      </c>
      <c r="I184" s="219"/>
      <c r="J184" s="220">
        <f>ROUND(I184*H184,2)</f>
        <v>0</v>
      </c>
      <c r="K184" s="216" t="s">
        <v>140</v>
      </c>
      <c r="L184" s="45"/>
      <c r="M184" s="221" t="s">
        <v>19</v>
      </c>
      <c r="N184" s="222" t="s">
        <v>45</v>
      </c>
      <c r="O184" s="85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5" t="s">
        <v>173</v>
      </c>
      <c r="AT184" s="225" t="s">
        <v>136</v>
      </c>
      <c r="AU184" s="225" t="s">
        <v>82</v>
      </c>
      <c r="AY184" s="18" t="s">
        <v>133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8" t="s">
        <v>80</v>
      </c>
      <c r="BK184" s="226">
        <f>ROUND(I184*H184,2)</f>
        <v>0</v>
      </c>
      <c r="BL184" s="18" t="s">
        <v>173</v>
      </c>
      <c r="BM184" s="225" t="s">
        <v>322</v>
      </c>
    </row>
    <row r="185" s="2" customFormat="1">
      <c r="A185" s="39"/>
      <c r="B185" s="40"/>
      <c r="C185" s="41"/>
      <c r="D185" s="227" t="s">
        <v>143</v>
      </c>
      <c r="E185" s="41"/>
      <c r="F185" s="228" t="s">
        <v>323</v>
      </c>
      <c r="G185" s="41"/>
      <c r="H185" s="41"/>
      <c r="I185" s="229"/>
      <c r="J185" s="41"/>
      <c r="K185" s="41"/>
      <c r="L185" s="45"/>
      <c r="M185" s="230"/>
      <c r="N185" s="231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143</v>
      </c>
      <c r="AU185" s="18" t="s">
        <v>82</v>
      </c>
    </row>
    <row r="186" s="14" customFormat="1">
      <c r="A186" s="14"/>
      <c r="B186" s="244"/>
      <c r="C186" s="245"/>
      <c r="D186" s="234" t="s">
        <v>152</v>
      </c>
      <c r="E186" s="246" t="s">
        <v>19</v>
      </c>
      <c r="F186" s="247" t="s">
        <v>176</v>
      </c>
      <c r="G186" s="245"/>
      <c r="H186" s="246" t="s">
        <v>19</v>
      </c>
      <c r="I186" s="248"/>
      <c r="J186" s="245"/>
      <c r="K186" s="245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152</v>
      </c>
      <c r="AU186" s="253" t="s">
        <v>82</v>
      </c>
      <c r="AV186" s="14" t="s">
        <v>80</v>
      </c>
      <c r="AW186" s="14" t="s">
        <v>35</v>
      </c>
      <c r="AX186" s="14" t="s">
        <v>74</v>
      </c>
      <c r="AY186" s="253" t="s">
        <v>133</v>
      </c>
    </row>
    <row r="187" s="14" customFormat="1">
      <c r="A187" s="14"/>
      <c r="B187" s="244"/>
      <c r="C187" s="245"/>
      <c r="D187" s="234" t="s">
        <v>152</v>
      </c>
      <c r="E187" s="246" t="s">
        <v>19</v>
      </c>
      <c r="F187" s="247" t="s">
        <v>324</v>
      </c>
      <c r="G187" s="245"/>
      <c r="H187" s="246" t="s">
        <v>19</v>
      </c>
      <c r="I187" s="248"/>
      <c r="J187" s="245"/>
      <c r="K187" s="245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152</v>
      </c>
      <c r="AU187" s="253" t="s">
        <v>82</v>
      </c>
      <c r="AV187" s="14" t="s">
        <v>80</v>
      </c>
      <c r="AW187" s="14" t="s">
        <v>35</v>
      </c>
      <c r="AX187" s="14" t="s">
        <v>74</v>
      </c>
      <c r="AY187" s="253" t="s">
        <v>133</v>
      </c>
    </row>
    <row r="188" s="14" customFormat="1">
      <c r="A188" s="14"/>
      <c r="B188" s="244"/>
      <c r="C188" s="245"/>
      <c r="D188" s="234" t="s">
        <v>152</v>
      </c>
      <c r="E188" s="246" t="s">
        <v>19</v>
      </c>
      <c r="F188" s="247" t="s">
        <v>325</v>
      </c>
      <c r="G188" s="245"/>
      <c r="H188" s="246" t="s">
        <v>19</v>
      </c>
      <c r="I188" s="248"/>
      <c r="J188" s="245"/>
      <c r="K188" s="245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152</v>
      </c>
      <c r="AU188" s="253" t="s">
        <v>82</v>
      </c>
      <c r="AV188" s="14" t="s">
        <v>80</v>
      </c>
      <c r="AW188" s="14" t="s">
        <v>35</v>
      </c>
      <c r="AX188" s="14" t="s">
        <v>74</v>
      </c>
      <c r="AY188" s="253" t="s">
        <v>133</v>
      </c>
    </row>
    <row r="189" s="14" customFormat="1">
      <c r="A189" s="14"/>
      <c r="B189" s="244"/>
      <c r="C189" s="245"/>
      <c r="D189" s="234" t="s">
        <v>152</v>
      </c>
      <c r="E189" s="246" t="s">
        <v>19</v>
      </c>
      <c r="F189" s="247" t="s">
        <v>326</v>
      </c>
      <c r="G189" s="245"/>
      <c r="H189" s="246" t="s">
        <v>19</v>
      </c>
      <c r="I189" s="248"/>
      <c r="J189" s="245"/>
      <c r="K189" s="245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152</v>
      </c>
      <c r="AU189" s="253" t="s">
        <v>82</v>
      </c>
      <c r="AV189" s="14" t="s">
        <v>80</v>
      </c>
      <c r="AW189" s="14" t="s">
        <v>35</v>
      </c>
      <c r="AX189" s="14" t="s">
        <v>74</v>
      </c>
      <c r="AY189" s="253" t="s">
        <v>133</v>
      </c>
    </row>
    <row r="190" s="14" customFormat="1">
      <c r="A190" s="14"/>
      <c r="B190" s="244"/>
      <c r="C190" s="245"/>
      <c r="D190" s="234" t="s">
        <v>152</v>
      </c>
      <c r="E190" s="246" t="s">
        <v>19</v>
      </c>
      <c r="F190" s="247" t="s">
        <v>327</v>
      </c>
      <c r="G190" s="245"/>
      <c r="H190" s="246" t="s">
        <v>19</v>
      </c>
      <c r="I190" s="248"/>
      <c r="J190" s="245"/>
      <c r="K190" s="245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152</v>
      </c>
      <c r="AU190" s="253" t="s">
        <v>82</v>
      </c>
      <c r="AV190" s="14" t="s">
        <v>80</v>
      </c>
      <c r="AW190" s="14" t="s">
        <v>35</v>
      </c>
      <c r="AX190" s="14" t="s">
        <v>74</v>
      </c>
      <c r="AY190" s="253" t="s">
        <v>133</v>
      </c>
    </row>
    <row r="191" s="14" customFormat="1">
      <c r="A191" s="14"/>
      <c r="B191" s="244"/>
      <c r="C191" s="245"/>
      <c r="D191" s="234" t="s">
        <v>152</v>
      </c>
      <c r="E191" s="246" t="s">
        <v>19</v>
      </c>
      <c r="F191" s="247" t="s">
        <v>328</v>
      </c>
      <c r="G191" s="245"/>
      <c r="H191" s="246" t="s">
        <v>19</v>
      </c>
      <c r="I191" s="248"/>
      <c r="J191" s="245"/>
      <c r="K191" s="245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152</v>
      </c>
      <c r="AU191" s="253" t="s">
        <v>82</v>
      </c>
      <c r="AV191" s="14" t="s">
        <v>80</v>
      </c>
      <c r="AW191" s="14" t="s">
        <v>35</v>
      </c>
      <c r="AX191" s="14" t="s">
        <v>74</v>
      </c>
      <c r="AY191" s="253" t="s">
        <v>133</v>
      </c>
    </row>
    <row r="192" s="14" customFormat="1">
      <c r="A192" s="14"/>
      <c r="B192" s="244"/>
      <c r="C192" s="245"/>
      <c r="D192" s="234" t="s">
        <v>152</v>
      </c>
      <c r="E192" s="246" t="s">
        <v>19</v>
      </c>
      <c r="F192" s="247" t="s">
        <v>329</v>
      </c>
      <c r="G192" s="245"/>
      <c r="H192" s="246" t="s">
        <v>19</v>
      </c>
      <c r="I192" s="248"/>
      <c r="J192" s="245"/>
      <c r="K192" s="245"/>
      <c r="L192" s="249"/>
      <c r="M192" s="250"/>
      <c r="N192" s="251"/>
      <c r="O192" s="251"/>
      <c r="P192" s="251"/>
      <c r="Q192" s="251"/>
      <c r="R192" s="251"/>
      <c r="S192" s="251"/>
      <c r="T192" s="25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3" t="s">
        <v>152</v>
      </c>
      <c r="AU192" s="253" t="s">
        <v>82</v>
      </c>
      <c r="AV192" s="14" t="s">
        <v>80</v>
      </c>
      <c r="AW192" s="14" t="s">
        <v>35</v>
      </c>
      <c r="AX192" s="14" t="s">
        <v>74</v>
      </c>
      <c r="AY192" s="253" t="s">
        <v>133</v>
      </c>
    </row>
    <row r="193" s="13" customFormat="1">
      <c r="A193" s="13"/>
      <c r="B193" s="232"/>
      <c r="C193" s="233"/>
      <c r="D193" s="234" t="s">
        <v>152</v>
      </c>
      <c r="E193" s="236" t="s">
        <v>19</v>
      </c>
      <c r="F193" s="254" t="s">
        <v>220</v>
      </c>
      <c r="G193" s="233"/>
      <c r="H193" s="237">
        <v>30.100000000000001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152</v>
      </c>
      <c r="AU193" s="243" t="s">
        <v>82</v>
      </c>
      <c r="AV193" s="13" t="s">
        <v>82</v>
      </c>
      <c r="AW193" s="13" t="s">
        <v>35</v>
      </c>
      <c r="AX193" s="13" t="s">
        <v>80</v>
      </c>
      <c r="AY193" s="243" t="s">
        <v>133</v>
      </c>
    </row>
    <row r="194" s="2" customFormat="1" ht="24.15" customHeight="1">
      <c r="A194" s="39"/>
      <c r="B194" s="40"/>
      <c r="C194" s="258" t="s">
        <v>7</v>
      </c>
      <c r="D194" s="258" t="s">
        <v>249</v>
      </c>
      <c r="E194" s="259" t="s">
        <v>330</v>
      </c>
      <c r="F194" s="260" t="s">
        <v>331</v>
      </c>
      <c r="G194" s="261" t="s">
        <v>194</v>
      </c>
      <c r="H194" s="262">
        <v>30.702000000000002</v>
      </c>
      <c r="I194" s="263"/>
      <c r="J194" s="264">
        <f>ROUND(I194*H194,2)</f>
        <v>0</v>
      </c>
      <c r="K194" s="260" t="s">
        <v>140</v>
      </c>
      <c r="L194" s="265"/>
      <c r="M194" s="266" t="s">
        <v>19</v>
      </c>
      <c r="N194" s="267" t="s">
        <v>45</v>
      </c>
      <c r="O194" s="85"/>
      <c r="P194" s="223">
        <f>O194*H194</f>
        <v>0</v>
      </c>
      <c r="Q194" s="223">
        <v>0.00021000000000000001</v>
      </c>
      <c r="R194" s="223">
        <f>Q194*H194</f>
        <v>0.0064474200000000006</v>
      </c>
      <c r="S194" s="223">
        <v>0</v>
      </c>
      <c r="T194" s="224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5" t="s">
        <v>253</v>
      </c>
      <c r="AT194" s="225" t="s">
        <v>249</v>
      </c>
      <c r="AU194" s="225" t="s">
        <v>82</v>
      </c>
      <c r="AY194" s="18" t="s">
        <v>133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8" t="s">
        <v>80</v>
      </c>
      <c r="BK194" s="226">
        <f>ROUND(I194*H194,2)</f>
        <v>0</v>
      </c>
      <c r="BL194" s="18" t="s">
        <v>173</v>
      </c>
      <c r="BM194" s="225" t="s">
        <v>332</v>
      </c>
    </row>
    <row r="195" s="14" customFormat="1">
      <c r="A195" s="14"/>
      <c r="B195" s="244"/>
      <c r="C195" s="245"/>
      <c r="D195" s="234" t="s">
        <v>152</v>
      </c>
      <c r="E195" s="246" t="s">
        <v>19</v>
      </c>
      <c r="F195" s="247" t="s">
        <v>176</v>
      </c>
      <c r="G195" s="245"/>
      <c r="H195" s="246" t="s">
        <v>19</v>
      </c>
      <c r="I195" s="248"/>
      <c r="J195" s="245"/>
      <c r="K195" s="245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152</v>
      </c>
      <c r="AU195" s="253" t="s">
        <v>82</v>
      </c>
      <c r="AV195" s="14" t="s">
        <v>80</v>
      </c>
      <c r="AW195" s="14" t="s">
        <v>35</v>
      </c>
      <c r="AX195" s="14" t="s">
        <v>74</v>
      </c>
      <c r="AY195" s="253" t="s">
        <v>133</v>
      </c>
    </row>
    <row r="196" s="14" customFormat="1">
      <c r="A196" s="14"/>
      <c r="B196" s="244"/>
      <c r="C196" s="245"/>
      <c r="D196" s="234" t="s">
        <v>152</v>
      </c>
      <c r="E196" s="246" t="s">
        <v>19</v>
      </c>
      <c r="F196" s="247" t="s">
        <v>324</v>
      </c>
      <c r="G196" s="245"/>
      <c r="H196" s="246" t="s">
        <v>19</v>
      </c>
      <c r="I196" s="248"/>
      <c r="J196" s="245"/>
      <c r="K196" s="245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152</v>
      </c>
      <c r="AU196" s="253" t="s">
        <v>82</v>
      </c>
      <c r="AV196" s="14" t="s">
        <v>80</v>
      </c>
      <c r="AW196" s="14" t="s">
        <v>35</v>
      </c>
      <c r="AX196" s="14" t="s">
        <v>74</v>
      </c>
      <c r="AY196" s="253" t="s">
        <v>133</v>
      </c>
    </row>
    <row r="197" s="14" customFormat="1">
      <c r="A197" s="14"/>
      <c r="B197" s="244"/>
      <c r="C197" s="245"/>
      <c r="D197" s="234" t="s">
        <v>152</v>
      </c>
      <c r="E197" s="246" t="s">
        <v>19</v>
      </c>
      <c r="F197" s="247" t="s">
        <v>325</v>
      </c>
      <c r="G197" s="245"/>
      <c r="H197" s="246" t="s">
        <v>19</v>
      </c>
      <c r="I197" s="248"/>
      <c r="J197" s="245"/>
      <c r="K197" s="245"/>
      <c r="L197" s="249"/>
      <c r="M197" s="250"/>
      <c r="N197" s="251"/>
      <c r="O197" s="251"/>
      <c r="P197" s="251"/>
      <c r="Q197" s="251"/>
      <c r="R197" s="251"/>
      <c r="S197" s="251"/>
      <c r="T197" s="25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3" t="s">
        <v>152</v>
      </c>
      <c r="AU197" s="253" t="s">
        <v>82</v>
      </c>
      <c r="AV197" s="14" t="s">
        <v>80</v>
      </c>
      <c r="AW197" s="14" t="s">
        <v>35</v>
      </c>
      <c r="AX197" s="14" t="s">
        <v>74</v>
      </c>
      <c r="AY197" s="253" t="s">
        <v>133</v>
      </c>
    </row>
    <row r="198" s="14" customFormat="1">
      <c r="A198" s="14"/>
      <c r="B198" s="244"/>
      <c r="C198" s="245"/>
      <c r="D198" s="234" t="s">
        <v>152</v>
      </c>
      <c r="E198" s="246" t="s">
        <v>19</v>
      </c>
      <c r="F198" s="247" t="s">
        <v>326</v>
      </c>
      <c r="G198" s="245"/>
      <c r="H198" s="246" t="s">
        <v>19</v>
      </c>
      <c r="I198" s="248"/>
      <c r="J198" s="245"/>
      <c r="K198" s="245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152</v>
      </c>
      <c r="AU198" s="253" t="s">
        <v>82</v>
      </c>
      <c r="AV198" s="14" t="s">
        <v>80</v>
      </c>
      <c r="AW198" s="14" t="s">
        <v>35</v>
      </c>
      <c r="AX198" s="14" t="s">
        <v>74</v>
      </c>
      <c r="AY198" s="253" t="s">
        <v>133</v>
      </c>
    </row>
    <row r="199" s="14" customFormat="1">
      <c r="A199" s="14"/>
      <c r="B199" s="244"/>
      <c r="C199" s="245"/>
      <c r="D199" s="234" t="s">
        <v>152</v>
      </c>
      <c r="E199" s="246" t="s">
        <v>19</v>
      </c>
      <c r="F199" s="247" t="s">
        <v>327</v>
      </c>
      <c r="G199" s="245"/>
      <c r="H199" s="246" t="s">
        <v>19</v>
      </c>
      <c r="I199" s="248"/>
      <c r="J199" s="245"/>
      <c r="K199" s="245"/>
      <c r="L199" s="249"/>
      <c r="M199" s="250"/>
      <c r="N199" s="251"/>
      <c r="O199" s="251"/>
      <c r="P199" s="251"/>
      <c r="Q199" s="251"/>
      <c r="R199" s="251"/>
      <c r="S199" s="251"/>
      <c r="T199" s="25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3" t="s">
        <v>152</v>
      </c>
      <c r="AU199" s="253" t="s">
        <v>82</v>
      </c>
      <c r="AV199" s="14" t="s">
        <v>80</v>
      </c>
      <c r="AW199" s="14" t="s">
        <v>35</v>
      </c>
      <c r="AX199" s="14" t="s">
        <v>74</v>
      </c>
      <c r="AY199" s="253" t="s">
        <v>133</v>
      </c>
    </row>
    <row r="200" s="14" customFormat="1">
      <c r="A200" s="14"/>
      <c r="B200" s="244"/>
      <c r="C200" s="245"/>
      <c r="D200" s="234" t="s">
        <v>152</v>
      </c>
      <c r="E200" s="246" t="s">
        <v>19</v>
      </c>
      <c r="F200" s="247" t="s">
        <v>328</v>
      </c>
      <c r="G200" s="245"/>
      <c r="H200" s="246" t="s">
        <v>19</v>
      </c>
      <c r="I200" s="248"/>
      <c r="J200" s="245"/>
      <c r="K200" s="245"/>
      <c r="L200" s="249"/>
      <c r="M200" s="250"/>
      <c r="N200" s="251"/>
      <c r="O200" s="251"/>
      <c r="P200" s="251"/>
      <c r="Q200" s="251"/>
      <c r="R200" s="251"/>
      <c r="S200" s="251"/>
      <c r="T200" s="25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3" t="s">
        <v>152</v>
      </c>
      <c r="AU200" s="253" t="s">
        <v>82</v>
      </c>
      <c r="AV200" s="14" t="s">
        <v>80</v>
      </c>
      <c r="AW200" s="14" t="s">
        <v>35</v>
      </c>
      <c r="AX200" s="14" t="s">
        <v>74</v>
      </c>
      <c r="AY200" s="253" t="s">
        <v>133</v>
      </c>
    </row>
    <row r="201" s="14" customFormat="1">
      <c r="A201" s="14"/>
      <c r="B201" s="244"/>
      <c r="C201" s="245"/>
      <c r="D201" s="234" t="s">
        <v>152</v>
      </c>
      <c r="E201" s="246" t="s">
        <v>19</v>
      </c>
      <c r="F201" s="247" t="s">
        <v>329</v>
      </c>
      <c r="G201" s="245"/>
      <c r="H201" s="246" t="s">
        <v>19</v>
      </c>
      <c r="I201" s="248"/>
      <c r="J201" s="245"/>
      <c r="K201" s="245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152</v>
      </c>
      <c r="AU201" s="253" t="s">
        <v>82</v>
      </c>
      <c r="AV201" s="14" t="s">
        <v>80</v>
      </c>
      <c r="AW201" s="14" t="s">
        <v>35</v>
      </c>
      <c r="AX201" s="14" t="s">
        <v>74</v>
      </c>
      <c r="AY201" s="253" t="s">
        <v>133</v>
      </c>
    </row>
    <row r="202" s="13" customFormat="1">
      <c r="A202" s="13"/>
      <c r="B202" s="232"/>
      <c r="C202" s="233"/>
      <c r="D202" s="234" t="s">
        <v>152</v>
      </c>
      <c r="E202" s="236" t="s">
        <v>19</v>
      </c>
      <c r="F202" s="254" t="s">
        <v>220</v>
      </c>
      <c r="G202" s="233"/>
      <c r="H202" s="237">
        <v>30.100000000000001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152</v>
      </c>
      <c r="AU202" s="243" t="s">
        <v>82</v>
      </c>
      <c r="AV202" s="13" t="s">
        <v>82</v>
      </c>
      <c r="AW202" s="13" t="s">
        <v>35</v>
      </c>
      <c r="AX202" s="13" t="s">
        <v>80</v>
      </c>
      <c r="AY202" s="243" t="s">
        <v>133</v>
      </c>
    </row>
    <row r="203" s="13" customFormat="1">
      <c r="A203" s="13"/>
      <c r="B203" s="232"/>
      <c r="C203" s="233"/>
      <c r="D203" s="234" t="s">
        <v>152</v>
      </c>
      <c r="E203" s="233"/>
      <c r="F203" s="236" t="s">
        <v>333</v>
      </c>
      <c r="G203" s="233"/>
      <c r="H203" s="237">
        <v>30.702000000000002</v>
      </c>
      <c r="I203" s="238"/>
      <c r="J203" s="233"/>
      <c r="K203" s="233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152</v>
      </c>
      <c r="AU203" s="243" t="s">
        <v>82</v>
      </c>
      <c r="AV203" s="13" t="s">
        <v>82</v>
      </c>
      <c r="AW203" s="13" t="s">
        <v>4</v>
      </c>
      <c r="AX203" s="13" t="s">
        <v>80</v>
      </c>
      <c r="AY203" s="243" t="s">
        <v>133</v>
      </c>
    </row>
    <row r="204" s="2" customFormat="1" ht="24.15" customHeight="1">
      <c r="A204" s="39"/>
      <c r="B204" s="40"/>
      <c r="C204" s="214" t="s">
        <v>334</v>
      </c>
      <c r="D204" s="214" t="s">
        <v>136</v>
      </c>
      <c r="E204" s="215" t="s">
        <v>335</v>
      </c>
      <c r="F204" s="216" t="s">
        <v>336</v>
      </c>
      <c r="G204" s="217" t="s">
        <v>232</v>
      </c>
      <c r="H204" s="218">
        <v>240.37000000000001</v>
      </c>
      <c r="I204" s="219"/>
      <c r="J204" s="220">
        <f>ROUND(I204*H204,2)</f>
        <v>0</v>
      </c>
      <c r="K204" s="216" t="s">
        <v>19</v>
      </c>
      <c r="L204" s="45"/>
      <c r="M204" s="221" t="s">
        <v>19</v>
      </c>
      <c r="N204" s="222" t="s">
        <v>45</v>
      </c>
      <c r="O204" s="85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5" t="s">
        <v>173</v>
      </c>
      <c r="AT204" s="225" t="s">
        <v>136</v>
      </c>
      <c r="AU204" s="225" t="s">
        <v>82</v>
      </c>
      <c r="AY204" s="18" t="s">
        <v>133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8" t="s">
        <v>80</v>
      </c>
      <c r="BK204" s="226">
        <f>ROUND(I204*H204,2)</f>
        <v>0</v>
      </c>
      <c r="BL204" s="18" t="s">
        <v>173</v>
      </c>
      <c r="BM204" s="225" t="s">
        <v>337</v>
      </c>
    </row>
    <row r="205" s="14" customFormat="1">
      <c r="A205" s="14"/>
      <c r="B205" s="244"/>
      <c r="C205" s="245"/>
      <c r="D205" s="234" t="s">
        <v>152</v>
      </c>
      <c r="E205" s="246" t="s">
        <v>19</v>
      </c>
      <c r="F205" s="247" t="s">
        <v>176</v>
      </c>
      <c r="G205" s="245"/>
      <c r="H205" s="246" t="s">
        <v>19</v>
      </c>
      <c r="I205" s="248"/>
      <c r="J205" s="245"/>
      <c r="K205" s="245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152</v>
      </c>
      <c r="AU205" s="253" t="s">
        <v>82</v>
      </c>
      <c r="AV205" s="14" t="s">
        <v>80</v>
      </c>
      <c r="AW205" s="14" t="s">
        <v>35</v>
      </c>
      <c r="AX205" s="14" t="s">
        <v>74</v>
      </c>
      <c r="AY205" s="253" t="s">
        <v>133</v>
      </c>
    </row>
    <row r="206" s="14" customFormat="1">
      <c r="A206" s="14"/>
      <c r="B206" s="244"/>
      <c r="C206" s="245"/>
      <c r="D206" s="234" t="s">
        <v>152</v>
      </c>
      <c r="E206" s="246" t="s">
        <v>19</v>
      </c>
      <c r="F206" s="247" t="s">
        <v>248</v>
      </c>
      <c r="G206" s="245"/>
      <c r="H206" s="246" t="s">
        <v>19</v>
      </c>
      <c r="I206" s="248"/>
      <c r="J206" s="245"/>
      <c r="K206" s="245"/>
      <c r="L206" s="249"/>
      <c r="M206" s="250"/>
      <c r="N206" s="251"/>
      <c r="O206" s="251"/>
      <c r="P206" s="251"/>
      <c r="Q206" s="251"/>
      <c r="R206" s="251"/>
      <c r="S206" s="251"/>
      <c r="T206" s="25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3" t="s">
        <v>152</v>
      </c>
      <c r="AU206" s="253" t="s">
        <v>82</v>
      </c>
      <c r="AV206" s="14" t="s">
        <v>80</v>
      </c>
      <c r="AW206" s="14" t="s">
        <v>35</v>
      </c>
      <c r="AX206" s="14" t="s">
        <v>74</v>
      </c>
      <c r="AY206" s="253" t="s">
        <v>133</v>
      </c>
    </row>
    <row r="207" s="13" customFormat="1">
      <c r="A207" s="13"/>
      <c r="B207" s="232"/>
      <c r="C207" s="233"/>
      <c r="D207" s="234" t="s">
        <v>152</v>
      </c>
      <c r="E207" s="236" t="s">
        <v>19</v>
      </c>
      <c r="F207" s="254" t="s">
        <v>94</v>
      </c>
      <c r="G207" s="233"/>
      <c r="H207" s="237">
        <v>240.37000000000001</v>
      </c>
      <c r="I207" s="238"/>
      <c r="J207" s="233"/>
      <c r="K207" s="233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152</v>
      </c>
      <c r="AU207" s="243" t="s">
        <v>82</v>
      </c>
      <c r="AV207" s="13" t="s">
        <v>82</v>
      </c>
      <c r="AW207" s="13" t="s">
        <v>35</v>
      </c>
      <c r="AX207" s="13" t="s">
        <v>80</v>
      </c>
      <c r="AY207" s="243" t="s">
        <v>133</v>
      </c>
    </row>
    <row r="208" s="2" customFormat="1" ht="49.05" customHeight="1">
      <c r="A208" s="39"/>
      <c r="B208" s="40"/>
      <c r="C208" s="214" t="s">
        <v>338</v>
      </c>
      <c r="D208" s="214" t="s">
        <v>136</v>
      </c>
      <c r="E208" s="215" t="s">
        <v>339</v>
      </c>
      <c r="F208" s="216" t="s">
        <v>340</v>
      </c>
      <c r="G208" s="217" t="s">
        <v>139</v>
      </c>
      <c r="H208" s="218">
        <v>2.5699999999999998</v>
      </c>
      <c r="I208" s="219"/>
      <c r="J208" s="220">
        <f>ROUND(I208*H208,2)</f>
        <v>0</v>
      </c>
      <c r="K208" s="216" t="s">
        <v>140</v>
      </c>
      <c r="L208" s="45"/>
      <c r="M208" s="221" t="s">
        <v>19</v>
      </c>
      <c r="N208" s="222" t="s">
        <v>45</v>
      </c>
      <c r="O208" s="85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5" t="s">
        <v>173</v>
      </c>
      <c r="AT208" s="225" t="s">
        <v>136</v>
      </c>
      <c r="AU208" s="225" t="s">
        <v>82</v>
      </c>
      <c r="AY208" s="18" t="s">
        <v>133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8" t="s">
        <v>80</v>
      </c>
      <c r="BK208" s="226">
        <f>ROUND(I208*H208,2)</f>
        <v>0</v>
      </c>
      <c r="BL208" s="18" t="s">
        <v>173</v>
      </c>
      <c r="BM208" s="225" t="s">
        <v>341</v>
      </c>
    </row>
    <row r="209" s="2" customFormat="1">
      <c r="A209" s="39"/>
      <c r="B209" s="40"/>
      <c r="C209" s="41"/>
      <c r="D209" s="227" t="s">
        <v>143</v>
      </c>
      <c r="E209" s="41"/>
      <c r="F209" s="228" t="s">
        <v>342</v>
      </c>
      <c r="G209" s="41"/>
      <c r="H209" s="41"/>
      <c r="I209" s="229"/>
      <c r="J209" s="41"/>
      <c r="K209" s="41"/>
      <c r="L209" s="45"/>
      <c r="M209" s="268"/>
      <c r="N209" s="269"/>
      <c r="O209" s="270"/>
      <c r="P209" s="270"/>
      <c r="Q209" s="270"/>
      <c r="R209" s="270"/>
      <c r="S209" s="270"/>
      <c r="T209" s="271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143</v>
      </c>
      <c r="AU209" s="18" t="s">
        <v>82</v>
      </c>
    </row>
    <row r="210" s="2" customFormat="1" ht="6.96" customHeight="1">
      <c r="A210" s="39"/>
      <c r="B210" s="60"/>
      <c r="C210" s="61"/>
      <c r="D210" s="61"/>
      <c r="E210" s="61"/>
      <c r="F210" s="61"/>
      <c r="G210" s="61"/>
      <c r="H210" s="61"/>
      <c r="I210" s="61"/>
      <c r="J210" s="61"/>
      <c r="K210" s="61"/>
      <c r="L210" s="45"/>
      <c r="M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</row>
  </sheetData>
  <sheetProtection sheet="1" autoFilter="0" formatColumns="0" formatRows="0" objects="1" scenarios="1" spinCount="100000" saltValue="X3gpNBJQ97gHYUrQVXkBnBytrUW2b9m8My9l2LctIMn+9bMhZVwWTJpreNlCQjM00dgtaynICsctpVpoUROacQ==" hashValue="yzUxhAtOVMn50hzI+gdc1fEtJOB/JBnBQLGHPEgo4Dj4yMXkzez7mIUHwrk7ZYM3Oa934G68XogmFsTmWwMmdg==" algorithmName="SHA-512" password="CC35"/>
  <autoFilter ref="C92:K20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4_01/612321121"/>
    <hyperlink ref="F100" r:id="rId2" display="VV0008"/>
    <hyperlink ref="F103" r:id="rId3" display="https://podminky.urs.cz/item/CS_URS_2024_01/997013501"/>
    <hyperlink ref="F111" r:id="rId4" display="https://podminky.urs.cz/item/CS_URS_2024_01/998011002"/>
    <hyperlink ref="F115" r:id="rId5" display="https://podminky.urs.cz/item/CS_URS_2024_01/711191001"/>
    <hyperlink ref="F118" r:id="rId6" display="VV0005"/>
    <hyperlink ref="F122" r:id="rId7" display="VV0006"/>
    <hyperlink ref="F125" r:id="rId8" display="https://podminky.urs.cz/item/CS_URS_2024_01/998711102"/>
    <hyperlink ref="F128" r:id="rId9" display="https://podminky.urs.cz/item/CS_URS_2024_01/766663915"/>
    <hyperlink ref="F131" r:id="rId10" display="VV0011"/>
    <hyperlink ref="F134" r:id="rId11" display="https://podminky.urs.cz/item/CS_URS_2024_01/776111311"/>
    <hyperlink ref="F137" r:id="rId12" display="VV0004"/>
    <hyperlink ref="F139" r:id="rId13" display="https://podminky.urs.cz/item/CS_URS_2024_01/776141112"/>
    <hyperlink ref="F142" r:id="rId14" display="VV0003"/>
    <hyperlink ref="F144" r:id="rId15" display="https://podminky.urs.cz/item/CS_URS_2024_01/776221111"/>
    <hyperlink ref="F147" r:id="rId16" display="VV0001"/>
    <hyperlink ref="F155" r:id="rId17" display="VV0002"/>
    <hyperlink ref="F158" r:id="rId18" display="https://podminky.urs.cz/item/CS_URS_2024_01/776223111"/>
    <hyperlink ref="F161" r:id="rId19" display="https://podminky.urs.cz/item/CS_URS_2024_01/776411212"/>
    <hyperlink ref="F164" r:id="rId20" display="VV0008"/>
    <hyperlink ref="F166" r:id="rId21" display="https://podminky.urs.cz/item/CS_URS_2024_01/776411213"/>
    <hyperlink ref="F169" r:id="rId22" display="VV0007"/>
    <hyperlink ref="F171" r:id="rId23" display="https://podminky.urs.cz/item/CS_URS_2024_01/776411214"/>
    <hyperlink ref="F174" r:id="rId24" display="VV0009"/>
    <hyperlink ref="F178" r:id="rId25" display="VV0008"/>
    <hyperlink ref="F182" r:id="rId26" display="VV0008"/>
    <hyperlink ref="F185" r:id="rId27" display="https://podminky.urs.cz/item/CS_URS_2024_01/776421312"/>
    <hyperlink ref="F193" r:id="rId28" display="VV0010"/>
    <hyperlink ref="F202" r:id="rId29" display="VV0010"/>
    <hyperlink ref="F207" r:id="rId30" display="VV0001"/>
    <hyperlink ref="F209" r:id="rId31" display="https://podminky.urs.cz/item/CS_URS_2024_01/9987761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82</v>
      </c>
    </row>
    <row r="4" s="1" customFormat="1" ht="24.96" customHeight="1">
      <c r="B4" s="21"/>
      <c r="D4" s="142" t="s">
        <v>101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Výměna podlahové krytiny ve 3.NP chodba</v>
      </c>
      <c r="F7" s="144"/>
      <c r="G7" s="144"/>
      <c r="H7" s="144"/>
      <c r="L7" s="21"/>
    </row>
    <row r="8" s="2" customFormat="1" ht="12" customHeight="1">
      <c r="A8" s="39"/>
      <c r="B8" s="45"/>
      <c r="C8" s="39"/>
      <c r="D8" s="144" t="s">
        <v>104</v>
      </c>
      <c r="E8" s="39"/>
      <c r="F8" s="39"/>
      <c r="G8" s="39"/>
      <c r="H8" s="39"/>
      <c r="I8" s="39"/>
      <c r="J8" s="39"/>
      <c r="K8" s="39"/>
      <c r="L8" s="14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7" t="s">
        <v>343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4" t="s">
        <v>18</v>
      </c>
      <c r="E11" s="39"/>
      <c r="F11" s="134" t="s">
        <v>19</v>
      </c>
      <c r="G11" s="39"/>
      <c r="H11" s="39"/>
      <c r="I11" s="144" t="s">
        <v>20</v>
      </c>
      <c r="J11" s="134" t="s">
        <v>19</v>
      </c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21</v>
      </c>
      <c r="E12" s="39"/>
      <c r="F12" s="134" t="s">
        <v>22</v>
      </c>
      <c r="G12" s="39"/>
      <c r="H12" s="39"/>
      <c r="I12" s="144" t="s">
        <v>23</v>
      </c>
      <c r="J12" s="148" t="str">
        <f>'Rekapitulace stavby'!AN8</f>
        <v>6. 5. 2024</v>
      </c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25</v>
      </c>
      <c r="E14" s="39"/>
      <c r="F14" s="39"/>
      <c r="G14" s="39"/>
      <c r="H14" s="39"/>
      <c r="I14" s="144" t="s">
        <v>26</v>
      </c>
      <c r="J14" s="134" t="s">
        <v>27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4" t="s">
        <v>29</v>
      </c>
      <c r="J15" s="134" t="s">
        <v>30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4" t="s">
        <v>31</v>
      </c>
      <c r="E17" s="39"/>
      <c r="F17" s="39"/>
      <c r="G17" s="39"/>
      <c r="H17" s="39"/>
      <c r="I17" s="144" t="s">
        <v>26</v>
      </c>
      <c r="J17" s="34" t="str">
        <f>'Rekapitulace stavby'!AN13</f>
        <v>Vyplň údaj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4" t="s">
        <v>29</v>
      </c>
      <c r="J18" s="34" t="str">
        <f>'Rekapitulace stavby'!AN14</f>
        <v>Vyplň údaj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4" t="s">
        <v>33</v>
      </c>
      <c r="E20" s="39"/>
      <c r="F20" s="39"/>
      <c r="G20" s="39"/>
      <c r="H20" s="39"/>
      <c r="I20" s="144" t="s">
        <v>26</v>
      </c>
      <c r="J20" s="134" t="str">
        <f>IF('Rekapitulace stavby'!AN16="","",'Rekapitulace stavby'!AN16)</f>
        <v/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tr">
        <f>IF('Rekapitulace stavby'!E17="","",'Rekapitulace stavby'!E17)</f>
        <v xml:space="preserve"> </v>
      </c>
      <c r="F21" s="39"/>
      <c r="G21" s="39"/>
      <c r="H21" s="39"/>
      <c r="I21" s="144" t="s">
        <v>29</v>
      </c>
      <c r="J21" s="134" t="str">
        <f>IF('Rekapitulace stavby'!AN17="","",'Rekapitulace stavby'!AN17)</f>
        <v/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4" t="s">
        <v>36</v>
      </c>
      <c r="E23" s="39"/>
      <c r="F23" s="39"/>
      <c r="G23" s="39"/>
      <c r="H23" s="39"/>
      <c r="I23" s="144" t="s">
        <v>26</v>
      </c>
      <c r="J23" s="134" t="s">
        <v>19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37</v>
      </c>
      <c r="F24" s="39"/>
      <c r="G24" s="39"/>
      <c r="H24" s="39"/>
      <c r="I24" s="144" t="s">
        <v>29</v>
      </c>
      <c r="J24" s="134" t="s">
        <v>19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4" t="s">
        <v>38</v>
      </c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3"/>
      <c r="E29" s="153"/>
      <c r="F29" s="153"/>
      <c r="G29" s="153"/>
      <c r="H29" s="153"/>
      <c r="I29" s="153"/>
      <c r="J29" s="153"/>
      <c r="K29" s="153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4" t="s">
        <v>40</v>
      </c>
      <c r="E30" s="39"/>
      <c r="F30" s="39"/>
      <c r="G30" s="39"/>
      <c r="H30" s="39"/>
      <c r="I30" s="39"/>
      <c r="J30" s="155">
        <f>ROUND(J82, 2)</f>
        <v>0</v>
      </c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6" t="s">
        <v>42</v>
      </c>
      <c r="G32" s="39"/>
      <c r="H32" s="39"/>
      <c r="I32" s="156" t="s">
        <v>41</v>
      </c>
      <c r="J32" s="156" t="s">
        <v>43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7" t="s">
        <v>44</v>
      </c>
      <c r="E33" s="144" t="s">
        <v>45</v>
      </c>
      <c r="F33" s="158">
        <f>ROUND((SUM(BE82:BE88)),  2)</f>
        <v>0</v>
      </c>
      <c r="G33" s="39"/>
      <c r="H33" s="39"/>
      <c r="I33" s="159">
        <v>0.20999999999999999</v>
      </c>
      <c r="J33" s="158">
        <f>ROUND(((SUM(BE82:BE88))*I33),  2)</f>
        <v>0</v>
      </c>
      <c r="K33" s="39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4" t="s">
        <v>46</v>
      </c>
      <c r="F34" s="158">
        <f>ROUND((SUM(BF82:BF88)),  2)</f>
        <v>0</v>
      </c>
      <c r="G34" s="39"/>
      <c r="H34" s="39"/>
      <c r="I34" s="159">
        <v>0.12</v>
      </c>
      <c r="J34" s="158">
        <f>ROUND(((SUM(BF82:BF88))*I34), 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4" t="s">
        <v>47</v>
      </c>
      <c r="F35" s="158">
        <f>ROUND((SUM(BG82:BG88)),  2)</f>
        <v>0</v>
      </c>
      <c r="G35" s="39"/>
      <c r="H35" s="39"/>
      <c r="I35" s="159">
        <v>0.20999999999999999</v>
      </c>
      <c r="J35" s="158">
        <f>0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ROUND((SUM(BH82:BH88)),  2)</f>
        <v>0</v>
      </c>
      <c r="G36" s="39"/>
      <c r="H36" s="39"/>
      <c r="I36" s="159">
        <v>0.12</v>
      </c>
      <c r="J36" s="158">
        <f>0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ROUND((SUM(BI82:BI88)),  2)</f>
        <v>0</v>
      </c>
      <c r="G37" s="39"/>
      <c r="H37" s="39"/>
      <c r="I37" s="159">
        <v>0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0"/>
      <c r="D39" s="161" t="s">
        <v>50</v>
      </c>
      <c r="E39" s="162"/>
      <c r="F39" s="162"/>
      <c r="G39" s="163" t="s">
        <v>51</v>
      </c>
      <c r="H39" s="164" t="s">
        <v>52</v>
      </c>
      <c r="I39" s="162"/>
      <c r="J39" s="165">
        <f>SUM(J30:J37)</f>
        <v>0</v>
      </c>
      <c r="K39" s="166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108</v>
      </c>
      <c r="D45" s="41"/>
      <c r="E45" s="41"/>
      <c r="F45" s="41"/>
      <c r="G45" s="41"/>
      <c r="H45" s="41"/>
      <c r="I45" s="41"/>
      <c r="J45" s="41"/>
      <c r="K45" s="41"/>
      <c r="L45" s="14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1" t="str">
        <f>E7</f>
        <v>Výměna podlahové krytiny ve 3.NP chodba</v>
      </c>
      <c r="F48" s="33"/>
      <c r="G48" s="33"/>
      <c r="H48" s="33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104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99 - Vedlejší a ostatní náklady</v>
      </c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Masarykova nemocnice</v>
      </c>
      <c r="G52" s="41"/>
      <c r="H52" s="41"/>
      <c r="I52" s="33" t="s">
        <v>23</v>
      </c>
      <c r="J52" s="73" t="str">
        <f>IF(J12="","",J12)</f>
        <v>6. 5. 2024</v>
      </c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Krajská zdravotní a.s.</v>
      </c>
      <c r="G54" s="41"/>
      <c r="H54" s="41"/>
      <c r="I54" s="33" t="s">
        <v>33</v>
      </c>
      <c r="J54" s="37" t="str">
        <f>E21</f>
        <v xml:space="preserve"> </v>
      </c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>Milan Křehla</v>
      </c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109</v>
      </c>
      <c r="D57" s="173"/>
      <c r="E57" s="173"/>
      <c r="F57" s="173"/>
      <c r="G57" s="173"/>
      <c r="H57" s="173"/>
      <c r="I57" s="173"/>
      <c r="J57" s="174" t="s">
        <v>110</v>
      </c>
      <c r="K57" s="173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5" t="s">
        <v>72</v>
      </c>
      <c r="D59" s="41"/>
      <c r="E59" s="41"/>
      <c r="F59" s="41"/>
      <c r="G59" s="41"/>
      <c r="H59" s="41"/>
      <c r="I59" s="41"/>
      <c r="J59" s="103">
        <f>J82</f>
        <v>0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111</v>
      </c>
    </row>
    <row r="60" s="9" customFormat="1" ht="24.96" customHeight="1">
      <c r="A60" s="9"/>
      <c r="B60" s="176"/>
      <c r="C60" s="177"/>
      <c r="D60" s="178" t="s">
        <v>344</v>
      </c>
      <c r="E60" s="179"/>
      <c r="F60" s="179"/>
      <c r="G60" s="179"/>
      <c r="H60" s="179"/>
      <c r="I60" s="179"/>
      <c r="J60" s="180">
        <f>J83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6"/>
      <c r="D61" s="183" t="s">
        <v>345</v>
      </c>
      <c r="E61" s="184"/>
      <c r="F61" s="184"/>
      <c r="G61" s="184"/>
      <c r="H61" s="184"/>
      <c r="I61" s="184"/>
      <c r="J61" s="185">
        <f>J84</f>
        <v>0</v>
      </c>
      <c r="K61" s="126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6"/>
      <c r="D62" s="183" t="s">
        <v>346</v>
      </c>
      <c r="E62" s="184"/>
      <c r="F62" s="184"/>
      <c r="G62" s="184"/>
      <c r="H62" s="184"/>
      <c r="I62" s="184"/>
      <c r="J62" s="185">
        <f>J87</f>
        <v>0</v>
      </c>
      <c r="K62" s="126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6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4" t="s">
        <v>118</v>
      </c>
      <c r="D69" s="41"/>
      <c r="E69" s="41"/>
      <c r="F69" s="41"/>
      <c r="G69" s="41"/>
      <c r="H69" s="41"/>
      <c r="I69" s="41"/>
      <c r="J69" s="41"/>
      <c r="K69" s="41"/>
      <c r="L69" s="14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16</v>
      </c>
      <c r="D71" s="41"/>
      <c r="E71" s="41"/>
      <c r="F71" s="41"/>
      <c r="G71" s="41"/>
      <c r="H71" s="41"/>
      <c r="I71" s="41"/>
      <c r="J71" s="41"/>
      <c r="K71" s="4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171" t="str">
        <f>E7</f>
        <v>Výměna podlahové krytiny ve 3.NP chodba</v>
      </c>
      <c r="F72" s="33"/>
      <c r="G72" s="33"/>
      <c r="H72" s="33"/>
      <c r="I72" s="41"/>
      <c r="J72" s="41"/>
      <c r="K72" s="4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104</v>
      </c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70" t="str">
        <f>E9</f>
        <v>99 - Vedlejší a ostatní náklady</v>
      </c>
      <c r="F74" s="41"/>
      <c r="G74" s="41"/>
      <c r="H74" s="41"/>
      <c r="I74" s="41"/>
      <c r="J74" s="41"/>
      <c r="K74" s="4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21</v>
      </c>
      <c r="D76" s="41"/>
      <c r="E76" s="41"/>
      <c r="F76" s="28" t="str">
        <f>F12</f>
        <v>Masarykova nemocnice</v>
      </c>
      <c r="G76" s="41"/>
      <c r="H76" s="41"/>
      <c r="I76" s="33" t="s">
        <v>23</v>
      </c>
      <c r="J76" s="73" t="str">
        <f>IF(J12="","",J12)</f>
        <v>6. 5. 2024</v>
      </c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25</v>
      </c>
      <c r="D78" s="41"/>
      <c r="E78" s="41"/>
      <c r="F78" s="28" t="str">
        <f>E15</f>
        <v>Krajská zdravotní a.s.</v>
      </c>
      <c r="G78" s="41"/>
      <c r="H78" s="41"/>
      <c r="I78" s="33" t="s">
        <v>33</v>
      </c>
      <c r="J78" s="37" t="str">
        <f>E21</f>
        <v xml:space="preserve"> </v>
      </c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31</v>
      </c>
      <c r="D79" s="41"/>
      <c r="E79" s="41"/>
      <c r="F79" s="28" t="str">
        <f>IF(E18="","",E18)</f>
        <v>Vyplň údaj</v>
      </c>
      <c r="G79" s="41"/>
      <c r="H79" s="41"/>
      <c r="I79" s="33" t="s">
        <v>36</v>
      </c>
      <c r="J79" s="37" t="str">
        <f>E24</f>
        <v>Milan Křehla</v>
      </c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87"/>
      <c r="B81" s="188"/>
      <c r="C81" s="189" t="s">
        <v>119</v>
      </c>
      <c r="D81" s="190" t="s">
        <v>59</v>
      </c>
      <c r="E81" s="190" t="s">
        <v>55</v>
      </c>
      <c r="F81" s="190" t="s">
        <v>56</v>
      </c>
      <c r="G81" s="190" t="s">
        <v>120</v>
      </c>
      <c r="H81" s="190" t="s">
        <v>121</v>
      </c>
      <c r="I81" s="190" t="s">
        <v>122</v>
      </c>
      <c r="J81" s="190" t="s">
        <v>110</v>
      </c>
      <c r="K81" s="191" t="s">
        <v>123</v>
      </c>
      <c r="L81" s="192"/>
      <c r="M81" s="93" t="s">
        <v>19</v>
      </c>
      <c r="N81" s="94" t="s">
        <v>44</v>
      </c>
      <c r="O81" s="94" t="s">
        <v>124</v>
      </c>
      <c r="P81" s="94" t="s">
        <v>125</v>
      </c>
      <c r="Q81" s="94" t="s">
        <v>126</v>
      </c>
      <c r="R81" s="94" t="s">
        <v>127</v>
      </c>
      <c r="S81" s="94" t="s">
        <v>128</v>
      </c>
      <c r="T81" s="95" t="s">
        <v>129</v>
      </c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</row>
    <row r="82" s="2" customFormat="1" ht="22.8" customHeight="1">
      <c r="A82" s="39"/>
      <c r="B82" s="40"/>
      <c r="C82" s="100" t="s">
        <v>130</v>
      </c>
      <c r="D82" s="41"/>
      <c r="E82" s="41"/>
      <c r="F82" s="41"/>
      <c r="G82" s="41"/>
      <c r="H82" s="41"/>
      <c r="I82" s="41"/>
      <c r="J82" s="193">
        <f>BK82</f>
        <v>0</v>
      </c>
      <c r="K82" s="41"/>
      <c r="L82" s="45"/>
      <c r="M82" s="96"/>
      <c r="N82" s="194"/>
      <c r="O82" s="97"/>
      <c r="P82" s="195">
        <f>P83</f>
        <v>0</v>
      </c>
      <c r="Q82" s="97"/>
      <c r="R82" s="195">
        <f>R83</f>
        <v>0</v>
      </c>
      <c r="S82" s="97"/>
      <c r="T82" s="196">
        <f>T83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8" t="s">
        <v>73</v>
      </c>
      <c r="AU82" s="18" t="s">
        <v>111</v>
      </c>
      <c r="BK82" s="197">
        <f>BK83</f>
        <v>0</v>
      </c>
    </row>
    <row r="83" s="12" customFormat="1" ht="25.92" customHeight="1">
      <c r="A83" s="12"/>
      <c r="B83" s="198"/>
      <c r="C83" s="199"/>
      <c r="D83" s="200" t="s">
        <v>73</v>
      </c>
      <c r="E83" s="201" t="s">
        <v>347</v>
      </c>
      <c r="F83" s="201" t="s">
        <v>348</v>
      </c>
      <c r="G83" s="199"/>
      <c r="H83" s="199"/>
      <c r="I83" s="202"/>
      <c r="J83" s="203">
        <f>BK83</f>
        <v>0</v>
      </c>
      <c r="K83" s="199"/>
      <c r="L83" s="204"/>
      <c r="M83" s="205"/>
      <c r="N83" s="206"/>
      <c r="O83" s="206"/>
      <c r="P83" s="207">
        <f>P84+P87</f>
        <v>0</v>
      </c>
      <c r="Q83" s="206"/>
      <c r="R83" s="207">
        <f>R84+R87</f>
        <v>0</v>
      </c>
      <c r="S83" s="206"/>
      <c r="T83" s="208">
        <f>T84+T87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9" t="s">
        <v>160</v>
      </c>
      <c r="AT83" s="210" t="s">
        <v>73</v>
      </c>
      <c r="AU83" s="210" t="s">
        <v>74</v>
      </c>
      <c r="AY83" s="209" t="s">
        <v>133</v>
      </c>
      <c r="BK83" s="211">
        <f>BK84+BK87</f>
        <v>0</v>
      </c>
    </row>
    <row r="84" s="12" customFormat="1" ht="22.8" customHeight="1">
      <c r="A84" s="12"/>
      <c r="B84" s="198"/>
      <c r="C84" s="199"/>
      <c r="D84" s="200" t="s">
        <v>73</v>
      </c>
      <c r="E84" s="212" t="s">
        <v>349</v>
      </c>
      <c r="F84" s="212" t="s">
        <v>350</v>
      </c>
      <c r="G84" s="199"/>
      <c r="H84" s="199"/>
      <c r="I84" s="202"/>
      <c r="J84" s="213">
        <f>BK84</f>
        <v>0</v>
      </c>
      <c r="K84" s="199"/>
      <c r="L84" s="204"/>
      <c r="M84" s="205"/>
      <c r="N84" s="206"/>
      <c r="O84" s="206"/>
      <c r="P84" s="207">
        <f>SUM(P85:P86)</f>
        <v>0</v>
      </c>
      <c r="Q84" s="206"/>
      <c r="R84" s="207">
        <f>SUM(R85:R86)</f>
        <v>0</v>
      </c>
      <c r="S84" s="206"/>
      <c r="T84" s="208">
        <f>SUM(T85:T86)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9" t="s">
        <v>160</v>
      </c>
      <c r="AT84" s="210" t="s">
        <v>73</v>
      </c>
      <c r="AU84" s="210" t="s">
        <v>80</v>
      </c>
      <c r="AY84" s="209" t="s">
        <v>133</v>
      </c>
      <c r="BK84" s="211">
        <f>SUM(BK85:BK86)</f>
        <v>0</v>
      </c>
    </row>
    <row r="85" s="2" customFormat="1" ht="16.5" customHeight="1">
      <c r="A85" s="39"/>
      <c r="B85" s="40"/>
      <c r="C85" s="214" t="s">
        <v>80</v>
      </c>
      <c r="D85" s="214" t="s">
        <v>136</v>
      </c>
      <c r="E85" s="215" t="s">
        <v>351</v>
      </c>
      <c r="F85" s="216" t="s">
        <v>352</v>
      </c>
      <c r="G85" s="217" t="s">
        <v>353</v>
      </c>
      <c r="H85" s="218">
        <v>0.028000000000000001</v>
      </c>
      <c r="I85" s="219"/>
      <c r="J85" s="220">
        <f>ROUND(I85*H85,2)</f>
        <v>0</v>
      </c>
      <c r="K85" s="216" t="s">
        <v>19</v>
      </c>
      <c r="L85" s="45"/>
      <c r="M85" s="221" t="s">
        <v>19</v>
      </c>
      <c r="N85" s="222" t="s">
        <v>45</v>
      </c>
      <c r="O85" s="85"/>
      <c r="P85" s="223">
        <f>O85*H85</f>
        <v>0</v>
      </c>
      <c r="Q85" s="223">
        <v>0</v>
      </c>
      <c r="R85" s="223">
        <f>Q85*H85</f>
        <v>0</v>
      </c>
      <c r="S85" s="223">
        <v>0</v>
      </c>
      <c r="T85" s="224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25" t="s">
        <v>354</v>
      </c>
      <c r="AT85" s="225" t="s">
        <v>136</v>
      </c>
      <c r="AU85" s="225" t="s">
        <v>82</v>
      </c>
      <c r="AY85" s="18" t="s">
        <v>133</v>
      </c>
      <c r="BE85" s="226">
        <f>IF(N85="základní",J85,0)</f>
        <v>0</v>
      </c>
      <c r="BF85" s="226">
        <f>IF(N85="snížená",J85,0)</f>
        <v>0</v>
      </c>
      <c r="BG85" s="226">
        <f>IF(N85="zákl. přenesená",J85,0)</f>
        <v>0</v>
      </c>
      <c r="BH85" s="226">
        <f>IF(N85="sníž. přenesená",J85,0)</f>
        <v>0</v>
      </c>
      <c r="BI85" s="226">
        <f>IF(N85="nulová",J85,0)</f>
        <v>0</v>
      </c>
      <c r="BJ85" s="18" t="s">
        <v>80</v>
      </c>
      <c r="BK85" s="226">
        <f>ROUND(I85*H85,2)</f>
        <v>0</v>
      </c>
      <c r="BL85" s="18" t="s">
        <v>354</v>
      </c>
      <c r="BM85" s="225" t="s">
        <v>355</v>
      </c>
    </row>
    <row r="86" s="2" customFormat="1">
      <c r="A86" s="39"/>
      <c r="B86" s="40"/>
      <c r="C86" s="41"/>
      <c r="D86" s="234" t="s">
        <v>356</v>
      </c>
      <c r="E86" s="41"/>
      <c r="F86" s="272" t="s">
        <v>357</v>
      </c>
      <c r="G86" s="41"/>
      <c r="H86" s="41"/>
      <c r="I86" s="229"/>
      <c r="J86" s="41"/>
      <c r="K86" s="41"/>
      <c r="L86" s="45"/>
      <c r="M86" s="230"/>
      <c r="N86" s="231"/>
      <c r="O86" s="85"/>
      <c r="P86" s="85"/>
      <c r="Q86" s="85"/>
      <c r="R86" s="85"/>
      <c r="S86" s="85"/>
      <c r="T86" s="86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356</v>
      </c>
      <c r="AU86" s="18" t="s">
        <v>82</v>
      </c>
    </row>
    <row r="87" s="12" customFormat="1" ht="22.8" customHeight="1">
      <c r="A87" s="12"/>
      <c r="B87" s="198"/>
      <c r="C87" s="199"/>
      <c r="D87" s="200" t="s">
        <v>73</v>
      </c>
      <c r="E87" s="212" t="s">
        <v>358</v>
      </c>
      <c r="F87" s="212" t="s">
        <v>359</v>
      </c>
      <c r="G87" s="199"/>
      <c r="H87" s="199"/>
      <c r="I87" s="202"/>
      <c r="J87" s="213">
        <f>BK87</f>
        <v>0</v>
      </c>
      <c r="K87" s="199"/>
      <c r="L87" s="204"/>
      <c r="M87" s="205"/>
      <c r="N87" s="206"/>
      <c r="O87" s="206"/>
      <c r="P87" s="207">
        <f>P88</f>
        <v>0</v>
      </c>
      <c r="Q87" s="206"/>
      <c r="R87" s="207">
        <f>R88</f>
        <v>0</v>
      </c>
      <c r="S87" s="206"/>
      <c r="T87" s="208">
        <f>T88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9" t="s">
        <v>160</v>
      </c>
      <c r="AT87" s="210" t="s">
        <v>73</v>
      </c>
      <c r="AU87" s="210" t="s">
        <v>80</v>
      </c>
      <c r="AY87" s="209" t="s">
        <v>133</v>
      </c>
      <c r="BK87" s="211">
        <f>BK88</f>
        <v>0</v>
      </c>
    </row>
    <row r="88" s="2" customFormat="1" ht="16.5" customHeight="1">
      <c r="A88" s="39"/>
      <c r="B88" s="40"/>
      <c r="C88" s="214" t="s">
        <v>82</v>
      </c>
      <c r="D88" s="214" t="s">
        <v>136</v>
      </c>
      <c r="E88" s="215" t="s">
        <v>360</v>
      </c>
      <c r="F88" s="216" t="s">
        <v>359</v>
      </c>
      <c r="G88" s="217" t="s">
        <v>361</v>
      </c>
      <c r="H88" s="218">
        <v>0.014999999999999999</v>
      </c>
      <c r="I88" s="219"/>
      <c r="J88" s="220">
        <f>ROUND(I88*H88,2)</f>
        <v>0</v>
      </c>
      <c r="K88" s="216" t="s">
        <v>19</v>
      </c>
      <c r="L88" s="45"/>
      <c r="M88" s="273" t="s">
        <v>19</v>
      </c>
      <c r="N88" s="274" t="s">
        <v>45</v>
      </c>
      <c r="O88" s="270"/>
      <c r="P88" s="275">
        <f>O88*H88</f>
        <v>0</v>
      </c>
      <c r="Q88" s="275">
        <v>0</v>
      </c>
      <c r="R88" s="275">
        <f>Q88*H88</f>
        <v>0</v>
      </c>
      <c r="S88" s="275">
        <v>0</v>
      </c>
      <c r="T88" s="276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5" t="s">
        <v>354</v>
      </c>
      <c r="AT88" s="225" t="s">
        <v>136</v>
      </c>
      <c r="AU88" s="225" t="s">
        <v>82</v>
      </c>
      <c r="AY88" s="18" t="s">
        <v>133</v>
      </c>
      <c r="BE88" s="226">
        <f>IF(N88="základní",J88,0)</f>
        <v>0</v>
      </c>
      <c r="BF88" s="226">
        <f>IF(N88="snížená",J88,0)</f>
        <v>0</v>
      </c>
      <c r="BG88" s="226">
        <f>IF(N88="zákl. přenesená",J88,0)</f>
        <v>0</v>
      </c>
      <c r="BH88" s="226">
        <f>IF(N88="sníž. přenesená",J88,0)</f>
        <v>0</v>
      </c>
      <c r="BI88" s="226">
        <f>IF(N88="nulová",J88,0)</f>
        <v>0</v>
      </c>
      <c r="BJ88" s="18" t="s">
        <v>80</v>
      </c>
      <c r="BK88" s="226">
        <f>ROUND(I88*H88,2)</f>
        <v>0</v>
      </c>
      <c r="BL88" s="18" t="s">
        <v>354</v>
      </c>
      <c r="BM88" s="225" t="s">
        <v>362</v>
      </c>
    </row>
    <row r="89" s="2" customFormat="1" ht="6.96" customHeight="1">
      <c r="A89" s="39"/>
      <c r="B89" s="60"/>
      <c r="C89" s="61"/>
      <c r="D89" s="61"/>
      <c r="E89" s="61"/>
      <c r="F89" s="61"/>
      <c r="G89" s="61"/>
      <c r="H89" s="61"/>
      <c r="I89" s="61"/>
      <c r="J89" s="61"/>
      <c r="K89" s="61"/>
      <c r="L89" s="45"/>
      <c r="M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</sheetData>
  <sheetProtection sheet="1" autoFilter="0" formatColumns="0" formatRows="0" objects="1" scenarios="1" spinCount="100000" saltValue="0bYkHuA4anVpYHNJsh1njH6IJlpjlv+JAp2R54ax82at3f8DHLdyWO+2vd6rqPeEVmvoDgE8xnpE7IbvAjORVg==" hashValue="6ASoCFTcmMyHgTRdEJM8ysJaJrJrRZSnQvd8mwwsw6Dv98cSsJPrRh9CCpUl6vaADO/vkLhfxPVOS5R/niIm2g==" algorithmName="SHA-512" password="CC35"/>
  <autoFilter ref="C81:K88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0"/>
      <c r="C3" s="141"/>
      <c r="D3" s="141"/>
      <c r="E3" s="141"/>
      <c r="F3" s="141"/>
      <c r="G3" s="141"/>
      <c r="H3" s="21"/>
    </row>
    <row r="4" s="1" customFormat="1" ht="24.96" customHeight="1">
      <c r="B4" s="21"/>
      <c r="C4" s="142" t="s">
        <v>363</v>
      </c>
      <c r="H4" s="21"/>
    </row>
    <row r="5" s="1" customFormat="1" ht="12" customHeight="1">
      <c r="B5" s="21"/>
      <c r="C5" s="277" t="s">
        <v>13</v>
      </c>
      <c r="D5" s="151" t="s">
        <v>14</v>
      </c>
      <c r="E5" s="1"/>
      <c r="F5" s="1"/>
      <c r="H5" s="21"/>
    </row>
    <row r="6" s="1" customFormat="1" ht="36.96" customHeight="1">
      <c r="B6" s="21"/>
      <c r="C6" s="278" t="s">
        <v>16</v>
      </c>
      <c r="D6" s="279" t="s">
        <v>17</v>
      </c>
      <c r="E6" s="1"/>
      <c r="F6" s="1"/>
      <c r="H6" s="21"/>
    </row>
    <row r="7" s="1" customFormat="1" ht="16.5" customHeight="1">
      <c r="B7" s="21"/>
      <c r="C7" s="144" t="s">
        <v>23</v>
      </c>
      <c r="D7" s="148" t="str">
        <f>'Rekapitulace stavby'!AN8</f>
        <v>6. 5. 2024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87"/>
      <c r="B9" s="280"/>
      <c r="C9" s="281" t="s">
        <v>55</v>
      </c>
      <c r="D9" s="282" t="s">
        <v>56</v>
      </c>
      <c r="E9" s="282" t="s">
        <v>120</v>
      </c>
      <c r="F9" s="283" t="s">
        <v>364</v>
      </c>
      <c r="G9" s="187"/>
      <c r="H9" s="280"/>
    </row>
    <row r="10" s="2" customFormat="1" ht="26.4" customHeight="1">
      <c r="A10" s="39"/>
      <c r="B10" s="45"/>
      <c r="C10" s="284" t="s">
        <v>365</v>
      </c>
      <c r="D10" s="284" t="s">
        <v>85</v>
      </c>
      <c r="E10" s="39"/>
      <c r="F10" s="39"/>
      <c r="G10" s="39"/>
      <c r="H10" s="45"/>
    </row>
    <row r="11" s="8" customFormat="1" ht="16.8" customHeight="1">
      <c r="A11" s="149"/>
      <c r="B11" s="150"/>
      <c r="C11" s="285" t="s">
        <v>94</v>
      </c>
      <c r="D11" s="286" t="s">
        <v>95</v>
      </c>
      <c r="E11" s="286" t="s">
        <v>19</v>
      </c>
      <c r="F11" s="287">
        <v>176.70500000000001</v>
      </c>
      <c r="G11" s="149"/>
      <c r="H11" s="150"/>
    </row>
    <row r="12" s="2" customFormat="1">
      <c r="A12" s="39"/>
      <c r="B12" s="45"/>
      <c r="C12" s="288" t="s">
        <v>19</v>
      </c>
      <c r="D12" s="288" t="s">
        <v>366</v>
      </c>
      <c r="E12" s="18" t="s">
        <v>19</v>
      </c>
      <c r="F12" s="289">
        <v>206.80500000000001</v>
      </c>
      <c r="G12" s="39"/>
      <c r="H12" s="45"/>
    </row>
    <row r="13" s="2" customFormat="1" ht="16.8" customHeight="1">
      <c r="A13" s="39"/>
      <c r="B13" s="45"/>
      <c r="C13" s="288" t="s">
        <v>19</v>
      </c>
      <c r="D13" s="288" t="s">
        <v>367</v>
      </c>
      <c r="E13" s="18" t="s">
        <v>19</v>
      </c>
      <c r="F13" s="289">
        <v>-30.100000000000001</v>
      </c>
      <c r="G13" s="39"/>
      <c r="H13" s="45"/>
    </row>
    <row r="14" s="2" customFormat="1" ht="16.8" customHeight="1">
      <c r="A14" s="39"/>
      <c r="B14" s="45"/>
      <c r="C14" s="290" t="s">
        <v>368</v>
      </c>
      <c r="D14" s="39"/>
      <c r="E14" s="39"/>
      <c r="F14" s="39"/>
      <c r="G14" s="39"/>
      <c r="H14" s="45"/>
    </row>
    <row r="15" s="2" customFormat="1" ht="16.8" customHeight="1">
      <c r="A15" s="39"/>
      <c r="B15" s="45"/>
      <c r="C15" s="288" t="s">
        <v>192</v>
      </c>
      <c r="D15" s="288" t="s">
        <v>193</v>
      </c>
      <c r="E15" s="18" t="s">
        <v>194</v>
      </c>
      <c r="F15" s="289">
        <v>176.70500000000001</v>
      </c>
      <c r="G15" s="39"/>
      <c r="H15" s="45"/>
    </row>
    <row r="16" s="8" customFormat="1" ht="16.8" customHeight="1">
      <c r="A16" s="149"/>
      <c r="B16" s="150"/>
      <c r="C16" s="285" t="s">
        <v>98</v>
      </c>
      <c r="D16" s="286" t="s">
        <v>99</v>
      </c>
      <c r="E16" s="286" t="s">
        <v>19</v>
      </c>
      <c r="F16" s="287">
        <v>52</v>
      </c>
      <c r="G16" s="149"/>
      <c r="H16" s="150"/>
    </row>
    <row r="17" s="2" customFormat="1" ht="16.8" customHeight="1">
      <c r="A17" s="39"/>
      <c r="B17" s="45"/>
      <c r="C17" s="288" t="s">
        <v>19</v>
      </c>
      <c r="D17" s="288" t="s">
        <v>369</v>
      </c>
      <c r="E17" s="18" t="s">
        <v>19</v>
      </c>
      <c r="F17" s="289">
        <v>52</v>
      </c>
      <c r="G17" s="39"/>
      <c r="H17" s="45"/>
    </row>
    <row r="18" s="2" customFormat="1" ht="16.8" customHeight="1">
      <c r="A18" s="39"/>
      <c r="B18" s="45"/>
      <c r="C18" s="290" t="s">
        <v>368</v>
      </c>
      <c r="D18" s="39"/>
      <c r="E18" s="39"/>
      <c r="F18" s="39"/>
      <c r="G18" s="39"/>
      <c r="H18" s="45"/>
    </row>
    <row r="19" s="2" customFormat="1" ht="16.8" customHeight="1">
      <c r="A19" s="39"/>
      <c r="B19" s="45"/>
      <c r="C19" s="288" t="s">
        <v>170</v>
      </c>
      <c r="D19" s="288" t="s">
        <v>370</v>
      </c>
      <c r="E19" s="18" t="s">
        <v>172</v>
      </c>
      <c r="F19" s="289">
        <v>52</v>
      </c>
      <c r="G19" s="39"/>
      <c r="H19" s="45"/>
    </row>
    <row r="20" s="8" customFormat="1" ht="16.8" customHeight="1">
      <c r="A20" s="149"/>
      <c r="B20" s="150"/>
      <c r="C20" s="285" t="s">
        <v>102</v>
      </c>
      <c r="D20" s="286" t="s">
        <v>103</v>
      </c>
      <c r="E20" s="286" t="s">
        <v>19</v>
      </c>
      <c r="F20" s="287">
        <v>12</v>
      </c>
      <c r="G20" s="149"/>
      <c r="H20" s="150"/>
    </row>
    <row r="21" s="2" customFormat="1" ht="16.8" customHeight="1">
      <c r="A21" s="39"/>
      <c r="B21" s="45"/>
      <c r="C21" s="288" t="s">
        <v>19</v>
      </c>
      <c r="D21" s="288" t="s">
        <v>371</v>
      </c>
      <c r="E21" s="18" t="s">
        <v>19</v>
      </c>
      <c r="F21" s="289">
        <v>12</v>
      </c>
      <c r="G21" s="39"/>
      <c r="H21" s="45"/>
    </row>
    <row r="22" s="2" customFormat="1" ht="16.8" customHeight="1">
      <c r="A22" s="39"/>
      <c r="B22" s="45"/>
      <c r="C22" s="290" t="s">
        <v>368</v>
      </c>
      <c r="D22" s="39"/>
      <c r="E22" s="39"/>
      <c r="F22" s="39"/>
      <c r="G22" s="39"/>
      <c r="H22" s="45"/>
    </row>
    <row r="23" s="2" customFormat="1" ht="16.8" customHeight="1">
      <c r="A23" s="39"/>
      <c r="B23" s="45"/>
      <c r="C23" s="288" t="s">
        <v>179</v>
      </c>
      <c r="D23" s="288" t="s">
        <v>372</v>
      </c>
      <c r="E23" s="18" t="s">
        <v>172</v>
      </c>
      <c r="F23" s="289">
        <v>12</v>
      </c>
      <c r="G23" s="39"/>
      <c r="H23" s="45"/>
    </row>
    <row r="24" s="2" customFormat="1" ht="26.4" customHeight="1">
      <c r="A24" s="39"/>
      <c r="B24" s="45"/>
      <c r="C24" s="284" t="s">
        <v>373</v>
      </c>
      <c r="D24" s="284" t="s">
        <v>89</v>
      </c>
      <c r="E24" s="39"/>
      <c r="F24" s="39"/>
      <c r="G24" s="39"/>
      <c r="H24" s="45"/>
    </row>
    <row r="25" s="8" customFormat="1" ht="16.8" customHeight="1">
      <c r="A25" s="149"/>
      <c r="B25" s="150"/>
      <c r="C25" s="285" t="s">
        <v>94</v>
      </c>
      <c r="D25" s="286" t="s">
        <v>199</v>
      </c>
      <c r="E25" s="286" t="s">
        <v>19</v>
      </c>
      <c r="F25" s="287">
        <v>240.37000000000001</v>
      </c>
      <c r="G25" s="149"/>
      <c r="H25" s="150"/>
    </row>
    <row r="26" s="2" customFormat="1" ht="16.8" customHeight="1">
      <c r="A26" s="39"/>
      <c r="B26" s="45"/>
      <c r="C26" s="288" t="s">
        <v>19</v>
      </c>
      <c r="D26" s="288" t="s">
        <v>374</v>
      </c>
      <c r="E26" s="18" t="s">
        <v>19</v>
      </c>
      <c r="F26" s="289">
        <v>240.37000000000001</v>
      </c>
      <c r="G26" s="39"/>
      <c r="H26" s="45"/>
    </row>
    <row r="27" s="2" customFormat="1" ht="16.8" customHeight="1">
      <c r="A27" s="39"/>
      <c r="B27" s="45"/>
      <c r="C27" s="290" t="s">
        <v>368</v>
      </c>
      <c r="D27" s="39"/>
      <c r="E27" s="39"/>
      <c r="F27" s="39"/>
      <c r="G27" s="39"/>
      <c r="H27" s="45"/>
    </row>
    <row r="28" s="2" customFormat="1" ht="16.8" customHeight="1">
      <c r="A28" s="39"/>
      <c r="B28" s="45"/>
      <c r="C28" s="288" t="s">
        <v>277</v>
      </c>
      <c r="D28" s="288" t="s">
        <v>375</v>
      </c>
      <c r="E28" s="18" t="s">
        <v>232</v>
      </c>
      <c r="F28" s="289">
        <v>240.37000000000001</v>
      </c>
      <c r="G28" s="39"/>
      <c r="H28" s="45"/>
    </row>
    <row r="29" s="2" customFormat="1" ht="16.8" customHeight="1">
      <c r="A29" s="39"/>
      <c r="B29" s="45"/>
      <c r="C29" s="288" t="s">
        <v>335</v>
      </c>
      <c r="D29" s="288" t="s">
        <v>376</v>
      </c>
      <c r="E29" s="18" t="s">
        <v>232</v>
      </c>
      <c r="F29" s="289">
        <v>240.37000000000001</v>
      </c>
      <c r="G29" s="39"/>
      <c r="H29" s="45"/>
    </row>
    <row r="30" s="8" customFormat="1" ht="16.8" customHeight="1">
      <c r="A30" s="149"/>
      <c r="B30" s="150"/>
      <c r="C30" s="285" t="s">
        <v>98</v>
      </c>
      <c r="D30" s="286" t="s">
        <v>201</v>
      </c>
      <c r="E30" s="286" t="s">
        <v>19</v>
      </c>
      <c r="F30" s="287">
        <v>230.95099999999999</v>
      </c>
      <c r="G30" s="149"/>
      <c r="H30" s="150"/>
    </row>
    <row r="31" s="2" customFormat="1" ht="16.8" customHeight="1">
      <c r="A31" s="39"/>
      <c r="B31" s="45"/>
      <c r="C31" s="288" t="s">
        <v>19</v>
      </c>
      <c r="D31" s="288" t="s">
        <v>285</v>
      </c>
      <c r="E31" s="18" t="s">
        <v>19</v>
      </c>
      <c r="F31" s="289">
        <v>0</v>
      </c>
      <c r="G31" s="39"/>
      <c r="H31" s="45"/>
    </row>
    <row r="32" s="2" customFormat="1" ht="16.8" customHeight="1">
      <c r="A32" s="39"/>
      <c r="B32" s="45"/>
      <c r="C32" s="288" t="s">
        <v>19</v>
      </c>
      <c r="D32" s="288" t="s">
        <v>374</v>
      </c>
      <c r="E32" s="18" t="s">
        <v>19</v>
      </c>
      <c r="F32" s="289">
        <v>240.37000000000001</v>
      </c>
      <c r="G32" s="39"/>
      <c r="H32" s="45"/>
    </row>
    <row r="33" s="2" customFormat="1" ht="16.8" customHeight="1">
      <c r="A33" s="39"/>
      <c r="B33" s="45"/>
      <c r="C33" s="288" t="s">
        <v>19</v>
      </c>
      <c r="D33" s="288" t="s">
        <v>286</v>
      </c>
      <c r="E33" s="18" t="s">
        <v>19</v>
      </c>
      <c r="F33" s="289">
        <v>0</v>
      </c>
      <c r="G33" s="39"/>
      <c r="H33" s="45"/>
    </row>
    <row r="34" s="2" customFormat="1">
      <c r="A34" s="39"/>
      <c r="B34" s="45"/>
      <c r="C34" s="288" t="s">
        <v>19</v>
      </c>
      <c r="D34" s="288" t="s">
        <v>377</v>
      </c>
      <c r="E34" s="18" t="s">
        <v>19</v>
      </c>
      <c r="F34" s="289">
        <v>20.681000000000001</v>
      </c>
      <c r="G34" s="39"/>
      <c r="H34" s="45"/>
    </row>
    <row r="35" s="2" customFormat="1" ht="16.8" customHeight="1">
      <c r="A35" s="39"/>
      <c r="B35" s="45"/>
      <c r="C35" s="288" t="s">
        <v>19</v>
      </c>
      <c r="D35" s="288" t="s">
        <v>367</v>
      </c>
      <c r="E35" s="18" t="s">
        <v>19</v>
      </c>
      <c r="F35" s="289">
        <v>-30.100000000000001</v>
      </c>
      <c r="G35" s="39"/>
      <c r="H35" s="45"/>
    </row>
    <row r="36" s="2" customFormat="1" ht="16.8" customHeight="1">
      <c r="A36" s="39"/>
      <c r="B36" s="45"/>
      <c r="C36" s="290" t="s">
        <v>368</v>
      </c>
      <c r="D36" s="39"/>
      <c r="E36" s="39"/>
      <c r="F36" s="39"/>
      <c r="G36" s="39"/>
      <c r="H36" s="45"/>
    </row>
    <row r="37" s="2" customFormat="1">
      <c r="A37" s="39"/>
      <c r="B37" s="45"/>
      <c r="C37" s="288" t="s">
        <v>282</v>
      </c>
      <c r="D37" s="288" t="s">
        <v>283</v>
      </c>
      <c r="E37" s="18" t="s">
        <v>232</v>
      </c>
      <c r="F37" s="289">
        <v>254.04599999999999</v>
      </c>
      <c r="G37" s="39"/>
      <c r="H37" s="45"/>
    </row>
    <row r="38" s="8" customFormat="1" ht="16.8" customHeight="1">
      <c r="A38" s="149"/>
      <c r="B38" s="150"/>
      <c r="C38" s="285" t="s">
        <v>102</v>
      </c>
      <c r="D38" s="286" t="s">
        <v>203</v>
      </c>
      <c r="E38" s="286" t="s">
        <v>19</v>
      </c>
      <c r="F38" s="287">
        <v>240.37000000000001</v>
      </c>
      <c r="G38" s="149"/>
      <c r="H38" s="150"/>
    </row>
    <row r="39" s="2" customFormat="1" ht="16.8" customHeight="1">
      <c r="A39" s="39"/>
      <c r="B39" s="45"/>
      <c r="C39" s="288" t="s">
        <v>19</v>
      </c>
      <c r="D39" s="288" t="s">
        <v>374</v>
      </c>
      <c r="E39" s="18" t="s">
        <v>19</v>
      </c>
      <c r="F39" s="289">
        <v>240.37000000000001</v>
      </c>
      <c r="G39" s="39"/>
      <c r="H39" s="45"/>
    </row>
    <row r="40" s="2" customFormat="1" ht="16.8" customHeight="1">
      <c r="A40" s="39"/>
      <c r="B40" s="45"/>
      <c r="C40" s="290" t="s">
        <v>368</v>
      </c>
      <c r="D40" s="39"/>
      <c r="E40" s="39"/>
      <c r="F40" s="39"/>
      <c r="G40" s="39"/>
      <c r="H40" s="45"/>
    </row>
    <row r="41" s="2" customFormat="1">
      <c r="A41" s="39"/>
      <c r="B41" s="45"/>
      <c r="C41" s="288" t="s">
        <v>273</v>
      </c>
      <c r="D41" s="288" t="s">
        <v>378</v>
      </c>
      <c r="E41" s="18" t="s">
        <v>232</v>
      </c>
      <c r="F41" s="289">
        <v>240.37000000000001</v>
      </c>
      <c r="G41" s="39"/>
      <c r="H41" s="45"/>
    </row>
    <row r="42" s="8" customFormat="1" ht="16.8" customHeight="1">
      <c r="A42" s="149"/>
      <c r="B42" s="150"/>
      <c r="C42" s="285" t="s">
        <v>204</v>
      </c>
      <c r="D42" s="286" t="s">
        <v>205</v>
      </c>
      <c r="E42" s="286" t="s">
        <v>19</v>
      </c>
      <c r="F42" s="287">
        <v>240.37000000000001</v>
      </c>
      <c r="G42" s="149"/>
      <c r="H42" s="150"/>
    </row>
    <row r="43" s="2" customFormat="1" ht="16.8" customHeight="1">
      <c r="A43" s="39"/>
      <c r="B43" s="45"/>
      <c r="C43" s="288" t="s">
        <v>19</v>
      </c>
      <c r="D43" s="288" t="s">
        <v>374</v>
      </c>
      <c r="E43" s="18" t="s">
        <v>19</v>
      </c>
      <c r="F43" s="289">
        <v>240.37000000000001</v>
      </c>
      <c r="G43" s="39"/>
      <c r="H43" s="45"/>
    </row>
    <row r="44" s="2" customFormat="1" ht="16.8" customHeight="1">
      <c r="A44" s="39"/>
      <c r="B44" s="45"/>
      <c r="C44" s="290" t="s">
        <v>368</v>
      </c>
      <c r="D44" s="39"/>
      <c r="E44" s="39"/>
      <c r="F44" s="39"/>
      <c r="G44" s="39"/>
      <c r="H44" s="45"/>
    </row>
    <row r="45" s="2" customFormat="1" ht="16.8" customHeight="1">
      <c r="A45" s="39"/>
      <c r="B45" s="45"/>
      <c r="C45" s="288" t="s">
        <v>268</v>
      </c>
      <c r="D45" s="288" t="s">
        <v>379</v>
      </c>
      <c r="E45" s="18" t="s">
        <v>232</v>
      </c>
      <c r="F45" s="289">
        <v>240.37000000000001</v>
      </c>
      <c r="G45" s="39"/>
      <c r="H45" s="45"/>
    </row>
    <row r="46" s="8" customFormat="1" ht="16.8" customHeight="1">
      <c r="A46" s="149"/>
      <c r="B46" s="150"/>
      <c r="C46" s="285" t="s">
        <v>206</v>
      </c>
      <c r="D46" s="286" t="s">
        <v>207</v>
      </c>
      <c r="E46" s="286" t="s">
        <v>19</v>
      </c>
      <c r="F46" s="287">
        <v>240.37000000000001</v>
      </c>
      <c r="G46" s="149"/>
      <c r="H46" s="150"/>
    </row>
    <row r="47" s="2" customFormat="1" ht="16.8" customHeight="1">
      <c r="A47" s="39"/>
      <c r="B47" s="45"/>
      <c r="C47" s="288" t="s">
        <v>19</v>
      </c>
      <c r="D47" s="288" t="s">
        <v>374</v>
      </c>
      <c r="E47" s="18" t="s">
        <v>19</v>
      </c>
      <c r="F47" s="289">
        <v>240.37000000000001</v>
      </c>
      <c r="G47" s="39"/>
      <c r="H47" s="45"/>
    </row>
    <row r="48" s="2" customFormat="1" ht="16.8" customHeight="1">
      <c r="A48" s="39"/>
      <c r="B48" s="45"/>
      <c r="C48" s="290" t="s">
        <v>368</v>
      </c>
      <c r="D48" s="39"/>
      <c r="E48" s="39"/>
      <c r="F48" s="39"/>
      <c r="G48" s="39"/>
      <c r="H48" s="45"/>
    </row>
    <row r="49" s="2" customFormat="1" ht="16.8" customHeight="1">
      <c r="A49" s="39"/>
      <c r="B49" s="45"/>
      <c r="C49" s="288" t="s">
        <v>244</v>
      </c>
      <c r="D49" s="288" t="s">
        <v>380</v>
      </c>
      <c r="E49" s="18" t="s">
        <v>232</v>
      </c>
      <c r="F49" s="289">
        <v>240.37000000000001</v>
      </c>
      <c r="G49" s="39"/>
      <c r="H49" s="45"/>
    </row>
    <row r="50" s="8" customFormat="1" ht="16.8" customHeight="1">
      <c r="A50" s="149"/>
      <c r="B50" s="150"/>
      <c r="C50" s="285" t="s">
        <v>208</v>
      </c>
      <c r="D50" s="286" t="s">
        <v>209</v>
      </c>
      <c r="E50" s="286" t="s">
        <v>19</v>
      </c>
      <c r="F50" s="287">
        <v>240.37000000000001</v>
      </c>
      <c r="G50" s="149"/>
      <c r="H50" s="150"/>
    </row>
    <row r="51" s="2" customFormat="1" ht="16.8" customHeight="1">
      <c r="A51" s="39"/>
      <c r="B51" s="45"/>
      <c r="C51" s="288" t="s">
        <v>19</v>
      </c>
      <c r="D51" s="288" t="s">
        <v>374</v>
      </c>
      <c r="E51" s="18" t="s">
        <v>19</v>
      </c>
      <c r="F51" s="289">
        <v>240.37000000000001</v>
      </c>
      <c r="G51" s="39"/>
      <c r="H51" s="45"/>
    </row>
    <row r="52" s="2" customFormat="1" ht="16.8" customHeight="1">
      <c r="A52" s="39"/>
      <c r="B52" s="45"/>
      <c r="C52" s="290" t="s">
        <v>368</v>
      </c>
      <c r="D52" s="39"/>
      <c r="E52" s="39"/>
      <c r="F52" s="39"/>
      <c r="G52" s="39"/>
      <c r="H52" s="45"/>
    </row>
    <row r="53" s="2" customFormat="1" ht="16.8" customHeight="1">
      <c r="A53" s="39"/>
      <c r="B53" s="45"/>
      <c r="C53" s="288" t="s">
        <v>250</v>
      </c>
      <c r="D53" s="288" t="s">
        <v>251</v>
      </c>
      <c r="E53" s="18" t="s">
        <v>252</v>
      </c>
      <c r="F53" s="289">
        <v>60.093000000000004</v>
      </c>
      <c r="G53" s="39"/>
      <c r="H53" s="45"/>
    </row>
    <row r="54" s="8" customFormat="1" ht="16.8" customHeight="1">
      <c r="A54" s="149"/>
      <c r="B54" s="150"/>
      <c r="C54" s="285" t="s">
        <v>210</v>
      </c>
      <c r="D54" s="286" t="s">
        <v>211</v>
      </c>
      <c r="E54" s="286" t="s">
        <v>19</v>
      </c>
      <c r="F54" s="287">
        <v>29</v>
      </c>
      <c r="G54" s="149"/>
      <c r="H54" s="150"/>
    </row>
    <row r="55" s="2" customFormat="1" ht="16.8" customHeight="1">
      <c r="A55" s="39"/>
      <c r="B55" s="45"/>
      <c r="C55" s="288" t="s">
        <v>19</v>
      </c>
      <c r="D55" s="288" t="s">
        <v>381</v>
      </c>
      <c r="E55" s="18" t="s">
        <v>19</v>
      </c>
      <c r="F55" s="289">
        <v>29</v>
      </c>
      <c r="G55" s="39"/>
      <c r="H55" s="45"/>
    </row>
    <row r="56" s="2" customFormat="1" ht="16.8" customHeight="1">
      <c r="A56" s="39"/>
      <c r="B56" s="45"/>
      <c r="C56" s="290" t="s">
        <v>368</v>
      </c>
      <c r="D56" s="39"/>
      <c r="E56" s="39"/>
      <c r="F56" s="39"/>
      <c r="G56" s="39"/>
      <c r="H56" s="45"/>
    </row>
    <row r="57" s="2" customFormat="1" ht="16.8" customHeight="1">
      <c r="A57" s="39"/>
      <c r="B57" s="45"/>
      <c r="C57" s="288" t="s">
        <v>299</v>
      </c>
      <c r="D57" s="288" t="s">
        <v>382</v>
      </c>
      <c r="E57" s="18" t="s">
        <v>172</v>
      </c>
      <c r="F57" s="289">
        <v>29</v>
      </c>
      <c r="G57" s="39"/>
      <c r="H57" s="45"/>
    </row>
    <row r="58" s="8" customFormat="1" ht="16.8" customHeight="1">
      <c r="A58" s="149"/>
      <c r="B58" s="150"/>
      <c r="C58" s="285" t="s">
        <v>213</v>
      </c>
      <c r="D58" s="286" t="s">
        <v>214</v>
      </c>
      <c r="E58" s="286" t="s">
        <v>19</v>
      </c>
      <c r="F58" s="287">
        <v>17.670999999999999</v>
      </c>
      <c r="G58" s="149"/>
      <c r="H58" s="150"/>
    </row>
    <row r="59" s="2" customFormat="1">
      <c r="A59" s="39"/>
      <c r="B59" s="45"/>
      <c r="C59" s="288" t="s">
        <v>19</v>
      </c>
      <c r="D59" s="288" t="s">
        <v>383</v>
      </c>
      <c r="E59" s="18" t="s">
        <v>19</v>
      </c>
      <c r="F59" s="289">
        <v>17.670999999999999</v>
      </c>
      <c r="G59" s="39"/>
      <c r="H59" s="45"/>
    </row>
    <row r="60" s="2" customFormat="1" ht="16.8" customHeight="1">
      <c r="A60" s="39"/>
      <c r="B60" s="45"/>
      <c r="C60" s="290" t="s">
        <v>368</v>
      </c>
      <c r="D60" s="39"/>
      <c r="E60" s="39"/>
      <c r="F60" s="39"/>
      <c r="G60" s="39"/>
      <c r="H60" s="45"/>
    </row>
    <row r="61" s="2" customFormat="1" ht="16.8" customHeight="1">
      <c r="A61" s="39"/>
      <c r="B61" s="45"/>
      <c r="C61" s="288" t="s">
        <v>230</v>
      </c>
      <c r="D61" s="288" t="s">
        <v>384</v>
      </c>
      <c r="E61" s="18" t="s">
        <v>232</v>
      </c>
      <c r="F61" s="289">
        <v>17.670999999999999</v>
      </c>
      <c r="G61" s="39"/>
      <c r="H61" s="45"/>
    </row>
    <row r="62" s="2" customFormat="1" ht="16.8" customHeight="1">
      <c r="A62" s="39"/>
      <c r="B62" s="45"/>
      <c r="C62" s="288" t="s">
        <v>295</v>
      </c>
      <c r="D62" s="288" t="s">
        <v>385</v>
      </c>
      <c r="E62" s="18" t="s">
        <v>194</v>
      </c>
      <c r="F62" s="289">
        <v>17.670999999999999</v>
      </c>
      <c r="G62" s="39"/>
      <c r="H62" s="45"/>
    </row>
    <row r="63" s="2" customFormat="1" ht="16.8" customHeight="1">
      <c r="A63" s="39"/>
      <c r="B63" s="45"/>
      <c r="C63" s="288" t="s">
        <v>311</v>
      </c>
      <c r="D63" s="288" t="s">
        <v>386</v>
      </c>
      <c r="E63" s="18" t="s">
        <v>194</v>
      </c>
      <c r="F63" s="289">
        <v>17.670999999999999</v>
      </c>
      <c r="G63" s="39"/>
      <c r="H63" s="45"/>
    </row>
    <row r="64" s="2" customFormat="1" ht="16.8" customHeight="1">
      <c r="A64" s="39"/>
      <c r="B64" s="45"/>
      <c r="C64" s="288" t="s">
        <v>315</v>
      </c>
      <c r="D64" s="288" t="s">
        <v>316</v>
      </c>
      <c r="E64" s="18" t="s">
        <v>194</v>
      </c>
      <c r="F64" s="289">
        <v>18.024000000000001</v>
      </c>
      <c r="G64" s="39"/>
      <c r="H64" s="45"/>
    </row>
    <row r="65" s="8" customFormat="1" ht="16.8" customHeight="1">
      <c r="A65" s="149"/>
      <c r="B65" s="150"/>
      <c r="C65" s="285" t="s">
        <v>216</v>
      </c>
      <c r="D65" s="286" t="s">
        <v>217</v>
      </c>
      <c r="E65" s="286" t="s">
        <v>19</v>
      </c>
      <c r="F65" s="287">
        <v>33</v>
      </c>
      <c r="G65" s="149"/>
      <c r="H65" s="150"/>
    </row>
    <row r="66" s="2" customFormat="1" ht="16.8" customHeight="1">
      <c r="A66" s="39"/>
      <c r="B66" s="45"/>
      <c r="C66" s="288" t="s">
        <v>19</v>
      </c>
      <c r="D66" s="288" t="s">
        <v>387</v>
      </c>
      <c r="E66" s="18" t="s">
        <v>19</v>
      </c>
      <c r="F66" s="289">
        <v>33</v>
      </c>
      <c r="G66" s="39"/>
      <c r="H66" s="45"/>
    </row>
    <row r="67" s="2" customFormat="1" ht="16.8" customHeight="1">
      <c r="A67" s="39"/>
      <c r="B67" s="45"/>
      <c r="C67" s="290" t="s">
        <v>368</v>
      </c>
      <c r="D67" s="39"/>
      <c r="E67" s="39"/>
      <c r="F67" s="39"/>
      <c r="G67" s="39"/>
      <c r="H67" s="45"/>
    </row>
    <row r="68" s="2" customFormat="1" ht="16.8" customHeight="1">
      <c r="A68" s="39"/>
      <c r="B68" s="45"/>
      <c r="C68" s="288" t="s">
        <v>305</v>
      </c>
      <c r="D68" s="288" t="s">
        <v>388</v>
      </c>
      <c r="E68" s="18" t="s">
        <v>172</v>
      </c>
      <c r="F68" s="289">
        <v>33</v>
      </c>
      <c r="G68" s="39"/>
      <c r="H68" s="45"/>
    </row>
    <row r="69" s="8" customFormat="1" ht="16.8" customHeight="1">
      <c r="A69" s="149"/>
      <c r="B69" s="150"/>
      <c r="C69" s="285" t="s">
        <v>220</v>
      </c>
      <c r="D69" s="286" t="s">
        <v>221</v>
      </c>
      <c r="E69" s="286" t="s">
        <v>19</v>
      </c>
      <c r="F69" s="287">
        <v>30.100000000000001</v>
      </c>
      <c r="G69" s="149"/>
      <c r="H69" s="150"/>
    </row>
    <row r="70" s="2" customFormat="1" ht="16.8" customHeight="1">
      <c r="A70" s="39"/>
      <c r="B70" s="45"/>
      <c r="C70" s="288" t="s">
        <v>19</v>
      </c>
      <c r="D70" s="288" t="s">
        <v>389</v>
      </c>
      <c r="E70" s="18" t="s">
        <v>19</v>
      </c>
      <c r="F70" s="289">
        <v>2.8999999999999999</v>
      </c>
      <c r="G70" s="39"/>
      <c r="H70" s="45"/>
    </row>
    <row r="71" s="2" customFormat="1" ht="16.8" customHeight="1">
      <c r="A71" s="39"/>
      <c r="B71" s="45"/>
      <c r="C71" s="288" t="s">
        <v>19</v>
      </c>
      <c r="D71" s="288" t="s">
        <v>390</v>
      </c>
      <c r="E71" s="18" t="s">
        <v>19</v>
      </c>
      <c r="F71" s="289">
        <v>1.8</v>
      </c>
      <c r="G71" s="39"/>
      <c r="H71" s="45"/>
    </row>
    <row r="72" s="2" customFormat="1" ht="16.8" customHeight="1">
      <c r="A72" s="39"/>
      <c r="B72" s="45"/>
      <c r="C72" s="288" t="s">
        <v>19</v>
      </c>
      <c r="D72" s="288" t="s">
        <v>391</v>
      </c>
      <c r="E72" s="18" t="s">
        <v>19</v>
      </c>
      <c r="F72" s="289">
        <v>3.2999999999999998</v>
      </c>
      <c r="G72" s="39"/>
      <c r="H72" s="45"/>
    </row>
    <row r="73" s="2" customFormat="1" ht="16.8" customHeight="1">
      <c r="A73" s="39"/>
      <c r="B73" s="45"/>
      <c r="C73" s="288" t="s">
        <v>19</v>
      </c>
      <c r="D73" s="288" t="s">
        <v>392</v>
      </c>
      <c r="E73" s="18" t="s">
        <v>19</v>
      </c>
      <c r="F73" s="289">
        <v>5.5999999999999996</v>
      </c>
      <c r="G73" s="39"/>
      <c r="H73" s="45"/>
    </row>
    <row r="74" s="2" customFormat="1" ht="16.8" customHeight="1">
      <c r="A74" s="39"/>
      <c r="B74" s="45"/>
      <c r="C74" s="288" t="s">
        <v>19</v>
      </c>
      <c r="D74" s="288" t="s">
        <v>393</v>
      </c>
      <c r="E74" s="18" t="s">
        <v>19</v>
      </c>
      <c r="F74" s="289">
        <v>1.2</v>
      </c>
      <c r="G74" s="39"/>
      <c r="H74" s="45"/>
    </row>
    <row r="75" s="2" customFormat="1" ht="16.8" customHeight="1">
      <c r="A75" s="39"/>
      <c r="B75" s="45"/>
      <c r="C75" s="288" t="s">
        <v>19</v>
      </c>
      <c r="D75" s="288" t="s">
        <v>394</v>
      </c>
      <c r="E75" s="18" t="s">
        <v>19</v>
      </c>
      <c r="F75" s="289">
        <v>15.300000000000001</v>
      </c>
      <c r="G75" s="39"/>
      <c r="H75" s="45"/>
    </row>
    <row r="76" s="2" customFormat="1" ht="16.8" customHeight="1">
      <c r="A76" s="39"/>
      <c r="B76" s="45"/>
      <c r="C76" s="290" t="s">
        <v>368</v>
      </c>
      <c r="D76" s="39"/>
      <c r="E76" s="39"/>
      <c r="F76" s="39"/>
      <c r="G76" s="39"/>
      <c r="H76" s="45"/>
    </row>
    <row r="77" s="2" customFormat="1" ht="16.8" customHeight="1">
      <c r="A77" s="39"/>
      <c r="B77" s="45"/>
      <c r="C77" s="288" t="s">
        <v>320</v>
      </c>
      <c r="D77" s="288" t="s">
        <v>395</v>
      </c>
      <c r="E77" s="18" t="s">
        <v>194</v>
      </c>
      <c r="F77" s="289">
        <v>30.100000000000001</v>
      </c>
      <c r="G77" s="39"/>
      <c r="H77" s="45"/>
    </row>
    <row r="78" s="2" customFormat="1" ht="16.8" customHeight="1">
      <c r="A78" s="39"/>
      <c r="B78" s="45"/>
      <c r="C78" s="288" t="s">
        <v>330</v>
      </c>
      <c r="D78" s="288" t="s">
        <v>331</v>
      </c>
      <c r="E78" s="18" t="s">
        <v>194</v>
      </c>
      <c r="F78" s="289">
        <v>30.702000000000002</v>
      </c>
      <c r="G78" s="39"/>
      <c r="H78" s="45"/>
    </row>
    <row r="79" s="8" customFormat="1" ht="16.8" customHeight="1">
      <c r="A79" s="149"/>
      <c r="B79" s="150"/>
      <c r="C79" s="285" t="s">
        <v>223</v>
      </c>
      <c r="D79" s="286" t="s">
        <v>224</v>
      </c>
      <c r="E79" s="286" t="s">
        <v>19</v>
      </c>
      <c r="F79" s="287">
        <v>14</v>
      </c>
      <c r="G79" s="149"/>
      <c r="H79" s="150"/>
    </row>
    <row r="80" s="2" customFormat="1" ht="16.8" customHeight="1">
      <c r="A80" s="39"/>
      <c r="B80" s="45"/>
      <c r="C80" s="288" t="s">
        <v>19</v>
      </c>
      <c r="D80" s="288" t="s">
        <v>396</v>
      </c>
      <c r="E80" s="18" t="s">
        <v>19</v>
      </c>
      <c r="F80" s="289">
        <v>14</v>
      </c>
      <c r="G80" s="39"/>
      <c r="H80" s="45"/>
    </row>
    <row r="81" s="2" customFormat="1" ht="16.8" customHeight="1">
      <c r="A81" s="39"/>
      <c r="B81" s="45"/>
      <c r="C81" s="290" t="s">
        <v>368</v>
      </c>
      <c r="D81" s="39"/>
      <c r="E81" s="39"/>
      <c r="F81" s="39"/>
      <c r="G81" s="39"/>
      <c r="H81" s="45"/>
    </row>
    <row r="82" s="2" customFormat="1" ht="16.8" customHeight="1">
      <c r="A82" s="39"/>
      <c r="B82" s="45"/>
      <c r="C82" s="288" t="s">
        <v>260</v>
      </c>
      <c r="D82" s="288" t="s">
        <v>397</v>
      </c>
      <c r="E82" s="18" t="s">
        <v>172</v>
      </c>
      <c r="F82" s="289">
        <v>14</v>
      </c>
      <c r="G82" s="39"/>
      <c r="H82" s="45"/>
    </row>
    <row r="83" s="2" customFormat="1" ht="7.44" customHeight="1">
      <c r="A83" s="39"/>
      <c r="B83" s="167"/>
      <c r="C83" s="168"/>
      <c r="D83" s="168"/>
      <c r="E83" s="168"/>
      <c r="F83" s="168"/>
      <c r="G83" s="168"/>
      <c r="H83" s="45"/>
    </row>
    <row r="84" s="2" customFormat="1">
      <c r="A84" s="39"/>
      <c r="B84" s="39"/>
      <c r="C84" s="39"/>
      <c r="D84" s="39"/>
      <c r="E84" s="39"/>
      <c r="F84" s="39"/>
      <c r="G84" s="39"/>
      <c r="H84" s="39"/>
    </row>
  </sheetData>
  <sheetProtection sheet="1" formatColumns="0" formatRows="0" objects="1" scenarios="1" spinCount="100000" saltValue="CmhoX/o7J/FFYkftAsXvoL8aHiPa5ewE2Vkxq4I1aDM6ksQIDSkRt9mwG2G8KcM8UNY+dLb6HTbblDshZGzayw==" hashValue="GJoXNA+A2GKds6Nu7KQdrps8E71gps9kH8m/ws+ALV4lYCRLgFBw0QvTAdWsze+6/eZyMoGXONqhOJPlBMfG+w==" algorithmName="SHA-512" password="CC35"/>
  <mergeCells count="2">
    <mergeCell ref="D5:F5"/>
    <mergeCell ref="D6:F6"/>
  </mergeCells>
  <hyperlinks>
    <hyperlink ref="C11" r:id="rId1" display="VV0001"/>
    <hyperlink ref="C16" r:id="rId2" display="VV0002"/>
    <hyperlink ref="C20" r:id="rId3" display="VV0003"/>
    <hyperlink ref="C25" r:id="rId4" display="VV0001"/>
    <hyperlink ref="C30" r:id="rId5" display="VV0002"/>
    <hyperlink ref="C38" r:id="rId6" display="VV0003"/>
    <hyperlink ref="C42" r:id="rId7" display="VV0004"/>
    <hyperlink ref="C46" r:id="rId8" display="VV0005"/>
    <hyperlink ref="C50" r:id="rId9" display="VV0006"/>
    <hyperlink ref="C54" r:id="rId10" display="VV0007"/>
    <hyperlink ref="C58" r:id="rId11" display="VV0008"/>
    <hyperlink ref="C65" r:id="rId12" display="VV0009"/>
    <hyperlink ref="C69" r:id="rId13" display="VV0010"/>
    <hyperlink ref="C79" r:id="rId14" display="VV0011"/>
  </hyperlinks>
  <pageSetup paperSize="9" orientation="portrait" blackAndWhite="1" fitToHeight="100"/>
  <headerFooter>
    <oddFooter>&amp;CStrana &amp;P z &amp;N</oddFooter>
  </headerFooter>
  <drawing r:id="rId15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91" customWidth="1"/>
    <col min="2" max="2" width="1.667969" style="291" customWidth="1"/>
    <col min="3" max="4" width="5" style="291" customWidth="1"/>
    <col min="5" max="5" width="11.66016" style="291" customWidth="1"/>
    <col min="6" max="6" width="9.160156" style="291" customWidth="1"/>
    <col min="7" max="7" width="5" style="291" customWidth="1"/>
    <col min="8" max="8" width="77.83203" style="291" customWidth="1"/>
    <col min="9" max="10" width="20" style="291" customWidth="1"/>
    <col min="11" max="11" width="1.667969" style="291" customWidth="1"/>
  </cols>
  <sheetData>
    <row r="1" s="1" customFormat="1" ht="37.5" customHeight="1"/>
    <row r="2" s="1" customFormat="1" ht="7.5" customHeight="1">
      <c r="B2" s="292"/>
      <c r="C2" s="293"/>
      <c r="D2" s="293"/>
      <c r="E2" s="293"/>
      <c r="F2" s="293"/>
      <c r="G2" s="293"/>
      <c r="H2" s="293"/>
      <c r="I2" s="293"/>
      <c r="J2" s="293"/>
      <c r="K2" s="294"/>
    </row>
    <row r="3" s="15" customFormat="1" ht="45" customHeight="1">
      <c r="B3" s="295"/>
      <c r="C3" s="296" t="s">
        <v>398</v>
      </c>
      <c r="D3" s="296"/>
      <c r="E3" s="296"/>
      <c r="F3" s="296"/>
      <c r="G3" s="296"/>
      <c r="H3" s="296"/>
      <c r="I3" s="296"/>
      <c r="J3" s="296"/>
      <c r="K3" s="297"/>
    </row>
    <row r="4" s="1" customFormat="1" ht="25.5" customHeight="1">
      <c r="B4" s="298"/>
      <c r="C4" s="299" t="s">
        <v>399</v>
      </c>
      <c r="D4" s="299"/>
      <c r="E4" s="299"/>
      <c r="F4" s="299"/>
      <c r="G4" s="299"/>
      <c r="H4" s="299"/>
      <c r="I4" s="299"/>
      <c r="J4" s="299"/>
      <c r="K4" s="300"/>
    </row>
    <row r="5" s="1" customFormat="1" ht="5.25" customHeight="1">
      <c r="B5" s="298"/>
      <c r="C5" s="301"/>
      <c r="D5" s="301"/>
      <c r="E5" s="301"/>
      <c r="F5" s="301"/>
      <c r="G5" s="301"/>
      <c r="H5" s="301"/>
      <c r="I5" s="301"/>
      <c r="J5" s="301"/>
      <c r="K5" s="300"/>
    </row>
    <row r="6" s="1" customFormat="1" ht="15" customHeight="1">
      <c r="B6" s="298"/>
      <c r="C6" s="302" t="s">
        <v>400</v>
      </c>
      <c r="D6" s="302"/>
      <c r="E6" s="302"/>
      <c r="F6" s="302"/>
      <c r="G6" s="302"/>
      <c r="H6" s="302"/>
      <c r="I6" s="302"/>
      <c r="J6" s="302"/>
      <c r="K6" s="300"/>
    </row>
    <row r="7" s="1" customFormat="1" ht="15" customHeight="1">
      <c r="B7" s="303"/>
      <c r="C7" s="302" t="s">
        <v>401</v>
      </c>
      <c r="D7" s="302"/>
      <c r="E7" s="302"/>
      <c r="F7" s="302"/>
      <c r="G7" s="302"/>
      <c r="H7" s="302"/>
      <c r="I7" s="302"/>
      <c r="J7" s="302"/>
      <c r="K7" s="300"/>
    </row>
    <row r="8" s="1" customFormat="1" ht="12.75" customHeight="1">
      <c r="B8" s="303"/>
      <c r="C8" s="302"/>
      <c r="D8" s="302"/>
      <c r="E8" s="302"/>
      <c r="F8" s="302"/>
      <c r="G8" s="302"/>
      <c r="H8" s="302"/>
      <c r="I8" s="302"/>
      <c r="J8" s="302"/>
      <c r="K8" s="300"/>
    </row>
    <row r="9" s="1" customFormat="1" ht="15" customHeight="1">
      <c r="B9" s="303"/>
      <c r="C9" s="302" t="s">
        <v>402</v>
      </c>
      <c r="D9" s="302"/>
      <c r="E9" s="302"/>
      <c r="F9" s="302"/>
      <c r="G9" s="302"/>
      <c r="H9" s="302"/>
      <c r="I9" s="302"/>
      <c r="J9" s="302"/>
      <c r="K9" s="300"/>
    </row>
    <row r="10" s="1" customFormat="1" ht="15" customHeight="1">
      <c r="B10" s="303"/>
      <c r="C10" s="302"/>
      <c r="D10" s="302" t="s">
        <v>403</v>
      </c>
      <c r="E10" s="302"/>
      <c r="F10" s="302"/>
      <c r="G10" s="302"/>
      <c r="H10" s="302"/>
      <c r="I10" s="302"/>
      <c r="J10" s="302"/>
      <c r="K10" s="300"/>
    </row>
    <row r="11" s="1" customFormat="1" ht="15" customHeight="1">
      <c r="B11" s="303"/>
      <c r="C11" s="304"/>
      <c r="D11" s="302" t="s">
        <v>404</v>
      </c>
      <c r="E11" s="302"/>
      <c r="F11" s="302"/>
      <c r="G11" s="302"/>
      <c r="H11" s="302"/>
      <c r="I11" s="302"/>
      <c r="J11" s="302"/>
      <c r="K11" s="300"/>
    </row>
    <row r="12" s="1" customFormat="1" ht="15" customHeight="1">
      <c r="B12" s="303"/>
      <c r="C12" s="304"/>
      <c r="D12" s="302"/>
      <c r="E12" s="302"/>
      <c r="F12" s="302"/>
      <c r="G12" s="302"/>
      <c r="H12" s="302"/>
      <c r="I12" s="302"/>
      <c r="J12" s="302"/>
      <c r="K12" s="300"/>
    </row>
    <row r="13" s="1" customFormat="1" ht="15" customHeight="1">
      <c r="B13" s="303"/>
      <c r="C13" s="304"/>
      <c r="D13" s="305" t="s">
        <v>405</v>
      </c>
      <c r="E13" s="302"/>
      <c r="F13" s="302"/>
      <c r="G13" s="302"/>
      <c r="H13" s="302"/>
      <c r="I13" s="302"/>
      <c r="J13" s="302"/>
      <c r="K13" s="300"/>
    </row>
    <row r="14" s="1" customFormat="1" ht="12.75" customHeight="1">
      <c r="B14" s="303"/>
      <c r="C14" s="304"/>
      <c r="D14" s="304"/>
      <c r="E14" s="304"/>
      <c r="F14" s="304"/>
      <c r="G14" s="304"/>
      <c r="H14" s="304"/>
      <c r="I14" s="304"/>
      <c r="J14" s="304"/>
      <c r="K14" s="300"/>
    </row>
    <row r="15" s="1" customFormat="1" ht="15" customHeight="1">
      <c r="B15" s="303"/>
      <c r="C15" s="304"/>
      <c r="D15" s="302" t="s">
        <v>406</v>
      </c>
      <c r="E15" s="302"/>
      <c r="F15" s="302"/>
      <c r="G15" s="302"/>
      <c r="H15" s="302"/>
      <c r="I15" s="302"/>
      <c r="J15" s="302"/>
      <c r="K15" s="300"/>
    </row>
    <row r="16" s="1" customFormat="1" ht="15" customHeight="1">
      <c r="B16" s="303"/>
      <c r="C16" s="304"/>
      <c r="D16" s="302" t="s">
        <v>407</v>
      </c>
      <c r="E16" s="302"/>
      <c r="F16" s="302"/>
      <c r="G16" s="302"/>
      <c r="H16" s="302"/>
      <c r="I16" s="302"/>
      <c r="J16" s="302"/>
      <c r="K16" s="300"/>
    </row>
    <row r="17" s="1" customFormat="1" ht="15" customHeight="1">
      <c r="B17" s="303"/>
      <c r="C17" s="304"/>
      <c r="D17" s="302" t="s">
        <v>408</v>
      </c>
      <c r="E17" s="302"/>
      <c r="F17" s="302"/>
      <c r="G17" s="302"/>
      <c r="H17" s="302"/>
      <c r="I17" s="302"/>
      <c r="J17" s="302"/>
      <c r="K17" s="300"/>
    </row>
    <row r="18" s="1" customFormat="1" ht="15" customHeight="1">
      <c r="B18" s="303"/>
      <c r="C18" s="304"/>
      <c r="D18" s="304"/>
      <c r="E18" s="306" t="s">
        <v>79</v>
      </c>
      <c r="F18" s="302" t="s">
        <v>409</v>
      </c>
      <c r="G18" s="302"/>
      <c r="H18" s="302"/>
      <c r="I18" s="302"/>
      <c r="J18" s="302"/>
      <c r="K18" s="300"/>
    </row>
    <row r="19" s="1" customFormat="1" ht="15" customHeight="1">
      <c r="B19" s="303"/>
      <c r="C19" s="304"/>
      <c r="D19" s="304"/>
      <c r="E19" s="306" t="s">
        <v>410</v>
      </c>
      <c r="F19" s="302" t="s">
        <v>411</v>
      </c>
      <c r="G19" s="302"/>
      <c r="H19" s="302"/>
      <c r="I19" s="302"/>
      <c r="J19" s="302"/>
      <c r="K19" s="300"/>
    </row>
    <row r="20" s="1" customFormat="1" ht="15" customHeight="1">
      <c r="B20" s="303"/>
      <c r="C20" s="304"/>
      <c r="D20" s="304"/>
      <c r="E20" s="306" t="s">
        <v>412</v>
      </c>
      <c r="F20" s="302" t="s">
        <v>413</v>
      </c>
      <c r="G20" s="302"/>
      <c r="H20" s="302"/>
      <c r="I20" s="302"/>
      <c r="J20" s="302"/>
      <c r="K20" s="300"/>
    </row>
    <row r="21" s="1" customFormat="1" ht="15" customHeight="1">
      <c r="B21" s="303"/>
      <c r="C21" s="304"/>
      <c r="D21" s="304"/>
      <c r="E21" s="306" t="s">
        <v>414</v>
      </c>
      <c r="F21" s="302" t="s">
        <v>92</v>
      </c>
      <c r="G21" s="302"/>
      <c r="H21" s="302"/>
      <c r="I21" s="302"/>
      <c r="J21" s="302"/>
      <c r="K21" s="300"/>
    </row>
    <row r="22" s="1" customFormat="1" ht="15" customHeight="1">
      <c r="B22" s="303"/>
      <c r="C22" s="304"/>
      <c r="D22" s="304"/>
      <c r="E22" s="306" t="s">
        <v>415</v>
      </c>
      <c r="F22" s="302" t="s">
        <v>416</v>
      </c>
      <c r="G22" s="302"/>
      <c r="H22" s="302"/>
      <c r="I22" s="302"/>
      <c r="J22" s="302"/>
      <c r="K22" s="300"/>
    </row>
    <row r="23" s="1" customFormat="1" ht="15" customHeight="1">
      <c r="B23" s="303"/>
      <c r="C23" s="304"/>
      <c r="D23" s="304"/>
      <c r="E23" s="306" t="s">
        <v>86</v>
      </c>
      <c r="F23" s="302" t="s">
        <v>417</v>
      </c>
      <c r="G23" s="302"/>
      <c r="H23" s="302"/>
      <c r="I23" s="302"/>
      <c r="J23" s="302"/>
      <c r="K23" s="300"/>
    </row>
    <row r="24" s="1" customFormat="1" ht="12.75" customHeight="1">
      <c r="B24" s="303"/>
      <c r="C24" s="304"/>
      <c r="D24" s="304"/>
      <c r="E24" s="304"/>
      <c r="F24" s="304"/>
      <c r="G24" s="304"/>
      <c r="H24" s="304"/>
      <c r="I24" s="304"/>
      <c r="J24" s="304"/>
      <c r="K24" s="300"/>
    </row>
    <row r="25" s="1" customFormat="1" ht="15" customHeight="1">
      <c r="B25" s="303"/>
      <c r="C25" s="302" t="s">
        <v>418</v>
      </c>
      <c r="D25" s="302"/>
      <c r="E25" s="302"/>
      <c r="F25" s="302"/>
      <c r="G25" s="302"/>
      <c r="H25" s="302"/>
      <c r="I25" s="302"/>
      <c r="J25" s="302"/>
      <c r="K25" s="300"/>
    </row>
    <row r="26" s="1" customFormat="1" ht="15" customHeight="1">
      <c r="B26" s="303"/>
      <c r="C26" s="302" t="s">
        <v>419</v>
      </c>
      <c r="D26" s="302"/>
      <c r="E26" s="302"/>
      <c r="F26" s="302"/>
      <c r="G26" s="302"/>
      <c r="H26" s="302"/>
      <c r="I26" s="302"/>
      <c r="J26" s="302"/>
      <c r="K26" s="300"/>
    </row>
    <row r="27" s="1" customFormat="1" ht="15" customHeight="1">
      <c r="B27" s="303"/>
      <c r="C27" s="302"/>
      <c r="D27" s="302" t="s">
        <v>420</v>
      </c>
      <c r="E27" s="302"/>
      <c r="F27" s="302"/>
      <c r="G27" s="302"/>
      <c r="H27" s="302"/>
      <c r="I27" s="302"/>
      <c r="J27" s="302"/>
      <c r="K27" s="300"/>
    </row>
    <row r="28" s="1" customFormat="1" ht="15" customHeight="1">
      <c r="B28" s="303"/>
      <c r="C28" s="304"/>
      <c r="D28" s="302" t="s">
        <v>421</v>
      </c>
      <c r="E28" s="302"/>
      <c r="F28" s="302"/>
      <c r="G28" s="302"/>
      <c r="H28" s="302"/>
      <c r="I28" s="302"/>
      <c r="J28" s="302"/>
      <c r="K28" s="300"/>
    </row>
    <row r="29" s="1" customFormat="1" ht="12.75" customHeight="1">
      <c r="B29" s="303"/>
      <c r="C29" s="304"/>
      <c r="D29" s="304"/>
      <c r="E29" s="304"/>
      <c r="F29" s="304"/>
      <c r="G29" s="304"/>
      <c r="H29" s="304"/>
      <c r="I29" s="304"/>
      <c r="J29" s="304"/>
      <c r="K29" s="300"/>
    </row>
    <row r="30" s="1" customFormat="1" ht="15" customHeight="1">
      <c r="B30" s="303"/>
      <c r="C30" s="304"/>
      <c r="D30" s="302" t="s">
        <v>422</v>
      </c>
      <c r="E30" s="302"/>
      <c r="F30" s="302"/>
      <c r="G30" s="302"/>
      <c r="H30" s="302"/>
      <c r="I30" s="302"/>
      <c r="J30" s="302"/>
      <c r="K30" s="300"/>
    </row>
    <row r="31" s="1" customFormat="1" ht="15" customHeight="1">
      <c r="B31" s="303"/>
      <c r="C31" s="304"/>
      <c r="D31" s="302" t="s">
        <v>423</v>
      </c>
      <c r="E31" s="302"/>
      <c r="F31" s="302"/>
      <c r="G31" s="302"/>
      <c r="H31" s="302"/>
      <c r="I31" s="302"/>
      <c r="J31" s="302"/>
      <c r="K31" s="300"/>
    </row>
    <row r="32" s="1" customFormat="1" ht="12.75" customHeight="1">
      <c r="B32" s="303"/>
      <c r="C32" s="304"/>
      <c r="D32" s="304"/>
      <c r="E32" s="304"/>
      <c r="F32" s="304"/>
      <c r="G32" s="304"/>
      <c r="H32" s="304"/>
      <c r="I32" s="304"/>
      <c r="J32" s="304"/>
      <c r="K32" s="300"/>
    </row>
    <row r="33" s="1" customFormat="1" ht="15" customHeight="1">
      <c r="B33" s="303"/>
      <c r="C33" s="304"/>
      <c r="D33" s="302" t="s">
        <v>424</v>
      </c>
      <c r="E33" s="302"/>
      <c r="F33" s="302"/>
      <c r="G33" s="302"/>
      <c r="H33" s="302"/>
      <c r="I33" s="302"/>
      <c r="J33" s="302"/>
      <c r="K33" s="300"/>
    </row>
    <row r="34" s="1" customFormat="1" ht="15" customHeight="1">
      <c r="B34" s="303"/>
      <c r="C34" s="304"/>
      <c r="D34" s="302" t="s">
        <v>425</v>
      </c>
      <c r="E34" s="302"/>
      <c r="F34" s="302"/>
      <c r="G34" s="302"/>
      <c r="H34" s="302"/>
      <c r="I34" s="302"/>
      <c r="J34" s="302"/>
      <c r="K34" s="300"/>
    </row>
    <row r="35" s="1" customFormat="1" ht="15" customHeight="1">
      <c r="B35" s="303"/>
      <c r="C35" s="304"/>
      <c r="D35" s="302" t="s">
        <v>426</v>
      </c>
      <c r="E35" s="302"/>
      <c r="F35" s="302"/>
      <c r="G35" s="302"/>
      <c r="H35" s="302"/>
      <c r="I35" s="302"/>
      <c r="J35" s="302"/>
      <c r="K35" s="300"/>
    </row>
    <row r="36" s="1" customFormat="1" ht="15" customHeight="1">
      <c r="B36" s="303"/>
      <c r="C36" s="304"/>
      <c r="D36" s="302"/>
      <c r="E36" s="305" t="s">
        <v>119</v>
      </c>
      <c r="F36" s="302"/>
      <c r="G36" s="302" t="s">
        <v>427</v>
      </c>
      <c r="H36" s="302"/>
      <c r="I36" s="302"/>
      <c r="J36" s="302"/>
      <c r="K36" s="300"/>
    </row>
    <row r="37" s="1" customFormat="1" ht="30.75" customHeight="1">
      <c r="B37" s="303"/>
      <c r="C37" s="304"/>
      <c r="D37" s="302"/>
      <c r="E37" s="305" t="s">
        <v>428</v>
      </c>
      <c r="F37" s="302"/>
      <c r="G37" s="302" t="s">
        <v>429</v>
      </c>
      <c r="H37" s="302"/>
      <c r="I37" s="302"/>
      <c r="J37" s="302"/>
      <c r="K37" s="300"/>
    </row>
    <row r="38" s="1" customFormat="1" ht="15" customHeight="1">
      <c r="B38" s="303"/>
      <c r="C38" s="304"/>
      <c r="D38" s="302"/>
      <c r="E38" s="305" t="s">
        <v>55</v>
      </c>
      <c r="F38" s="302"/>
      <c r="G38" s="302" t="s">
        <v>430</v>
      </c>
      <c r="H38" s="302"/>
      <c r="I38" s="302"/>
      <c r="J38" s="302"/>
      <c r="K38" s="300"/>
    </row>
    <row r="39" s="1" customFormat="1" ht="15" customHeight="1">
      <c r="B39" s="303"/>
      <c r="C39" s="304"/>
      <c r="D39" s="302"/>
      <c r="E39" s="305" t="s">
        <v>56</v>
      </c>
      <c r="F39" s="302"/>
      <c r="G39" s="302" t="s">
        <v>431</v>
      </c>
      <c r="H39" s="302"/>
      <c r="I39" s="302"/>
      <c r="J39" s="302"/>
      <c r="K39" s="300"/>
    </row>
    <row r="40" s="1" customFormat="1" ht="15" customHeight="1">
      <c r="B40" s="303"/>
      <c r="C40" s="304"/>
      <c r="D40" s="302"/>
      <c r="E40" s="305" t="s">
        <v>120</v>
      </c>
      <c r="F40" s="302"/>
      <c r="G40" s="302" t="s">
        <v>432</v>
      </c>
      <c r="H40" s="302"/>
      <c r="I40" s="302"/>
      <c r="J40" s="302"/>
      <c r="K40" s="300"/>
    </row>
    <row r="41" s="1" customFormat="1" ht="15" customHeight="1">
      <c r="B41" s="303"/>
      <c r="C41" s="304"/>
      <c r="D41" s="302"/>
      <c r="E41" s="305" t="s">
        <v>121</v>
      </c>
      <c r="F41" s="302"/>
      <c r="G41" s="302" t="s">
        <v>433</v>
      </c>
      <c r="H41" s="302"/>
      <c r="I41" s="302"/>
      <c r="J41" s="302"/>
      <c r="K41" s="300"/>
    </row>
    <row r="42" s="1" customFormat="1" ht="15" customHeight="1">
      <c r="B42" s="303"/>
      <c r="C42" s="304"/>
      <c r="D42" s="302"/>
      <c r="E42" s="305" t="s">
        <v>434</v>
      </c>
      <c r="F42" s="302"/>
      <c r="G42" s="302" t="s">
        <v>435</v>
      </c>
      <c r="H42" s="302"/>
      <c r="I42" s="302"/>
      <c r="J42" s="302"/>
      <c r="K42" s="300"/>
    </row>
    <row r="43" s="1" customFormat="1" ht="15" customHeight="1">
      <c r="B43" s="303"/>
      <c r="C43" s="304"/>
      <c r="D43" s="302"/>
      <c r="E43" s="305"/>
      <c r="F43" s="302"/>
      <c r="G43" s="302" t="s">
        <v>436</v>
      </c>
      <c r="H43" s="302"/>
      <c r="I43" s="302"/>
      <c r="J43" s="302"/>
      <c r="K43" s="300"/>
    </row>
    <row r="44" s="1" customFormat="1" ht="15" customHeight="1">
      <c r="B44" s="303"/>
      <c r="C44" s="304"/>
      <c r="D44" s="302"/>
      <c r="E44" s="305" t="s">
        <v>437</v>
      </c>
      <c r="F44" s="302"/>
      <c r="G44" s="302" t="s">
        <v>438</v>
      </c>
      <c r="H44" s="302"/>
      <c r="I44" s="302"/>
      <c r="J44" s="302"/>
      <c r="K44" s="300"/>
    </row>
    <row r="45" s="1" customFormat="1" ht="15" customHeight="1">
      <c r="B45" s="303"/>
      <c r="C45" s="304"/>
      <c r="D45" s="302"/>
      <c r="E45" s="305" t="s">
        <v>123</v>
      </c>
      <c r="F45" s="302"/>
      <c r="G45" s="302" t="s">
        <v>439</v>
      </c>
      <c r="H45" s="302"/>
      <c r="I45" s="302"/>
      <c r="J45" s="302"/>
      <c r="K45" s="300"/>
    </row>
    <row r="46" s="1" customFormat="1" ht="12.75" customHeight="1">
      <c r="B46" s="303"/>
      <c r="C46" s="304"/>
      <c r="D46" s="302"/>
      <c r="E46" s="302"/>
      <c r="F46" s="302"/>
      <c r="G46" s="302"/>
      <c r="H46" s="302"/>
      <c r="I46" s="302"/>
      <c r="J46" s="302"/>
      <c r="K46" s="300"/>
    </row>
    <row r="47" s="1" customFormat="1" ht="15" customHeight="1">
      <c r="B47" s="303"/>
      <c r="C47" s="304"/>
      <c r="D47" s="302" t="s">
        <v>440</v>
      </c>
      <c r="E47" s="302"/>
      <c r="F47" s="302"/>
      <c r="G47" s="302"/>
      <c r="H47" s="302"/>
      <c r="I47" s="302"/>
      <c r="J47" s="302"/>
      <c r="K47" s="300"/>
    </row>
    <row r="48" s="1" customFormat="1" ht="15" customHeight="1">
      <c r="B48" s="303"/>
      <c r="C48" s="304"/>
      <c r="D48" s="304"/>
      <c r="E48" s="302" t="s">
        <v>441</v>
      </c>
      <c r="F48" s="302"/>
      <c r="G48" s="302"/>
      <c r="H48" s="302"/>
      <c r="I48" s="302"/>
      <c r="J48" s="302"/>
      <c r="K48" s="300"/>
    </row>
    <row r="49" s="1" customFormat="1" ht="15" customHeight="1">
      <c r="B49" s="303"/>
      <c r="C49" s="304"/>
      <c r="D49" s="304"/>
      <c r="E49" s="302" t="s">
        <v>442</v>
      </c>
      <c r="F49" s="302"/>
      <c r="G49" s="302"/>
      <c r="H49" s="302"/>
      <c r="I49" s="302"/>
      <c r="J49" s="302"/>
      <c r="K49" s="300"/>
    </row>
    <row r="50" s="1" customFormat="1" ht="15" customHeight="1">
      <c r="B50" s="303"/>
      <c r="C50" s="304"/>
      <c r="D50" s="304"/>
      <c r="E50" s="302" t="s">
        <v>443</v>
      </c>
      <c r="F50" s="302"/>
      <c r="G50" s="302"/>
      <c r="H50" s="302"/>
      <c r="I50" s="302"/>
      <c r="J50" s="302"/>
      <c r="K50" s="300"/>
    </row>
    <row r="51" s="1" customFormat="1" ht="15" customHeight="1">
      <c r="B51" s="303"/>
      <c r="C51" s="304"/>
      <c r="D51" s="302" t="s">
        <v>444</v>
      </c>
      <c r="E51" s="302"/>
      <c r="F51" s="302"/>
      <c r="G51" s="302"/>
      <c r="H51" s="302"/>
      <c r="I51" s="302"/>
      <c r="J51" s="302"/>
      <c r="K51" s="300"/>
    </row>
    <row r="52" s="1" customFormat="1" ht="25.5" customHeight="1">
      <c r="B52" s="298"/>
      <c r="C52" s="299" t="s">
        <v>445</v>
      </c>
      <c r="D52" s="299"/>
      <c r="E52" s="299"/>
      <c r="F52" s="299"/>
      <c r="G52" s="299"/>
      <c r="H52" s="299"/>
      <c r="I52" s="299"/>
      <c r="J52" s="299"/>
      <c r="K52" s="300"/>
    </row>
    <row r="53" s="1" customFormat="1" ht="5.25" customHeight="1">
      <c r="B53" s="298"/>
      <c r="C53" s="301"/>
      <c r="D53" s="301"/>
      <c r="E53" s="301"/>
      <c r="F53" s="301"/>
      <c r="G53" s="301"/>
      <c r="H53" s="301"/>
      <c r="I53" s="301"/>
      <c r="J53" s="301"/>
      <c r="K53" s="300"/>
    </row>
    <row r="54" s="1" customFormat="1" ht="15" customHeight="1">
      <c r="B54" s="298"/>
      <c r="C54" s="302" t="s">
        <v>446</v>
      </c>
      <c r="D54" s="302"/>
      <c r="E54" s="302"/>
      <c r="F54" s="302"/>
      <c r="G54" s="302"/>
      <c r="H54" s="302"/>
      <c r="I54" s="302"/>
      <c r="J54" s="302"/>
      <c r="K54" s="300"/>
    </row>
    <row r="55" s="1" customFormat="1" ht="15" customHeight="1">
      <c r="B55" s="298"/>
      <c r="C55" s="302" t="s">
        <v>447</v>
      </c>
      <c r="D55" s="302"/>
      <c r="E55" s="302"/>
      <c r="F55" s="302"/>
      <c r="G55" s="302"/>
      <c r="H55" s="302"/>
      <c r="I55" s="302"/>
      <c r="J55" s="302"/>
      <c r="K55" s="300"/>
    </row>
    <row r="56" s="1" customFormat="1" ht="12.75" customHeight="1">
      <c r="B56" s="298"/>
      <c r="C56" s="302"/>
      <c r="D56" s="302"/>
      <c r="E56" s="302"/>
      <c r="F56" s="302"/>
      <c r="G56" s="302"/>
      <c r="H56" s="302"/>
      <c r="I56" s="302"/>
      <c r="J56" s="302"/>
      <c r="K56" s="300"/>
    </row>
    <row r="57" s="1" customFormat="1" ht="15" customHeight="1">
      <c r="B57" s="298"/>
      <c r="C57" s="302" t="s">
        <v>448</v>
      </c>
      <c r="D57" s="302"/>
      <c r="E57" s="302"/>
      <c r="F57" s="302"/>
      <c r="G57" s="302"/>
      <c r="H57" s="302"/>
      <c r="I57" s="302"/>
      <c r="J57" s="302"/>
      <c r="K57" s="300"/>
    </row>
    <row r="58" s="1" customFormat="1" ht="15" customHeight="1">
      <c r="B58" s="298"/>
      <c r="C58" s="304"/>
      <c r="D58" s="302" t="s">
        <v>449</v>
      </c>
      <c r="E58" s="302"/>
      <c r="F58" s="302"/>
      <c r="G58" s="302"/>
      <c r="H58" s="302"/>
      <c r="I58" s="302"/>
      <c r="J58" s="302"/>
      <c r="K58" s="300"/>
    </row>
    <row r="59" s="1" customFormat="1" ht="15" customHeight="1">
      <c r="B59" s="298"/>
      <c r="C59" s="304"/>
      <c r="D59" s="302" t="s">
        <v>450</v>
      </c>
      <c r="E59" s="302"/>
      <c r="F59" s="302"/>
      <c r="G59" s="302"/>
      <c r="H59" s="302"/>
      <c r="I59" s="302"/>
      <c r="J59" s="302"/>
      <c r="K59" s="300"/>
    </row>
    <row r="60" s="1" customFormat="1" ht="15" customHeight="1">
      <c r="B60" s="298"/>
      <c r="C60" s="304"/>
      <c r="D60" s="302" t="s">
        <v>451</v>
      </c>
      <c r="E60" s="302"/>
      <c r="F60" s="302"/>
      <c r="G60" s="302"/>
      <c r="H60" s="302"/>
      <c r="I60" s="302"/>
      <c r="J60" s="302"/>
      <c r="K60" s="300"/>
    </row>
    <row r="61" s="1" customFormat="1" ht="15" customHeight="1">
      <c r="B61" s="298"/>
      <c r="C61" s="304"/>
      <c r="D61" s="302" t="s">
        <v>452</v>
      </c>
      <c r="E61" s="302"/>
      <c r="F61" s="302"/>
      <c r="G61" s="302"/>
      <c r="H61" s="302"/>
      <c r="I61" s="302"/>
      <c r="J61" s="302"/>
      <c r="K61" s="300"/>
    </row>
    <row r="62" s="1" customFormat="1" ht="15" customHeight="1">
      <c r="B62" s="298"/>
      <c r="C62" s="304"/>
      <c r="D62" s="307" t="s">
        <v>453</v>
      </c>
      <c r="E62" s="307"/>
      <c r="F62" s="307"/>
      <c r="G62" s="307"/>
      <c r="H62" s="307"/>
      <c r="I62" s="307"/>
      <c r="J62" s="307"/>
      <c r="K62" s="300"/>
    </row>
    <row r="63" s="1" customFormat="1" ht="15" customHeight="1">
      <c r="B63" s="298"/>
      <c r="C63" s="304"/>
      <c r="D63" s="302" t="s">
        <v>454</v>
      </c>
      <c r="E63" s="302"/>
      <c r="F63" s="302"/>
      <c r="G63" s="302"/>
      <c r="H63" s="302"/>
      <c r="I63" s="302"/>
      <c r="J63" s="302"/>
      <c r="K63" s="300"/>
    </row>
    <row r="64" s="1" customFormat="1" ht="12.75" customHeight="1">
      <c r="B64" s="298"/>
      <c r="C64" s="304"/>
      <c r="D64" s="304"/>
      <c r="E64" s="308"/>
      <c r="F64" s="304"/>
      <c r="G64" s="304"/>
      <c r="H64" s="304"/>
      <c r="I64" s="304"/>
      <c r="J64" s="304"/>
      <c r="K64" s="300"/>
    </row>
    <row r="65" s="1" customFormat="1" ht="15" customHeight="1">
      <c r="B65" s="298"/>
      <c r="C65" s="304"/>
      <c r="D65" s="302" t="s">
        <v>455</v>
      </c>
      <c r="E65" s="302"/>
      <c r="F65" s="302"/>
      <c r="G65" s="302"/>
      <c r="H65" s="302"/>
      <c r="I65" s="302"/>
      <c r="J65" s="302"/>
      <c r="K65" s="300"/>
    </row>
    <row r="66" s="1" customFormat="1" ht="15" customHeight="1">
      <c r="B66" s="298"/>
      <c r="C66" s="304"/>
      <c r="D66" s="307" t="s">
        <v>456</v>
      </c>
      <c r="E66" s="307"/>
      <c r="F66" s="307"/>
      <c r="G66" s="307"/>
      <c r="H66" s="307"/>
      <c r="I66" s="307"/>
      <c r="J66" s="307"/>
      <c r="K66" s="300"/>
    </row>
    <row r="67" s="1" customFormat="1" ht="15" customHeight="1">
      <c r="B67" s="298"/>
      <c r="C67" s="304"/>
      <c r="D67" s="302" t="s">
        <v>457</v>
      </c>
      <c r="E67" s="302"/>
      <c r="F67" s="302"/>
      <c r="G67" s="302"/>
      <c r="H67" s="302"/>
      <c r="I67" s="302"/>
      <c r="J67" s="302"/>
      <c r="K67" s="300"/>
    </row>
    <row r="68" s="1" customFormat="1" ht="15" customHeight="1">
      <c r="B68" s="298"/>
      <c r="C68" s="304"/>
      <c r="D68" s="302" t="s">
        <v>458</v>
      </c>
      <c r="E68" s="302"/>
      <c r="F68" s="302"/>
      <c r="G68" s="302"/>
      <c r="H68" s="302"/>
      <c r="I68" s="302"/>
      <c r="J68" s="302"/>
      <c r="K68" s="300"/>
    </row>
    <row r="69" s="1" customFormat="1" ht="15" customHeight="1">
      <c r="B69" s="298"/>
      <c r="C69" s="304"/>
      <c r="D69" s="302" t="s">
        <v>459</v>
      </c>
      <c r="E69" s="302"/>
      <c r="F69" s="302"/>
      <c r="G69" s="302"/>
      <c r="H69" s="302"/>
      <c r="I69" s="302"/>
      <c r="J69" s="302"/>
      <c r="K69" s="300"/>
    </row>
    <row r="70" s="1" customFormat="1" ht="15" customHeight="1">
      <c r="B70" s="298"/>
      <c r="C70" s="304"/>
      <c r="D70" s="302" t="s">
        <v>460</v>
      </c>
      <c r="E70" s="302"/>
      <c r="F70" s="302"/>
      <c r="G70" s="302"/>
      <c r="H70" s="302"/>
      <c r="I70" s="302"/>
      <c r="J70" s="302"/>
      <c r="K70" s="300"/>
    </row>
    <row r="71" s="1" customFormat="1" ht="12.75" customHeight="1">
      <c r="B71" s="309"/>
      <c r="C71" s="310"/>
      <c r="D71" s="310"/>
      <c r="E71" s="310"/>
      <c r="F71" s="310"/>
      <c r="G71" s="310"/>
      <c r="H71" s="310"/>
      <c r="I71" s="310"/>
      <c r="J71" s="310"/>
      <c r="K71" s="311"/>
    </row>
    <row r="72" s="1" customFormat="1" ht="18.75" customHeight="1">
      <c r="B72" s="312"/>
      <c r="C72" s="312"/>
      <c r="D72" s="312"/>
      <c r="E72" s="312"/>
      <c r="F72" s="312"/>
      <c r="G72" s="312"/>
      <c r="H72" s="312"/>
      <c r="I72" s="312"/>
      <c r="J72" s="312"/>
      <c r="K72" s="313"/>
    </row>
    <row r="73" s="1" customFormat="1" ht="18.75" customHeight="1">
      <c r="B73" s="313"/>
      <c r="C73" s="313"/>
      <c r="D73" s="313"/>
      <c r="E73" s="313"/>
      <c r="F73" s="313"/>
      <c r="G73" s="313"/>
      <c r="H73" s="313"/>
      <c r="I73" s="313"/>
      <c r="J73" s="313"/>
      <c r="K73" s="313"/>
    </row>
    <row r="74" s="1" customFormat="1" ht="7.5" customHeight="1">
      <c r="B74" s="314"/>
      <c r="C74" s="315"/>
      <c r="D74" s="315"/>
      <c r="E74" s="315"/>
      <c r="F74" s="315"/>
      <c r="G74" s="315"/>
      <c r="H74" s="315"/>
      <c r="I74" s="315"/>
      <c r="J74" s="315"/>
      <c r="K74" s="316"/>
    </row>
    <row r="75" s="1" customFormat="1" ht="45" customHeight="1">
      <c r="B75" s="317"/>
      <c r="C75" s="318" t="s">
        <v>461</v>
      </c>
      <c r="D75" s="318"/>
      <c r="E75" s="318"/>
      <c r="F75" s="318"/>
      <c r="G75" s="318"/>
      <c r="H75" s="318"/>
      <c r="I75" s="318"/>
      <c r="J75" s="318"/>
      <c r="K75" s="319"/>
    </row>
    <row r="76" s="1" customFormat="1" ht="17.25" customHeight="1">
      <c r="B76" s="317"/>
      <c r="C76" s="320" t="s">
        <v>462</v>
      </c>
      <c r="D76" s="320"/>
      <c r="E76" s="320"/>
      <c r="F76" s="320" t="s">
        <v>463</v>
      </c>
      <c r="G76" s="321"/>
      <c r="H76" s="320" t="s">
        <v>56</v>
      </c>
      <c r="I76" s="320" t="s">
        <v>59</v>
      </c>
      <c r="J76" s="320" t="s">
        <v>464</v>
      </c>
      <c r="K76" s="319"/>
    </row>
    <row r="77" s="1" customFormat="1" ht="17.25" customHeight="1">
      <c r="B77" s="317"/>
      <c r="C77" s="322" t="s">
        <v>465</v>
      </c>
      <c r="D77" s="322"/>
      <c r="E77" s="322"/>
      <c r="F77" s="323" t="s">
        <v>466</v>
      </c>
      <c r="G77" s="324"/>
      <c r="H77" s="322"/>
      <c r="I77" s="322"/>
      <c r="J77" s="322" t="s">
        <v>467</v>
      </c>
      <c r="K77" s="319"/>
    </row>
    <row r="78" s="1" customFormat="1" ht="5.25" customHeight="1">
      <c r="B78" s="317"/>
      <c r="C78" s="325"/>
      <c r="D78" s="325"/>
      <c r="E78" s="325"/>
      <c r="F78" s="325"/>
      <c r="G78" s="326"/>
      <c r="H78" s="325"/>
      <c r="I78" s="325"/>
      <c r="J78" s="325"/>
      <c r="K78" s="319"/>
    </row>
    <row r="79" s="1" customFormat="1" ht="15" customHeight="1">
      <c r="B79" s="317"/>
      <c r="C79" s="305" t="s">
        <v>55</v>
      </c>
      <c r="D79" s="327"/>
      <c r="E79" s="327"/>
      <c r="F79" s="328" t="s">
        <v>468</v>
      </c>
      <c r="G79" s="329"/>
      <c r="H79" s="305" t="s">
        <v>469</v>
      </c>
      <c r="I79" s="305" t="s">
        <v>470</v>
      </c>
      <c r="J79" s="305">
        <v>20</v>
      </c>
      <c r="K79" s="319"/>
    </row>
    <row r="80" s="1" customFormat="1" ht="15" customHeight="1">
      <c r="B80" s="317"/>
      <c r="C80" s="305" t="s">
        <v>471</v>
      </c>
      <c r="D80" s="305"/>
      <c r="E80" s="305"/>
      <c r="F80" s="328" t="s">
        <v>468</v>
      </c>
      <c r="G80" s="329"/>
      <c r="H80" s="305" t="s">
        <v>472</v>
      </c>
      <c r="I80" s="305" t="s">
        <v>470</v>
      </c>
      <c r="J80" s="305">
        <v>120</v>
      </c>
      <c r="K80" s="319"/>
    </row>
    <row r="81" s="1" customFormat="1" ht="15" customHeight="1">
      <c r="B81" s="330"/>
      <c r="C81" s="305" t="s">
        <v>473</v>
      </c>
      <c r="D81" s="305"/>
      <c r="E81" s="305"/>
      <c r="F81" s="328" t="s">
        <v>474</v>
      </c>
      <c r="G81" s="329"/>
      <c r="H81" s="305" t="s">
        <v>475</v>
      </c>
      <c r="I81" s="305" t="s">
        <v>470</v>
      </c>
      <c r="J81" s="305">
        <v>50</v>
      </c>
      <c r="K81" s="319"/>
    </row>
    <row r="82" s="1" customFormat="1" ht="15" customHeight="1">
      <c r="B82" s="330"/>
      <c r="C82" s="305" t="s">
        <v>476</v>
      </c>
      <c r="D82" s="305"/>
      <c r="E82" s="305"/>
      <c r="F82" s="328" t="s">
        <v>468</v>
      </c>
      <c r="G82" s="329"/>
      <c r="H82" s="305" t="s">
        <v>477</v>
      </c>
      <c r="I82" s="305" t="s">
        <v>478</v>
      </c>
      <c r="J82" s="305"/>
      <c r="K82" s="319"/>
    </row>
    <row r="83" s="1" customFormat="1" ht="15" customHeight="1">
      <c r="B83" s="330"/>
      <c r="C83" s="331" t="s">
        <v>479</v>
      </c>
      <c r="D83" s="331"/>
      <c r="E83" s="331"/>
      <c r="F83" s="332" t="s">
        <v>474</v>
      </c>
      <c r="G83" s="331"/>
      <c r="H83" s="331" t="s">
        <v>480</v>
      </c>
      <c r="I83" s="331" t="s">
        <v>470</v>
      </c>
      <c r="J83" s="331">
        <v>15</v>
      </c>
      <c r="K83" s="319"/>
    </row>
    <row r="84" s="1" customFormat="1" ht="15" customHeight="1">
      <c r="B84" s="330"/>
      <c r="C84" s="331" t="s">
        <v>481</v>
      </c>
      <c r="D84" s="331"/>
      <c r="E84" s="331"/>
      <c r="F84" s="332" t="s">
        <v>474</v>
      </c>
      <c r="G84" s="331"/>
      <c r="H84" s="331" t="s">
        <v>482</v>
      </c>
      <c r="I84" s="331" t="s">
        <v>470</v>
      </c>
      <c r="J84" s="331">
        <v>15</v>
      </c>
      <c r="K84" s="319"/>
    </row>
    <row r="85" s="1" customFormat="1" ht="15" customHeight="1">
      <c r="B85" s="330"/>
      <c r="C85" s="331" t="s">
        <v>483</v>
      </c>
      <c r="D85" s="331"/>
      <c r="E85" s="331"/>
      <c r="F85" s="332" t="s">
        <v>474</v>
      </c>
      <c r="G85" s="331"/>
      <c r="H85" s="331" t="s">
        <v>484</v>
      </c>
      <c r="I85" s="331" t="s">
        <v>470</v>
      </c>
      <c r="J85" s="331">
        <v>20</v>
      </c>
      <c r="K85" s="319"/>
    </row>
    <row r="86" s="1" customFormat="1" ht="15" customHeight="1">
      <c r="B86" s="330"/>
      <c r="C86" s="331" t="s">
        <v>485</v>
      </c>
      <c r="D86" s="331"/>
      <c r="E86" s="331"/>
      <c r="F86" s="332" t="s">
        <v>474</v>
      </c>
      <c r="G86" s="331"/>
      <c r="H86" s="331" t="s">
        <v>486</v>
      </c>
      <c r="I86" s="331" t="s">
        <v>470</v>
      </c>
      <c r="J86" s="331">
        <v>20</v>
      </c>
      <c r="K86" s="319"/>
    </row>
    <row r="87" s="1" customFormat="1" ht="15" customHeight="1">
      <c r="B87" s="330"/>
      <c r="C87" s="305" t="s">
        <v>487</v>
      </c>
      <c r="D87" s="305"/>
      <c r="E87" s="305"/>
      <c r="F87" s="328" t="s">
        <v>474</v>
      </c>
      <c r="G87" s="329"/>
      <c r="H87" s="305" t="s">
        <v>488</v>
      </c>
      <c r="I87" s="305" t="s">
        <v>470</v>
      </c>
      <c r="J87" s="305">
        <v>50</v>
      </c>
      <c r="K87" s="319"/>
    </row>
    <row r="88" s="1" customFormat="1" ht="15" customHeight="1">
      <c r="B88" s="330"/>
      <c r="C88" s="305" t="s">
        <v>489</v>
      </c>
      <c r="D88" s="305"/>
      <c r="E88" s="305"/>
      <c r="F88" s="328" t="s">
        <v>474</v>
      </c>
      <c r="G88" s="329"/>
      <c r="H88" s="305" t="s">
        <v>490</v>
      </c>
      <c r="I88" s="305" t="s">
        <v>470</v>
      </c>
      <c r="J88" s="305">
        <v>20</v>
      </c>
      <c r="K88" s="319"/>
    </row>
    <row r="89" s="1" customFormat="1" ht="15" customHeight="1">
      <c r="B89" s="330"/>
      <c r="C89" s="305" t="s">
        <v>491</v>
      </c>
      <c r="D89" s="305"/>
      <c r="E89" s="305"/>
      <c r="F89" s="328" t="s">
        <v>474</v>
      </c>
      <c r="G89" s="329"/>
      <c r="H89" s="305" t="s">
        <v>492</v>
      </c>
      <c r="I89" s="305" t="s">
        <v>470</v>
      </c>
      <c r="J89" s="305">
        <v>20</v>
      </c>
      <c r="K89" s="319"/>
    </row>
    <row r="90" s="1" customFormat="1" ht="15" customHeight="1">
      <c r="B90" s="330"/>
      <c r="C90" s="305" t="s">
        <v>493</v>
      </c>
      <c r="D90" s="305"/>
      <c r="E90" s="305"/>
      <c r="F90" s="328" t="s">
        <v>474</v>
      </c>
      <c r="G90" s="329"/>
      <c r="H90" s="305" t="s">
        <v>494</v>
      </c>
      <c r="I90" s="305" t="s">
        <v>470</v>
      </c>
      <c r="J90" s="305">
        <v>50</v>
      </c>
      <c r="K90" s="319"/>
    </row>
    <row r="91" s="1" customFormat="1" ht="15" customHeight="1">
      <c r="B91" s="330"/>
      <c r="C91" s="305" t="s">
        <v>495</v>
      </c>
      <c r="D91" s="305"/>
      <c r="E91" s="305"/>
      <c r="F91" s="328" t="s">
        <v>474</v>
      </c>
      <c r="G91" s="329"/>
      <c r="H91" s="305" t="s">
        <v>495</v>
      </c>
      <c r="I91" s="305" t="s">
        <v>470</v>
      </c>
      <c r="J91" s="305">
        <v>50</v>
      </c>
      <c r="K91" s="319"/>
    </row>
    <row r="92" s="1" customFormat="1" ht="15" customHeight="1">
      <c r="B92" s="330"/>
      <c r="C92" s="305" t="s">
        <v>496</v>
      </c>
      <c r="D92" s="305"/>
      <c r="E92" s="305"/>
      <c r="F92" s="328" t="s">
        <v>474</v>
      </c>
      <c r="G92" s="329"/>
      <c r="H92" s="305" t="s">
        <v>497</v>
      </c>
      <c r="I92" s="305" t="s">
        <v>470</v>
      </c>
      <c r="J92" s="305">
        <v>255</v>
      </c>
      <c r="K92" s="319"/>
    </row>
    <row r="93" s="1" customFormat="1" ht="15" customHeight="1">
      <c r="B93" s="330"/>
      <c r="C93" s="305" t="s">
        <v>498</v>
      </c>
      <c r="D93" s="305"/>
      <c r="E93" s="305"/>
      <c r="F93" s="328" t="s">
        <v>468</v>
      </c>
      <c r="G93" s="329"/>
      <c r="H93" s="305" t="s">
        <v>499</v>
      </c>
      <c r="I93" s="305" t="s">
        <v>500</v>
      </c>
      <c r="J93" s="305"/>
      <c r="K93" s="319"/>
    </row>
    <row r="94" s="1" customFormat="1" ht="15" customHeight="1">
      <c r="B94" s="330"/>
      <c r="C94" s="305" t="s">
        <v>501</v>
      </c>
      <c r="D94" s="305"/>
      <c r="E94" s="305"/>
      <c r="F94" s="328" t="s">
        <v>468</v>
      </c>
      <c r="G94" s="329"/>
      <c r="H94" s="305" t="s">
        <v>502</v>
      </c>
      <c r="I94" s="305" t="s">
        <v>503</v>
      </c>
      <c r="J94" s="305"/>
      <c r="K94" s="319"/>
    </row>
    <row r="95" s="1" customFormat="1" ht="15" customHeight="1">
      <c r="B95" s="330"/>
      <c r="C95" s="305" t="s">
        <v>504</v>
      </c>
      <c r="D95" s="305"/>
      <c r="E95" s="305"/>
      <c r="F95" s="328" t="s">
        <v>468</v>
      </c>
      <c r="G95" s="329"/>
      <c r="H95" s="305" t="s">
        <v>504</v>
      </c>
      <c r="I95" s="305" t="s">
        <v>503</v>
      </c>
      <c r="J95" s="305"/>
      <c r="K95" s="319"/>
    </row>
    <row r="96" s="1" customFormat="1" ht="15" customHeight="1">
      <c r="B96" s="330"/>
      <c r="C96" s="305" t="s">
        <v>40</v>
      </c>
      <c r="D96" s="305"/>
      <c r="E96" s="305"/>
      <c r="F96" s="328" t="s">
        <v>468</v>
      </c>
      <c r="G96" s="329"/>
      <c r="H96" s="305" t="s">
        <v>505</v>
      </c>
      <c r="I96" s="305" t="s">
        <v>503</v>
      </c>
      <c r="J96" s="305"/>
      <c r="K96" s="319"/>
    </row>
    <row r="97" s="1" customFormat="1" ht="15" customHeight="1">
      <c r="B97" s="330"/>
      <c r="C97" s="305" t="s">
        <v>50</v>
      </c>
      <c r="D97" s="305"/>
      <c r="E97" s="305"/>
      <c r="F97" s="328" t="s">
        <v>468</v>
      </c>
      <c r="G97" s="329"/>
      <c r="H97" s="305" t="s">
        <v>506</v>
      </c>
      <c r="I97" s="305" t="s">
        <v>503</v>
      </c>
      <c r="J97" s="305"/>
      <c r="K97" s="319"/>
    </row>
    <row r="98" s="1" customFormat="1" ht="15" customHeight="1">
      <c r="B98" s="333"/>
      <c r="C98" s="334"/>
      <c r="D98" s="334"/>
      <c r="E98" s="334"/>
      <c r="F98" s="334"/>
      <c r="G98" s="334"/>
      <c r="H98" s="334"/>
      <c r="I98" s="334"/>
      <c r="J98" s="334"/>
      <c r="K98" s="335"/>
    </row>
    <row r="99" s="1" customFormat="1" ht="18.75" customHeight="1">
      <c r="B99" s="336"/>
      <c r="C99" s="337"/>
      <c r="D99" s="337"/>
      <c r="E99" s="337"/>
      <c r="F99" s="337"/>
      <c r="G99" s="337"/>
      <c r="H99" s="337"/>
      <c r="I99" s="337"/>
      <c r="J99" s="337"/>
      <c r="K99" s="336"/>
    </row>
    <row r="100" s="1" customFormat="1" ht="18.75" customHeight="1">
      <c r="B100" s="313"/>
      <c r="C100" s="313"/>
      <c r="D100" s="313"/>
      <c r="E100" s="313"/>
      <c r="F100" s="313"/>
      <c r="G100" s="313"/>
      <c r="H100" s="313"/>
      <c r="I100" s="313"/>
      <c r="J100" s="313"/>
      <c r="K100" s="313"/>
    </row>
    <row r="101" s="1" customFormat="1" ht="7.5" customHeight="1">
      <c r="B101" s="314"/>
      <c r="C101" s="315"/>
      <c r="D101" s="315"/>
      <c r="E101" s="315"/>
      <c r="F101" s="315"/>
      <c r="G101" s="315"/>
      <c r="H101" s="315"/>
      <c r="I101" s="315"/>
      <c r="J101" s="315"/>
      <c r="K101" s="316"/>
    </row>
    <row r="102" s="1" customFormat="1" ht="45" customHeight="1">
      <c r="B102" s="317"/>
      <c r="C102" s="318" t="s">
        <v>507</v>
      </c>
      <c r="D102" s="318"/>
      <c r="E102" s="318"/>
      <c r="F102" s="318"/>
      <c r="G102" s="318"/>
      <c r="H102" s="318"/>
      <c r="I102" s="318"/>
      <c r="J102" s="318"/>
      <c r="K102" s="319"/>
    </row>
    <row r="103" s="1" customFormat="1" ht="17.25" customHeight="1">
      <c r="B103" s="317"/>
      <c r="C103" s="320" t="s">
        <v>462</v>
      </c>
      <c r="D103" s="320"/>
      <c r="E103" s="320"/>
      <c r="F103" s="320" t="s">
        <v>463</v>
      </c>
      <c r="G103" s="321"/>
      <c r="H103" s="320" t="s">
        <v>56</v>
      </c>
      <c r="I103" s="320" t="s">
        <v>59</v>
      </c>
      <c r="J103" s="320" t="s">
        <v>464</v>
      </c>
      <c r="K103" s="319"/>
    </row>
    <row r="104" s="1" customFormat="1" ht="17.25" customHeight="1">
      <c r="B104" s="317"/>
      <c r="C104" s="322" t="s">
        <v>465</v>
      </c>
      <c r="D104" s="322"/>
      <c r="E104" s="322"/>
      <c r="F104" s="323" t="s">
        <v>466</v>
      </c>
      <c r="G104" s="324"/>
      <c r="H104" s="322"/>
      <c r="I104" s="322"/>
      <c r="J104" s="322" t="s">
        <v>467</v>
      </c>
      <c r="K104" s="319"/>
    </row>
    <row r="105" s="1" customFormat="1" ht="5.25" customHeight="1">
      <c r="B105" s="317"/>
      <c r="C105" s="320"/>
      <c r="D105" s="320"/>
      <c r="E105" s="320"/>
      <c r="F105" s="320"/>
      <c r="G105" s="338"/>
      <c r="H105" s="320"/>
      <c r="I105" s="320"/>
      <c r="J105" s="320"/>
      <c r="K105" s="319"/>
    </row>
    <row r="106" s="1" customFormat="1" ht="15" customHeight="1">
      <c r="B106" s="317"/>
      <c r="C106" s="305" t="s">
        <v>55</v>
      </c>
      <c r="D106" s="327"/>
      <c r="E106" s="327"/>
      <c r="F106" s="328" t="s">
        <v>468</v>
      </c>
      <c r="G106" s="305"/>
      <c r="H106" s="305" t="s">
        <v>508</v>
      </c>
      <c r="I106" s="305" t="s">
        <v>470</v>
      </c>
      <c r="J106" s="305">
        <v>20</v>
      </c>
      <c r="K106" s="319"/>
    </row>
    <row r="107" s="1" customFormat="1" ht="15" customHeight="1">
      <c r="B107" s="317"/>
      <c r="C107" s="305" t="s">
        <v>471</v>
      </c>
      <c r="D107" s="305"/>
      <c r="E107" s="305"/>
      <c r="F107" s="328" t="s">
        <v>468</v>
      </c>
      <c r="G107" s="305"/>
      <c r="H107" s="305" t="s">
        <v>508</v>
      </c>
      <c r="I107" s="305" t="s">
        <v>470</v>
      </c>
      <c r="J107" s="305">
        <v>120</v>
      </c>
      <c r="K107" s="319"/>
    </row>
    <row r="108" s="1" customFormat="1" ht="15" customHeight="1">
      <c r="B108" s="330"/>
      <c r="C108" s="305" t="s">
        <v>473</v>
      </c>
      <c r="D108" s="305"/>
      <c r="E108" s="305"/>
      <c r="F108" s="328" t="s">
        <v>474</v>
      </c>
      <c r="G108" s="305"/>
      <c r="H108" s="305" t="s">
        <v>508</v>
      </c>
      <c r="I108" s="305" t="s">
        <v>470</v>
      </c>
      <c r="J108" s="305">
        <v>50</v>
      </c>
      <c r="K108" s="319"/>
    </row>
    <row r="109" s="1" customFormat="1" ht="15" customHeight="1">
      <c r="B109" s="330"/>
      <c r="C109" s="305" t="s">
        <v>476</v>
      </c>
      <c r="D109" s="305"/>
      <c r="E109" s="305"/>
      <c r="F109" s="328" t="s">
        <v>468</v>
      </c>
      <c r="G109" s="305"/>
      <c r="H109" s="305" t="s">
        <v>508</v>
      </c>
      <c r="I109" s="305" t="s">
        <v>478</v>
      </c>
      <c r="J109" s="305"/>
      <c r="K109" s="319"/>
    </row>
    <row r="110" s="1" customFormat="1" ht="15" customHeight="1">
      <c r="B110" s="330"/>
      <c r="C110" s="305" t="s">
        <v>487</v>
      </c>
      <c r="D110" s="305"/>
      <c r="E110" s="305"/>
      <c r="F110" s="328" t="s">
        <v>474</v>
      </c>
      <c r="G110" s="305"/>
      <c r="H110" s="305" t="s">
        <v>508</v>
      </c>
      <c r="I110" s="305" t="s">
        <v>470</v>
      </c>
      <c r="J110" s="305">
        <v>50</v>
      </c>
      <c r="K110" s="319"/>
    </row>
    <row r="111" s="1" customFormat="1" ht="15" customHeight="1">
      <c r="B111" s="330"/>
      <c r="C111" s="305" t="s">
        <v>495</v>
      </c>
      <c r="D111" s="305"/>
      <c r="E111" s="305"/>
      <c r="F111" s="328" t="s">
        <v>474</v>
      </c>
      <c r="G111" s="305"/>
      <c r="H111" s="305" t="s">
        <v>508</v>
      </c>
      <c r="I111" s="305" t="s">
        <v>470</v>
      </c>
      <c r="J111" s="305">
        <v>50</v>
      </c>
      <c r="K111" s="319"/>
    </row>
    <row r="112" s="1" customFormat="1" ht="15" customHeight="1">
      <c r="B112" s="330"/>
      <c r="C112" s="305" t="s">
        <v>493</v>
      </c>
      <c r="D112" s="305"/>
      <c r="E112" s="305"/>
      <c r="F112" s="328" t="s">
        <v>474</v>
      </c>
      <c r="G112" s="305"/>
      <c r="H112" s="305" t="s">
        <v>508</v>
      </c>
      <c r="I112" s="305" t="s">
        <v>470</v>
      </c>
      <c r="J112" s="305">
        <v>50</v>
      </c>
      <c r="K112" s="319"/>
    </row>
    <row r="113" s="1" customFormat="1" ht="15" customHeight="1">
      <c r="B113" s="330"/>
      <c r="C113" s="305" t="s">
        <v>55</v>
      </c>
      <c r="D113" s="305"/>
      <c r="E113" s="305"/>
      <c r="F113" s="328" t="s">
        <v>468</v>
      </c>
      <c r="G113" s="305"/>
      <c r="H113" s="305" t="s">
        <v>509</v>
      </c>
      <c r="I113" s="305" t="s">
        <v>470</v>
      </c>
      <c r="J113" s="305">
        <v>20</v>
      </c>
      <c r="K113" s="319"/>
    </row>
    <row r="114" s="1" customFormat="1" ht="15" customHeight="1">
      <c r="B114" s="330"/>
      <c r="C114" s="305" t="s">
        <v>510</v>
      </c>
      <c r="D114" s="305"/>
      <c r="E114" s="305"/>
      <c r="F114" s="328" t="s">
        <v>468</v>
      </c>
      <c r="G114" s="305"/>
      <c r="H114" s="305" t="s">
        <v>511</v>
      </c>
      <c r="I114" s="305" t="s">
        <v>470</v>
      </c>
      <c r="J114" s="305">
        <v>120</v>
      </c>
      <c r="K114" s="319"/>
    </row>
    <row r="115" s="1" customFormat="1" ht="15" customHeight="1">
      <c r="B115" s="330"/>
      <c r="C115" s="305" t="s">
        <v>40</v>
      </c>
      <c r="D115" s="305"/>
      <c r="E115" s="305"/>
      <c r="F115" s="328" t="s">
        <v>468</v>
      </c>
      <c r="G115" s="305"/>
      <c r="H115" s="305" t="s">
        <v>512</v>
      </c>
      <c r="I115" s="305" t="s">
        <v>503</v>
      </c>
      <c r="J115" s="305"/>
      <c r="K115" s="319"/>
    </row>
    <row r="116" s="1" customFormat="1" ht="15" customHeight="1">
      <c r="B116" s="330"/>
      <c r="C116" s="305" t="s">
        <v>50</v>
      </c>
      <c r="D116" s="305"/>
      <c r="E116" s="305"/>
      <c r="F116" s="328" t="s">
        <v>468</v>
      </c>
      <c r="G116" s="305"/>
      <c r="H116" s="305" t="s">
        <v>513</v>
      </c>
      <c r="I116" s="305" t="s">
        <v>503</v>
      </c>
      <c r="J116" s="305"/>
      <c r="K116" s="319"/>
    </row>
    <row r="117" s="1" customFormat="1" ht="15" customHeight="1">
      <c r="B117" s="330"/>
      <c r="C117" s="305" t="s">
        <v>59</v>
      </c>
      <c r="D117" s="305"/>
      <c r="E117" s="305"/>
      <c r="F117" s="328" t="s">
        <v>468</v>
      </c>
      <c r="G117" s="305"/>
      <c r="H117" s="305" t="s">
        <v>514</v>
      </c>
      <c r="I117" s="305" t="s">
        <v>515</v>
      </c>
      <c r="J117" s="305"/>
      <c r="K117" s="319"/>
    </row>
    <row r="118" s="1" customFormat="1" ht="15" customHeight="1">
      <c r="B118" s="333"/>
      <c r="C118" s="339"/>
      <c r="D118" s="339"/>
      <c r="E118" s="339"/>
      <c r="F118" s="339"/>
      <c r="G118" s="339"/>
      <c r="H118" s="339"/>
      <c r="I118" s="339"/>
      <c r="J118" s="339"/>
      <c r="K118" s="335"/>
    </row>
    <row r="119" s="1" customFormat="1" ht="18.75" customHeight="1">
      <c r="B119" s="340"/>
      <c r="C119" s="341"/>
      <c r="D119" s="341"/>
      <c r="E119" s="341"/>
      <c r="F119" s="342"/>
      <c r="G119" s="341"/>
      <c r="H119" s="341"/>
      <c r="I119" s="341"/>
      <c r="J119" s="341"/>
      <c r="K119" s="340"/>
    </row>
    <row r="120" s="1" customFormat="1" ht="18.75" customHeight="1">
      <c r="B120" s="313"/>
      <c r="C120" s="313"/>
      <c r="D120" s="313"/>
      <c r="E120" s="313"/>
      <c r="F120" s="313"/>
      <c r="G120" s="313"/>
      <c r="H120" s="313"/>
      <c r="I120" s="313"/>
      <c r="J120" s="313"/>
      <c r="K120" s="313"/>
    </row>
    <row r="121" s="1" customFormat="1" ht="7.5" customHeight="1">
      <c r="B121" s="343"/>
      <c r="C121" s="344"/>
      <c r="D121" s="344"/>
      <c r="E121" s="344"/>
      <c r="F121" s="344"/>
      <c r="G121" s="344"/>
      <c r="H121" s="344"/>
      <c r="I121" s="344"/>
      <c r="J121" s="344"/>
      <c r="K121" s="345"/>
    </row>
    <row r="122" s="1" customFormat="1" ht="45" customHeight="1">
      <c r="B122" s="346"/>
      <c r="C122" s="296" t="s">
        <v>516</v>
      </c>
      <c r="D122" s="296"/>
      <c r="E122" s="296"/>
      <c r="F122" s="296"/>
      <c r="G122" s="296"/>
      <c r="H122" s="296"/>
      <c r="I122" s="296"/>
      <c r="J122" s="296"/>
      <c r="K122" s="347"/>
    </row>
    <row r="123" s="1" customFormat="1" ht="17.25" customHeight="1">
      <c r="B123" s="348"/>
      <c r="C123" s="320" t="s">
        <v>462</v>
      </c>
      <c r="D123" s="320"/>
      <c r="E123" s="320"/>
      <c r="F123" s="320" t="s">
        <v>463</v>
      </c>
      <c r="G123" s="321"/>
      <c r="H123" s="320" t="s">
        <v>56</v>
      </c>
      <c r="I123" s="320" t="s">
        <v>59</v>
      </c>
      <c r="J123" s="320" t="s">
        <v>464</v>
      </c>
      <c r="K123" s="349"/>
    </row>
    <row r="124" s="1" customFormat="1" ht="17.25" customHeight="1">
      <c r="B124" s="348"/>
      <c r="C124" s="322" t="s">
        <v>465</v>
      </c>
      <c r="D124" s="322"/>
      <c r="E124" s="322"/>
      <c r="F124" s="323" t="s">
        <v>466</v>
      </c>
      <c r="G124" s="324"/>
      <c r="H124" s="322"/>
      <c r="I124" s="322"/>
      <c r="J124" s="322" t="s">
        <v>467</v>
      </c>
      <c r="K124" s="349"/>
    </row>
    <row r="125" s="1" customFormat="1" ht="5.25" customHeight="1">
      <c r="B125" s="350"/>
      <c r="C125" s="325"/>
      <c r="D125" s="325"/>
      <c r="E125" s="325"/>
      <c r="F125" s="325"/>
      <c r="G125" s="351"/>
      <c r="H125" s="325"/>
      <c r="I125" s="325"/>
      <c r="J125" s="325"/>
      <c r="K125" s="352"/>
    </row>
    <row r="126" s="1" customFormat="1" ht="15" customHeight="1">
      <c r="B126" s="350"/>
      <c r="C126" s="305" t="s">
        <v>471</v>
      </c>
      <c r="D126" s="327"/>
      <c r="E126" s="327"/>
      <c r="F126" s="328" t="s">
        <v>468</v>
      </c>
      <c r="G126" s="305"/>
      <c r="H126" s="305" t="s">
        <v>508</v>
      </c>
      <c r="I126" s="305" t="s">
        <v>470</v>
      </c>
      <c r="J126" s="305">
        <v>120</v>
      </c>
      <c r="K126" s="353"/>
    </row>
    <row r="127" s="1" customFormat="1" ht="15" customHeight="1">
      <c r="B127" s="350"/>
      <c r="C127" s="305" t="s">
        <v>517</v>
      </c>
      <c r="D127" s="305"/>
      <c r="E127" s="305"/>
      <c r="F127" s="328" t="s">
        <v>468</v>
      </c>
      <c r="G127" s="305"/>
      <c r="H127" s="305" t="s">
        <v>518</v>
      </c>
      <c r="I127" s="305" t="s">
        <v>470</v>
      </c>
      <c r="J127" s="305" t="s">
        <v>519</v>
      </c>
      <c r="K127" s="353"/>
    </row>
    <row r="128" s="1" customFormat="1" ht="15" customHeight="1">
      <c r="B128" s="350"/>
      <c r="C128" s="305" t="s">
        <v>86</v>
      </c>
      <c r="D128" s="305"/>
      <c r="E128" s="305"/>
      <c r="F128" s="328" t="s">
        <v>468</v>
      </c>
      <c r="G128" s="305"/>
      <c r="H128" s="305" t="s">
        <v>520</v>
      </c>
      <c r="I128" s="305" t="s">
        <v>470</v>
      </c>
      <c r="J128" s="305" t="s">
        <v>519</v>
      </c>
      <c r="K128" s="353"/>
    </row>
    <row r="129" s="1" customFormat="1" ht="15" customHeight="1">
      <c r="B129" s="350"/>
      <c r="C129" s="305" t="s">
        <v>479</v>
      </c>
      <c r="D129" s="305"/>
      <c r="E129" s="305"/>
      <c r="F129" s="328" t="s">
        <v>474</v>
      </c>
      <c r="G129" s="305"/>
      <c r="H129" s="305" t="s">
        <v>480</v>
      </c>
      <c r="I129" s="305" t="s">
        <v>470</v>
      </c>
      <c r="J129" s="305">
        <v>15</v>
      </c>
      <c r="K129" s="353"/>
    </row>
    <row r="130" s="1" customFormat="1" ht="15" customHeight="1">
      <c r="B130" s="350"/>
      <c r="C130" s="331" t="s">
        <v>481</v>
      </c>
      <c r="D130" s="331"/>
      <c r="E130" s="331"/>
      <c r="F130" s="332" t="s">
        <v>474</v>
      </c>
      <c r="G130" s="331"/>
      <c r="H130" s="331" t="s">
        <v>482</v>
      </c>
      <c r="I130" s="331" t="s">
        <v>470</v>
      </c>
      <c r="J130" s="331">
        <v>15</v>
      </c>
      <c r="K130" s="353"/>
    </row>
    <row r="131" s="1" customFormat="1" ht="15" customHeight="1">
      <c r="B131" s="350"/>
      <c r="C131" s="331" t="s">
        <v>483</v>
      </c>
      <c r="D131" s="331"/>
      <c r="E131" s="331"/>
      <c r="F131" s="332" t="s">
        <v>474</v>
      </c>
      <c r="G131" s="331"/>
      <c r="H131" s="331" t="s">
        <v>484</v>
      </c>
      <c r="I131" s="331" t="s">
        <v>470</v>
      </c>
      <c r="J131" s="331">
        <v>20</v>
      </c>
      <c r="K131" s="353"/>
    </row>
    <row r="132" s="1" customFormat="1" ht="15" customHeight="1">
      <c r="B132" s="350"/>
      <c r="C132" s="331" t="s">
        <v>485</v>
      </c>
      <c r="D132" s="331"/>
      <c r="E132" s="331"/>
      <c r="F132" s="332" t="s">
        <v>474</v>
      </c>
      <c r="G132" s="331"/>
      <c r="H132" s="331" t="s">
        <v>486</v>
      </c>
      <c r="I132" s="331" t="s">
        <v>470</v>
      </c>
      <c r="J132" s="331">
        <v>20</v>
      </c>
      <c r="K132" s="353"/>
    </row>
    <row r="133" s="1" customFormat="1" ht="15" customHeight="1">
      <c r="B133" s="350"/>
      <c r="C133" s="305" t="s">
        <v>473</v>
      </c>
      <c r="D133" s="305"/>
      <c r="E133" s="305"/>
      <c r="F133" s="328" t="s">
        <v>474</v>
      </c>
      <c r="G133" s="305"/>
      <c r="H133" s="305" t="s">
        <v>508</v>
      </c>
      <c r="I133" s="305" t="s">
        <v>470</v>
      </c>
      <c r="J133" s="305">
        <v>50</v>
      </c>
      <c r="K133" s="353"/>
    </row>
    <row r="134" s="1" customFormat="1" ht="15" customHeight="1">
      <c r="B134" s="350"/>
      <c r="C134" s="305" t="s">
        <v>487</v>
      </c>
      <c r="D134" s="305"/>
      <c r="E134" s="305"/>
      <c r="F134" s="328" t="s">
        <v>474</v>
      </c>
      <c r="G134" s="305"/>
      <c r="H134" s="305" t="s">
        <v>508</v>
      </c>
      <c r="I134" s="305" t="s">
        <v>470</v>
      </c>
      <c r="J134" s="305">
        <v>50</v>
      </c>
      <c r="K134" s="353"/>
    </row>
    <row r="135" s="1" customFormat="1" ht="15" customHeight="1">
      <c r="B135" s="350"/>
      <c r="C135" s="305" t="s">
        <v>493</v>
      </c>
      <c r="D135" s="305"/>
      <c r="E135" s="305"/>
      <c r="F135" s="328" t="s">
        <v>474</v>
      </c>
      <c r="G135" s="305"/>
      <c r="H135" s="305" t="s">
        <v>508</v>
      </c>
      <c r="I135" s="305" t="s">
        <v>470</v>
      </c>
      <c r="J135" s="305">
        <v>50</v>
      </c>
      <c r="K135" s="353"/>
    </row>
    <row r="136" s="1" customFormat="1" ht="15" customHeight="1">
      <c r="B136" s="350"/>
      <c r="C136" s="305" t="s">
        <v>495</v>
      </c>
      <c r="D136" s="305"/>
      <c r="E136" s="305"/>
      <c r="F136" s="328" t="s">
        <v>474</v>
      </c>
      <c r="G136" s="305"/>
      <c r="H136" s="305" t="s">
        <v>508</v>
      </c>
      <c r="I136" s="305" t="s">
        <v>470</v>
      </c>
      <c r="J136" s="305">
        <v>50</v>
      </c>
      <c r="K136" s="353"/>
    </row>
    <row r="137" s="1" customFormat="1" ht="15" customHeight="1">
      <c r="B137" s="350"/>
      <c r="C137" s="305" t="s">
        <v>496</v>
      </c>
      <c r="D137" s="305"/>
      <c r="E137" s="305"/>
      <c r="F137" s="328" t="s">
        <v>474</v>
      </c>
      <c r="G137" s="305"/>
      <c r="H137" s="305" t="s">
        <v>521</v>
      </c>
      <c r="I137" s="305" t="s">
        <v>470</v>
      </c>
      <c r="J137" s="305">
        <v>255</v>
      </c>
      <c r="K137" s="353"/>
    </row>
    <row r="138" s="1" customFormat="1" ht="15" customHeight="1">
      <c r="B138" s="350"/>
      <c r="C138" s="305" t="s">
        <v>498</v>
      </c>
      <c r="D138" s="305"/>
      <c r="E138" s="305"/>
      <c r="F138" s="328" t="s">
        <v>468</v>
      </c>
      <c r="G138" s="305"/>
      <c r="H138" s="305" t="s">
        <v>522</v>
      </c>
      <c r="I138" s="305" t="s">
        <v>500</v>
      </c>
      <c r="J138" s="305"/>
      <c r="K138" s="353"/>
    </row>
    <row r="139" s="1" customFormat="1" ht="15" customHeight="1">
      <c r="B139" s="350"/>
      <c r="C139" s="305" t="s">
        <v>501</v>
      </c>
      <c r="D139" s="305"/>
      <c r="E139" s="305"/>
      <c r="F139" s="328" t="s">
        <v>468</v>
      </c>
      <c r="G139" s="305"/>
      <c r="H139" s="305" t="s">
        <v>523</v>
      </c>
      <c r="I139" s="305" t="s">
        <v>503</v>
      </c>
      <c r="J139" s="305"/>
      <c r="K139" s="353"/>
    </row>
    <row r="140" s="1" customFormat="1" ht="15" customHeight="1">
      <c r="B140" s="350"/>
      <c r="C140" s="305" t="s">
        <v>504</v>
      </c>
      <c r="D140" s="305"/>
      <c r="E140" s="305"/>
      <c r="F140" s="328" t="s">
        <v>468</v>
      </c>
      <c r="G140" s="305"/>
      <c r="H140" s="305" t="s">
        <v>504</v>
      </c>
      <c r="I140" s="305" t="s">
        <v>503</v>
      </c>
      <c r="J140" s="305"/>
      <c r="K140" s="353"/>
    </row>
    <row r="141" s="1" customFormat="1" ht="15" customHeight="1">
      <c r="B141" s="350"/>
      <c r="C141" s="305" t="s">
        <v>40</v>
      </c>
      <c r="D141" s="305"/>
      <c r="E141" s="305"/>
      <c r="F141" s="328" t="s">
        <v>468</v>
      </c>
      <c r="G141" s="305"/>
      <c r="H141" s="305" t="s">
        <v>524</v>
      </c>
      <c r="I141" s="305" t="s">
        <v>503</v>
      </c>
      <c r="J141" s="305"/>
      <c r="K141" s="353"/>
    </row>
    <row r="142" s="1" customFormat="1" ht="15" customHeight="1">
      <c r="B142" s="350"/>
      <c r="C142" s="305" t="s">
        <v>525</v>
      </c>
      <c r="D142" s="305"/>
      <c r="E142" s="305"/>
      <c r="F142" s="328" t="s">
        <v>468</v>
      </c>
      <c r="G142" s="305"/>
      <c r="H142" s="305" t="s">
        <v>526</v>
      </c>
      <c r="I142" s="305" t="s">
        <v>503</v>
      </c>
      <c r="J142" s="305"/>
      <c r="K142" s="353"/>
    </row>
    <row r="143" s="1" customFormat="1" ht="15" customHeight="1">
      <c r="B143" s="354"/>
      <c r="C143" s="355"/>
      <c r="D143" s="355"/>
      <c r="E143" s="355"/>
      <c r="F143" s="355"/>
      <c r="G143" s="355"/>
      <c r="H143" s="355"/>
      <c r="I143" s="355"/>
      <c r="J143" s="355"/>
      <c r="K143" s="356"/>
    </row>
    <row r="144" s="1" customFormat="1" ht="18.75" customHeight="1">
      <c r="B144" s="341"/>
      <c r="C144" s="341"/>
      <c r="D144" s="341"/>
      <c r="E144" s="341"/>
      <c r="F144" s="342"/>
      <c r="G144" s="341"/>
      <c r="H144" s="341"/>
      <c r="I144" s="341"/>
      <c r="J144" s="341"/>
      <c r="K144" s="341"/>
    </row>
    <row r="145" s="1" customFormat="1" ht="18.75" customHeight="1">
      <c r="B145" s="313"/>
      <c r="C145" s="313"/>
      <c r="D145" s="313"/>
      <c r="E145" s="313"/>
      <c r="F145" s="313"/>
      <c r="G145" s="313"/>
      <c r="H145" s="313"/>
      <c r="I145" s="313"/>
      <c r="J145" s="313"/>
      <c r="K145" s="313"/>
    </row>
    <row r="146" s="1" customFormat="1" ht="7.5" customHeight="1">
      <c r="B146" s="314"/>
      <c r="C146" s="315"/>
      <c r="D146" s="315"/>
      <c r="E146" s="315"/>
      <c r="F146" s="315"/>
      <c r="G146" s="315"/>
      <c r="H146" s="315"/>
      <c r="I146" s="315"/>
      <c r="J146" s="315"/>
      <c r="K146" s="316"/>
    </row>
    <row r="147" s="1" customFormat="1" ht="45" customHeight="1">
      <c r="B147" s="317"/>
      <c r="C147" s="318" t="s">
        <v>527</v>
      </c>
      <c r="D147" s="318"/>
      <c r="E147" s="318"/>
      <c r="F147" s="318"/>
      <c r="G147" s="318"/>
      <c r="H147" s="318"/>
      <c r="I147" s="318"/>
      <c r="J147" s="318"/>
      <c r="K147" s="319"/>
    </row>
    <row r="148" s="1" customFormat="1" ht="17.25" customHeight="1">
      <c r="B148" s="317"/>
      <c r="C148" s="320" t="s">
        <v>462</v>
      </c>
      <c r="D148" s="320"/>
      <c r="E148" s="320"/>
      <c r="F148" s="320" t="s">
        <v>463</v>
      </c>
      <c r="G148" s="321"/>
      <c r="H148" s="320" t="s">
        <v>56</v>
      </c>
      <c r="I148" s="320" t="s">
        <v>59</v>
      </c>
      <c r="J148" s="320" t="s">
        <v>464</v>
      </c>
      <c r="K148" s="319"/>
    </row>
    <row r="149" s="1" customFormat="1" ht="17.25" customHeight="1">
      <c r="B149" s="317"/>
      <c r="C149" s="322" t="s">
        <v>465</v>
      </c>
      <c r="D149" s="322"/>
      <c r="E149" s="322"/>
      <c r="F149" s="323" t="s">
        <v>466</v>
      </c>
      <c r="G149" s="324"/>
      <c r="H149" s="322"/>
      <c r="I149" s="322"/>
      <c r="J149" s="322" t="s">
        <v>467</v>
      </c>
      <c r="K149" s="319"/>
    </row>
    <row r="150" s="1" customFormat="1" ht="5.25" customHeight="1">
      <c r="B150" s="330"/>
      <c r="C150" s="325"/>
      <c r="D150" s="325"/>
      <c r="E150" s="325"/>
      <c r="F150" s="325"/>
      <c r="G150" s="326"/>
      <c r="H150" s="325"/>
      <c r="I150" s="325"/>
      <c r="J150" s="325"/>
      <c r="K150" s="353"/>
    </row>
    <row r="151" s="1" customFormat="1" ht="15" customHeight="1">
      <c r="B151" s="330"/>
      <c r="C151" s="357" t="s">
        <v>471</v>
      </c>
      <c r="D151" s="305"/>
      <c r="E151" s="305"/>
      <c r="F151" s="358" t="s">
        <v>468</v>
      </c>
      <c r="G151" s="305"/>
      <c r="H151" s="357" t="s">
        <v>508</v>
      </c>
      <c r="I151" s="357" t="s">
        <v>470</v>
      </c>
      <c r="J151" s="357">
        <v>120</v>
      </c>
      <c r="K151" s="353"/>
    </row>
    <row r="152" s="1" customFormat="1" ht="15" customHeight="1">
      <c r="B152" s="330"/>
      <c r="C152" s="357" t="s">
        <v>517</v>
      </c>
      <c r="D152" s="305"/>
      <c r="E152" s="305"/>
      <c r="F152" s="358" t="s">
        <v>468</v>
      </c>
      <c r="G152" s="305"/>
      <c r="H152" s="357" t="s">
        <v>528</v>
      </c>
      <c r="I152" s="357" t="s">
        <v>470</v>
      </c>
      <c r="J152" s="357" t="s">
        <v>519</v>
      </c>
      <c r="K152" s="353"/>
    </row>
    <row r="153" s="1" customFormat="1" ht="15" customHeight="1">
      <c r="B153" s="330"/>
      <c r="C153" s="357" t="s">
        <v>86</v>
      </c>
      <c r="D153" s="305"/>
      <c r="E153" s="305"/>
      <c r="F153" s="358" t="s">
        <v>468</v>
      </c>
      <c r="G153" s="305"/>
      <c r="H153" s="357" t="s">
        <v>529</v>
      </c>
      <c r="I153" s="357" t="s">
        <v>470</v>
      </c>
      <c r="J153" s="357" t="s">
        <v>519</v>
      </c>
      <c r="K153" s="353"/>
    </row>
    <row r="154" s="1" customFormat="1" ht="15" customHeight="1">
      <c r="B154" s="330"/>
      <c r="C154" s="357" t="s">
        <v>473</v>
      </c>
      <c r="D154" s="305"/>
      <c r="E154" s="305"/>
      <c r="F154" s="358" t="s">
        <v>474</v>
      </c>
      <c r="G154" s="305"/>
      <c r="H154" s="357" t="s">
        <v>508</v>
      </c>
      <c r="I154" s="357" t="s">
        <v>470</v>
      </c>
      <c r="J154" s="357">
        <v>50</v>
      </c>
      <c r="K154" s="353"/>
    </row>
    <row r="155" s="1" customFormat="1" ht="15" customHeight="1">
      <c r="B155" s="330"/>
      <c r="C155" s="357" t="s">
        <v>476</v>
      </c>
      <c r="D155" s="305"/>
      <c r="E155" s="305"/>
      <c r="F155" s="358" t="s">
        <v>468</v>
      </c>
      <c r="G155" s="305"/>
      <c r="H155" s="357" t="s">
        <v>508</v>
      </c>
      <c r="I155" s="357" t="s">
        <v>478</v>
      </c>
      <c r="J155" s="357"/>
      <c r="K155" s="353"/>
    </row>
    <row r="156" s="1" customFormat="1" ht="15" customHeight="1">
      <c r="B156" s="330"/>
      <c r="C156" s="357" t="s">
        <v>487</v>
      </c>
      <c r="D156" s="305"/>
      <c r="E156" s="305"/>
      <c r="F156" s="358" t="s">
        <v>474</v>
      </c>
      <c r="G156" s="305"/>
      <c r="H156" s="357" t="s">
        <v>508</v>
      </c>
      <c r="I156" s="357" t="s">
        <v>470</v>
      </c>
      <c r="J156" s="357">
        <v>50</v>
      </c>
      <c r="K156" s="353"/>
    </row>
    <row r="157" s="1" customFormat="1" ht="15" customHeight="1">
      <c r="B157" s="330"/>
      <c r="C157" s="357" t="s">
        <v>495</v>
      </c>
      <c r="D157" s="305"/>
      <c r="E157" s="305"/>
      <c r="F157" s="358" t="s">
        <v>474</v>
      </c>
      <c r="G157" s="305"/>
      <c r="H157" s="357" t="s">
        <v>508</v>
      </c>
      <c r="I157" s="357" t="s">
        <v>470</v>
      </c>
      <c r="J157" s="357">
        <v>50</v>
      </c>
      <c r="K157" s="353"/>
    </row>
    <row r="158" s="1" customFormat="1" ht="15" customHeight="1">
      <c r="B158" s="330"/>
      <c r="C158" s="357" t="s">
        <v>493</v>
      </c>
      <c r="D158" s="305"/>
      <c r="E158" s="305"/>
      <c r="F158" s="358" t="s">
        <v>474</v>
      </c>
      <c r="G158" s="305"/>
      <c r="H158" s="357" t="s">
        <v>508</v>
      </c>
      <c r="I158" s="357" t="s">
        <v>470</v>
      </c>
      <c r="J158" s="357">
        <v>50</v>
      </c>
      <c r="K158" s="353"/>
    </row>
    <row r="159" s="1" customFormat="1" ht="15" customHeight="1">
      <c r="B159" s="330"/>
      <c r="C159" s="357" t="s">
        <v>109</v>
      </c>
      <c r="D159" s="305"/>
      <c r="E159" s="305"/>
      <c r="F159" s="358" t="s">
        <v>468</v>
      </c>
      <c r="G159" s="305"/>
      <c r="H159" s="357" t="s">
        <v>530</v>
      </c>
      <c r="I159" s="357" t="s">
        <v>470</v>
      </c>
      <c r="J159" s="357" t="s">
        <v>531</v>
      </c>
      <c r="K159" s="353"/>
    </row>
    <row r="160" s="1" customFormat="1" ht="15" customHeight="1">
      <c r="B160" s="330"/>
      <c r="C160" s="357" t="s">
        <v>532</v>
      </c>
      <c r="D160" s="305"/>
      <c r="E160" s="305"/>
      <c r="F160" s="358" t="s">
        <v>468</v>
      </c>
      <c r="G160" s="305"/>
      <c r="H160" s="357" t="s">
        <v>533</v>
      </c>
      <c r="I160" s="357" t="s">
        <v>503</v>
      </c>
      <c r="J160" s="357"/>
      <c r="K160" s="353"/>
    </row>
    <row r="161" s="1" customFormat="1" ht="15" customHeight="1">
      <c r="B161" s="359"/>
      <c r="C161" s="339"/>
      <c r="D161" s="339"/>
      <c r="E161" s="339"/>
      <c r="F161" s="339"/>
      <c r="G161" s="339"/>
      <c r="H161" s="339"/>
      <c r="I161" s="339"/>
      <c r="J161" s="339"/>
      <c r="K161" s="360"/>
    </row>
    <row r="162" s="1" customFormat="1" ht="18.75" customHeight="1">
      <c r="B162" s="341"/>
      <c r="C162" s="351"/>
      <c r="D162" s="351"/>
      <c r="E162" s="351"/>
      <c r="F162" s="361"/>
      <c r="G162" s="351"/>
      <c r="H162" s="351"/>
      <c r="I162" s="351"/>
      <c r="J162" s="351"/>
      <c r="K162" s="341"/>
    </row>
    <row r="163" s="1" customFormat="1" ht="18.75" customHeight="1">
      <c r="B163" s="313"/>
      <c r="C163" s="313"/>
      <c r="D163" s="313"/>
      <c r="E163" s="313"/>
      <c r="F163" s="313"/>
      <c r="G163" s="313"/>
      <c r="H163" s="313"/>
      <c r="I163" s="313"/>
      <c r="J163" s="313"/>
      <c r="K163" s="313"/>
    </row>
    <row r="164" s="1" customFormat="1" ht="7.5" customHeight="1">
      <c r="B164" s="292"/>
      <c r="C164" s="293"/>
      <c r="D164" s="293"/>
      <c r="E164" s="293"/>
      <c r="F164" s="293"/>
      <c r="G164" s="293"/>
      <c r="H164" s="293"/>
      <c r="I164" s="293"/>
      <c r="J164" s="293"/>
      <c r="K164" s="294"/>
    </row>
    <row r="165" s="1" customFormat="1" ht="45" customHeight="1">
      <c r="B165" s="295"/>
      <c r="C165" s="296" t="s">
        <v>534</v>
      </c>
      <c r="D165" s="296"/>
      <c r="E165" s="296"/>
      <c r="F165" s="296"/>
      <c r="G165" s="296"/>
      <c r="H165" s="296"/>
      <c r="I165" s="296"/>
      <c r="J165" s="296"/>
      <c r="K165" s="297"/>
    </row>
    <row r="166" s="1" customFormat="1" ht="17.25" customHeight="1">
      <c r="B166" s="295"/>
      <c r="C166" s="320" t="s">
        <v>462</v>
      </c>
      <c r="D166" s="320"/>
      <c r="E166" s="320"/>
      <c r="F166" s="320" t="s">
        <v>463</v>
      </c>
      <c r="G166" s="362"/>
      <c r="H166" s="363" t="s">
        <v>56</v>
      </c>
      <c r="I166" s="363" t="s">
        <v>59</v>
      </c>
      <c r="J166" s="320" t="s">
        <v>464</v>
      </c>
      <c r="K166" s="297"/>
    </row>
    <row r="167" s="1" customFormat="1" ht="17.25" customHeight="1">
      <c r="B167" s="298"/>
      <c r="C167" s="322" t="s">
        <v>465</v>
      </c>
      <c r="D167" s="322"/>
      <c r="E167" s="322"/>
      <c r="F167" s="323" t="s">
        <v>466</v>
      </c>
      <c r="G167" s="364"/>
      <c r="H167" s="365"/>
      <c r="I167" s="365"/>
      <c r="J167" s="322" t="s">
        <v>467</v>
      </c>
      <c r="K167" s="300"/>
    </row>
    <row r="168" s="1" customFormat="1" ht="5.25" customHeight="1">
      <c r="B168" s="330"/>
      <c r="C168" s="325"/>
      <c r="D168" s="325"/>
      <c r="E168" s="325"/>
      <c r="F168" s="325"/>
      <c r="G168" s="326"/>
      <c r="H168" s="325"/>
      <c r="I168" s="325"/>
      <c r="J168" s="325"/>
      <c r="K168" s="353"/>
    </row>
    <row r="169" s="1" customFormat="1" ht="15" customHeight="1">
      <c r="B169" s="330"/>
      <c r="C169" s="305" t="s">
        <v>471</v>
      </c>
      <c r="D169" s="305"/>
      <c r="E169" s="305"/>
      <c r="F169" s="328" t="s">
        <v>468</v>
      </c>
      <c r="G169" s="305"/>
      <c r="H169" s="305" t="s">
        <v>508</v>
      </c>
      <c r="I169" s="305" t="s">
        <v>470</v>
      </c>
      <c r="J169" s="305">
        <v>120</v>
      </c>
      <c r="K169" s="353"/>
    </row>
    <row r="170" s="1" customFormat="1" ht="15" customHeight="1">
      <c r="B170" s="330"/>
      <c r="C170" s="305" t="s">
        <v>517</v>
      </c>
      <c r="D170" s="305"/>
      <c r="E170" s="305"/>
      <c r="F170" s="328" t="s">
        <v>468</v>
      </c>
      <c r="G170" s="305"/>
      <c r="H170" s="305" t="s">
        <v>518</v>
      </c>
      <c r="I170" s="305" t="s">
        <v>470</v>
      </c>
      <c r="J170" s="305" t="s">
        <v>519</v>
      </c>
      <c r="K170" s="353"/>
    </row>
    <row r="171" s="1" customFormat="1" ht="15" customHeight="1">
      <c r="B171" s="330"/>
      <c r="C171" s="305" t="s">
        <v>86</v>
      </c>
      <c r="D171" s="305"/>
      <c r="E171" s="305"/>
      <c r="F171" s="328" t="s">
        <v>468</v>
      </c>
      <c r="G171" s="305"/>
      <c r="H171" s="305" t="s">
        <v>535</v>
      </c>
      <c r="I171" s="305" t="s">
        <v>470</v>
      </c>
      <c r="J171" s="305" t="s">
        <v>519</v>
      </c>
      <c r="K171" s="353"/>
    </row>
    <row r="172" s="1" customFormat="1" ht="15" customHeight="1">
      <c r="B172" s="330"/>
      <c r="C172" s="305" t="s">
        <v>473</v>
      </c>
      <c r="D172" s="305"/>
      <c r="E172" s="305"/>
      <c r="F172" s="328" t="s">
        <v>474</v>
      </c>
      <c r="G172" s="305"/>
      <c r="H172" s="305" t="s">
        <v>535</v>
      </c>
      <c r="I172" s="305" t="s">
        <v>470</v>
      </c>
      <c r="J172" s="305">
        <v>50</v>
      </c>
      <c r="K172" s="353"/>
    </row>
    <row r="173" s="1" customFormat="1" ht="15" customHeight="1">
      <c r="B173" s="330"/>
      <c r="C173" s="305" t="s">
        <v>476</v>
      </c>
      <c r="D173" s="305"/>
      <c r="E173" s="305"/>
      <c r="F173" s="328" t="s">
        <v>468</v>
      </c>
      <c r="G173" s="305"/>
      <c r="H173" s="305" t="s">
        <v>535</v>
      </c>
      <c r="I173" s="305" t="s">
        <v>478</v>
      </c>
      <c r="J173" s="305"/>
      <c r="K173" s="353"/>
    </row>
    <row r="174" s="1" customFormat="1" ht="15" customHeight="1">
      <c r="B174" s="330"/>
      <c r="C174" s="305" t="s">
        <v>487</v>
      </c>
      <c r="D174" s="305"/>
      <c r="E174" s="305"/>
      <c r="F174" s="328" t="s">
        <v>474</v>
      </c>
      <c r="G174" s="305"/>
      <c r="H174" s="305" t="s">
        <v>535</v>
      </c>
      <c r="I174" s="305" t="s">
        <v>470</v>
      </c>
      <c r="J174" s="305">
        <v>50</v>
      </c>
      <c r="K174" s="353"/>
    </row>
    <row r="175" s="1" customFormat="1" ht="15" customHeight="1">
      <c r="B175" s="330"/>
      <c r="C175" s="305" t="s">
        <v>495</v>
      </c>
      <c r="D175" s="305"/>
      <c r="E175" s="305"/>
      <c r="F175" s="328" t="s">
        <v>474</v>
      </c>
      <c r="G175" s="305"/>
      <c r="H175" s="305" t="s">
        <v>535</v>
      </c>
      <c r="I175" s="305" t="s">
        <v>470</v>
      </c>
      <c r="J175" s="305">
        <v>50</v>
      </c>
      <c r="K175" s="353"/>
    </row>
    <row r="176" s="1" customFormat="1" ht="15" customHeight="1">
      <c r="B176" s="330"/>
      <c r="C176" s="305" t="s">
        <v>493</v>
      </c>
      <c r="D176" s="305"/>
      <c r="E176" s="305"/>
      <c r="F176" s="328" t="s">
        <v>474</v>
      </c>
      <c r="G176" s="305"/>
      <c r="H176" s="305" t="s">
        <v>535</v>
      </c>
      <c r="I176" s="305" t="s">
        <v>470</v>
      </c>
      <c r="J176" s="305">
        <v>50</v>
      </c>
      <c r="K176" s="353"/>
    </row>
    <row r="177" s="1" customFormat="1" ht="15" customHeight="1">
      <c r="B177" s="330"/>
      <c r="C177" s="305" t="s">
        <v>119</v>
      </c>
      <c r="D177" s="305"/>
      <c r="E177" s="305"/>
      <c r="F177" s="328" t="s">
        <v>468</v>
      </c>
      <c r="G177" s="305"/>
      <c r="H177" s="305" t="s">
        <v>536</v>
      </c>
      <c r="I177" s="305" t="s">
        <v>537</v>
      </c>
      <c r="J177" s="305"/>
      <c r="K177" s="353"/>
    </row>
    <row r="178" s="1" customFormat="1" ht="15" customHeight="1">
      <c r="B178" s="330"/>
      <c r="C178" s="305" t="s">
        <v>59</v>
      </c>
      <c r="D178" s="305"/>
      <c r="E178" s="305"/>
      <c r="F178" s="328" t="s">
        <v>468</v>
      </c>
      <c r="G178" s="305"/>
      <c r="H178" s="305" t="s">
        <v>538</v>
      </c>
      <c r="I178" s="305" t="s">
        <v>539</v>
      </c>
      <c r="J178" s="305">
        <v>1</v>
      </c>
      <c r="K178" s="353"/>
    </row>
    <row r="179" s="1" customFormat="1" ht="15" customHeight="1">
      <c r="B179" s="330"/>
      <c r="C179" s="305" t="s">
        <v>55</v>
      </c>
      <c r="D179" s="305"/>
      <c r="E179" s="305"/>
      <c r="F179" s="328" t="s">
        <v>468</v>
      </c>
      <c r="G179" s="305"/>
      <c r="H179" s="305" t="s">
        <v>540</v>
      </c>
      <c r="I179" s="305" t="s">
        <v>470</v>
      </c>
      <c r="J179" s="305">
        <v>20</v>
      </c>
      <c r="K179" s="353"/>
    </row>
    <row r="180" s="1" customFormat="1" ht="15" customHeight="1">
      <c r="B180" s="330"/>
      <c r="C180" s="305" t="s">
        <v>56</v>
      </c>
      <c r="D180" s="305"/>
      <c r="E180" s="305"/>
      <c r="F180" s="328" t="s">
        <v>468</v>
      </c>
      <c r="G180" s="305"/>
      <c r="H180" s="305" t="s">
        <v>541</v>
      </c>
      <c r="I180" s="305" t="s">
        <v>470</v>
      </c>
      <c r="J180" s="305">
        <v>255</v>
      </c>
      <c r="K180" s="353"/>
    </row>
    <row r="181" s="1" customFormat="1" ht="15" customHeight="1">
      <c r="B181" s="330"/>
      <c r="C181" s="305" t="s">
        <v>120</v>
      </c>
      <c r="D181" s="305"/>
      <c r="E181" s="305"/>
      <c r="F181" s="328" t="s">
        <v>468</v>
      </c>
      <c r="G181" s="305"/>
      <c r="H181" s="305" t="s">
        <v>432</v>
      </c>
      <c r="I181" s="305" t="s">
        <v>470</v>
      </c>
      <c r="J181" s="305">
        <v>10</v>
      </c>
      <c r="K181" s="353"/>
    </row>
    <row r="182" s="1" customFormat="1" ht="15" customHeight="1">
      <c r="B182" s="330"/>
      <c r="C182" s="305" t="s">
        <v>121</v>
      </c>
      <c r="D182" s="305"/>
      <c r="E182" s="305"/>
      <c r="F182" s="328" t="s">
        <v>468</v>
      </c>
      <c r="G182" s="305"/>
      <c r="H182" s="305" t="s">
        <v>542</v>
      </c>
      <c r="I182" s="305" t="s">
        <v>503</v>
      </c>
      <c r="J182" s="305"/>
      <c r="K182" s="353"/>
    </row>
    <row r="183" s="1" customFormat="1" ht="15" customHeight="1">
      <c r="B183" s="330"/>
      <c r="C183" s="305" t="s">
        <v>543</v>
      </c>
      <c r="D183" s="305"/>
      <c r="E183" s="305"/>
      <c r="F183" s="328" t="s">
        <v>468</v>
      </c>
      <c r="G183" s="305"/>
      <c r="H183" s="305" t="s">
        <v>544</v>
      </c>
      <c r="I183" s="305" t="s">
        <v>503</v>
      </c>
      <c r="J183" s="305"/>
      <c r="K183" s="353"/>
    </row>
    <row r="184" s="1" customFormat="1" ht="15" customHeight="1">
      <c r="B184" s="330"/>
      <c r="C184" s="305" t="s">
        <v>532</v>
      </c>
      <c r="D184" s="305"/>
      <c r="E184" s="305"/>
      <c r="F184" s="328" t="s">
        <v>468</v>
      </c>
      <c r="G184" s="305"/>
      <c r="H184" s="305" t="s">
        <v>545</v>
      </c>
      <c r="I184" s="305" t="s">
        <v>503</v>
      </c>
      <c r="J184" s="305"/>
      <c r="K184" s="353"/>
    </row>
    <row r="185" s="1" customFormat="1" ht="15" customHeight="1">
      <c r="B185" s="330"/>
      <c r="C185" s="305" t="s">
        <v>123</v>
      </c>
      <c r="D185" s="305"/>
      <c r="E185" s="305"/>
      <c r="F185" s="328" t="s">
        <v>474</v>
      </c>
      <c r="G185" s="305"/>
      <c r="H185" s="305" t="s">
        <v>546</v>
      </c>
      <c r="I185" s="305" t="s">
        <v>470</v>
      </c>
      <c r="J185" s="305">
        <v>50</v>
      </c>
      <c r="K185" s="353"/>
    </row>
    <row r="186" s="1" customFormat="1" ht="15" customHeight="1">
      <c r="B186" s="330"/>
      <c r="C186" s="305" t="s">
        <v>547</v>
      </c>
      <c r="D186" s="305"/>
      <c r="E186" s="305"/>
      <c r="F186" s="328" t="s">
        <v>474</v>
      </c>
      <c r="G186" s="305"/>
      <c r="H186" s="305" t="s">
        <v>548</v>
      </c>
      <c r="I186" s="305" t="s">
        <v>549</v>
      </c>
      <c r="J186" s="305"/>
      <c r="K186" s="353"/>
    </row>
    <row r="187" s="1" customFormat="1" ht="15" customHeight="1">
      <c r="B187" s="330"/>
      <c r="C187" s="305" t="s">
        <v>550</v>
      </c>
      <c r="D187" s="305"/>
      <c r="E187" s="305"/>
      <c r="F187" s="328" t="s">
        <v>474</v>
      </c>
      <c r="G187" s="305"/>
      <c r="H187" s="305" t="s">
        <v>551</v>
      </c>
      <c r="I187" s="305" t="s">
        <v>549</v>
      </c>
      <c r="J187" s="305"/>
      <c r="K187" s="353"/>
    </row>
    <row r="188" s="1" customFormat="1" ht="15" customHeight="1">
      <c r="B188" s="330"/>
      <c r="C188" s="305" t="s">
        <v>552</v>
      </c>
      <c r="D188" s="305"/>
      <c r="E188" s="305"/>
      <c r="F188" s="328" t="s">
        <v>474</v>
      </c>
      <c r="G188" s="305"/>
      <c r="H188" s="305" t="s">
        <v>553</v>
      </c>
      <c r="I188" s="305" t="s">
        <v>549</v>
      </c>
      <c r="J188" s="305"/>
      <c r="K188" s="353"/>
    </row>
    <row r="189" s="1" customFormat="1" ht="15" customHeight="1">
      <c r="B189" s="330"/>
      <c r="C189" s="366" t="s">
        <v>554</v>
      </c>
      <c r="D189" s="305"/>
      <c r="E189" s="305"/>
      <c r="F189" s="328" t="s">
        <v>474</v>
      </c>
      <c r="G189" s="305"/>
      <c r="H189" s="305" t="s">
        <v>555</v>
      </c>
      <c r="I189" s="305" t="s">
        <v>556</v>
      </c>
      <c r="J189" s="367" t="s">
        <v>557</v>
      </c>
      <c r="K189" s="353"/>
    </row>
    <row r="190" s="16" customFormat="1" ht="15" customHeight="1">
      <c r="B190" s="368"/>
      <c r="C190" s="369" t="s">
        <v>558</v>
      </c>
      <c r="D190" s="370"/>
      <c r="E190" s="370"/>
      <c r="F190" s="371" t="s">
        <v>474</v>
      </c>
      <c r="G190" s="370"/>
      <c r="H190" s="370" t="s">
        <v>559</v>
      </c>
      <c r="I190" s="370" t="s">
        <v>556</v>
      </c>
      <c r="J190" s="372" t="s">
        <v>557</v>
      </c>
      <c r="K190" s="373"/>
    </row>
    <row r="191" s="1" customFormat="1" ht="15" customHeight="1">
      <c r="B191" s="330"/>
      <c r="C191" s="366" t="s">
        <v>44</v>
      </c>
      <c r="D191" s="305"/>
      <c r="E191" s="305"/>
      <c r="F191" s="328" t="s">
        <v>468</v>
      </c>
      <c r="G191" s="305"/>
      <c r="H191" s="302" t="s">
        <v>560</v>
      </c>
      <c r="I191" s="305" t="s">
        <v>561</v>
      </c>
      <c r="J191" s="305"/>
      <c r="K191" s="353"/>
    </row>
    <row r="192" s="1" customFormat="1" ht="15" customHeight="1">
      <c r="B192" s="330"/>
      <c r="C192" s="366" t="s">
        <v>562</v>
      </c>
      <c r="D192" s="305"/>
      <c r="E192" s="305"/>
      <c r="F192" s="328" t="s">
        <v>468</v>
      </c>
      <c r="G192" s="305"/>
      <c r="H192" s="305" t="s">
        <v>563</v>
      </c>
      <c r="I192" s="305" t="s">
        <v>503</v>
      </c>
      <c r="J192" s="305"/>
      <c r="K192" s="353"/>
    </row>
    <row r="193" s="1" customFormat="1" ht="15" customHeight="1">
      <c r="B193" s="330"/>
      <c r="C193" s="366" t="s">
        <v>564</v>
      </c>
      <c r="D193" s="305"/>
      <c r="E193" s="305"/>
      <c r="F193" s="328" t="s">
        <v>468</v>
      </c>
      <c r="G193" s="305"/>
      <c r="H193" s="305" t="s">
        <v>565</v>
      </c>
      <c r="I193" s="305" t="s">
        <v>503</v>
      </c>
      <c r="J193" s="305"/>
      <c r="K193" s="353"/>
    </row>
    <row r="194" s="1" customFormat="1" ht="15" customHeight="1">
      <c r="B194" s="330"/>
      <c r="C194" s="366" t="s">
        <v>566</v>
      </c>
      <c r="D194" s="305"/>
      <c r="E194" s="305"/>
      <c r="F194" s="328" t="s">
        <v>474</v>
      </c>
      <c r="G194" s="305"/>
      <c r="H194" s="305" t="s">
        <v>567</v>
      </c>
      <c r="I194" s="305" t="s">
        <v>503</v>
      </c>
      <c r="J194" s="305"/>
      <c r="K194" s="353"/>
    </row>
    <row r="195" s="1" customFormat="1" ht="15" customHeight="1">
      <c r="B195" s="359"/>
      <c r="C195" s="374"/>
      <c r="D195" s="339"/>
      <c r="E195" s="339"/>
      <c r="F195" s="339"/>
      <c r="G195" s="339"/>
      <c r="H195" s="339"/>
      <c r="I195" s="339"/>
      <c r="J195" s="339"/>
      <c r="K195" s="360"/>
    </row>
    <row r="196" s="1" customFormat="1" ht="18.75" customHeight="1">
      <c r="B196" s="341"/>
      <c r="C196" s="351"/>
      <c r="D196" s="351"/>
      <c r="E196" s="351"/>
      <c r="F196" s="361"/>
      <c r="G196" s="351"/>
      <c r="H196" s="351"/>
      <c r="I196" s="351"/>
      <c r="J196" s="351"/>
      <c r="K196" s="341"/>
    </row>
    <row r="197" s="1" customFormat="1" ht="18.75" customHeight="1">
      <c r="B197" s="341"/>
      <c r="C197" s="351"/>
      <c r="D197" s="351"/>
      <c r="E197" s="351"/>
      <c r="F197" s="361"/>
      <c r="G197" s="351"/>
      <c r="H197" s="351"/>
      <c r="I197" s="351"/>
      <c r="J197" s="351"/>
      <c r="K197" s="341"/>
    </row>
    <row r="198" s="1" customFormat="1" ht="18.75" customHeight="1">
      <c r="B198" s="313"/>
      <c r="C198" s="313"/>
      <c r="D198" s="313"/>
      <c r="E198" s="313"/>
      <c r="F198" s="313"/>
      <c r="G198" s="313"/>
      <c r="H198" s="313"/>
      <c r="I198" s="313"/>
      <c r="J198" s="313"/>
      <c r="K198" s="313"/>
    </row>
    <row r="199" s="1" customFormat="1" ht="13.5">
      <c r="B199" s="292"/>
      <c r="C199" s="293"/>
      <c r="D199" s="293"/>
      <c r="E199" s="293"/>
      <c r="F199" s="293"/>
      <c r="G199" s="293"/>
      <c r="H199" s="293"/>
      <c r="I199" s="293"/>
      <c r="J199" s="293"/>
      <c r="K199" s="294"/>
    </row>
    <row r="200" s="1" customFormat="1" ht="21">
      <c r="B200" s="295"/>
      <c r="C200" s="296" t="s">
        <v>568</v>
      </c>
      <c r="D200" s="296"/>
      <c r="E200" s="296"/>
      <c r="F200" s="296"/>
      <c r="G200" s="296"/>
      <c r="H200" s="296"/>
      <c r="I200" s="296"/>
      <c r="J200" s="296"/>
      <c r="K200" s="297"/>
    </row>
    <row r="201" s="1" customFormat="1" ht="25.5" customHeight="1">
      <c r="B201" s="295"/>
      <c r="C201" s="375" t="s">
        <v>569</v>
      </c>
      <c r="D201" s="375"/>
      <c r="E201" s="375"/>
      <c r="F201" s="375" t="s">
        <v>570</v>
      </c>
      <c r="G201" s="376"/>
      <c r="H201" s="375" t="s">
        <v>571</v>
      </c>
      <c r="I201" s="375"/>
      <c r="J201" s="375"/>
      <c r="K201" s="297"/>
    </row>
    <row r="202" s="1" customFormat="1" ht="5.25" customHeight="1">
      <c r="B202" s="330"/>
      <c r="C202" s="325"/>
      <c r="D202" s="325"/>
      <c r="E202" s="325"/>
      <c r="F202" s="325"/>
      <c r="G202" s="351"/>
      <c r="H202" s="325"/>
      <c r="I202" s="325"/>
      <c r="J202" s="325"/>
      <c r="K202" s="353"/>
    </row>
    <row r="203" s="1" customFormat="1" ht="15" customHeight="1">
      <c r="B203" s="330"/>
      <c r="C203" s="305" t="s">
        <v>561</v>
      </c>
      <c r="D203" s="305"/>
      <c r="E203" s="305"/>
      <c r="F203" s="328" t="s">
        <v>45</v>
      </c>
      <c r="G203" s="305"/>
      <c r="H203" s="305" t="s">
        <v>572</v>
      </c>
      <c r="I203" s="305"/>
      <c r="J203" s="305"/>
      <c r="K203" s="353"/>
    </row>
    <row r="204" s="1" customFormat="1" ht="15" customHeight="1">
      <c r="B204" s="330"/>
      <c r="C204" s="305"/>
      <c r="D204" s="305"/>
      <c r="E204" s="305"/>
      <c r="F204" s="328" t="s">
        <v>46</v>
      </c>
      <c r="G204" s="305"/>
      <c r="H204" s="305" t="s">
        <v>573</v>
      </c>
      <c r="I204" s="305"/>
      <c r="J204" s="305"/>
      <c r="K204" s="353"/>
    </row>
    <row r="205" s="1" customFormat="1" ht="15" customHeight="1">
      <c r="B205" s="330"/>
      <c r="C205" s="305"/>
      <c r="D205" s="305"/>
      <c r="E205" s="305"/>
      <c r="F205" s="328" t="s">
        <v>49</v>
      </c>
      <c r="G205" s="305"/>
      <c r="H205" s="305" t="s">
        <v>574</v>
      </c>
      <c r="I205" s="305"/>
      <c r="J205" s="305"/>
      <c r="K205" s="353"/>
    </row>
    <row r="206" s="1" customFormat="1" ht="15" customHeight="1">
      <c r="B206" s="330"/>
      <c r="C206" s="305"/>
      <c r="D206" s="305"/>
      <c r="E206" s="305"/>
      <c r="F206" s="328" t="s">
        <v>47</v>
      </c>
      <c r="G206" s="305"/>
      <c r="H206" s="305" t="s">
        <v>575</v>
      </c>
      <c r="I206" s="305"/>
      <c r="J206" s="305"/>
      <c r="K206" s="353"/>
    </row>
    <row r="207" s="1" customFormat="1" ht="15" customHeight="1">
      <c r="B207" s="330"/>
      <c r="C207" s="305"/>
      <c r="D207" s="305"/>
      <c r="E207" s="305"/>
      <c r="F207" s="328" t="s">
        <v>48</v>
      </c>
      <c r="G207" s="305"/>
      <c r="H207" s="305" t="s">
        <v>576</v>
      </c>
      <c r="I207" s="305"/>
      <c r="J207" s="305"/>
      <c r="K207" s="353"/>
    </row>
    <row r="208" s="1" customFormat="1" ht="15" customHeight="1">
      <c r="B208" s="330"/>
      <c r="C208" s="305"/>
      <c r="D208" s="305"/>
      <c r="E208" s="305"/>
      <c r="F208" s="328"/>
      <c r="G208" s="305"/>
      <c r="H208" s="305"/>
      <c r="I208" s="305"/>
      <c r="J208" s="305"/>
      <c r="K208" s="353"/>
    </row>
    <row r="209" s="1" customFormat="1" ht="15" customHeight="1">
      <c r="B209" s="330"/>
      <c r="C209" s="305" t="s">
        <v>515</v>
      </c>
      <c r="D209" s="305"/>
      <c r="E209" s="305"/>
      <c r="F209" s="328" t="s">
        <v>79</v>
      </c>
      <c r="G209" s="305"/>
      <c r="H209" s="305" t="s">
        <v>577</v>
      </c>
      <c r="I209" s="305"/>
      <c r="J209" s="305"/>
      <c r="K209" s="353"/>
    </row>
    <row r="210" s="1" customFormat="1" ht="15" customHeight="1">
      <c r="B210" s="330"/>
      <c r="C210" s="305"/>
      <c r="D210" s="305"/>
      <c r="E210" s="305"/>
      <c r="F210" s="328" t="s">
        <v>412</v>
      </c>
      <c r="G210" s="305"/>
      <c r="H210" s="305" t="s">
        <v>413</v>
      </c>
      <c r="I210" s="305"/>
      <c r="J210" s="305"/>
      <c r="K210" s="353"/>
    </row>
    <row r="211" s="1" customFormat="1" ht="15" customHeight="1">
      <c r="B211" s="330"/>
      <c r="C211" s="305"/>
      <c r="D211" s="305"/>
      <c r="E211" s="305"/>
      <c r="F211" s="328" t="s">
        <v>410</v>
      </c>
      <c r="G211" s="305"/>
      <c r="H211" s="305" t="s">
        <v>578</v>
      </c>
      <c r="I211" s="305"/>
      <c r="J211" s="305"/>
      <c r="K211" s="353"/>
    </row>
    <row r="212" s="1" customFormat="1" ht="15" customHeight="1">
      <c r="B212" s="377"/>
      <c r="C212" s="305"/>
      <c r="D212" s="305"/>
      <c r="E212" s="305"/>
      <c r="F212" s="328" t="s">
        <v>414</v>
      </c>
      <c r="G212" s="366"/>
      <c r="H212" s="357" t="s">
        <v>92</v>
      </c>
      <c r="I212" s="357"/>
      <c r="J212" s="357"/>
      <c r="K212" s="378"/>
    </row>
    <row r="213" s="1" customFormat="1" ht="15" customHeight="1">
      <c r="B213" s="377"/>
      <c r="C213" s="305"/>
      <c r="D213" s="305"/>
      <c r="E213" s="305"/>
      <c r="F213" s="328" t="s">
        <v>415</v>
      </c>
      <c r="G213" s="366"/>
      <c r="H213" s="357" t="s">
        <v>579</v>
      </c>
      <c r="I213" s="357"/>
      <c r="J213" s="357"/>
      <c r="K213" s="378"/>
    </row>
    <row r="214" s="1" customFormat="1" ht="15" customHeight="1">
      <c r="B214" s="377"/>
      <c r="C214" s="305"/>
      <c r="D214" s="305"/>
      <c r="E214" s="305"/>
      <c r="F214" s="328"/>
      <c r="G214" s="366"/>
      <c r="H214" s="357"/>
      <c r="I214" s="357"/>
      <c r="J214" s="357"/>
      <c r="K214" s="378"/>
    </row>
    <row r="215" s="1" customFormat="1" ht="15" customHeight="1">
      <c r="B215" s="377"/>
      <c r="C215" s="305" t="s">
        <v>539</v>
      </c>
      <c r="D215" s="305"/>
      <c r="E215" s="305"/>
      <c r="F215" s="328">
        <v>1</v>
      </c>
      <c r="G215" s="366"/>
      <c r="H215" s="357" t="s">
        <v>580</v>
      </c>
      <c r="I215" s="357"/>
      <c r="J215" s="357"/>
      <c r="K215" s="378"/>
    </row>
    <row r="216" s="1" customFormat="1" ht="15" customHeight="1">
      <c r="B216" s="377"/>
      <c r="C216" s="305"/>
      <c r="D216" s="305"/>
      <c r="E216" s="305"/>
      <c r="F216" s="328">
        <v>2</v>
      </c>
      <c r="G216" s="366"/>
      <c r="H216" s="357" t="s">
        <v>581</v>
      </c>
      <c r="I216" s="357"/>
      <c r="J216" s="357"/>
      <c r="K216" s="378"/>
    </row>
    <row r="217" s="1" customFormat="1" ht="15" customHeight="1">
      <c r="B217" s="377"/>
      <c r="C217" s="305"/>
      <c r="D217" s="305"/>
      <c r="E217" s="305"/>
      <c r="F217" s="328">
        <v>3</v>
      </c>
      <c r="G217" s="366"/>
      <c r="H217" s="357" t="s">
        <v>582</v>
      </c>
      <c r="I217" s="357"/>
      <c r="J217" s="357"/>
      <c r="K217" s="378"/>
    </row>
    <row r="218" s="1" customFormat="1" ht="15" customHeight="1">
      <c r="B218" s="377"/>
      <c r="C218" s="305"/>
      <c r="D218" s="305"/>
      <c r="E218" s="305"/>
      <c r="F218" s="328">
        <v>4</v>
      </c>
      <c r="G218" s="366"/>
      <c r="H218" s="357" t="s">
        <v>583</v>
      </c>
      <c r="I218" s="357"/>
      <c r="J218" s="357"/>
      <c r="K218" s="378"/>
    </row>
    <row r="219" s="1" customFormat="1" ht="12.75" customHeight="1">
      <c r="B219" s="379"/>
      <c r="C219" s="380"/>
      <c r="D219" s="380"/>
      <c r="E219" s="380"/>
      <c r="F219" s="380"/>
      <c r="G219" s="380"/>
      <c r="H219" s="380"/>
      <c r="I219" s="380"/>
      <c r="J219" s="380"/>
      <c r="K219" s="381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Křehla Milan</dc:creator>
  <cp:lastModifiedBy>Křehla Milan</cp:lastModifiedBy>
  <dcterms:created xsi:type="dcterms:W3CDTF">2024-05-09T09:58:03Z</dcterms:created>
  <dcterms:modified xsi:type="dcterms:W3CDTF">2024-05-09T09:58:10Z</dcterms:modified>
</cp:coreProperties>
</file>