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b - Architektonicko-..." sheetId="3" r:id="rId3"/>
    <sheet name="99 - Vedlejší a ostatní n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'D.1.1a - Architektonicko-...'!$C$93:$K$144</definedName>
    <definedName name="_xlnm.Print_Area" localSheetId="1">'D.1.1a - Architektonicko-...'!$C$4:$J$41,'D.1.1a - Architektonicko-...'!$C$47:$J$73,'D.1.1a - Architektonicko-...'!$C$79:$K$144</definedName>
    <definedName name="_xlnm.Print_Titles" localSheetId="1">'D.1.1a - Architektonicko-...'!$93:$93</definedName>
    <definedName name="_xlnm._FilterDatabase" localSheetId="2" hidden="1">'D.1.1b - Architektonicko-...'!$C$96:$K$222</definedName>
    <definedName name="_xlnm.Print_Area" localSheetId="2">'D.1.1b - Architektonicko-...'!$C$4:$J$41,'D.1.1b - Architektonicko-...'!$C$47:$J$76,'D.1.1b - Architektonicko-...'!$C$82:$K$222</definedName>
    <definedName name="_xlnm.Print_Titles" localSheetId="2">'D.1.1b - Architektonicko-...'!$96:$96</definedName>
    <definedName name="_xlnm._FilterDatabase" localSheetId="3" hidden="1">'99 - Vedlejší a ostatní n...'!$C$83:$K$97</definedName>
    <definedName name="_xlnm.Print_Area" localSheetId="3">'99 - Vedlejší a ostatní n...'!$C$4:$J$39,'99 - Vedlejší a ostatní n...'!$C$45:$J$65,'99 - Vedlejší a ostatní n...'!$C$71:$K$97</definedName>
    <definedName name="_xlnm.Print_Titles" localSheetId="3">'99 - Vedlejší a ostatní n...'!$83:$83</definedName>
    <definedName name="_xlnm.Print_Area" localSheetId="4">'Seznam figur'!$C$4:$G$12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8"/>
  <c i="4" r="J35"/>
  <c i="1" r="AX58"/>
  <c i="4"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T89"/>
  <c r="T88"/>
  <c r="R90"/>
  <c r="R89"/>
  <c r="R88"/>
  <c r="P90"/>
  <c r="P89"/>
  <c r="P88"/>
  <c r="BI87"/>
  <c r="BH87"/>
  <c r="BG87"/>
  <c r="BF87"/>
  <c r="T87"/>
  <c r="R87"/>
  <c r="P87"/>
  <c r="BI86"/>
  <c r="BH86"/>
  <c r="BG86"/>
  <c r="BF86"/>
  <c r="T86"/>
  <c r="R86"/>
  <c r="P86"/>
  <c r="J81"/>
  <c r="F78"/>
  <c r="E76"/>
  <c r="J55"/>
  <c r="F52"/>
  <c r="E50"/>
  <c r="J21"/>
  <c r="E21"/>
  <c r="J80"/>
  <c r="J20"/>
  <c r="J18"/>
  <c r="E18"/>
  <c r="F81"/>
  <c r="J17"/>
  <c r="J15"/>
  <c r="E15"/>
  <c r="F80"/>
  <c r="J14"/>
  <c r="J12"/>
  <c r="J52"/>
  <c r="E7"/>
  <c r="E74"/>
  <c i="3" r="J39"/>
  <c r="J38"/>
  <c i="1" r="AY57"/>
  <c i="3" r="J37"/>
  <c i="1" r="AX57"/>
  <c i="3"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29"/>
  <c r="BH129"/>
  <c r="BG129"/>
  <c r="BF129"/>
  <c r="T129"/>
  <c r="R129"/>
  <c r="P129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T99"/>
  <c r="R100"/>
  <c r="R99"/>
  <c r="P100"/>
  <c r="P99"/>
  <c r="J94"/>
  <c r="F91"/>
  <c r="E89"/>
  <c r="J59"/>
  <c r="F56"/>
  <c r="E54"/>
  <c r="J23"/>
  <c r="E23"/>
  <c r="J93"/>
  <c r="J22"/>
  <c r="J20"/>
  <c r="E20"/>
  <c r="F94"/>
  <c r="J19"/>
  <c r="J17"/>
  <c r="E17"/>
  <c r="F58"/>
  <c r="J16"/>
  <c r="J14"/>
  <c r="J91"/>
  <c r="E7"/>
  <c r="E50"/>
  <c i="2" r="J39"/>
  <c r="J38"/>
  <c i="1" r="AY56"/>
  <c i="2" r="J37"/>
  <c i="1" r="AX56"/>
  <c i="2" r="BI142"/>
  <c r="BH142"/>
  <c r="BG142"/>
  <c r="BF142"/>
  <c r="T142"/>
  <c r="T141"/>
  <c r="R142"/>
  <c r="R141"/>
  <c r="P142"/>
  <c r="P141"/>
  <c r="BI138"/>
  <c r="BH138"/>
  <c r="BG138"/>
  <c r="BF138"/>
  <c r="T138"/>
  <c r="T137"/>
  <c r="R138"/>
  <c r="R137"/>
  <c r="P138"/>
  <c r="P137"/>
  <c r="BI134"/>
  <c r="BH134"/>
  <c r="BG134"/>
  <c r="BF134"/>
  <c r="T134"/>
  <c r="T133"/>
  <c r="R134"/>
  <c r="R133"/>
  <c r="P134"/>
  <c r="P133"/>
  <c r="BI130"/>
  <c r="BH130"/>
  <c r="BG130"/>
  <c r="BF130"/>
  <c r="T130"/>
  <c r="T129"/>
  <c r="R130"/>
  <c r="R129"/>
  <c r="P130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J91"/>
  <c r="F88"/>
  <c r="E86"/>
  <c r="J59"/>
  <c r="F56"/>
  <c r="E54"/>
  <c r="J23"/>
  <c r="E23"/>
  <c r="J90"/>
  <c r="J22"/>
  <c r="J20"/>
  <c r="E20"/>
  <c r="F59"/>
  <c r="J19"/>
  <c r="J17"/>
  <c r="E17"/>
  <c r="F58"/>
  <c r="J16"/>
  <c r="J14"/>
  <c r="J56"/>
  <c r="E7"/>
  <c r="E82"/>
  <c i="1" r="L50"/>
  <c r="AM50"/>
  <c r="AM49"/>
  <c r="L49"/>
  <c r="AM47"/>
  <c r="L47"/>
  <c r="L45"/>
  <c r="L44"/>
  <c i="2" r="J134"/>
  <c r="J97"/>
  <c i="3" r="J155"/>
  <c i="2" r="BK100"/>
  <c i="3" r="J194"/>
  <c i="2" r="J123"/>
  <c i="3" r="BK219"/>
  <c r="BK199"/>
  <c r="J118"/>
  <c i="2" r="BK97"/>
  <c i="3" r="BK179"/>
  <c i="4" r="J87"/>
  <c i="2" r="BK138"/>
  <c r="J113"/>
  <c r="BK111"/>
  <c i="3" r="J113"/>
  <c r="J199"/>
  <c r="J100"/>
  <c r="J196"/>
  <c r="BK216"/>
  <c i="4" r="J93"/>
  <c i="2" r="BK142"/>
  <c i="3" r="J221"/>
  <c r="BK138"/>
  <c r="J201"/>
  <c r="BK100"/>
  <c i="4" r="J90"/>
  <c i="2" r="J126"/>
  <c r="J109"/>
  <c i="3" r="BK207"/>
  <c r="J134"/>
  <c r="BK201"/>
  <c r="J129"/>
  <c r="J188"/>
  <c r="BK204"/>
  <c r="BK113"/>
  <c i="4" r="BK87"/>
  <c i="2" r="BK126"/>
  <c i="3" r="BK122"/>
  <c i="2" r="BK116"/>
  <c r="BK120"/>
  <c i="3" r="J158"/>
  <c r="J207"/>
  <c r="J185"/>
  <c r="BK118"/>
  <c r="J213"/>
  <c r="J143"/>
  <c r="BK143"/>
  <c i="4" r="BK96"/>
  <c i="2" r="J111"/>
  <c i="3" r="BK213"/>
  <c r="BK210"/>
  <c r="BK165"/>
  <c i="2" r="BK109"/>
  <c r="BK134"/>
  <c r="BK105"/>
  <c i="3" r="BK182"/>
  <c r="BK129"/>
  <c r="J182"/>
  <c r="BK152"/>
  <c r="BK160"/>
  <c r="J147"/>
  <c i="4" r="BK86"/>
  <c i="2" r="J142"/>
  <c i="3" r="J165"/>
  <c r="BK188"/>
  <c r="BK194"/>
  <c r="J179"/>
  <c i="2" r="J130"/>
  <c i="3" r="BK150"/>
  <c r="J150"/>
  <c r="BK191"/>
  <c r="J104"/>
  <c i="2" r="BK113"/>
  <c i="3" r="BK147"/>
  <c i="2" r="BK130"/>
  <c i="3" r="J160"/>
  <c r="BK155"/>
  <c r="J204"/>
  <c r="BK134"/>
  <c r="J216"/>
  <c r="J122"/>
  <c i="4" r="BK93"/>
  <c i="3" r="BK110"/>
  <c i="2" r="J116"/>
  <c i="3" r="BK185"/>
  <c i="2" r="J120"/>
  <c r="J100"/>
  <c i="3" r="BK196"/>
  <c r="BK221"/>
  <c r="BK175"/>
  <c r="J219"/>
  <c r="BK158"/>
  <c r="BK170"/>
  <c i="4" r="J86"/>
  <c i="2" r="BK123"/>
  <c i="3" r="J170"/>
  <c r="J107"/>
  <c r="J175"/>
  <c i="4" r="J96"/>
  <c i="1" r="AS55"/>
  <c i="3" r="J191"/>
  <c r="BK104"/>
  <c r="J110"/>
  <c r="J152"/>
  <c i="4" r="BK90"/>
  <c i="2" r="J138"/>
  <c r="J105"/>
  <c i="3" r="J210"/>
  <c r="J138"/>
  <c r="BK107"/>
  <c i="2" l="1" r="P96"/>
  <c r="BK108"/>
  <c r="J108"/>
  <c r="J66"/>
  <c r="R119"/>
  <c r="R118"/>
  <c i="3" r="BK137"/>
  <c r="P203"/>
  <c i="2" r="BK96"/>
  <c r="J96"/>
  <c r="J65"/>
  <c r="BK119"/>
  <c r="J119"/>
  <c r="J68"/>
  <c i="3" r="R117"/>
  <c r="R178"/>
  <c i="2" r="T108"/>
  <c i="3" r="R103"/>
  <c r="R98"/>
  <c r="BK184"/>
  <c r="J184"/>
  <c r="J72"/>
  <c i="2" r="R96"/>
  <c r="P108"/>
  <c r="T119"/>
  <c r="T118"/>
  <c i="3" r="BK103"/>
  <c r="P117"/>
  <c r="P137"/>
  <c r="P184"/>
  <c r="BK203"/>
  <c r="J203"/>
  <c r="J73"/>
  <c r="P209"/>
  <c r="R215"/>
  <c r="P103"/>
  <c r="P98"/>
  <c r="T103"/>
  <c r="T98"/>
  <c r="T117"/>
  <c r="T137"/>
  <c r="P178"/>
  <c r="T178"/>
  <c r="T184"/>
  <c r="R203"/>
  <c r="BK209"/>
  <c r="J209"/>
  <c r="J74"/>
  <c r="R209"/>
  <c r="BK215"/>
  <c r="J215"/>
  <c r="J75"/>
  <c r="P215"/>
  <c i="4" r="BK85"/>
  <c r="J85"/>
  <c r="J60"/>
  <c r="P85"/>
  <c r="P84"/>
  <c i="1" r="AU58"/>
  <c i="4" r="R85"/>
  <c r="R84"/>
  <c i="2" r="T96"/>
  <c r="T95"/>
  <c r="R108"/>
  <c r="P119"/>
  <c r="P118"/>
  <c i="3" r="BK117"/>
  <c r="J117"/>
  <c r="J67"/>
  <c r="R137"/>
  <c r="R136"/>
  <c r="BK178"/>
  <c r="J178"/>
  <c r="J71"/>
  <c r="R184"/>
  <c r="T203"/>
  <c r="T209"/>
  <c r="T215"/>
  <c i="4" r="T85"/>
  <c r="T84"/>
  <c i="2" r="BK129"/>
  <c r="J129"/>
  <c r="J69"/>
  <c r="BK141"/>
  <c r="J141"/>
  <c r="J72"/>
  <c r="BK137"/>
  <c r="J137"/>
  <c r="J71"/>
  <c i="3" r="BK133"/>
  <c r="J133"/>
  <c r="J68"/>
  <c i="4" r="BK89"/>
  <c r="J89"/>
  <c r="J62"/>
  <c r="BK92"/>
  <c r="J92"/>
  <c r="J63"/>
  <c r="BK95"/>
  <c r="J95"/>
  <c r="J64"/>
  <c i="2" r="BK133"/>
  <c r="J133"/>
  <c r="J70"/>
  <c i="3" r="BK99"/>
  <c r="J99"/>
  <c r="J65"/>
  <c i="4" r="E48"/>
  <c i="3" r="J137"/>
  <c r="J70"/>
  <c i="4" r="J54"/>
  <c i="3" r="J103"/>
  <c r="J66"/>
  <c i="4" r="F54"/>
  <c r="F55"/>
  <c r="J78"/>
  <c r="BE86"/>
  <c r="BE87"/>
  <c r="BE90"/>
  <c r="BE93"/>
  <c r="BE96"/>
  <c i="3" r="F59"/>
  <c r="F93"/>
  <c r="BE152"/>
  <c r="BE158"/>
  <c r="BE201"/>
  <c r="J56"/>
  <c r="J58"/>
  <c r="E85"/>
  <c r="BE100"/>
  <c r="BE104"/>
  <c r="BE107"/>
  <c r="BE138"/>
  <c r="BE170"/>
  <c r="BE175"/>
  <c r="BE182"/>
  <c r="BE188"/>
  <c r="BE207"/>
  <c r="BE129"/>
  <c r="BE196"/>
  <c r="BE110"/>
  <c r="BE113"/>
  <c r="BE150"/>
  <c r="BE160"/>
  <c r="BE165"/>
  <c r="BE194"/>
  <c r="BE199"/>
  <c r="BE213"/>
  <c r="BE216"/>
  <c r="BE221"/>
  <c r="BE118"/>
  <c r="BE122"/>
  <c r="BE134"/>
  <c r="BE143"/>
  <c r="BE147"/>
  <c r="BE155"/>
  <c r="BE179"/>
  <c r="BE185"/>
  <c r="BE191"/>
  <c r="BE204"/>
  <c r="BE210"/>
  <c r="BE219"/>
  <c i="2" r="E50"/>
  <c r="J58"/>
  <c r="J88"/>
  <c r="F91"/>
  <c r="BE109"/>
  <c r="BE111"/>
  <c r="BE142"/>
  <c r="F90"/>
  <c r="BE97"/>
  <c r="BE113"/>
  <c r="BE130"/>
  <c r="BE134"/>
  <c r="BE120"/>
  <c r="BE123"/>
  <c r="BE126"/>
  <c r="BE116"/>
  <c r="BE138"/>
  <c r="BE100"/>
  <c r="BE105"/>
  <c r="J36"/>
  <c i="1" r="AW56"/>
  <c i="4" r="F35"/>
  <c i="1" r="BB58"/>
  <c i="2" r="F39"/>
  <c i="1" r="BD56"/>
  <c i="2" r="F38"/>
  <c i="1" r="BC56"/>
  <c i="3" r="J36"/>
  <c i="1" r="AW57"/>
  <c i="3" r="F39"/>
  <c i="1" r="BD57"/>
  <c i="2" r="F37"/>
  <c i="1" r="BB56"/>
  <c i="4" r="F37"/>
  <c i="1" r="BD58"/>
  <c i="4" r="F34"/>
  <c i="1" r="BA58"/>
  <c i="4" r="F36"/>
  <c i="1" r="BC58"/>
  <c i="3" r="F37"/>
  <c i="1" r="BB57"/>
  <c i="4" r="J34"/>
  <c i="1" r="AW58"/>
  <c r="AS54"/>
  <c i="3" r="F36"/>
  <c i="1" r="BA57"/>
  <c i="2" r="F36"/>
  <c i="1" r="BA56"/>
  <c i="3" r="F38"/>
  <c i="1" r="BC57"/>
  <c i="3" l="1" r="P136"/>
  <c r="P97"/>
  <c i="1" r="AU57"/>
  <c i="2" r="R95"/>
  <c r="R94"/>
  <c i="3" r="R97"/>
  <c r="BK136"/>
  <c r="J136"/>
  <c r="J69"/>
  <c r="BK98"/>
  <c r="J98"/>
  <c r="J64"/>
  <c i="2" r="T94"/>
  <c r="P95"/>
  <c r="P94"/>
  <c i="1" r="AU56"/>
  <c i="3" r="T136"/>
  <c r="T97"/>
  <c i="2" r="BK95"/>
  <c r="J95"/>
  <c r="J64"/>
  <c r="BK118"/>
  <c r="J118"/>
  <c r="J67"/>
  <c i="4" r="BK88"/>
  <c r="J88"/>
  <c r="J61"/>
  <c i="1" r="BD55"/>
  <c i="3" r="J35"/>
  <c i="1" r="AV57"/>
  <c r="AT57"/>
  <c i="3" r="F35"/>
  <c i="1" r="AZ57"/>
  <c r="BB55"/>
  <c r="AX55"/>
  <c r="BC55"/>
  <c r="AY55"/>
  <c i="4" r="J33"/>
  <c i="1" r="AV58"/>
  <c r="AT58"/>
  <c i="4" r="F33"/>
  <c i="1" r="AZ58"/>
  <c i="2" r="J35"/>
  <c i="1" r="AV56"/>
  <c r="AT56"/>
  <c r="BA55"/>
  <c r="AW55"/>
  <c i="2" r="F35"/>
  <c i="1" r="AZ56"/>
  <c i="4" l="1" r="BK84"/>
  <c r="J84"/>
  <c r="J59"/>
  <c i="2" r="BK94"/>
  <c r="J94"/>
  <c i="3" r="BK97"/>
  <c r="J97"/>
  <c i="1" r="AU55"/>
  <c r="AU54"/>
  <c r="BA54"/>
  <c r="W30"/>
  <c i="2" r="J32"/>
  <c i="1" r="AG56"/>
  <c r="BD54"/>
  <c r="W33"/>
  <c r="BC54"/>
  <c r="W32"/>
  <c i="3" r="J32"/>
  <c i="1" r="AG57"/>
  <c r="BB54"/>
  <c r="W31"/>
  <c r="AZ55"/>
  <c r="AV55"/>
  <c r="AT55"/>
  <c i="2" l="1" r="J41"/>
  <c i="3" r="J41"/>
  <c r="J63"/>
  <c i="2" r="J63"/>
  <c i="1" r="AN56"/>
  <c r="AN57"/>
  <c r="AY54"/>
  <c r="AX54"/>
  <c r="AG55"/>
  <c i="4" r="J30"/>
  <c i="1" r="AG58"/>
  <c r="AW54"/>
  <c r="AK30"/>
  <c r="AZ54"/>
  <c r="W29"/>
  <c i="4" l="1" r="J39"/>
  <c i="1" r="AN58"/>
  <c r="AN55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<sst xmlns="http://schemas.openxmlformats.org/spreadsheetml/2006/main">
  <si>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</si>
  <si>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</si>
  <si>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</si>
  <si>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</si>
  <si>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</si>
  <si>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{0eca26cd-8411-435a-9d28-5ec243002293}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</si>
  <si>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</si>
  <si>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</si>
  <si>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</si>
  <si>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</si>
  <si>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</si>
  <si>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</si>
  <si>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</si>
  <si>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</si>
  <si>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</si>
  <si>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</si>
  <si>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</si>
  <si>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střechy - Archiv budovy onkologie (elektrorozvodna)</t>
  </si>
  <si>
    <t>KSO:</t>
  </si>
  <si>
    <t/>
  </si>
  <si>
    <t>CC-CZ:</t>
  </si>
  <si>
    <t>Místo:</t>
  </si>
  <si>
    <t>Masarykova nemocnice Ústí nad Labem</t>
  </si>
  <si>
    <t>Datum:</t>
  </si>
  <si>
    <t>19. 12. 2023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</si>
  <si>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</si>
  <si>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</si>
  <si>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</si>
  <si>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</si>
  <si>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</si>
  <si>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</si>
  <si>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</si>
  <si>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</si>
  <si>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</si>
  <si>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PS Projekty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</si>
  <si>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</si>
  <si>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</si>
  <si>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</si>
  <si>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</si>
  <si>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</si>
  <si>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</si>
  <si>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</si>
  <si>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</si>
  <si>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</si>
  <si>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</si>
  <si>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</si>
  <si>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</si>
  <si>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</si>
  <si>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</si>
  <si>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</si>
  <si>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</si>
  <si>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</si>
  <si>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</si>
  <si>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</si>
  <si>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</si>
  <si>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</si>
  <si>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</si>
  <si>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</si>
  <si>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</si>
  <si>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</si>
  <si>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</si>
  <si>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</si>
  <si>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</si>
  <si>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</si>
  <si>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</si>
  <si>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</si>
  <si>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</si>
  <si>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</si>
  <si>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</si>
  <si>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</si>
  <si>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</si>
  <si>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</si>
  <si>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</si>
  <si>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</si>
  <si>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</si>
  <si>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</si>
  <si>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</si>
  <si>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</si>
  <si>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{12ba6f73-dde9-4b22-9d0c-8491745fd491}</t>
  </si>
  <si>
    <t>2</t>
  </si>
  <si>
    <t>/</t>
  </si>
  <si>
    <t>D.1.1a</t>
  </si>
  <si>
    <t>Architektonicko-stavební řešení - Bourací práce</t>
  </si>
  <si>
    <t>Soupis</t>
  </si>
  <si>
    <t>{246319a1-eaf9-42f3-b11f-5f9f043a527c}</t>
  </si>
  <si>
    <t>D.1.1b</t>
  </si>
  <si>
    <t>Architektonicko-stavební řešení - Stavební úpravy</t>
  </si>
  <si>
    <t>{cdbbb09f-210a-49d9-98e6-f24d47a2b38e}</t>
  </si>
  <si>
    <t>99</t>
  </si>
  <si>
    <t>Vedlejší a ostatní náklady</t>
  </si>
  <si>
    <t>{dd086613-3bd6-4b03-b552-f592b67a001e}</t>
  </si>
  <si>
    <t>KRYCÍ LIST SOUPISU PRACÍ</t>
  </si>
  <si>
    <t>Objekt:</t>
  </si>
  <si>
    <t>D - Stavební objekty</t>
  </si>
  <si>
    <t>Soupis:</t>
  </si>
  <si>
    <t>D.1.1a - Architektonicko-stavební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</si>
  <si>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</si>
  <si>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</si>
  <si>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</si>
  <si>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</si>
  <si>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</si>
  <si>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</si>
  <si>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</si>
  <si>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</si>
  <si>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</si>
  <si>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</si>
  <si>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</si>
  <si>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</si>
  <si>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</si>
  <si>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</si>
  <si>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</si>
  <si>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</si>
  <si>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</si>
  <si>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</si>
  <si>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</si>
  <si>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</si>
  <si>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</si>
  <si>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</si>
  <si>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</si>
  <si>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</si>
  <si>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</si>
  <si>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</si>
  <si>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</si>
  <si>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</si>
  <si>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</si>
  <si>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</si>
  <si>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</si>
  <si>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</si>
  <si>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941111111</t>
  </si>
  <si>
    <t>Lešení řadové trubkové lehké pracovní s podlahami s provozním zatížením tř. 3 do 200 kg/m2 šířky tř. W06 od 0,6 do 0,9 m výšky do 10 m montáž</t>
  </si>
  <si>
    <t>m2</t>
  </si>
  <si>
    <t>CS ÚRS 2023 02</t>
  </si>
  <si>
    <t>4</t>
  </si>
  <si>
    <t>-93925465</t>
  </si>
  <si>
    <t>Online PSC</t>
  </si>
  <si>
    <t>https://podminky.urs.cz/item/CS_URS_2023_02/941111111</t>
  </si>
  <si>
    <t>VV</t>
  </si>
  <si>
    <t>(2*(12,75+8,36)+8*0,9)*4,0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</si>
  <si>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</si>
  <si>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</si>
  <si>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517501053</t>
  </si>
  <si>
    <t>https://podminky.urs.cz/item/CS_URS_2023_02/941111211</t>
  </si>
  <si>
    <t>"14 dní"</t>
  </si>
  <si>
    <t>197,68*14 'Přepočtené koeficientem množství</t>
  </si>
  <si>
    <t>3</t>
  </si>
  <si>
    <t>941111811</t>
  </si>
  <si>
    <t>Lešení řadové trubkové lehké pracovní s podlahami s provozním zatížením tř. 3 do 200 kg/m2 šířky tř. W06 od 0,6 do 0,9 m výšky do 10 m demontáž</t>
  </si>
  <si>
    <t>1034363713</t>
  </si>
  <si>
    <t>https://podminky.urs.cz/item/CS_URS_2023_02/941111811</t>
  </si>
  <si>
    <t>997</t>
  </si>
  <si>
    <t>Přesun sutě</t>
  </si>
  <si>
    <t>997013211</t>
  </si>
  <si>
    <t>Vnitrostaveništní doprava suti a vybouraných hmot vodorovně do 50 m svisle ručně pro budovy a haly výšky do 6 m</t>
  </si>
  <si>
    <t>t</t>
  </si>
  <si>
    <t>1136761029</t>
  </si>
  <si>
    <t>https://podminky.urs.cz/item/CS_URS_2023_02/997013211</t>
  </si>
  <si>
    <t>5</t>
  </si>
  <si>
    <t>997013501</t>
  </si>
  <si>
    <t>Odvoz suti a vybouraných hmot na skládku nebo meziskládku se složením, na vzdálenost do 1 km</t>
  </si>
  <si>
    <t>1458879957</t>
  </si>
  <si>
    <t>https://podminky.urs.cz/item/CS_URS_2023_02/997013501</t>
  </si>
  <si>
    <t>6</t>
  </si>
  <si>
    <t>997013509</t>
  </si>
  <si>
    <t>Odvoz suti a vybouraných hmot na skládku nebo meziskládku se složením, na vzdálenost Příplatek k ceně za každý další i započatý 1 km přes 1 km - t.j. 9x</t>
  </si>
  <si>
    <t>1886651265</t>
  </si>
  <si>
    <t>https://podminky.urs.cz/item/CS_URS_2023_02/997013509</t>
  </si>
  <si>
    <t>1,51*9 'Přepočtené koeficientem množství</t>
  </si>
  <si>
    <t>7</t>
  </si>
  <si>
    <t>997013631</t>
  </si>
  <si>
    <t>Poplatek za uložení stavebního odpadu na skládce (skládkovné) směsného stavebního a demoličního zatříděného do Katalogu odpadů pod kódem 17 09 04</t>
  </si>
  <si>
    <t>1119385098</t>
  </si>
  <si>
    <t>https://podminky.urs.cz/item/CS_URS_2023_02/997013631</t>
  </si>
  <si>
    <t>PSV</t>
  </si>
  <si>
    <t>Práce a dodávky PSV</t>
  </si>
  <si>
    <t>712</t>
  </si>
  <si>
    <t>Povlakové krytiny</t>
  </si>
  <si>
    <t>8</t>
  </si>
  <si>
    <t>712300843</t>
  </si>
  <si>
    <t>Ostatní práce při odstranění povlakové krytiny střech plochých do 10° zbytkového asfaltového pásu odsekáním</t>
  </si>
  <si>
    <t>16</t>
  </si>
  <si>
    <t>-944529813</t>
  </si>
  <si>
    <t>https://podminky.urs.cz/item/CS_URS_2023_02/712300843</t>
  </si>
  <si>
    <t>12,25*7,86</t>
  </si>
  <si>
    <t>712300845</t>
  </si>
  <si>
    <t>Ostatní práce při odstranění povlakové krytiny střech plochých do 10° doplňků ventilační hlavice</t>
  </si>
  <si>
    <t>kus</t>
  </si>
  <si>
    <t>1730244624</t>
  </si>
  <si>
    <t>https://podminky.urs.cz/item/CS_URS_2023_02/712300845</t>
  </si>
  <si>
    <t>10</t>
  </si>
  <si>
    <t>712340832</t>
  </si>
  <si>
    <t>Odstranění povlakové krytiny střech plochých do 10° z přitavených pásů NAIP v plné ploše dvouvrstvé</t>
  </si>
  <si>
    <t>-724304168</t>
  </si>
  <si>
    <t>https://podminky.urs.cz/item/CS_URS_2023_02/712340832</t>
  </si>
  <si>
    <t>721</t>
  </si>
  <si>
    <t>Zdravotechnika - vnitřní kanalizace</t>
  </si>
  <si>
    <t>11</t>
  </si>
  <si>
    <t>721210824</t>
  </si>
  <si>
    <t>Demontáž kanalizačního příslušenství střešních vtoků DN 150</t>
  </si>
  <si>
    <t>2051953931</t>
  </si>
  <si>
    <t>https://podminky.urs.cz/item/CS_URS_2023_02/721210824</t>
  </si>
  <si>
    <t>741</t>
  </si>
  <si>
    <t>Elektroinstalace - silnoproud</t>
  </si>
  <si>
    <t>12</t>
  </si>
  <si>
    <t>741421821</t>
  </si>
  <si>
    <t>Demontáž hromosvodného vedení bez zachování funkčnosti svodových drátů nebo lan na rovné střeše, průměru do 8 mm</t>
  </si>
  <si>
    <t>m</t>
  </si>
  <si>
    <t>1486870105</t>
  </si>
  <si>
    <t>https://podminky.urs.cz/item/CS_URS_2023_02/741421821</t>
  </si>
  <si>
    <t>(12,75+8,36)*2</t>
  </si>
  <si>
    <t>764</t>
  </si>
  <si>
    <t>Konstrukce klempířské</t>
  </si>
  <si>
    <t>13</t>
  </si>
  <si>
    <t>764002841</t>
  </si>
  <si>
    <t>Demontáž klempířských konstrukcí oplechování horních ploch zdí a nadezdívek do suti</t>
  </si>
  <si>
    <t>723803610</t>
  </si>
  <si>
    <t>https://podminky.urs.cz/item/CS_URS_2023_02/764002841</t>
  </si>
  <si>
    <t>767</t>
  </si>
  <si>
    <t>Konstrukce zámečnické</t>
  </si>
  <si>
    <t>14</t>
  </si>
  <si>
    <t>767832802</t>
  </si>
  <si>
    <t>Demontáž venkovních požárních žebříků bez ochranného koše</t>
  </si>
  <si>
    <t>-2107609904</t>
  </si>
  <si>
    <t>https://podminky.urs.cz/item/CS_URS_2023_02/767832802</t>
  </si>
  <si>
    <t>4,5</t>
  </si>
  <si>
    <t>D.1.1b - Architektonicko-stavební řešení - Stavební úpravy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</si>
  <si>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</si>
  <si>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</si>
  <si>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</si>
  <si>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</si>
  <si>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762 - Konstrukce tesařské</t>
  </si>
  <si>
    <t>Svislé a kompletní konstrukce</t>
  </si>
  <si>
    <t>311235141</t>
  </si>
  <si>
    <t>Zdivo jednovrstvé z cihel děrovaných broušených na celoplošnou tenkovrstvou maltu, pevnost cihel přes P10 do P15, tl. zdiva 240 mm</t>
  </si>
  <si>
    <t>1709466117</t>
  </si>
  <si>
    <t>https://podminky.urs.cz/item/CS_URS_2023_02/311235141</t>
  </si>
  <si>
    <t>((12,75+8,36)*2)*0,25</t>
  </si>
  <si>
    <t>Vodorovné konstrukce</t>
  </si>
  <si>
    <t>417321313</t>
  </si>
  <si>
    <t>Ztužující pásy a věnce z betonu železového (bez výztuže) tř. C 16/20</t>
  </si>
  <si>
    <t>m3</t>
  </si>
  <si>
    <t>176935029</t>
  </si>
  <si>
    <t>https://podminky.urs.cz/item/CS_URS_2023_02/417321313</t>
  </si>
  <si>
    <t>((12,75+8,36)*2)*0,25*0,06</t>
  </si>
  <si>
    <t>417351115</t>
  </si>
  <si>
    <t>Bednění bočnic ztužujících pásů a věnců včetně vzpěr zřízení</t>
  </si>
  <si>
    <t>1054783565</t>
  </si>
  <si>
    <t>https://podminky.urs.cz/item/CS_URS_2023_02/417351115</t>
  </si>
  <si>
    <t>((12,75+8,36)*2)*0,07*2</t>
  </si>
  <si>
    <t>417351116</t>
  </si>
  <si>
    <t>Bednění bočnic ztužujících pásů a věnců včetně vzpěr odstranění</t>
  </si>
  <si>
    <t>533086171</t>
  </si>
  <si>
    <t>https://podminky.urs.cz/item/CS_URS_2023_02/417351116</t>
  </si>
  <si>
    <t>417361821</t>
  </si>
  <si>
    <t>Výztuž ztužujících pásů a věnců z betonářské oceli 10 505 (R) nebo BSt 500</t>
  </si>
  <si>
    <t>979440222</t>
  </si>
  <si>
    <t>https://podminky.urs.cz/item/CS_URS_2023_02/417361821</t>
  </si>
  <si>
    <t>((12,75+8,36)*4*0,617)/1000</t>
  </si>
  <si>
    <t>0,052*1,1 'Přepočtené koeficientem množství</t>
  </si>
  <si>
    <t>Úpravy povrchů, podlahy a osazování výplní</t>
  </si>
  <si>
    <t>622142001</t>
  </si>
  <si>
    <t>Potažení vnějších ploch pletivem v ploše nebo pruzích, na plném podkladu sklovláknitým vtlačením do tmelu stěn</t>
  </si>
  <si>
    <t>548689778</t>
  </si>
  <si>
    <t>https://podminky.urs.cz/item/CS_URS_2023_02/622142001</t>
  </si>
  <si>
    <t>"vnější strana atiky"</t>
  </si>
  <si>
    <t>(12,75+8,36)*2*0,2</t>
  </si>
  <si>
    <t>622321111</t>
  </si>
  <si>
    <t>Omítka vápenocementová vnějších ploch nanášená ručně jednovrstvá, tloušťky do 15 mm hrubá zatřená stěn</t>
  </si>
  <si>
    <t>-851562715</t>
  </si>
  <si>
    <t>https://podminky.urs.cz/item/CS_URS_2023_02/622321111</t>
  </si>
  <si>
    <t>"vnitřní strana atiky"</t>
  </si>
  <si>
    <t>(12,25+7,86)*2*0,35</t>
  </si>
  <si>
    <t>(12,75+8,36)*2*0,4</t>
  </si>
  <si>
    <t>Součet</t>
  </si>
  <si>
    <t>622381012</t>
  </si>
  <si>
    <t>Omítka tenkovrstvá minerální vnějších ploch probarvená, bez penetrace zatíraná (škrábaná), zrnitost 1,5 mm stěn</t>
  </si>
  <si>
    <t>358464372</t>
  </si>
  <si>
    <t>https://podminky.urs.cz/item/CS_URS_2023_02/622381012</t>
  </si>
  <si>
    <t>(12,75+8,36)*2*0,5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</si>
  <si>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</si>
  <si>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</si>
  <si>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</si>
  <si>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</si>
  <si>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1484247710</t>
  </si>
  <si>
    <t>https://podminky.urs.cz/item/CS_URS_2023_02/998011001</t>
  </si>
  <si>
    <t>712311101</t>
  </si>
  <si>
    <t>Provedení povlakové krytiny střech plochých do 10° natěradly a tmely za studena nátěrem lakem penetračním nebo asfaltovým</t>
  </si>
  <si>
    <t>1296411603</t>
  </si>
  <si>
    <t>https://podminky.urs.cz/item/CS_URS_2023_02/712311101</t>
  </si>
  <si>
    <t>(12,75*8,36)*2</t>
  </si>
  <si>
    <t>((12,25*0,35)*2*2)+((7,86*0,35)*2*2)</t>
  </si>
  <si>
    <t>M</t>
  </si>
  <si>
    <t>11163153</t>
  </si>
  <si>
    <t>emulze asfaltová penetrační</t>
  </si>
  <si>
    <t>litr</t>
  </si>
  <si>
    <t>32</t>
  </si>
  <si>
    <t>82785198</t>
  </si>
  <si>
    <t>((12,25*7,86)*2)*0,3</t>
  </si>
  <si>
    <t>((12,25*0,35)*2*2)*0,3+((7,86*0,35)*2*2)*0,3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</si>
  <si>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</si>
  <si>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</si>
  <si>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1040658783</t>
  </si>
  <si>
    <t>https://podminky.urs.cz/item/CS_URS_2023_02/712341715</t>
  </si>
  <si>
    <t>62851032</t>
  </si>
  <si>
    <t>prostup parozábranou s integrovanou manžetou z modifikovaného asfaltového pásu DN 100</t>
  </si>
  <si>
    <t>-1466973485</t>
  </si>
  <si>
    <t>712997001</t>
  </si>
  <si>
    <t>Provedení povlakové krytiny střech - ostatní práce přilepení klínů do asfaltu</t>
  </si>
  <si>
    <t>-1410718797</t>
  </si>
  <si>
    <t>https://podminky.urs.cz/item/CS_URS_2023_02/712997001</t>
  </si>
  <si>
    <t>(12,25+7,86)*2</t>
  </si>
  <si>
    <t>63152005</t>
  </si>
  <si>
    <t>klín atikový přechodný minerální plochých střech tl 50x50mm</t>
  </si>
  <si>
    <t>1569242908</t>
  </si>
  <si>
    <t>40,22*1,05 'Přepočtené koeficientem množství</t>
  </si>
  <si>
    <t>998712101</t>
  </si>
  <si>
    <t>Přesun hmot pro povlakové krytiny stanovený z hmotnosti přesunovaného materiálu vodorovná dopravní vzdálenost do 50 m v objektech výšky do 6 m</t>
  </si>
  <si>
    <t>1944264254</t>
  </si>
  <si>
    <t>https://podminky.urs.cz/item/CS_URS_2023_02/998712101</t>
  </si>
  <si>
    <t>17</t>
  </si>
  <si>
    <t>712341559</t>
  </si>
  <si>
    <t>Provedení povlakové krytiny střech plochých do 10° pásy přitavením NAIP v plné ploše</t>
  </si>
  <si>
    <t>576329610</t>
  </si>
  <si>
    <t>https://podminky.urs.cz/item/CS_URS_2023_02/712341559</t>
  </si>
  <si>
    <t>18</t>
  </si>
  <si>
    <t>62855007</t>
  </si>
  <si>
    <t>pás asfaltový natavitelný modifikovaný SBS s vložkou z polyesterové vyztužené rohože a hrubozrnným břidličným posypem na horním povrchu tl 4,5mm</t>
  </si>
  <si>
    <t>1280721178</t>
  </si>
  <si>
    <t>241,334*1,15 'Přepočtené koeficientem množství</t>
  </si>
  <si>
    <t>19</t>
  </si>
  <si>
    <t>62853004</t>
  </si>
  <si>
    <t>pás asfaltový natavitelný modifikovaný SBS s vložkou ze skleněné tkaniny a spalitelnou PE fólií nebo jemnozrnným minerálním posypem na horním povrchu tl 4,0mm</t>
  </si>
  <si>
    <t>-1718602795</t>
  </si>
  <si>
    <t>20</t>
  </si>
  <si>
    <t>721233114</t>
  </si>
  <si>
    <t>Střešní vtoky (vpusti) polypropylenové (PP) pro ploché střechy s odtokem svislým DN 160</t>
  </si>
  <si>
    <t>860182704</t>
  </si>
  <si>
    <t>https://podminky.urs.cz/item/CS_URS_2023_02/721233114</t>
  </si>
  <si>
    <t>721273153</t>
  </si>
  <si>
    <t>Ventilační hlavice z polypropylenu (PP) DN 110</t>
  </si>
  <si>
    <t>1632977944</t>
  </si>
  <si>
    <t>https://podminky.urs.cz/item/CS_URS_2023_02/721273153</t>
  </si>
  <si>
    <t>22</t>
  </si>
  <si>
    <t>998721101</t>
  </si>
  <si>
    <t>Přesun hmot pro vnitřní kanalizace stanovený z hmotnosti přesunovaného materiálu vodorovná dopravní vzdálenost do 50 m v objektech výšky do 6 m</t>
  </si>
  <si>
    <t>1623148993</t>
  </si>
  <si>
    <t>https://podminky.urs.cz/item/CS_URS_2023_02/998721101</t>
  </si>
  <si>
    <t>23</t>
  </si>
  <si>
    <t>741420011</t>
  </si>
  <si>
    <t>Montáž hromosvodného vedení svodových drátů nebo lan bez podpěr, Ø do 10 mm</t>
  </si>
  <si>
    <t>-2088300034</t>
  </si>
  <si>
    <t>https://podminky.urs.cz/item/CS_URS_2023_02/741420011</t>
  </si>
  <si>
    <t>24</t>
  </si>
  <si>
    <t>35441072</t>
  </si>
  <si>
    <t>drát D 8mm FeZn pro hromosvod</t>
  </si>
  <si>
    <t>kg</t>
  </si>
  <si>
    <t>1234502663</t>
  </si>
  <si>
    <t>42,22*1,15 'Přepočtené koeficientem množství</t>
  </si>
  <si>
    <t>25</t>
  </si>
  <si>
    <t>741420021</t>
  </si>
  <si>
    <t>Montáž hromosvodného vedení svorek se 2 šrouby</t>
  </si>
  <si>
    <t>1097230906</t>
  </si>
  <si>
    <t>https://podminky.urs.cz/item/CS_URS_2023_02/741420021</t>
  </si>
  <si>
    <t>"odhad" 10</t>
  </si>
  <si>
    <t>26</t>
  </si>
  <si>
    <t>35441885</t>
  </si>
  <si>
    <t>svorka spojovací pro lano D 8-10mm</t>
  </si>
  <si>
    <t>540150348</t>
  </si>
  <si>
    <t>27</t>
  </si>
  <si>
    <t>741430005</t>
  </si>
  <si>
    <t>Montáž jímacích tyčí délky do 3 m, na stojan</t>
  </si>
  <si>
    <t>492983223</t>
  </si>
  <si>
    <t>https://podminky.urs.cz/item/CS_URS_2023_02/741430005</t>
  </si>
  <si>
    <t>28</t>
  </si>
  <si>
    <t>35441128</t>
  </si>
  <si>
    <t>tyč jímací s kovaným hrotem 1500mm nerez</t>
  </si>
  <si>
    <t>2094281459</t>
  </si>
  <si>
    <t>29</t>
  </si>
  <si>
    <t>998741101</t>
  </si>
  <si>
    <t>Přesun hmot pro silnoproud stanovený z hmotnosti přesunovaného materiálu vodorovná dopravní vzdálenost do 50 m v objektech výšky do 6 m</t>
  </si>
  <si>
    <t>-713336354</t>
  </si>
  <si>
    <t>https://podminky.urs.cz/item/CS_URS_2023_02/998741101</t>
  </si>
  <si>
    <t>762</t>
  </si>
  <si>
    <t>Konstrukce tesařské</t>
  </si>
  <si>
    <t>30</t>
  </si>
  <si>
    <t>762361313</t>
  </si>
  <si>
    <t>Konstrukční vrstva pod klempířské prvky pro oplechování horních ploch zdí a nadezdívek (atik) z desek dřevoštěpkových šroubovaných do podkladu, tloušťky desky 25 mm</t>
  </si>
  <si>
    <t>772484238</t>
  </si>
  <si>
    <t>https://podminky.urs.cz/item/CS_URS_2023_02/762361313</t>
  </si>
  <si>
    <t>(12,75+8,36)*2*0,25</t>
  </si>
  <si>
    <t>31</t>
  </si>
  <si>
    <t>998762101</t>
  </si>
  <si>
    <t>Přesun hmot pro konstrukce tesařské stanovený z hmotnosti přesunovaného materiálu vodorovná dopravní vzdálenost do 50 m v objektech výšky do 6 m</t>
  </si>
  <si>
    <t>1773897139</t>
  </si>
  <si>
    <t>https://podminky.urs.cz/item/CS_URS_2023_02/998762101</t>
  </si>
  <si>
    <t>764244405</t>
  </si>
  <si>
    <t>Oplechování horních ploch zdí a nadezdívek (atik) z titanzinkového předzvětralého plechu mechanicky kotvené rš 400 mm</t>
  </si>
  <si>
    <t>446359434</t>
  </si>
  <si>
    <t>https://podminky.urs.cz/item/CS_URS_2023_02/764244405</t>
  </si>
  <si>
    <t>33</t>
  </si>
  <si>
    <t>998764101</t>
  </si>
  <si>
    <t>Přesun hmot pro konstrukce klempířské stanovený z hmotnosti přesunovaného materiálu vodorovná dopravní vzdálenost do 50 m v objektech výšky do 6 m</t>
  </si>
  <si>
    <t>182231665</t>
  </si>
  <si>
    <t>https://podminky.urs.cz/item/CS_URS_2023_02/998764101</t>
  </si>
  <si>
    <t>34</t>
  </si>
  <si>
    <t>767832102</t>
  </si>
  <si>
    <t>Montáž venkovních požárních žebříků do zdiva bez suchovodu</t>
  </si>
  <si>
    <t>986628484</t>
  </si>
  <si>
    <t>https://podminky.urs.cz/item/CS_URS_2023_02/767832102</t>
  </si>
  <si>
    <t>5,1</t>
  </si>
  <si>
    <t>35</t>
  </si>
  <si>
    <t>44983040</t>
  </si>
  <si>
    <t>žebřík venkovní s přímým výstupem a ochranným košem bez suchovodu z eloxovaného hliníku celkem do dl 6m</t>
  </si>
  <si>
    <t>-1540833201</t>
  </si>
  <si>
    <t>36</t>
  </si>
  <si>
    <t>998767101</t>
  </si>
  <si>
    <t>Přesun hmot pro zámečnické konstrukce stanovený z hmotnosti přesunovaného materiálu vodorovná dopravní vzdálenost do 50 m v objektech výšky do 6 m</t>
  </si>
  <si>
    <t>2128865752</t>
  </si>
  <si>
    <t>https://podminky.urs.cz/item/CS_URS_2023_02/998767101</t>
  </si>
  <si>
    <t>99 - Vedlejší a ostatní náklady</t>
  </si>
  <si>
    <t>ON -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</si>
  <si>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</si>
  <si>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</si>
  <si>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</si>
  <si>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</si>
  <si>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ON</t>
  </si>
  <si>
    <t>Ostatní náklady</t>
  </si>
  <si>
    <t xml:space="preserve">00525  R</t>
  </si>
  <si>
    <t>Sonda pro zjištění skladby střešního pláště</t>
  </si>
  <si>
    <t>soubor</t>
  </si>
  <si>
    <t>262144</t>
  </si>
  <si>
    <t>1325471407</t>
  </si>
  <si>
    <t xml:space="preserve">00527  R</t>
  </si>
  <si>
    <t>Kamerová zkouška dešťové kanalizace</t>
  </si>
  <si>
    <t>-1557050792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</si>
  <si>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</si>
  <si>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</si>
  <si>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</si>
  <si>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</si>
  <si>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</si>
  <si>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</si>
  <si>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</si>
  <si>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-1192028433</t>
  </si>
  <si>
    <t>https://podminky.urs.cz/item/CS_URS_2023_02/030001000</t>
  </si>
  <si>
    <t>VRN6</t>
  </si>
  <si>
    <t>Územní vlivy</t>
  </si>
  <si>
    <t>060001000</t>
  </si>
  <si>
    <t>1,5%</t>
  </si>
  <si>
    <t>1211722612</t>
  </si>
  <si>
    <t>https://podminky.urs.cz/item/CS_URS_2023_02/060001000</t>
  </si>
  <si>
    <t>VRN7</t>
  </si>
  <si>
    <t>Provozní vlivy</t>
  </si>
  <si>
    <t>070001000</t>
  </si>
  <si>
    <t>1819829548</t>
  </si>
  <si>
    <t>https://podminky.urs.cz/item/CS_URS_2023_02/070001000</t>
  </si>
  <si>
    <t>SEZNAM FIGUR</t>
  </si>
  <si>
    <t>Výměra</t>
  </si>
  <si>
    <t xml:space="preserve"> D/ D.1.1b</t>
  </si>
  <si>
    <t>F0001</t>
  </si>
  <si>
    <t>Střechy - Izolační vrstvy střech s povlakovou hydroizolací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</si>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</sst>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1111111" TargetMode="External" /><Relationship Id="rId2" Type="http://schemas.openxmlformats.org/officeDocument/2006/relationships/hyperlink" Target="https://podminky.urs.cz/item/CS_URS_2023_02/941111211" TargetMode="External" /><Relationship Id="rId3" Type="http://schemas.openxmlformats.org/officeDocument/2006/relationships/hyperlink" Target="https://podminky.urs.cz/item/CS_URS_2023_02/941111811" TargetMode="External" /><Relationship Id="rId4" Type="http://schemas.openxmlformats.org/officeDocument/2006/relationships/hyperlink" Target="https://podminky.urs.cz/item/CS_URS_2023_02/997013211" TargetMode="External" /><Relationship Id="rId5" Type="http://schemas.openxmlformats.org/officeDocument/2006/relationships/hyperlink" Target="https://podminky.urs.cz/item/CS_URS_2023_02/997013501" TargetMode="External" /><Relationship Id="rId6" Type="http://schemas.openxmlformats.org/officeDocument/2006/relationships/hyperlink" Target="https://podminky.urs.cz/item/CS_URS_2023_02/997013509" TargetMode="External" /><Relationship Id="rId7" Type="http://schemas.openxmlformats.org/officeDocument/2006/relationships/hyperlink" Target="https://podminky.urs.cz/item/CS_URS_2023_02/997013631" TargetMode="External" /><Relationship Id="rId8" Type="http://schemas.openxmlformats.org/officeDocument/2006/relationships/hyperlink" Target="https://podminky.urs.cz/item/CS_URS_2023_02/712300843" TargetMode="External" /><Relationship Id="rId9" Type="http://schemas.openxmlformats.org/officeDocument/2006/relationships/hyperlink" Target="https://podminky.urs.cz/item/CS_URS_2023_02/712300845" TargetMode="External" /><Relationship Id="rId10" Type="http://schemas.openxmlformats.org/officeDocument/2006/relationships/hyperlink" Target="https://podminky.urs.cz/item/CS_URS_2023_02/712340832" TargetMode="External" /><Relationship Id="rId11" Type="http://schemas.openxmlformats.org/officeDocument/2006/relationships/hyperlink" Target="https://podminky.urs.cz/item/CS_URS_2023_02/721210824" TargetMode="External" /><Relationship Id="rId12" Type="http://schemas.openxmlformats.org/officeDocument/2006/relationships/hyperlink" Target="https://podminky.urs.cz/item/CS_URS_2023_02/741421821" TargetMode="External" /><Relationship Id="rId13" Type="http://schemas.openxmlformats.org/officeDocument/2006/relationships/hyperlink" Target="https://podminky.urs.cz/item/CS_URS_2023_02/764002841" TargetMode="External" /><Relationship Id="rId14" Type="http://schemas.openxmlformats.org/officeDocument/2006/relationships/hyperlink" Target="https://podminky.urs.cz/item/CS_URS_2023_02/767832802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1235141" TargetMode="External" /><Relationship Id="rId2" Type="http://schemas.openxmlformats.org/officeDocument/2006/relationships/hyperlink" Target="https://podminky.urs.cz/item/CS_URS_2023_02/417321313" TargetMode="External" /><Relationship Id="rId3" Type="http://schemas.openxmlformats.org/officeDocument/2006/relationships/hyperlink" Target="https://podminky.urs.cz/item/CS_URS_2023_02/417351115" TargetMode="External" /><Relationship Id="rId4" Type="http://schemas.openxmlformats.org/officeDocument/2006/relationships/hyperlink" Target="https://podminky.urs.cz/item/CS_URS_2023_02/417351116" TargetMode="External" /><Relationship Id="rId5" Type="http://schemas.openxmlformats.org/officeDocument/2006/relationships/hyperlink" Target="https://podminky.urs.cz/item/CS_URS_2023_02/417361821" TargetMode="External" /><Relationship Id="rId6" Type="http://schemas.openxmlformats.org/officeDocument/2006/relationships/hyperlink" Target="https://podminky.urs.cz/item/CS_URS_2023_02/622142001" TargetMode="External" /><Relationship Id="rId7" Type="http://schemas.openxmlformats.org/officeDocument/2006/relationships/hyperlink" Target="https://podminky.urs.cz/item/CS_URS_2023_02/622321111" TargetMode="External" /><Relationship Id="rId8" Type="http://schemas.openxmlformats.org/officeDocument/2006/relationships/hyperlink" Target="https://podminky.urs.cz/item/CS_URS_2023_02/622381012" TargetMode="External" /><Relationship Id="rId9" Type="http://schemas.openxmlformats.org/officeDocument/2006/relationships/hyperlink" Target="https://podminky.urs.cz/item/CS_URS_2023_02/998011001" TargetMode="External" /><Relationship Id="rId10" Type="http://schemas.openxmlformats.org/officeDocument/2006/relationships/hyperlink" Target="https://podminky.urs.cz/item/CS_URS_2023_02/712311101" TargetMode="External" /><Relationship Id="rId11" Type="http://schemas.openxmlformats.org/officeDocument/2006/relationships/hyperlink" Target="https://podminky.urs.cz/item/CS_URS_2023_02/712341715" TargetMode="External" /><Relationship Id="rId12" Type="http://schemas.openxmlformats.org/officeDocument/2006/relationships/hyperlink" Target="https://podminky.urs.cz/item/CS_URS_2023_02/712997001" TargetMode="External" /><Relationship Id="rId13" Type="http://schemas.openxmlformats.org/officeDocument/2006/relationships/hyperlink" Target="https://podminky.urs.cz/item/CS_URS_2023_02/998712101" TargetMode="External" /><Relationship Id="rId14" Type="http://schemas.openxmlformats.org/officeDocument/2006/relationships/hyperlink" Target="https://podminky.urs.cz/item/CS_URS_2023_02/712341559" TargetMode="External" /><Relationship Id="rId15" Type="http://schemas.openxmlformats.org/officeDocument/2006/relationships/hyperlink" Target="https://podminky.urs.cz/item/CS_URS_2023_02/721233114" TargetMode="External" /><Relationship Id="rId16" Type="http://schemas.openxmlformats.org/officeDocument/2006/relationships/hyperlink" Target="https://podminky.urs.cz/item/CS_URS_2023_02/721273153" TargetMode="External" /><Relationship Id="rId17" Type="http://schemas.openxmlformats.org/officeDocument/2006/relationships/hyperlink" Target="https://podminky.urs.cz/item/CS_URS_2023_02/998721101" TargetMode="External" /><Relationship Id="rId18" Type="http://schemas.openxmlformats.org/officeDocument/2006/relationships/hyperlink" Target="https://podminky.urs.cz/item/CS_URS_2023_02/741420011" TargetMode="External" /><Relationship Id="rId19" Type="http://schemas.openxmlformats.org/officeDocument/2006/relationships/hyperlink" Target="https://podminky.urs.cz/item/CS_URS_2023_02/741420021" TargetMode="External" /><Relationship Id="rId20" Type="http://schemas.openxmlformats.org/officeDocument/2006/relationships/hyperlink" Target="https://podminky.urs.cz/item/CS_URS_2023_02/741430005" TargetMode="External" /><Relationship Id="rId21" Type="http://schemas.openxmlformats.org/officeDocument/2006/relationships/hyperlink" Target="https://podminky.urs.cz/item/CS_URS_2023_02/998741101" TargetMode="External" /><Relationship Id="rId22" Type="http://schemas.openxmlformats.org/officeDocument/2006/relationships/hyperlink" Target="https://podminky.urs.cz/item/CS_URS_2023_02/762361313" TargetMode="External" /><Relationship Id="rId23" Type="http://schemas.openxmlformats.org/officeDocument/2006/relationships/hyperlink" Target="https://podminky.urs.cz/item/CS_URS_2023_02/998762101" TargetMode="External" /><Relationship Id="rId24" Type="http://schemas.openxmlformats.org/officeDocument/2006/relationships/hyperlink" Target="https://podminky.urs.cz/item/CS_URS_2023_02/764244405" TargetMode="External" /><Relationship Id="rId25" Type="http://schemas.openxmlformats.org/officeDocument/2006/relationships/hyperlink" Target="https://podminky.urs.cz/item/CS_URS_2023_02/998764101" TargetMode="External" /><Relationship Id="rId26" Type="http://schemas.openxmlformats.org/officeDocument/2006/relationships/hyperlink" Target="https://podminky.urs.cz/item/CS_URS_2023_02/767832102" TargetMode="External" /><Relationship Id="rId27" Type="http://schemas.openxmlformats.org/officeDocument/2006/relationships/hyperlink" Target="https://podminky.urs.cz/item/CS_URS_2023_02/998767101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60001000" TargetMode="External" /><Relationship Id="rId3" Type="http://schemas.openxmlformats.org/officeDocument/2006/relationships/hyperlink" Target="https://podminky.urs.cz/item/CS_URS_2023_02/070001000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017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střechy - Archiv budovy onkologie (elektrorozvodna)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Masarykova nemocnice Ústí nad Labem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19. 12. 2023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PS Projekty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ROUND(AS55+AS58,2)</f>
        <v>0</v>
      </c>
      <c r="AT54" s="107">
        <f>ROUND(SUM(AV54:AW54),2)</f>
        <v>0</v>
      </c>
      <c r="AU54" s="108">
        <f>ROUND(AU55+AU58,5)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ROUND(AZ55+AZ58,2)</f>
        <v>0</v>
      </c>
      <c r="BA54" s="107">
        <f>ROUND(BA55+BA58,2)</f>
        <v>0</v>
      </c>
      <c r="BB54" s="107">
        <f>ROUND(BB55+BB58,2)</f>
        <v>0</v>
      </c>
      <c r="BC54" s="107">
        <f>ROUND(BC55+BC58,2)</f>
        <v>0</v>
      </c>
      <c r="BD54" s="109">
        <f>ROUND(BD55+BD58,2)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7"/>
      <c r="B55" s="112"/>
      <c r="C55" s="113"/>
      <c r="D55" s="114" t="s">
        <v>70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76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70</v>
      </c>
      <c r="BT55" s="124" t="s">
        <v>77</v>
      </c>
      <c r="BU55" s="124" t="s">
        <v>72</v>
      </c>
      <c r="BV55" s="124" t="s">
        <v>73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4" customFormat="1" ht="23.25" customHeight="1">
      <c r="A56" s="125" t="s">
        <v>80</v>
      </c>
      <c r="B56" s="64"/>
      <c r="C56" s="126"/>
      <c r="D56" s="126"/>
      <c r="E56" s="127" t="s">
        <v>81</v>
      </c>
      <c r="F56" s="127"/>
      <c r="G56" s="127"/>
      <c r="H56" s="127"/>
      <c r="I56" s="127"/>
      <c r="J56" s="126"/>
      <c r="K56" s="127" t="s">
        <v>82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'D.1.1a - Architektonicko-...'!J32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83</v>
      </c>
      <c r="AR56" s="66"/>
      <c r="AS56" s="130">
        <v>0</v>
      </c>
      <c r="AT56" s="131">
        <f>ROUND(SUM(AV56:AW56),2)</f>
        <v>0</v>
      </c>
      <c r="AU56" s="132">
        <f>'D.1.1a - Architektonicko-...'!P94</f>
        <v>0</v>
      </c>
      <c r="AV56" s="131">
        <f>'D.1.1a - Architektonicko-...'!J35</f>
        <v>0</v>
      </c>
      <c r="AW56" s="131">
        <f>'D.1.1a - Architektonicko-...'!J36</f>
        <v>0</v>
      </c>
      <c r="AX56" s="131">
        <f>'D.1.1a - Architektonicko-...'!J37</f>
        <v>0</v>
      </c>
      <c r="AY56" s="131">
        <f>'D.1.1a - Architektonicko-...'!J38</f>
        <v>0</v>
      </c>
      <c r="AZ56" s="131">
        <f>'D.1.1a - Architektonicko-...'!F35</f>
        <v>0</v>
      </c>
      <c r="BA56" s="131">
        <f>'D.1.1a - Architektonicko-...'!F36</f>
        <v>0</v>
      </c>
      <c r="BB56" s="131">
        <f>'D.1.1a - Architektonicko-...'!F37</f>
        <v>0</v>
      </c>
      <c r="BC56" s="131">
        <f>'D.1.1a - Architektonicko-...'!F38</f>
        <v>0</v>
      </c>
      <c r="BD56" s="133">
        <f>'D.1.1a - Architektonicko-...'!F39</f>
        <v>0</v>
      </c>
      <c r="BE56" s="4"/>
      <c r="BT56" s="134" t="s">
        <v>79</v>
      </c>
      <c r="BV56" s="134" t="s">
        <v>73</v>
      </c>
      <c r="BW56" s="134" t="s">
        <v>84</v>
      </c>
      <c r="BX56" s="134" t="s">
        <v>78</v>
      </c>
      <c r="CL56" s="134" t="s">
        <v>19</v>
      </c>
    </row>
    <row r="57" s="4" customFormat="1" ht="23.25" customHeight="1">
      <c r="A57" s="125" t="s">
        <v>80</v>
      </c>
      <c r="B57" s="64"/>
      <c r="C57" s="126"/>
      <c r="D57" s="126"/>
      <c r="E57" s="127" t="s">
        <v>85</v>
      </c>
      <c r="F57" s="127"/>
      <c r="G57" s="127"/>
      <c r="H57" s="127"/>
      <c r="I57" s="127"/>
      <c r="J57" s="126"/>
      <c r="K57" s="127" t="s">
        <v>86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'D.1.1b - Architektonicko-...'!J32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83</v>
      </c>
      <c r="AR57" s="66"/>
      <c r="AS57" s="130">
        <v>0</v>
      </c>
      <c r="AT57" s="131">
        <f>ROUND(SUM(AV57:AW57),2)</f>
        <v>0</v>
      </c>
      <c r="AU57" s="132">
        <f>'D.1.1b - Architektonicko-...'!P97</f>
        <v>0</v>
      </c>
      <c r="AV57" s="131">
        <f>'D.1.1b - Architektonicko-...'!J35</f>
        <v>0</v>
      </c>
      <c r="AW57" s="131">
        <f>'D.1.1b - Architektonicko-...'!J36</f>
        <v>0</v>
      </c>
      <c r="AX57" s="131">
        <f>'D.1.1b - Architektonicko-...'!J37</f>
        <v>0</v>
      </c>
      <c r="AY57" s="131">
        <f>'D.1.1b - Architektonicko-...'!J38</f>
        <v>0</v>
      </c>
      <c r="AZ57" s="131">
        <f>'D.1.1b - Architektonicko-...'!F35</f>
        <v>0</v>
      </c>
      <c r="BA57" s="131">
        <f>'D.1.1b - Architektonicko-...'!F36</f>
        <v>0</v>
      </c>
      <c r="BB57" s="131">
        <f>'D.1.1b - Architektonicko-...'!F37</f>
        <v>0</v>
      </c>
      <c r="BC57" s="131">
        <f>'D.1.1b - Architektonicko-...'!F38</f>
        <v>0</v>
      </c>
      <c r="BD57" s="133">
        <f>'D.1.1b - Architektonicko-...'!F39</f>
        <v>0</v>
      </c>
      <c r="BE57" s="4"/>
      <c r="BT57" s="134" t="s">
        <v>79</v>
      </c>
      <c r="BV57" s="134" t="s">
        <v>73</v>
      </c>
      <c r="BW57" s="134" t="s">
        <v>87</v>
      </c>
      <c r="BX57" s="134" t="s">
        <v>78</v>
      </c>
      <c r="CL57" s="134" t="s">
        <v>19</v>
      </c>
    </row>
    <row r="58" s="7" customFormat="1" ht="16.5" customHeight="1">
      <c r="A58" s="125" t="s">
        <v>80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7">
        <f>'99 - Vedlejší a ostatní n...'!J30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76</v>
      </c>
      <c r="AR58" s="119"/>
      <c r="AS58" s="135">
        <v>0</v>
      </c>
      <c r="AT58" s="136">
        <f>ROUND(SUM(AV58:AW58),2)</f>
        <v>0</v>
      </c>
      <c r="AU58" s="137">
        <f>'99 - Vedlejší a ostatní n...'!P84</f>
        <v>0</v>
      </c>
      <c r="AV58" s="136">
        <f>'99 - Vedlejší a ostatní n...'!J33</f>
        <v>0</v>
      </c>
      <c r="AW58" s="136">
        <f>'99 - Vedlejší a ostatní n...'!J34</f>
        <v>0</v>
      </c>
      <c r="AX58" s="136">
        <f>'99 - Vedlejší a ostatní n...'!J35</f>
        <v>0</v>
      </c>
      <c r="AY58" s="136">
        <f>'99 - Vedlejší a ostatní n...'!J36</f>
        <v>0</v>
      </c>
      <c r="AZ58" s="136">
        <f>'99 - Vedlejší a ostatní n...'!F33</f>
        <v>0</v>
      </c>
      <c r="BA58" s="136">
        <f>'99 - Vedlejší a ostatní n...'!F34</f>
        <v>0</v>
      </c>
      <c r="BB58" s="136">
        <f>'99 - Vedlejší a ostatní n...'!F35</f>
        <v>0</v>
      </c>
      <c r="BC58" s="136">
        <f>'99 - Vedlejší a ostatní n...'!F36</f>
        <v>0</v>
      </c>
      <c r="BD58" s="138">
        <f>'99 - Vedlejší a ostatní n...'!F37</f>
        <v>0</v>
      </c>
      <c r="BE58" s="7"/>
      <c r="BT58" s="124" t="s">
        <v>77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79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DEnTFEqf7hDlmJn0TP6A/RRTuoCcvt9lJ+VzUfARRAuBfsTpuHTINg/KirHU71darJlGHWxHaMkY2is/dRtz9A==" hashValue="6lGqNrJwSxf/+a3pNcdprl2PpDq8iA5282JvHUoot+RJXOyg+IVtJ5fXh/SBLZltLdYs0gJ26RHnTyaIhfNjLA==" algorithmName="SHA-512" password="CC35"/>
  <mergeCells count="5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a - Architektonicko-...'!C2" display="/"/>
    <hyperlink ref="A57" location="'D.1.1b - Architektonicko-...'!C2" display="/"/>
    <hyperlink ref="A58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79</v>
      </c>
    </row>
    <row r="4" s="1" customFormat="1" ht="24.96" customHeight="1">
      <c r="B4" s="21"/>
      <c r="D4" s="141" t="s">
        <v>91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střechy - Archiv budovy onkologie (elektrorozvodna)</v>
      </c>
      <c r="F7" s="143"/>
      <c r="G7" s="143"/>
      <c r="H7" s="143"/>
      <c r="L7" s="21"/>
    </row>
    <row r="8" s="1" customFormat="1" ht="12" customHeight="1">
      <c r="B8" s="21"/>
      <c r="D8" s="143" t="s">
        <v>92</v>
      </c>
      <c r="L8" s="21"/>
    </row>
    <row r="9" s="2" customFormat="1" ht="16.5" customHeight="1">
      <c r="A9" s="39"/>
      <c r="B9" s="45"/>
      <c r="C9" s="39"/>
      <c r="D9" s="39"/>
      <c r="E9" s="144" t="s">
        <v>93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19. 12. 2023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ROUND((SUM(BE94:BE144)),  2)</f>
        <v>0</v>
      </c>
      <c r="G35" s="39"/>
      <c r="H35" s="39"/>
      <c r="I35" s="158">
        <v>0.20999999999999999</v>
      </c>
      <c r="J35" s="157">
        <f>ROUND(((SUM(BE94:BE144))*I35),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ROUND((SUM(BF94:BF144)),  2)</f>
        <v>0</v>
      </c>
      <c r="G36" s="39"/>
      <c r="H36" s="39"/>
      <c r="I36" s="158">
        <v>0.14999999999999999</v>
      </c>
      <c r="J36" s="157">
        <f>ROUND(((SUM(BF94:BF144))*I36),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ROUND((SUM(BG94:BG144)),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ROUND((SUM(BH94:BH144)),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ROUND((SUM(BI94:BI144)),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střechy - Archiv budovy onkologie (elektrorozvodna)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D.1.1a - Architektonicko-stavební řešení - Bourací práce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Masarykova nemocnice Ústí nad Labem</v>
      </c>
      <c r="G56" s="41"/>
      <c r="H56" s="41"/>
      <c r="I56" s="33" t="s">
        <v>23</v>
      </c>
      <c r="J56" s="73" t="str">
        <f>IF(J14="","",J14)</f>
        <v>19. 12. 2023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PS Projekty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97</v>
      </c>
      <c r="D61" s="172"/>
      <c r="E61" s="172"/>
      <c r="F61" s="172"/>
      <c r="G61" s="172"/>
      <c r="H61" s="172"/>
      <c r="I61" s="172"/>
      <c r="J61" s="173" t="s">
        <v>98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99</v>
      </c>
    </row>
    <row r="64" s="9" customFormat="1" ht="24.96" customHeight="1">
      <c r="A64" s="9"/>
      <c r="B64" s="175"/>
      <c r="C64" s="176"/>
      <c r="D64" s="177" t="s">
        <v>100</v>
      </c>
      <c r="E64" s="178"/>
      <c r="F64" s="178"/>
      <c r="G64" s="178"/>
      <c r="H64" s="178"/>
      <c r="I64" s="178"/>
      <c r="J64" s="179">
        <f>J95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101</v>
      </c>
      <c r="E65" s="183"/>
      <c r="F65" s="183"/>
      <c r="G65" s="183"/>
      <c r="H65" s="183"/>
      <c r="I65" s="183"/>
      <c r="J65" s="184">
        <f>J96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102</v>
      </c>
      <c r="E66" s="183"/>
      <c r="F66" s="183"/>
      <c r="G66" s="183"/>
      <c r="H66" s="183"/>
      <c r="I66" s="183"/>
      <c r="J66" s="184">
        <f>J108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103</v>
      </c>
      <c r="E67" s="178"/>
      <c r="F67" s="178"/>
      <c r="G67" s="178"/>
      <c r="H67" s="178"/>
      <c r="I67" s="178"/>
      <c r="J67" s="179">
        <f>J118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104</v>
      </c>
      <c r="E68" s="183"/>
      <c r="F68" s="183"/>
      <c r="G68" s="183"/>
      <c r="H68" s="183"/>
      <c r="I68" s="183"/>
      <c r="J68" s="184">
        <f>J119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105</v>
      </c>
      <c r="E69" s="183"/>
      <c r="F69" s="183"/>
      <c r="G69" s="183"/>
      <c r="H69" s="183"/>
      <c r="I69" s="183"/>
      <c r="J69" s="184">
        <f>J129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106</v>
      </c>
      <c r="E70" s="183"/>
      <c r="F70" s="183"/>
      <c r="G70" s="183"/>
      <c r="H70" s="183"/>
      <c r="I70" s="183"/>
      <c r="J70" s="184">
        <f>J133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107</v>
      </c>
      <c r="E71" s="183"/>
      <c r="F71" s="183"/>
      <c r="G71" s="183"/>
      <c r="H71" s="183"/>
      <c r="I71" s="183"/>
      <c r="J71" s="184">
        <f>J137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108</v>
      </c>
      <c r="E72" s="183"/>
      <c r="F72" s="183"/>
      <c r="G72" s="183"/>
      <c r="H72" s="183"/>
      <c r="I72" s="183"/>
      <c r="J72" s="184">
        <f>J141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0" t="str">
        <f>E7</f>
        <v>Oprava střechy - Archiv budovy onkologie (elektrorozvodna)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92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0" t="s">
        <v>93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94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D.1.1a - Architektonicko-stavební řešení - Bourací práce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Masarykova nemocnice Ústí nad Labem</v>
      </c>
      <c r="G88" s="41"/>
      <c r="H88" s="41"/>
      <c r="I88" s="33" t="s">
        <v>23</v>
      </c>
      <c r="J88" s="73" t="str">
        <f>IF(J14="","",J14)</f>
        <v>19. 12. 2023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31</v>
      </c>
      <c r="J90" s="37" t="str">
        <f>E23</f>
        <v xml:space="preserve"> 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IF(E20="","",E20)</f>
        <v>Vyplň údaj</v>
      </c>
      <c r="G91" s="41"/>
      <c r="H91" s="41"/>
      <c r="I91" s="33" t="s">
        <v>33</v>
      </c>
      <c r="J91" s="37" t="str">
        <f>E26</f>
        <v>PS Projekty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110</v>
      </c>
      <c r="D93" s="189" t="s">
        <v>56</v>
      </c>
      <c r="E93" s="189" t="s">
        <v>52</v>
      </c>
      <c r="F93" s="189" t="s">
        <v>53</v>
      </c>
      <c r="G93" s="189" t="s">
        <v>111</v>
      </c>
      <c r="H93" s="189" t="s">
        <v>112</v>
      </c>
      <c r="I93" s="189" t="s">
        <v>113</v>
      </c>
      <c r="J93" s="189" t="s">
        <v>98</v>
      </c>
      <c r="K93" s="190" t="s">
        <v>114</v>
      </c>
      <c r="L93" s="191"/>
      <c r="M93" s="93" t="s">
        <v>19</v>
      </c>
      <c r="N93" s="94" t="s">
        <v>41</v>
      </c>
      <c r="O93" s="94" t="s">
        <v>115</v>
      </c>
      <c r="P93" s="94" t="s">
        <v>116</v>
      </c>
      <c r="Q93" s="94" t="s">
        <v>117</v>
      </c>
      <c r="R93" s="94" t="s">
        <v>118</v>
      </c>
      <c r="S93" s="94" t="s">
        <v>119</v>
      </c>
      <c r="T93" s="95" t="s">
        <v>120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121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P95+P118</f>
        <v>0</v>
      </c>
      <c r="Q94" s="97"/>
      <c r="R94" s="194">
        <f>R95+R118</f>
        <v>0</v>
      </c>
      <c r="S94" s="97"/>
      <c r="T94" s="195">
        <f>T95+T118</f>
        <v>1.5100031999999997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70</v>
      </c>
      <c r="AU94" s="18" t="s">
        <v>99</v>
      </c>
      <c r="BK94" s="196">
        <f>BK95+BK118</f>
        <v>0</v>
      </c>
    </row>
    <row r="95" s="12" customFormat="1" ht="25.92" customHeight="1">
      <c r="A95" s="12"/>
      <c r="B95" s="197"/>
      <c r="C95" s="198"/>
      <c r="D95" s="199" t="s">
        <v>70</v>
      </c>
      <c r="E95" s="200" t="s">
        <v>122</v>
      </c>
      <c r="F95" s="200" t="s">
        <v>123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P96+P108</f>
        <v>0</v>
      </c>
      <c r="Q95" s="205"/>
      <c r="R95" s="206">
        <f>R96+R108</f>
        <v>0</v>
      </c>
      <c r="S95" s="205"/>
      <c r="T95" s="207">
        <f>T96+T108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77</v>
      </c>
      <c r="AT95" s="209" t="s">
        <v>70</v>
      </c>
      <c r="AU95" s="209" t="s">
        <v>71</v>
      </c>
      <c r="AY95" s="208" t="s">
        <v>124</v>
      </c>
      <c r="BK95" s="210">
        <f>BK96+BK108</f>
        <v>0</v>
      </c>
    </row>
    <row r="96" s="12" customFormat="1" ht="22.8" customHeight="1">
      <c r="A96" s="12"/>
      <c r="B96" s="197"/>
      <c r="C96" s="198"/>
      <c r="D96" s="199" t="s">
        <v>70</v>
      </c>
      <c r="E96" s="211" t="s">
        <v>125</v>
      </c>
      <c r="F96" s="211" t="s">
        <v>126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SUM(P97:P107)</f>
        <v>0</v>
      </c>
      <c r="Q96" s="205"/>
      <c r="R96" s="206">
        <f>SUM(R97:R107)</f>
        <v>0</v>
      </c>
      <c r="S96" s="205"/>
      <c r="T96" s="207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77</v>
      </c>
      <c r="AT96" s="209" t="s">
        <v>70</v>
      </c>
      <c r="AU96" s="209" t="s">
        <v>77</v>
      </c>
      <c r="AY96" s="208" t="s">
        <v>124</v>
      </c>
      <c r="BK96" s="210">
        <f>SUM(BK97:BK107)</f>
        <v>0</v>
      </c>
    </row>
    <row r="97" s="2" customFormat="1" ht="44.25" customHeight="1">
      <c r="A97" s="39"/>
      <c r="B97" s="40"/>
      <c r="C97" s="213" t="s">
        <v>77</v>
      </c>
      <c r="D97" s="213" t="s">
        <v>127</v>
      </c>
      <c r="E97" s="214" t="s">
        <v>128</v>
      </c>
      <c r="F97" s="215" t="s">
        <v>129</v>
      </c>
      <c r="G97" s="216" t="s">
        <v>130</v>
      </c>
      <c r="H97" s="217">
        <v>197.68000000000001</v>
      </c>
      <c r="I97" s="218"/>
      <c r="J97" s="219">
        <f>ROUND(I97*H97,2)</f>
        <v>0</v>
      </c>
      <c r="K97" s="215" t="s">
        <v>131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132</v>
      </c>
      <c r="AT97" s="224" t="s">
        <v>127</v>
      </c>
      <c r="AU97" s="224" t="s">
        <v>79</v>
      </c>
      <c r="AY97" s="18" t="s">
        <v>124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77</v>
      </c>
      <c r="BK97" s="225">
        <f>ROUND(I97*H97,2)</f>
        <v>0</v>
      </c>
      <c r="BL97" s="18" t="s">
        <v>132</v>
      </c>
      <c r="BM97" s="224" t="s">
        <v>133</v>
      </c>
    </row>
    <row r="98" s="2" customFormat="1">
      <c r="A98" s="39"/>
      <c r="B98" s="40"/>
      <c r="C98" s="41"/>
      <c r="D98" s="226" t="s">
        <v>134</v>
      </c>
      <c r="E98" s="41"/>
      <c r="F98" s="227" t="s">
        <v>135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79</v>
      </c>
    </row>
    <row r="99" s="13" customFormat="1">
      <c r="A99" s="13"/>
      <c r="B99" s="231"/>
      <c r="C99" s="232"/>
      <c r="D99" s="233" t="s">
        <v>136</v>
      </c>
      <c r="E99" s="234" t="s">
        <v>19</v>
      </c>
      <c r="F99" s="235" t="s">
        <v>137</v>
      </c>
      <c r="G99" s="232"/>
      <c r="H99" s="236">
        <v>197.68000000000001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136</v>
      </c>
      <c r="AU99" s="242" t="s">
        <v>79</v>
      </c>
      <c r="AV99" s="13" t="s">
        <v>79</v>
      </c>
      <c r="AW99" s="13" t="s">
        <v>32</v>
      </c>
      <c r="AX99" s="13" t="s">
        <v>77</v>
      </c>
      <c r="AY99" s="242" t="s">
        <v>124</v>
      </c>
    </row>
    <row r="100" s="2" customFormat="1" ht="49.05" customHeight="1">
      <c r="A100" s="39"/>
      <c r="B100" s="40"/>
      <c r="C100" s="213" t="s">
        <v>79</v>
      </c>
      <c r="D100" s="213" t="s">
        <v>127</v>
      </c>
      <c r="E100" s="214" t="s">
        <v>138</v>
      </c>
      <c r="F100" s="215" t="s">
        <v>139</v>
      </c>
      <c r="G100" s="216" t="s">
        <v>130</v>
      </c>
      <c r="H100" s="217">
        <v>2767.52</v>
      </c>
      <c r="I100" s="218"/>
      <c r="J100" s="219">
        <f>ROUND(I100*H100,2)</f>
        <v>0</v>
      </c>
      <c r="K100" s="215" t="s">
        <v>131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132</v>
      </c>
      <c r="AT100" s="224" t="s">
        <v>127</v>
      </c>
      <c r="AU100" s="224" t="s">
        <v>79</v>
      </c>
      <c r="AY100" s="18" t="s">
        <v>124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77</v>
      </c>
      <c r="BK100" s="225">
        <f>ROUND(I100*H100,2)</f>
        <v>0</v>
      </c>
      <c r="BL100" s="18" t="s">
        <v>132</v>
      </c>
      <c r="BM100" s="224" t="s">
        <v>140</v>
      </c>
    </row>
    <row r="101" s="2" customFormat="1">
      <c r="A101" s="39"/>
      <c r="B101" s="40"/>
      <c r="C101" s="41"/>
      <c r="D101" s="226" t="s">
        <v>134</v>
      </c>
      <c r="E101" s="41"/>
      <c r="F101" s="227" t="s">
        <v>141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79</v>
      </c>
    </row>
    <row r="102" s="14" customFormat="1">
      <c r="A102" s="14"/>
      <c r="B102" s="243"/>
      <c r="C102" s="244"/>
      <c r="D102" s="233" t="s">
        <v>136</v>
      </c>
      <c r="E102" s="245" t="s">
        <v>19</v>
      </c>
      <c r="F102" s="246" t="s">
        <v>142</v>
      </c>
      <c r="G102" s="244"/>
      <c r="H102" s="245" t="s">
        <v>19</v>
      </c>
      <c r="I102" s="247"/>
      <c r="J102" s="244"/>
      <c r="K102" s="244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136</v>
      </c>
      <c r="AU102" s="252" t="s">
        <v>79</v>
      </c>
      <c r="AV102" s="14" t="s">
        <v>77</v>
      </c>
      <c r="AW102" s="14" t="s">
        <v>32</v>
      </c>
      <c r="AX102" s="14" t="s">
        <v>71</v>
      </c>
      <c r="AY102" s="252" t="s">
        <v>124</v>
      </c>
    </row>
    <row r="103" s="13" customFormat="1">
      <c r="A103" s="13"/>
      <c r="B103" s="231"/>
      <c r="C103" s="232"/>
      <c r="D103" s="233" t="s">
        <v>136</v>
      </c>
      <c r="E103" s="234" t="s">
        <v>19</v>
      </c>
      <c r="F103" s="235" t="s">
        <v>137</v>
      </c>
      <c r="G103" s="232"/>
      <c r="H103" s="236">
        <v>197.68000000000001</v>
      </c>
      <c r="I103" s="237"/>
      <c r="J103" s="232"/>
      <c r="K103" s="232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136</v>
      </c>
      <c r="AU103" s="242" t="s">
        <v>79</v>
      </c>
      <c r="AV103" s="13" t="s">
        <v>79</v>
      </c>
      <c r="AW103" s="13" t="s">
        <v>32</v>
      </c>
      <c r="AX103" s="13" t="s">
        <v>77</v>
      </c>
      <c r="AY103" s="242" t="s">
        <v>124</v>
      </c>
    </row>
    <row r="104" s="13" customFormat="1">
      <c r="A104" s="13"/>
      <c r="B104" s="231"/>
      <c r="C104" s="232"/>
      <c r="D104" s="233" t="s">
        <v>136</v>
      </c>
      <c r="E104" s="232"/>
      <c r="F104" s="235" t="s">
        <v>143</v>
      </c>
      <c r="G104" s="232"/>
      <c r="H104" s="236">
        <v>2767.52</v>
      </c>
      <c r="I104" s="237"/>
      <c r="J104" s="232"/>
      <c r="K104" s="232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136</v>
      </c>
      <c r="AU104" s="242" t="s">
        <v>79</v>
      </c>
      <c r="AV104" s="13" t="s">
        <v>79</v>
      </c>
      <c r="AW104" s="13" t="s">
        <v>4</v>
      </c>
      <c r="AX104" s="13" t="s">
        <v>77</v>
      </c>
      <c r="AY104" s="242" t="s">
        <v>124</v>
      </c>
    </row>
    <row r="105" s="2" customFormat="1" ht="44.25" customHeight="1">
      <c r="A105" s="39"/>
      <c r="B105" s="40"/>
      <c r="C105" s="213" t="s">
        <v>144</v>
      </c>
      <c r="D105" s="213" t="s">
        <v>127</v>
      </c>
      <c r="E105" s="214" t="s">
        <v>145</v>
      </c>
      <c r="F105" s="215" t="s">
        <v>146</v>
      </c>
      <c r="G105" s="216" t="s">
        <v>130</v>
      </c>
      <c r="H105" s="217">
        <v>197.68000000000001</v>
      </c>
      <c r="I105" s="218"/>
      <c r="J105" s="219">
        <f>ROUND(I105*H105,2)</f>
        <v>0</v>
      </c>
      <c r="K105" s="215" t="s">
        <v>131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132</v>
      </c>
      <c r="AT105" s="224" t="s">
        <v>127</v>
      </c>
      <c r="AU105" s="224" t="s">
        <v>79</v>
      </c>
      <c r="AY105" s="18" t="s">
        <v>124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77</v>
      </c>
      <c r="BK105" s="225">
        <f>ROUND(I105*H105,2)</f>
        <v>0</v>
      </c>
      <c r="BL105" s="18" t="s">
        <v>132</v>
      </c>
      <c r="BM105" s="224" t="s">
        <v>147</v>
      </c>
    </row>
    <row r="106" s="2" customFormat="1">
      <c r="A106" s="39"/>
      <c r="B106" s="40"/>
      <c r="C106" s="41"/>
      <c r="D106" s="226" t="s">
        <v>134</v>
      </c>
      <c r="E106" s="41"/>
      <c r="F106" s="227" t="s">
        <v>148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79</v>
      </c>
    </row>
    <row r="107" s="13" customFormat="1">
      <c r="A107" s="13"/>
      <c r="B107" s="231"/>
      <c r="C107" s="232"/>
      <c r="D107" s="233" t="s">
        <v>136</v>
      </c>
      <c r="E107" s="234" t="s">
        <v>19</v>
      </c>
      <c r="F107" s="235" t="s">
        <v>137</v>
      </c>
      <c r="G107" s="232"/>
      <c r="H107" s="236">
        <v>197.68000000000001</v>
      </c>
      <c r="I107" s="237"/>
      <c r="J107" s="232"/>
      <c r="K107" s="232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136</v>
      </c>
      <c r="AU107" s="242" t="s">
        <v>79</v>
      </c>
      <c r="AV107" s="13" t="s">
        <v>79</v>
      </c>
      <c r="AW107" s="13" t="s">
        <v>32</v>
      </c>
      <c r="AX107" s="13" t="s">
        <v>77</v>
      </c>
      <c r="AY107" s="242" t="s">
        <v>124</v>
      </c>
    </row>
    <row r="108" s="12" customFormat="1" ht="22.8" customHeight="1">
      <c r="A108" s="12"/>
      <c r="B108" s="197"/>
      <c r="C108" s="198"/>
      <c r="D108" s="199" t="s">
        <v>70</v>
      </c>
      <c r="E108" s="211" t="s">
        <v>149</v>
      </c>
      <c r="F108" s="211" t="s">
        <v>150</v>
      </c>
      <c r="G108" s="198"/>
      <c r="H108" s="198"/>
      <c r="I108" s="201"/>
      <c r="J108" s="212">
        <f>BK108</f>
        <v>0</v>
      </c>
      <c r="K108" s="198"/>
      <c r="L108" s="203"/>
      <c r="M108" s="204"/>
      <c r="N108" s="205"/>
      <c r="O108" s="205"/>
      <c r="P108" s="206">
        <f>SUM(P109:P117)</f>
        <v>0</v>
      </c>
      <c r="Q108" s="205"/>
      <c r="R108" s="206">
        <f>SUM(R109:R117)</f>
        <v>0</v>
      </c>
      <c r="S108" s="205"/>
      <c r="T108" s="207">
        <f>SUM(T109:T117)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77</v>
      </c>
      <c r="AT108" s="209" t="s">
        <v>70</v>
      </c>
      <c r="AU108" s="209" t="s">
        <v>77</v>
      </c>
      <c r="AY108" s="208" t="s">
        <v>124</v>
      </c>
      <c r="BK108" s="210">
        <f>SUM(BK109:BK117)</f>
        <v>0</v>
      </c>
    </row>
    <row r="109" s="2" customFormat="1" ht="37.8" customHeight="1">
      <c r="A109" s="39"/>
      <c r="B109" s="40"/>
      <c r="C109" s="213" t="s">
        <v>132</v>
      </c>
      <c r="D109" s="213" t="s">
        <v>127</v>
      </c>
      <c r="E109" s="214" t="s">
        <v>151</v>
      </c>
      <c r="F109" s="215" t="s">
        <v>152</v>
      </c>
      <c r="G109" s="216" t="s">
        <v>153</v>
      </c>
      <c r="H109" s="217">
        <v>1.51</v>
      </c>
      <c r="I109" s="218"/>
      <c r="J109" s="219">
        <f>ROUND(I109*H109,2)</f>
        <v>0</v>
      </c>
      <c r="K109" s="215" t="s">
        <v>131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132</v>
      </c>
      <c r="AT109" s="224" t="s">
        <v>127</v>
      </c>
      <c r="AU109" s="224" t="s">
        <v>79</v>
      </c>
      <c r="AY109" s="18" t="s">
        <v>124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77</v>
      </c>
      <c r="BK109" s="225">
        <f>ROUND(I109*H109,2)</f>
        <v>0</v>
      </c>
      <c r="BL109" s="18" t="s">
        <v>132</v>
      </c>
      <c r="BM109" s="224" t="s">
        <v>154</v>
      </c>
    </row>
    <row r="110" s="2" customFormat="1">
      <c r="A110" s="39"/>
      <c r="B110" s="40"/>
      <c r="C110" s="41"/>
      <c r="D110" s="226" t="s">
        <v>134</v>
      </c>
      <c r="E110" s="41"/>
      <c r="F110" s="227" t="s">
        <v>155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134</v>
      </c>
      <c r="AU110" s="18" t="s">
        <v>79</v>
      </c>
    </row>
    <row r="111" s="2" customFormat="1" ht="33" customHeight="1">
      <c r="A111" s="39"/>
      <c r="B111" s="40"/>
      <c r="C111" s="213" t="s">
        <v>156</v>
      </c>
      <c r="D111" s="213" t="s">
        <v>127</v>
      </c>
      <c r="E111" s="214" t="s">
        <v>157</v>
      </c>
      <c r="F111" s="215" t="s">
        <v>158</v>
      </c>
      <c r="G111" s="216" t="s">
        <v>153</v>
      </c>
      <c r="H111" s="217">
        <v>1.51</v>
      </c>
      <c r="I111" s="218"/>
      <c r="J111" s="219">
        <f>ROUND(I111*H111,2)</f>
        <v>0</v>
      </c>
      <c r="K111" s="215" t="s">
        <v>131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132</v>
      </c>
      <c r="AT111" s="224" t="s">
        <v>127</v>
      </c>
      <c r="AU111" s="224" t="s">
        <v>79</v>
      </c>
      <c r="AY111" s="18" t="s">
        <v>124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77</v>
      </c>
      <c r="BK111" s="225">
        <f>ROUND(I111*H111,2)</f>
        <v>0</v>
      </c>
      <c r="BL111" s="18" t="s">
        <v>132</v>
      </c>
      <c r="BM111" s="224" t="s">
        <v>159</v>
      </c>
    </row>
    <row r="112" s="2" customFormat="1">
      <c r="A112" s="39"/>
      <c r="B112" s="40"/>
      <c r="C112" s="41"/>
      <c r="D112" s="226" t="s">
        <v>134</v>
      </c>
      <c r="E112" s="41"/>
      <c r="F112" s="227" t="s">
        <v>160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134</v>
      </c>
      <c r="AU112" s="18" t="s">
        <v>79</v>
      </c>
    </row>
    <row r="113" s="2" customFormat="1" ht="44.25" customHeight="1">
      <c r="A113" s="39"/>
      <c r="B113" s="40"/>
      <c r="C113" s="213" t="s">
        <v>161</v>
      </c>
      <c r="D113" s="213" t="s">
        <v>127</v>
      </c>
      <c r="E113" s="214" t="s">
        <v>162</v>
      </c>
      <c r="F113" s="215" t="s">
        <v>163</v>
      </c>
      <c r="G113" s="216" t="s">
        <v>153</v>
      </c>
      <c r="H113" s="217">
        <v>13.59</v>
      </c>
      <c r="I113" s="218"/>
      <c r="J113" s="219">
        <f>ROUND(I113*H113,2)</f>
        <v>0</v>
      </c>
      <c r="K113" s="215" t="s">
        <v>131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132</v>
      </c>
      <c r="AT113" s="224" t="s">
        <v>127</v>
      </c>
      <c r="AU113" s="224" t="s">
        <v>79</v>
      </c>
      <c r="AY113" s="18" t="s">
        <v>124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77</v>
      </c>
      <c r="BK113" s="225">
        <f>ROUND(I113*H113,2)</f>
        <v>0</v>
      </c>
      <c r="BL113" s="18" t="s">
        <v>132</v>
      </c>
      <c r="BM113" s="224" t="s">
        <v>164</v>
      </c>
    </row>
    <row r="114" s="2" customFormat="1">
      <c r="A114" s="39"/>
      <c r="B114" s="40"/>
      <c r="C114" s="41"/>
      <c r="D114" s="226" t="s">
        <v>134</v>
      </c>
      <c r="E114" s="41"/>
      <c r="F114" s="227" t="s">
        <v>165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134</v>
      </c>
      <c r="AU114" s="18" t="s">
        <v>79</v>
      </c>
    </row>
    <row r="115" s="13" customFormat="1">
      <c r="A115" s="13"/>
      <c r="B115" s="231"/>
      <c r="C115" s="232"/>
      <c r="D115" s="233" t="s">
        <v>136</v>
      </c>
      <c r="E115" s="232"/>
      <c r="F115" s="235" t="s">
        <v>166</v>
      </c>
      <c r="G115" s="232"/>
      <c r="H115" s="236">
        <v>13.59</v>
      </c>
      <c r="I115" s="237"/>
      <c r="J115" s="232"/>
      <c r="K115" s="232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136</v>
      </c>
      <c r="AU115" s="242" t="s">
        <v>79</v>
      </c>
      <c r="AV115" s="13" t="s">
        <v>79</v>
      </c>
      <c r="AW115" s="13" t="s">
        <v>4</v>
      </c>
      <c r="AX115" s="13" t="s">
        <v>77</v>
      </c>
      <c r="AY115" s="242" t="s">
        <v>124</v>
      </c>
    </row>
    <row r="116" s="2" customFormat="1" ht="44.25" customHeight="1">
      <c r="A116" s="39"/>
      <c r="B116" s="40"/>
      <c r="C116" s="213" t="s">
        <v>167</v>
      </c>
      <c r="D116" s="213" t="s">
        <v>127</v>
      </c>
      <c r="E116" s="214" t="s">
        <v>168</v>
      </c>
      <c r="F116" s="215" t="s">
        <v>169</v>
      </c>
      <c r="G116" s="216" t="s">
        <v>153</v>
      </c>
      <c r="H116" s="217">
        <v>1.51</v>
      </c>
      <c r="I116" s="218"/>
      <c r="J116" s="219">
        <f>ROUND(I116*H116,2)</f>
        <v>0</v>
      </c>
      <c r="K116" s="215" t="s">
        <v>131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132</v>
      </c>
      <c r="AT116" s="224" t="s">
        <v>127</v>
      </c>
      <c r="AU116" s="224" t="s">
        <v>79</v>
      </c>
      <c r="AY116" s="18" t="s">
        <v>124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77</v>
      </c>
      <c r="BK116" s="225">
        <f>ROUND(I116*H116,2)</f>
        <v>0</v>
      </c>
      <c r="BL116" s="18" t="s">
        <v>132</v>
      </c>
      <c r="BM116" s="224" t="s">
        <v>170</v>
      </c>
    </row>
    <row r="117" s="2" customFormat="1">
      <c r="A117" s="39"/>
      <c r="B117" s="40"/>
      <c r="C117" s="41"/>
      <c r="D117" s="226" t="s">
        <v>134</v>
      </c>
      <c r="E117" s="41"/>
      <c r="F117" s="227" t="s">
        <v>171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134</v>
      </c>
      <c r="AU117" s="18" t="s">
        <v>79</v>
      </c>
    </row>
    <row r="118" s="12" customFormat="1" ht="25.92" customHeight="1">
      <c r="A118" s="12"/>
      <c r="B118" s="197"/>
      <c r="C118" s="198"/>
      <c r="D118" s="199" t="s">
        <v>70</v>
      </c>
      <c r="E118" s="200" t="s">
        <v>172</v>
      </c>
      <c r="F118" s="200" t="s">
        <v>173</v>
      </c>
      <c r="G118" s="198"/>
      <c r="H118" s="198"/>
      <c r="I118" s="201"/>
      <c r="J118" s="202">
        <f>BK118</f>
        <v>0</v>
      </c>
      <c r="K118" s="198"/>
      <c r="L118" s="203"/>
      <c r="M118" s="204"/>
      <c r="N118" s="205"/>
      <c r="O118" s="205"/>
      <c r="P118" s="206">
        <f>P119+P129+P133+P137+P141</f>
        <v>0</v>
      </c>
      <c r="Q118" s="205"/>
      <c r="R118" s="206">
        <f>R119+R129+R133+R137+R141</f>
        <v>0</v>
      </c>
      <c r="S118" s="205"/>
      <c r="T118" s="207">
        <f>T119+T129+T133+T137+T141</f>
        <v>1.5100031999999997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79</v>
      </c>
      <c r="AT118" s="209" t="s">
        <v>70</v>
      </c>
      <c r="AU118" s="209" t="s">
        <v>71</v>
      </c>
      <c r="AY118" s="208" t="s">
        <v>124</v>
      </c>
      <c r="BK118" s="210">
        <f>BK119+BK129+BK133+BK137+BK141</f>
        <v>0</v>
      </c>
    </row>
    <row r="119" s="12" customFormat="1" ht="22.8" customHeight="1">
      <c r="A119" s="12"/>
      <c r="B119" s="197"/>
      <c r="C119" s="198"/>
      <c r="D119" s="199" t="s">
        <v>70</v>
      </c>
      <c r="E119" s="211" t="s">
        <v>174</v>
      </c>
      <c r="F119" s="211" t="s">
        <v>175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SUM(P120:P128)</f>
        <v>0</v>
      </c>
      <c r="Q119" s="205"/>
      <c r="R119" s="206">
        <f>SUM(R120:R128)</f>
        <v>0</v>
      </c>
      <c r="S119" s="205"/>
      <c r="T119" s="207">
        <f>SUM(T120:T128)</f>
        <v>1.2544049999999998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79</v>
      </c>
      <c r="AT119" s="209" t="s">
        <v>70</v>
      </c>
      <c r="AU119" s="209" t="s">
        <v>77</v>
      </c>
      <c r="AY119" s="208" t="s">
        <v>124</v>
      </c>
      <c r="BK119" s="210">
        <f>SUM(BK120:BK128)</f>
        <v>0</v>
      </c>
    </row>
    <row r="120" s="2" customFormat="1" ht="37.8" customHeight="1">
      <c r="A120" s="39"/>
      <c r="B120" s="40"/>
      <c r="C120" s="213" t="s">
        <v>176</v>
      </c>
      <c r="D120" s="213" t="s">
        <v>127</v>
      </c>
      <c r="E120" s="214" t="s">
        <v>177</v>
      </c>
      <c r="F120" s="215" t="s">
        <v>178</v>
      </c>
      <c r="G120" s="216" t="s">
        <v>130</v>
      </c>
      <c r="H120" s="217">
        <v>96.284999999999997</v>
      </c>
      <c r="I120" s="218"/>
      <c r="J120" s="219">
        <f>ROUND(I120*H120,2)</f>
        <v>0</v>
      </c>
      <c r="K120" s="215" t="s">
        <v>131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0.002</v>
      </c>
      <c r="T120" s="223">
        <f>S120*H120</f>
        <v>0.19256999999999999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179</v>
      </c>
      <c r="AT120" s="224" t="s">
        <v>127</v>
      </c>
      <c r="AU120" s="224" t="s">
        <v>79</v>
      </c>
      <c r="AY120" s="18" t="s">
        <v>124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77</v>
      </c>
      <c r="BK120" s="225">
        <f>ROUND(I120*H120,2)</f>
        <v>0</v>
      </c>
      <c r="BL120" s="18" t="s">
        <v>179</v>
      </c>
      <c r="BM120" s="224" t="s">
        <v>180</v>
      </c>
    </row>
    <row r="121" s="2" customFormat="1">
      <c r="A121" s="39"/>
      <c r="B121" s="40"/>
      <c r="C121" s="41"/>
      <c r="D121" s="226" t="s">
        <v>134</v>
      </c>
      <c r="E121" s="41"/>
      <c r="F121" s="227" t="s">
        <v>181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134</v>
      </c>
      <c r="AU121" s="18" t="s">
        <v>79</v>
      </c>
    </row>
    <row r="122" s="13" customFormat="1">
      <c r="A122" s="13"/>
      <c r="B122" s="231"/>
      <c r="C122" s="232"/>
      <c r="D122" s="233" t="s">
        <v>136</v>
      </c>
      <c r="E122" s="234" t="s">
        <v>19</v>
      </c>
      <c r="F122" s="235" t="s">
        <v>182</v>
      </c>
      <c r="G122" s="232"/>
      <c r="H122" s="236">
        <v>96.284999999999997</v>
      </c>
      <c r="I122" s="237"/>
      <c r="J122" s="232"/>
      <c r="K122" s="232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136</v>
      </c>
      <c r="AU122" s="242" t="s">
        <v>79</v>
      </c>
      <c r="AV122" s="13" t="s">
        <v>79</v>
      </c>
      <c r="AW122" s="13" t="s">
        <v>32</v>
      </c>
      <c r="AX122" s="13" t="s">
        <v>77</v>
      </c>
      <c r="AY122" s="242" t="s">
        <v>124</v>
      </c>
    </row>
    <row r="123" s="2" customFormat="1" ht="33" customHeight="1">
      <c r="A123" s="39"/>
      <c r="B123" s="40"/>
      <c r="C123" s="213" t="s">
        <v>125</v>
      </c>
      <c r="D123" s="213" t="s">
        <v>127</v>
      </c>
      <c r="E123" s="214" t="s">
        <v>183</v>
      </c>
      <c r="F123" s="215" t="s">
        <v>184</v>
      </c>
      <c r="G123" s="216" t="s">
        <v>185</v>
      </c>
      <c r="H123" s="217">
        <v>9</v>
      </c>
      <c r="I123" s="218"/>
      <c r="J123" s="219">
        <f>ROUND(I123*H123,2)</f>
        <v>0</v>
      </c>
      <c r="K123" s="215" t="s">
        <v>131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0.00029999999999999997</v>
      </c>
      <c r="T123" s="223">
        <f>S123*H123</f>
        <v>0.0026999999999999997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179</v>
      </c>
      <c r="AT123" s="224" t="s">
        <v>127</v>
      </c>
      <c r="AU123" s="224" t="s">
        <v>79</v>
      </c>
      <c r="AY123" s="18" t="s">
        <v>124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77</v>
      </c>
      <c r="BK123" s="225">
        <f>ROUND(I123*H123,2)</f>
        <v>0</v>
      </c>
      <c r="BL123" s="18" t="s">
        <v>179</v>
      </c>
      <c r="BM123" s="224" t="s">
        <v>186</v>
      </c>
    </row>
    <row r="124" s="2" customFormat="1">
      <c r="A124" s="39"/>
      <c r="B124" s="40"/>
      <c r="C124" s="41"/>
      <c r="D124" s="226" t="s">
        <v>134</v>
      </c>
      <c r="E124" s="41"/>
      <c r="F124" s="227" t="s">
        <v>187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134</v>
      </c>
      <c r="AU124" s="18" t="s">
        <v>79</v>
      </c>
    </row>
    <row r="125" s="13" customFormat="1">
      <c r="A125" s="13"/>
      <c r="B125" s="231"/>
      <c r="C125" s="232"/>
      <c r="D125" s="233" t="s">
        <v>136</v>
      </c>
      <c r="E125" s="234" t="s">
        <v>19</v>
      </c>
      <c r="F125" s="235" t="s">
        <v>125</v>
      </c>
      <c r="G125" s="232"/>
      <c r="H125" s="236">
        <v>9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136</v>
      </c>
      <c r="AU125" s="242" t="s">
        <v>79</v>
      </c>
      <c r="AV125" s="13" t="s">
        <v>79</v>
      </c>
      <c r="AW125" s="13" t="s">
        <v>32</v>
      </c>
      <c r="AX125" s="13" t="s">
        <v>77</v>
      </c>
      <c r="AY125" s="242" t="s">
        <v>124</v>
      </c>
    </row>
    <row r="126" s="2" customFormat="1" ht="33" customHeight="1">
      <c r="A126" s="39"/>
      <c r="B126" s="40"/>
      <c r="C126" s="213" t="s">
        <v>188</v>
      </c>
      <c r="D126" s="213" t="s">
        <v>127</v>
      </c>
      <c r="E126" s="214" t="s">
        <v>189</v>
      </c>
      <c r="F126" s="215" t="s">
        <v>190</v>
      </c>
      <c r="G126" s="216" t="s">
        <v>130</v>
      </c>
      <c r="H126" s="217">
        <v>96.284999999999997</v>
      </c>
      <c r="I126" s="218"/>
      <c r="J126" s="219">
        <f>ROUND(I126*H126,2)</f>
        <v>0</v>
      </c>
      <c r="K126" s="215" t="s">
        <v>131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0.010999999999999999</v>
      </c>
      <c r="T126" s="223">
        <f>S126*H126</f>
        <v>1.0591349999999999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179</v>
      </c>
      <c r="AT126" s="224" t="s">
        <v>127</v>
      </c>
      <c r="AU126" s="224" t="s">
        <v>79</v>
      </c>
      <c r="AY126" s="18" t="s">
        <v>124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77</v>
      </c>
      <c r="BK126" s="225">
        <f>ROUND(I126*H126,2)</f>
        <v>0</v>
      </c>
      <c r="BL126" s="18" t="s">
        <v>179</v>
      </c>
      <c r="BM126" s="224" t="s">
        <v>191</v>
      </c>
    </row>
    <row r="127" s="2" customFormat="1">
      <c r="A127" s="39"/>
      <c r="B127" s="40"/>
      <c r="C127" s="41"/>
      <c r="D127" s="226" t="s">
        <v>134</v>
      </c>
      <c r="E127" s="41"/>
      <c r="F127" s="227" t="s">
        <v>192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134</v>
      </c>
      <c r="AU127" s="18" t="s">
        <v>79</v>
      </c>
    </row>
    <row r="128" s="13" customFormat="1">
      <c r="A128" s="13"/>
      <c r="B128" s="231"/>
      <c r="C128" s="232"/>
      <c r="D128" s="233" t="s">
        <v>136</v>
      </c>
      <c r="E128" s="234" t="s">
        <v>19</v>
      </c>
      <c r="F128" s="235" t="s">
        <v>182</v>
      </c>
      <c r="G128" s="232"/>
      <c r="H128" s="236">
        <v>96.284999999999997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136</v>
      </c>
      <c r="AU128" s="242" t="s">
        <v>79</v>
      </c>
      <c r="AV128" s="13" t="s">
        <v>79</v>
      </c>
      <c r="AW128" s="13" t="s">
        <v>32</v>
      </c>
      <c r="AX128" s="13" t="s">
        <v>77</v>
      </c>
      <c r="AY128" s="242" t="s">
        <v>124</v>
      </c>
    </row>
    <row r="129" s="12" customFormat="1" ht="22.8" customHeight="1">
      <c r="A129" s="12"/>
      <c r="B129" s="197"/>
      <c r="C129" s="198"/>
      <c r="D129" s="199" t="s">
        <v>70</v>
      </c>
      <c r="E129" s="211" t="s">
        <v>193</v>
      </c>
      <c r="F129" s="211" t="s">
        <v>194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SUM(P130:P132)</f>
        <v>0</v>
      </c>
      <c r="Q129" s="205"/>
      <c r="R129" s="206">
        <f>SUM(R130:R132)</f>
        <v>0</v>
      </c>
      <c r="S129" s="205"/>
      <c r="T129" s="207">
        <f>SUM(T130:T132)</f>
        <v>0.02307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79</v>
      </c>
      <c r="AT129" s="209" t="s">
        <v>70</v>
      </c>
      <c r="AU129" s="209" t="s">
        <v>77</v>
      </c>
      <c r="AY129" s="208" t="s">
        <v>124</v>
      </c>
      <c r="BK129" s="210">
        <f>SUM(BK130:BK132)</f>
        <v>0</v>
      </c>
    </row>
    <row r="130" s="2" customFormat="1" ht="24.15" customHeight="1">
      <c r="A130" s="39"/>
      <c r="B130" s="40"/>
      <c r="C130" s="213" t="s">
        <v>195</v>
      </c>
      <c r="D130" s="213" t="s">
        <v>127</v>
      </c>
      <c r="E130" s="214" t="s">
        <v>196</v>
      </c>
      <c r="F130" s="215" t="s">
        <v>197</v>
      </c>
      <c r="G130" s="216" t="s">
        <v>185</v>
      </c>
      <c r="H130" s="217">
        <v>1</v>
      </c>
      <c r="I130" s="218"/>
      <c r="J130" s="219">
        <f>ROUND(I130*H130,2)</f>
        <v>0</v>
      </c>
      <c r="K130" s="215" t="s">
        <v>131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0.02307</v>
      </c>
      <c r="T130" s="223">
        <f>S130*H130</f>
        <v>0.02307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179</v>
      </c>
      <c r="AT130" s="224" t="s">
        <v>127</v>
      </c>
      <c r="AU130" s="224" t="s">
        <v>79</v>
      </c>
      <c r="AY130" s="18" t="s">
        <v>124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77</v>
      </c>
      <c r="BK130" s="225">
        <f>ROUND(I130*H130,2)</f>
        <v>0</v>
      </c>
      <c r="BL130" s="18" t="s">
        <v>179</v>
      </c>
      <c r="BM130" s="224" t="s">
        <v>198</v>
      </c>
    </row>
    <row r="131" s="2" customFormat="1">
      <c r="A131" s="39"/>
      <c r="B131" s="40"/>
      <c r="C131" s="41"/>
      <c r="D131" s="226" t="s">
        <v>134</v>
      </c>
      <c r="E131" s="41"/>
      <c r="F131" s="227" t="s">
        <v>199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134</v>
      </c>
      <c r="AU131" s="18" t="s">
        <v>79</v>
      </c>
    </row>
    <row r="132" s="13" customFormat="1">
      <c r="A132" s="13"/>
      <c r="B132" s="231"/>
      <c r="C132" s="232"/>
      <c r="D132" s="233" t="s">
        <v>136</v>
      </c>
      <c r="E132" s="234" t="s">
        <v>19</v>
      </c>
      <c r="F132" s="235" t="s">
        <v>77</v>
      </c>
      <c r="G132" s="232"/>
      <c r="H132" s="236">
        <v>1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136</v>
      </c>
      <c r="AU132" s="242" t="s">
        <v>79</v>
      </c>
      <c r="AV132" s="13" t="s">
        <v>79</v>
      </c>
      <c r="AW132" s="13" t="s">
        <v>32</v>
      </c>
      <c r="AX132" s="13" t="s">
        <v>77</v>
      </c>
      <c r="AY132" s="242" t="s">
        <v>124</v>
      </c>
    </row>
    <row r="133" s="12" customFormat="1" ht="22.8" customHeight="1">
      <c r="A133" s="12"/>
      <c r="B133" s="197"/>
      <c r="C133" s="198"/>
      <c r="D133" s="199" t="s">
        <v>70</v>
      </c>
      <c r="E133" s="211" t="s">
        <v>200</v>
      </c>
      <c r="F133" s="211" t="s">
        <v>201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SUM(P134:P136)</f>
        <v>0</v>
      </c>
      <c r="Q133" s="205"/>
      <c r="R133" s="206">
        <f>SUM(R134:R136)</f>
        <v>0</v>
      </c>
      <c r="S133" s="205"/>
      <c r="T133" s="207">
        <f>SUM(T134:T136)</f>
        <v>0.016888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79</v>
      </c>
      <c r="AT133" s="209" t="s">
        <v>70</v>
      </c>
      <c r="AU133" s="209" t="s">
        <v>77</v>
      </c>
      <c r="AY133" s="208" t="s">
        <v>124</v>
      </c>
      <c r="BK133" s="210">
        <f>SUM(BK134:BK136)</f>
        <v>0</v>
      </c>
    </row>
    <row r="134" s="2" customFormat="1" ht="37.8" customHeight="1">
      <c r="A134" s="39"/>
      <c r="B134" s="40"/>
      <c r="C134" s="213" t="s">
        <v>202</v>
      </c>
      <c r="D134" s="213" t="s">
        <v>127</v>
      </c>
      <c r="E134" s="214" t="s">
        <v>203</v>
      </c>
      <c r="F134" s="215" t="s">
        <v>204</v>
      </c>
      <c r="G134" s="216" t="s">
        <v>205</v>
      </c>
      <c r="H134" s="217">
        <v>42.219999999999999</v>
      </c>
      <c r="I134" s="218"/>
      <c r="J134" s="219">
        <f>ROUND(I134*H134,2)</f>
        <v>0</v>
      </c>
      <c r="K134" s="215" t="s">
        <v>131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0.00040000000000000002</v>
      </c>
      <c r="T134" s="223">
        <f>S134*H134</f>
        <v>0.016888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179</v>
      </c>
      <c r="AT134" s="224" t="s">
        <v>127</v>
      </c>
      <c r="AU134" s="224" t="s">
        <v>79</v>
      </c>
      <c r="AY134" s="18" t="s">
        <v>124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77</v>
      </c>
      <c r="BK134" s="225">
        <f>ROUND(I134*H134,2)</f>
        <v>0</v>
      </c>
      <c r="BL134" s="18" t="s">
        <v>179</v>
      </c>
      <c r="BM134" s="224" t="s">
        <v>206</v>
      </c>
    </row>
    <row r="135" s="2" customFormat="1">
      <c r="A135" s="39"/>
      <c r="B135" s="40"/>
      <c r="C135" s="41"/>
      <c r="D135" s="226" t="s">
        <v>134</v>
      </c>
      <c r="E135" s="41"/>
      <c r="F135" s="227" t="s">
        <v>207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134</v>
      </c>
      <c r="AU135" s="18" t="s">
        <v>79</v>
      </c>
    </row>
    <row r="136" s="13" customFormat="1">
      <c r="A136" s="13"/>
      <c r="B136" s="231"/>
      <c r="C136" s="232"/>
      <c r="D136" s="233" t="s">
        <v>136</v>
      </c>
      <c r="E136" s="234" t="s">
        <v>19</v>
      </c>
      <c r="F136" s="235" t="s">
        <v>208</v>
      </c>
      <c r="G136" s="232"/>
      <c r="H136" s="236">
        <v>42.219999999999999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136</v>
      </c>
      <c r="AU136" s="242" t="s">
        <v>79</v>
      </c>
      <c r="AV136" s="13" t="s">
        <v>79</v>
      </c>
      <c r="AW136" s="13" t="s">
        <v>32</v>
      </c>
      <c r="AX136" s="13" t="s">
        <v>77</v>
      </c>
      <c r="AY136" s="242" t="s">
        <v>124</v>
      </c>
    </row>
    <row r="137" s="12" customFormat="1" ht="22.8" customHeight="1">
      <c r="A137" s="12"/>
      <c r="B137" s="197"/>
      <c r="C137" s="198"/>
      <c r="D137" s="199" t="s">
        <v>70</v>
      </c>
      <c r="E137" s="211" t="s">
        <v>209</v>
      </c>
      <c r="F137" s="211" t="s">
        <v>210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SUM(P138:P140)</f>
        <v>0</v>
      </c>
      <c r="Q137" s="205"/>
      <c r="R137" s="206">
        <f>SUM(R138:R140)</f>
        <v>0</v>
      </c>
      <c r="S137" s="205"/>
      <c r="T137" s="207">
        <f>SUM(T138:T140)</f>
        <v>0.080640199999999995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79</v>
      </c>
      <c r="AT137" s="209" t="s">
        <v>70</v>
      </c>
      <c r="AU137" s="209" t="s">
        <v>77</v>
      </c>
      <c r="AY137" s="208" t="s">
        <v>124</v>
      </c>
      <c r="BK137" s="210">
        <f>SUM(BK138:BK140)</f>
        <v>0</v>
      </c>
    </row>
    <row r="138" s="2" customFormat="1" ht="24.15" customHeight="1">
      <c r="A138" s="39"/>
      <c r="B138" s="40"/>
      <c r="C138" s="213" t="s">
        <v>211</v>
      </c>
      <c r="D138" s="213" t="s">
        <v>127</v>
      </c>
      <c r="E138" s="214" t="s">
        <v>212</v>
      </c>
      <c r="F138" s="215" t="s">
        <v>213</v>
      </c>
      <c r="G138" s="216" t="s">
        <v>205</v>
      </c>
      <c r="H138" s="217">
        <v>42.219999999999999</v>
      </c>
      <c r="I138" s="218"/>
      <c r="J138" s="219">
        <f>ROUND(I138*H138,2)</f>
        <v>0</v>
      </c>
      <c r="K138" s="215" t="s">
        <v>131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0.00191</v>
      </c>
      <c r="T138" s="223">
        <f>S138*H138</f>
        <v>0.080640199999999995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179</v>
      </c>
      <c r="AT138" s="224" t="s">
        <v>127</v>
      </c>
      <c r="AU138" s="224" t="s">
        <v>79</v>
      </c>
      <c r="AY138" s="18" t="s">
        <v>124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77</v>
      </c>
      <c r="BK138" s="225">
        <f>ROUND(I138*H138,2)</f>
        <v>0</v>
      </c>
      <c r="BL138" s="18" t="s">
        <v>179</v>
      </c>
      <c r="BM138" s="224" t="s">
        <v>214</v>
      </c>
    </row>
    <row r="139" s="2" customFormat="1">
      <c r="A139" s="39"/>
      <c r="B139" s="40"/>
      <c r="C139" s="41"/>
      <c r="D139" s="226" t="s">
        <v>134</v>
      </c>
      <c r="E139" s="41"/>
      <c r="F139" s="227" t="s">
        <v>215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134</v>
      </c>
      <c r="AU139" s="18" t="s">
        <v>79</v>
      </c>
    </row>
    <row r="140" s="13" customFormat="1">
      <c r="A140" s="13"/>
      <c r="B140" s="231"/>
      <c r="C140" s="232"/>
      <c r="D140" s="233" t="s">
        <v>136</v>
      </c>
      <c r="E140" s="234" t="s">
        <v>19</v>
      </c>
      <c r="F140" s="235" t="s">
        <v>208</v>
      </c>
      <c r="G140" s="232"/>
      <c r="H140" s="236">
        <v>42.219999999999999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136</v>
      </c>
      <c r="AU140" s="242" t="s">
        <v>79</v>
      </c>
      <c r="AV140" s="13" t="s">
        <v>79</v>
      </c>
      <c r="AW140" s="13" t="s">
        <v>32</v>
      </c>
      <c r="AX140" s="13" t="s">
        <v>77</v>
      </c>
      <c r="AY140" s="242" t="s">
        <v>124</v>
      </c>
    </row>
    <row r="141" s="12" customFormat="1" ht="22.8" customHeight="1">
      <c r="A141" s="12"/>
      <c r="B141" s="197"/>
      <c r="C141" s="198"/>
      <c r="D141" s="199" t="s">
        <v>70</v>
      </c>
      <c r="E141" s="211" t="s">
        <v>216</v>
      </c>
      <c r="F141" s="211" t="s">
        <v>217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SUM(P142:P144)</f>
        <v>0</v>
      </c>
      <c r="Q141" s="205"/>
      <c r="R141" s="206">
        <f>SUM(R142:R144)</f>
        <v>0</v>
      </c>
      <c r="S141" s="205"/>
      <c r="T141" s="207">
        <f>SUM(T142:T144)</f>
        <v>0.13500000000000001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79</v>
      </c>
      <c r="AT141" s="209" t="s">
        <v>70</v>
      </c>
      <c r="AU141" s="209" t="s">
        <v>77</v>
      </c>
      <c r="AY141" s="208" t="s">
        <v>124</v>
      </c>
      <c r="BK141" s="210">
        <f>SUM(BK142:BK144)</f>
        <v>0</v>
      </c>
    </row>
    <row r="142" s="2" customFormat="1" ht="24.15" customHeight="1">
      <c r="A142" s="39"/>
      <c r="B142" s="40"/>
      <c r="C142" s="213" t="s">
        <v>218</v>
      </c>
      <c r="D142" s="213" t="s">
        <v>127</v>
      </c>
      <c r="E142" s="214" t="s">
        <v>219</v>
      </c>
      <c r="F142" s="215" t="s">
        <v>220</v>
      </c>
      <c r="G142" s="216" t="s">
        <v>205</v>
      </c>
      <c r="H142" s="217">
        <v>4.5</v>
      </c>
      <c r="I142" s="218"/>
      <c r="J142" s="219">
        <f>ROUND(I142*H142,2)</f>
        <v>0</v>
      </c>
      <c r="K142" s="215" t="s">
        <v>131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0.029999999999999999</v>
      </c>
      <c r="T142" s="223">
        <f>S142*H142</f>
        <v>0.13500000000000001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179</v>
      </c>
      <c r="AT142" s="224" t="s">
        <v>127</v>
      </c>
      <c r="AU142" s="224" t="s">
        <v>79</v>
      </c>
      <c r="AY142" s="18" t="s">
        <v>124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77</v>
      </c>
      <c r="BK142" s="225">
        <f>ROUND(I142*H142,2)</f>
        <v>0</v>
      </c>
      <c r="BL142" s="18" t="s">
        <v>179</v>
      </c>
      <c r="BM142" s="224" t="s">
        <v>221</v>
      </c>
    </row>
    <row r="143" s="2" customFormat="1">
      <c r="A143" s="39"/>
      <c r="B143" s="40"/>
      <c r="C143" s="41"/>
      <c r="D143" s="226" t="s">
        <v>134</v>
      </c>
      <c r="E143" s="41"/>
      <c r="F143" s="227" t="s">
        <v>222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134</v>
      </c>
      <c r="AU143" s="18" t="s">
        <v>79</v>
      </c>
    </row>
    <row r="144" s="13" customFormat="1">
      <c r="A144" s="13"/>
      <c r="B144" s="231"/>
      <c r="C144" s="232"/>
      <c r="D144" s="233" t="s">
        <v>136</v>
      </c>
      <c r="E144" s="234" t="s">
        <v>19</v>
      </c>
      <c r="F144" s="235" t="s">
        <v>223</v>
      </c>
      <c r="G144" s="232"/>
      <c r="H144" s="236">
        <v>4.5</v>
      </c>
      <c r="I144" s="237"/>
      <c r="J144" s="232"/>
      <c r="K144" s="232"/>
      <c r="L144" s="238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136</v>
      </c>
      <c r="AU144" s="242" t="s">
        <v>79</v>
      </c>
      <c r="AV144" s="13" t="s">
        <v>79</v>
      </c>
      <c r="AW144" s="13" t="s">
        <v>32</v>
      </c>
      <c r="AX144" s="13" t="s">
        <v>77</v>
      </c>
      <c r="AY144" s="242" t="s">
        <v>124</v>
      </c>
    </row>
    <row r="145" s="2" customFormat="1" ht="6.96" customHeight="1">
      <c r="A145" s="39"/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7hhtHsqu7fmi3jd+lgVY40+Bi5gPx+hGp3pxWGePlM1ppstb64weo9tXOL+LWwnc5E1L/BFoaOiGop1wMr5IJQ==" hashValue="beleR5IUkrs+yf3mGB2URJhoAduOr42+p687jme/pJIS9Y3nbDuIhxejpNE5edZ4lGe/jlWEs+/b6mNE2sizsQ==" algorithmName="SHA-512" password="CC35"/>
  <autoFilter ref="C93:K1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2/941111111"/>
    <hyperlink ref="F101" r:id="rId2" display="https://podminky.urs.cz/item/CS_URS_2023_02/941111211"/>
    <hyperlink ref="F106" r:id="rId3" display="https://podminky.urs.cz/item/CS_URS_2023_02/941111811"/>
    <hyperlink ref="F110" r:id="rId4" display="https://podminky.urs.cz/item/CS_URS_2023_02/997013211"/>
    <hyperlink ref="F112" r:id="rId5" display="https://podminky.urs.cz/item/CS_URS_2023_02/997013501"/>
    <hyperlink ref="F114" r:id="rId6" display="https://podminky.urs.cz/item/CS_URS_2023_02/997013509"/>
    <hyperlink ref="F117" r:id="rId7" display="https://podminky.urs.cz/item/CS_URS_2023_02/997013631"/>
    <hyperlink ref="F121" r:id="rId8" display="https://podminky.urs.cz/item/CS_URS_2023_02/712300843"/>
    <hyperlink ref="F124" r:id="rId9" display="https://podminky.urs.cz/item/CS_URS_2023_02/712300845"/>
    <hyperlink ref="F127" r:id="rId10" display="https://podminky.urs.cz/item/CS_URS_2023_02/712340832"/>
    <hyperlink ref="F131" r:id="rId11" display="https://podminky.urs.cz/item/CS_URS_2023_02/721210824"/>
    <hyperlink ref="F135" r:id="rId12" display="https://podminky.urs.cz/item/CS_URS_2023_02/741421821"/>
    <hyperlink ref="F139" r:id="rId13" display="https://podminky.urs.cz/item/CS_URS_2023_02/764002841"/>
    <hyperlink ref="F143" r:id="rId14" display="https://podminky.urs.cz/item/CS_URS_2023_02/7678328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79</v>
      </c>
    </row>
    <row r="4" s="1" customFormat="1" ht="24.96" customHeight="1">
      <c r="B4" s="21"/>
      <c r="D4" s="141" t="s">
        <v>91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střechy - Archiv budovy onkologie (elektrorozvodna)</v>
      </c>
      <c r="F7" s="143"/>
      <c r="G7" s="143"/>
      <c r="H7" s="143"/>
      <c r="L7" s="21"/>
    </row>
    <row r="8" s="1" customFormat="1" ht="12" customHeight="1">
      <c r="B8" s="21"/>
      <c r="D8" s="143" t="s">
        <v>92</v>
      </c>
      <c r="L8" s="21"/>
    </row>
    <row r="9" s="2" customFormat="1" ht="16.5" customHeight="1">
      <c r="A9" s="39"/>
      <c r="B9" s="45"/>
      <c r="C9" s="39"/>
      <c r="D9" s="39"/>
      <c r="E9" s="144" t="s">
        <v>93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224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19. 12. 2023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ROUND((SUM(BE97:BE222)),  2)</f>
        <v>0</v>
      </c>
      <c r="G35" s="39"/>
      <c r="H35" s="39"/>
      <c r="I35" s="158">
        <v>0.20999999999999999</v>
      </c>
      <c r="J35" s="157">
        <f>ROUND(((SUM(BE97:BE222))*I35),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ROUND((SUM(BF97:BF222)),  2)</f>
        <v>0</v>
      </c>
      <c r="G36" s="39"/>
      <c r="H36" s="39"/>
      <c r="I36" s="158">
        <v>0.14999999999999999</v>
      </c>
      <c r="J36" s="157">
        <f>ROUND(((SUM(BF97:BF222))*I36),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ROUND((SUM(BG97:BG222)),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ROUND((SUM(BH97:BH222)),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ROUND((SUM(BI97:BI222)),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Oprava střechy - Archiv budovy onkologie (elektrorozvodna)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D.1.1b - Architektonicko-stavební řešení - Stavební úpravy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Masarykova nemocnice Ústí nad Labem</v>
      </c>
      <c r="G56" s="41"/>
      <c r="H56" s="41"/>
      <c r="I56" s="33" t="s">
        <v>23</v>
      </c>
      <c r="J56" s="73" t="str">
        <f>IF(J14="","",J14)</f>
        <v>19. 12. 2023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PS Projekty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97</v>
      </c>
      <c r="D61" s="172"/>
      <c r="E61" s="172"/>
      <c r="F61" s="172"/>
      <c r="G61" s="172"/>
      <c r="H61" s="172"/>
      <c r="I61" s="172"/>
      <c r="J61" s="173" t="s">
        <v>98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99</v>
      </c>
    </row>
    <row r="64" s="9" customFormat="1" ht="24.96" customHeight="1">
      <c r="A64" s="9"/>
      <c r="B64" s="175"/>
      <c r="C64" s="176"/>
      <c r="D64" s="177" t="s">
        <v>100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225</v>
      </c>
      <c r="E65" s="183"/>
      <c r="F65" s="183"/>
      <c r="G65" s="183"/>
      <c r="H65" s="183"/>
      <c r="I65" s="183"/>
      <c r="J65" s="184">
        <f>J99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226</v>
      </c>
      <c r="E66" s="183"/>
      <c r="F66" s="183"/>
      <c r="G66" s="183"/>
      <c r="H66" s="183"/>
      <c r="I66" s="183"/>
      <c r="J66" s="184">
        <f>J103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227</v>
      </c>
      <c r="E67" s="183"/>
      <c r="F67" s="183"/>
      <c r="G67" s="183"/>
      <c r="H67" s="183"/>
      <c r="I67" s="183"/>
      <c r="J67" s="184">
        <f>J117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228</v>
      </c>
      <c r="E68" s="183"/>
      <c r="F68" s="183"/>
      <c r="G68" s="183"/>
      <c r="H68" s="183"/>
      <c r="I68" s="183"/>
      <c r="J68" s="184">
        <f>J133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103</v>
      </c>
      <c r="E69" s="178"/>
      <c r="F69" s="178"/>
      <c r="G69" s="178"/>
      <c r="H69" s="178"/>
      <c r="I69" s="178"/>
      <c r="J69" s="179">
        <f>J136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104</v>
      </c>
      <c r="E70" s="183"/>
      <c r="F70" s="183"/>
      <c r="G70" s="183"/>
      <c r="H70" s="183"/>
      <c r="I70" s="183"/>
      <c r="J70" s="184">
        <f>J137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105</v>
      </c>
      <c r="E71" s="183"/>
      <c r="F71" s="183"/>
      <c r="G71" s="183"/>
      <c r="H71" s="183"/>
      <c r="I71" s="183"/>
      <c r="J71" s="184">
        <f>J178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106</v>
      </c>
      <c r="E72" s="183"/>
      <c r="F72" s="183"/>
      <c r="G72" s="183"/>
      <c r="H72" s="183"/>
      <c r="I72" s="183"/>
      <c r="J72" s="184">
        <f>J184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229</v>
      </c>
      <c r="E73" s="183"/>
      <c r="F73" s="183"/>
      <c r="G73" s="183"/>
      <c r="H73" s="183"/>
      <c r="I73" s="183"/>
      <c r="J73" s="184">
        <f>J203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107</v>
      </c>
      <c r="E74" s="183"/>
      <c r="F74" s="183"/>
      <c r="G74" s="183"/>
      <c r="H74" s="183"/>
      <c r="I74" s="183"/>
      <c r="J74" s="184">
        <f>J209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108</v>
      </c>
      <c r="E75" s="183"/>
      <c r="F75" s="183"/>
      <c r="G75" s="183"/>
      <c r="H75" s="183"/>
      <c r="I75" s="183"/>
      <c r="J75" s="184">
        <f>J215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0" t="str">
        <f>E7</f>
        <v>Oprava střechy - Archiv budovy onkologie (elektrorozvodna)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92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93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94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D.1.1b - Architektonicko-stavební řešení - Stavební úpravy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Masarykova nemocnice Ústí nad Labem</v>
      </c>
      <c r="G91" s="41"/>
      <c r="H91" s="41"/>
      <c r="I91" s="33" t="s">
        <v>23</v>
      </c>
      <c r="J91" s="73" t="str">
        <f>IF(J14="","",J14)</f>
        <v>19. 12. 2023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33" t="s">
        <v>31</v>
      </c>
      <c r="J93" s="37" t="str">
        <f>E23</f>
        <v xml:space="preserve"> 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PS Projekty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110</v>
      </c>
      <c r="D96" s="189" t="s">
        <v>56</v>
      </c>
      <c r="E96" s="189" t="s">
        <v>52</v>
      </c>
      <c r="F96" s="189" t="s">
        <v>53</v>
      </c>
      <c r="G96" s="189" t="s">
        <v>111</v>
      </c>
      <c r="H96" s="189" t="s">
        <v>112</v>
      </c>
      <c r="I96" s="189" t="s">
        <v>113</v>
      </c>
      <c r="J96" s="189" t="s">
        <v>98</v>
      </c>
      <c r="K96" s="190" t="s">
        <v>114</v>
      </c>
      <c r="L96" s="191"/>
      <c r="M96" s="93" t="s">
        <v>19</v>
      </c>
      <c r="N96" s="94" t="s">
        <v>41</v>
      </c>
      <c r="O96" s="94" t="s">
        <v>115</v>
      </c>
      <c r="P96" s="94" t="s">
        <v>116</v>
      </c>
      <c r="Q96" s="94" t="s">
        <v>117</v>
      </c>
      <c r="R96" s="94" t="s">
        <v>118</v>
      </c>
      <c r="S96" s="94" t="s">
        <v>119</v>
      </c>
      <c r="T96" s="95" t="s">
        <v>120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121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P98+P136</f>
        <v>0</v>
      </c>
      <c r="Q97" s="97"/>
      <c r="R97" s="194">
        <f>R98+R136</f>
        <v>8.6070437200000001</v>
      </c>
      <c r="S97" s="97"/>
      <c r="T97" s="195">
        <f>T98+T136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70</v>
      </c>
      <c r="AU97" s="18" t="s">
        <v>99</v>
      </c>
      <c r="BK97" s="196">
        <f>BK98+BK136</f>
        <v>0</v>
      </c>
    </row>
    <row r="98" s="12" customFormat="1" ht="25.92" customHeight="1">
      <c r="A98" s="12"/>
      <c r="B98" s="197"/>
      <c r="C98" s="198"/>
      <c r="D98" s="199" t="s">
        <v>70</v>
      </c>
      <c r="E98" s="200" t="s">
        <v>122</v>
      </c>
      <c r="F98" s="200" t="s">
        <v>123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P99+P103+P117+P133</f>
        <v>0</v>
      </c>
      <c r="Q98" s="205"/>
      <c r="R98" s="206">
        <f>R99+R103+R117+R133</f>
        <v>4.8110813500000003</v>
      </c>
      <c r="S98" s="205"/>
      <c r="T98" s="207">
        <f>T99+T103+T117+T133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77</v>
      </c>
      <c r="AT98" s="209" t="s">
        <v>70</v>
      </c>
      <c r="AU98" s="209" t="s">
        <v>71</v>
      </c>
      <c r="AY98" s="208" t="s">
        <v>124</v>
      </c>
      <c r="BK98" s="210">
        <f>BK99+BK103+BK117+BK133</f>
        <v>0</v>
      </c>
    </row>
    <row r="99" s="12" customFormat="1" ht="22.8" customHeight="1">
      <c r="A99" s="12"/>
      <c r="B99" s="197"/>
      <c r="C99" s="198"/>
      <c r="D99" s="199" t="s">
        <v>70</v>
      </c>
      <c r="E99" s="211" t="s">
        <v>144</v>
      </c>
      <c r="F99" s="211" t="s">
        <v>230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SUM(P100:P102)</f>
        <v>0</v>
      </c>
      <c r="Q99" s="205"/>
      <c r="R99" s="206">
        <f>SUM(R100:R102)</f>
        <v>2.4168838999999998</v>
      </c>
      <c r="S99" s="205"/>
      <c r="T99" s="207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77</v>
      </c>
      <c r="AT99" s="209" t="s">
        <v>70</v>
      </c>
      <c r="AU99" s="209" t="s">
        <v>77</v>
      </c>
      <c r="AY99" s="208" t="s">
        <v>124</v>
      </c>
      <c r="BK99" s="210">
        <f>SUM(BK100:BK102)</f>
        <v>0</v>
      </c>
    </row>
    <row r="100" s="2" customFormat="1" ht="37.8" customHeight="1">
      <c r="A100" s="39"/>
      <c r="B100" s="40"/>
      <c r="C100" s="213" t="s">
        <v>77</v>
      </c>
      <c r="D100" s="213" t="s">
        <v>127</v>
      </c>
      <c r="E100" s="214" t="s">
        <v>231</v>
      </c>
      <c r="F100" s="215" t="s">
        <v>232</v>
      </c>
      <c r="G100" s="216" t="s">
        <v>130</v>
      </c>
      <c r="H100" s="217">
        <v>10.555</v>
      </c>
      <c r="I100" s="218"/>
      <c r="J100" s="219">
        <f>ROUND(I100*H100,2)</f>
        <v>0</v>
      </c>
      <c r="K100" s="215" t="s">
        <v>131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0.22897999999999999</v>
      </c>
      <c r="R100" s="222">
        <f>Q100*H100</f>
        <v>2.4168838999999998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132</v>
      </c>
      <c r="AT100" s="224" t="s">
        <v>127</v>
      </c>
      <c r="AU100" s="224" t="s">
        <v>79</v>
      </c>
      <c r="AY100" s="18" t="s">
        <v>124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77</v>
      </c>
      <c r="BK100" s="225">
        <f>ROUND(I100*H100,2)</f>
        <v>0</v>
      </c>
      <c r="BL100" s="18" t="s">
        <v>132</v>
      </c>
      <c r="BM100" s="224" t="s">
        <v>233</v>
      </c>
    </row>
    <row r="101" s="2" customFormat="1">
      <c r="A101" s="39"/>
      <c r="B101" s="40"/>
      <c r="C101" s="41"/>
      <c r="D101" s="226" t="s">
        <v>134</v>
      </c>
      <c r="E101" s="41"/>
      <c r="F101" s="227" t="s">
        <v>234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79</v>
      </c>
    </row>
    <row r="102" s="13" customFormat="1">
      <c r="A102" s="13"/>
      <c r="B102" s="231"/>
      <c r="C102" s="232"/>
      <c r="D102" s="233" t="s">
        <v>136</v>
      </c>
      <c r="E102" s="234" t="s">
        <v>19</v>
      </c>
      <c r="F102" s="235" t="s">
        <v>235</v>
      </c>
      <c r="G102" s="232"/>
      <c r="H102" s="236">
        <v>10.555</v>
      </c>
      <c r="I102" s="237"/>
      <c r="J102" s="232"/>
      <c r="K102" s="232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136</v>
      </c>
      <c r="AU102" s="242" t="s">
        <v>79</v>
      </c>
      <c r="AV102" s="13" t="s">
        <v>79</v>
      </c>
      <c r="AW102" s="13" t="s">
        <v>32</v>
      </c>
      <c r="AX102" s="13" t="s">
        <v>77</v>
      </c>
      <c r="AY102" s="242" t="s">
        <v>124</v>
      </c>
    </row>
    <row r="103" s="12" customFormat="1" ht="22.8" customHeight="1">
      <c r="A103" s="12"/>
      <c r="B103" s="197"/>
      <c r="C103" s="198"/>
      <c r="D103" s="199" t="s">
        <v>70</v>
      </c>
      <c r="E103" s="211" t="s">
        <v>132</v>
      </c>
      <c r="F103" s="211" t="s">
        <v>236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SUM(P104:P116)</f>
        <v>0</v>
      </c>
      <c r="Q103" s="205"/>
      <c r="R103" s="206">
        <f>SUM(R104:R116)</f>
        <v>1.5664017800000001</v>
      </c>
      <c r="S103" s="205"/>
      <c r="T103" s="207">
        <f>SUM(T104:T116)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77</v>
      </c>
      <c r="AT103" s="209" t="s">
        <v>70</v>
      </c>
      <c r="AU103" s="209" t="s">
        <v>77</v>
      </c>
      <c r="AY103" s="208" t="s">
        <v>124</v>
      </c>
      <c r="BK103" s="210">
        <f>SUM(BK104:BK116)</f>
        <v>0</v>
      </c>
    </row>
    <row r="104" s="2" customFormat="1" ht="24.15" customHeight="1">
      <c r="A104" s="39"/>
      <c r="B104" s="40"/>
      <c r="C104" s="213" t="s">
        <v>79</v>
      </c>
      <c r="D104" s="213" t="s">
        <v>127</v>
      </c>
      <c r="E104" s="214" t="s">
        <v>237</v>
      </c>
      <c r="F104" s="215" t="s">
        <v>238</v>
      </c>
      <c r="G104" s="216" t="s">
        <v>239</v>
      </c>
      <c r="H104" s="217">
        <v>0.63300000000000001</v>
      </c>
      <c r="I104" s="218"/>
      <c r="J104" s="219">
        <f>ROUND(I104*H104,2)</f>
        <v>0</v>
      </c>
      <c r="K104" s="215" t="s">
        <v>131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2.3011300000000001</v>
      </c>
      <c r="R104" s="222">
        <f>Q104*H104</f>
        <v>1.45661529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132</v>
      </c>
      <c r="AT104" s="224" t="s">
        <v>127</v>
      </c>
      <c r="AU104" s="224" t="s">
        <v>79</v>
      </c>
      <c r="AY104" s="18" t="s">
        <v>124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77</v>
      </c>
      <c r="BK104" s="225">
        <f>ROUND(I104*H104,2)</f>
        <v>0</v>
      </c>
      <c r="BL104" s="18" t="s">
        <v>132</v>
      </c>
      <c r="BM104" s="224" t="s">
        <v>240</v>
      </c>
    </row>
    <row r="105" s="2" customFormat="1">
      <c r="A105" s="39"/>
      <c r="B105" s="40"/>
      <c r="C105" s="41"/>
      <c r="D105" s="226" t="s">
        <v>134</v>
      </c>
      <c r="E105" s="41"/>
      <c r="F105" s="227" t="s">
        <v>241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134</v>
      </c>
      <c r="AU105" s="18" t="s">
        <v>79</v>
      </c>
    </row>
    <row r="106" s="13" customFormat="1">
      <c r="A106" s="13"/>
      <c r="B106" s="231"/>
      <c r="C106" s="232"/>
      <c r="D106" s="233" t="s">
        <v>136</v>
      </c>
      <c r="E106" s="234" t="s">
        <v>19</v>
      </c>
      <c r="F106" s="235" t="s">
        <v>242</v>
      </c>
      <c r="G106" s="232"/>
      <c r="H106" s="236">
        <v>0.63300000000000001</v>
      </c>
      <c r="I106" s="237"/>
      <c r="J106" s="232"/>
      <c r="K106" s="232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136</v>
      </c>
      <c r="AU106" s="242" t="s">
        <v>79</v>
      </c>
      <c r="AV106" s="13" t="s">
        <v>79</v>
      </c>
      <c r="AW106" s="13" t="s">
        <v>32</v>
      </c>
      <c r="AX106" s="13" t="s">
        <v>77</v>
      </c>
      <c r="AY106" s="242" t="s">
        <v>124</v>
      </c>
    </row>
    <row r="107" s="2" customFormat="1" ht="24.15" customHeight="1">
      <c r="A107" s="39"/>
      <c r="B107" s="40"/>
      <c r="C107" s="213" t="s">
        <v>144</v>
      </c>
      <c r="D107" s="213" t="s">
        <v>127</v>
      </c>
      <c r="E107" s="214" t="s">
        <v>243</v>
      </c>
      <c r="F107" s="215" t="s">
        <v>244</v>
      </c>
      <c r="G107" s="216" t="s">
        <v>130</v>
      </c>
      <c r="H107" s="217">
        <v>5.9109999999999996</v>
      </c>
      <c r="I107" s="218"/>
      <c r="J107" s="219">
        <f>ROUND(I107*H107,2)</f>
        <v>0</v>
      </c>
      <c r="K107" s="215" t="s">
        <v>131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0.0084200000000000004</v>
      </c>
      <c r="R107" s="222">
        <f>Q107*H107</f>
        <v>0.049770620000000002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132</v>
      </c>
      <c r="AT107" s="224" t="s">
        <v>127</v>
      </c>
      <c r="AU107" s="224" t="s">
        <v>79</v>
      </c>
      <c r="AY107" s="18" t="s">
        <v>124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77</v>
      </c>
      <c r="BK107" s="225">
        <f>ROUND(I107*H107,2)</f>
        <v>0</v>
      </c>
      <c r="BL107" s="18" t="s">
        <v>132</v>
      </c>
      <c r="BM107" s="224" t="s">
        <v>245</v>
      </c>
    </row>
    <row r="108" s="2" customFormat="1">
      <c r="A108" s="39"/>
      <c r="B108" s="40"/>
      <c r="C108" s="41"/>
      <c r="D108" s="226" t="s">
        <v>134</v>
      </c>
      <c r="E108" s="41"/>
      <c r="F108" s="227" t="s">
        <v>246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134</v>
      </c>
      <c r="AU108" s="18" t="s">
        <v>79</v>
      </c>
    </row>
    <row r="109" s="13" customFormat="1">
      <c r="A109" s="13"/>
      <c r="B109" s="231"/>
      <c r="C109" s="232"/>
      <c r="D109" s="233" t="s">
        <v>136</v>
      </c>
      <c r="E109" s="234" t="s">
        <v>19</v>
      </c>
      <c r="F109" s="235" t="s">
        <v>247</v>
      </c>
      <c r="G109" s="232"/>
      <c r="H109" s="236">
        <v>5.9109999999999996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136</v>
      </c>
      <c r="AU109" s="242" t="s">
        <v>79</v>
      </c>
      <c r="AV109" s="13" t="s">
        <v>79</v>
      </c>
      <c r="AW109" s="13" t="s">
        <v>32</v>
      </c>
      <c r="AX109" s="13" t="s">
        <v>77</v>
      </c>
      <c r="AY109" s="242" t="s">
        <v>124</v>
      </c>
    </row>
    <row r="110" s="2" customFormat="1" ht="24.15" customHeight="1">
      <c r="A110" s="39"/>
      <c r="B110" s="40"/>
      <c r="C110" s="213" t="s">
        <v>132</v>
      </c>
      <c r="D110" s="213" t="s">
        <v>127</v>
      </c>
      <c r="E110" s="214" t="s">
        <v>248</v>
      </c>
      <c r="F110" s="215" t="s">
        <v>249</v>
      </c>
      <c r="G110" s="216" t="s">
        <v>130</v>
      </c>
      <c r="H110" s="217">
        <v>5.9109999999999996</v>
      </c>
      <c r="I110" s="218"/>
      <c r="J110" s="219">
        <f>ROUND(I110*H110,2)</f>
        <v>0</v>
      </c>
      <c r="K110" s="215" t="s">
        <v>131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132</v>
      </c>
      <c r="AT110" s="224" t="s">
        <v>127</v>
      </c>
      <c r="AU110" s="224" t="s">
        <v>79</v>
      </c>
      <c r="AY110" s="18" t="s">
        <v>124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77</v>
      </c>
      <c r="BK110" s="225">
        <f>ROUND(I110*H110,2)</f>
        <v>0</v>
      </c>
      <c r="BL110" s="18" t="s">
        <v>132</v>
      </c>
      <c r="BM110" s="224" t="s">
        <v>250</v>
      </c>
    </row>
    <row r="111" s="2" customFormat="1">
      <c r="A111" s="39"/>
      <c r="B111" s="40"/>
      <c r="C111" s="41"/>
      <c r="D111" s="226" t="s">
        <v>134</v>
      </c>
      <c r="E111" s="41"/>
      <c r="F111" s="227" t="s">
        <v>251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134</v>
      </c>
      <c r="AU111" s="18" t="s">
        <v>79</v>
      </c>
    </row>
    <row r="112" s="13" customFormat="1">
      <c r="A112" s="13"/>
      <c r="B112" s="231"/>
      <c r="C112" s="232"/>
      <c r="D112" s="233" t="s">
        <v>136</v>
      </c>
      <c r="E112" s="234" t="s">
        <v>19</v>
      </c>
      <c r="F112" s="235" t="s">
        <v>247</v>
      </c>
      <c r="G112" s="232"/>
      <c r="H112" s="236">
        <v>5.9109999999999996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136</v>
      </c>
      <c r="AU112" s="242" t="s">
        <v>79</v>
      </c>
      <c r="AV112" s="13" t="s">
        <v>79</v>
      </c>
      <c r="AW112" s="13" t="s">
        <v>32</v>
      </c>
      <c r="AX112" s="13" t="s">
        <v>77</v>
      </c>
      <c r="AY112" s="242" t="s">
        <v>124</v>
      </c>
    </row>
    <row r="113" s="2" customFormat="1" ht="24.15" customHeight="1">
      <c r="A113" s="39"/>
      <c r="B113" s="40"/>
      <c r="C113" s="213" t="s">
        <v>156</v>
      </c>
      <c r="D113" s="213" t="s">
        <v>127</v>
      </c>
      <c r="E113" s="214" t="s">
        <v>252</v>
      </c>
      <c r="F113" s="215" t="s">
        <v>253</v>
      </c>
      <c r="G113" s="216" t="s">
        <v>153</v>
      </c>
      <c r="H113" s="217">
        <v>0.057000000000000002</v>
      </c>
      <c r="I113" s="218"/>
      <c r="J113" s="219">
        <f>ROUND(I113*H113,2)</f>
        <v>0</v>
      </c>
      <c r="K113" s="215" t="s">
        <v>131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1.05291</v>
      </c>
      <c r="R113" s="222">
        <f>Q113*H113</f>
        <v>0.060015870000000006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132</v>
      </c>
      <c r="AT113" s="224" t="s">
        <v>127</v>
      </c>
      <c r="AU113" s="224" t="s">
        <v>79</v>
      </c>
      <c r="AY113" s="18" t="s">
        <v>124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77</v>
      </c>
      <c r="BK113" s="225">
        <f>ROUND(I113*H113,2)</f>
        <v>0</v>
      </c>
      <c r="BL113" s="18" t="s">
        <v>132</v>
      </c>
      <c r="BM113" s="224" t="s">
        <v>254</v>
      </c>
    </row>
    <row r="114" s="2" customFormat="1">
      <c r="A114" s="39"/>
      <c r="B114" s="40"/>
      <c r="C114" s="41"/>
      <c r="D114" s="226" t="s">
        <v>134</v>
      </c>
      <c r="E114" s="41"/>
      <c r="F114" s="227" t="s">
        <v>255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134</v>
      </c>
      <c r="AU114" s="18" t="s">
        <v>79</v>
      </c>
    </row>
    <row r="115" s="13" customFormat="1">
      <c r="A115" s="13"/>
      <c r="B115" s="231"/>
      <c r="C115" s="232"/>
      <c r="D115" s="233" t="s">
        <v>136</v>
      </c>
      <c r="E115" s="234" t="s">
        <v>19</v>
      </c>
      <c r="F115" s="235" t="s">
        <v>256</v>
      </c>
      <c r="G115" s="232"/>
      <c r="H115" s="236">
        <v>0.051999999999999998</v>
      </c>
      <c r="I115" s="237"/>
      <c r="J115" s="232"/>
      <c r="K115" s="232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136</v>
      </c>
      <c r="AU115" s="242" t="s">
        <v>79</v>
      </c>
      <c r="AV115" s="13" t="s">
        <v>79</v>
      </c>
      <c r="AW115" s="13" t="s">
        <v>32</v>
      </c>
      <c r="AX115" s="13" t="s">
        <v>77</v>
      </c>
      <c r="AY115" s="242" t="s">
        <v>124</v>
      </c>
    </row>
    <row r="116" s="13" customFormat="1">
      <c r="A116" s="13"/>
      <c r="B116" s="231"/>
      <c r="C116" s="232"/>
      <c r="D116" s="233" t="s">
        <v>136</v>
      </c>
      <c r="E116" s="232"/>
      <c r="F116" s="235" t="s">
        <v>257</v>
      </c>
      <c r="G116" s="232"/>
      <c r="H116" s="236">
        <v>0.057000000000000002</v>
      </c>
      <c r="I116" s="237"/>
      <c r="J116" s="232"/>
      <c r="K116" s="232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136</v>
      </c>
      <c r="AU116" s="242" t="s">
        <v>79</v>
      </c>
      <c r="AV116" s="13" t="s">
        <v>79</v>
      </c>
      <c r="AW116" s="13" t="s">
        <v>4</v>
      </c>
      <c r="AX116" s="13" t="s">
        <v>77</v>
      </c>
      <c r="AY116" s="242" t="s">
        <v>124</v>
      </c>
    </row>
    <row r="117" s="12" customFormat="1" ht="22.8" customHeight="1">
      <c r="A117" s="12"/>
      <c r="B117" s="197"/>
      <c r="C117" s="198"/>
      <c r="D117" s="199" t="s">
        <v>70</v>
      </c>
      <c r="E117" s="211" t="s">
        <v>161</v>
      </c>
      <c r="F117" s="211" t="s">
        <v>258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SUM(P118:P132)</f>
        <v>0</v>
      </c>
      <c r="Q117" s="205"/>
      <c r="R117" s="206">
        <f>SUM(R118:R132)</f>
        <v>0.82779567000000009</v>
      </c>
      <c r="S117" s="205"/>
      <c r="T117" s="207">
        <f>SUM(T118:T132)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77</v>
      </c>
      <c r="AT117" s="209" t="s">
        <v>70</v>
      </c>
      <c r="AU117" s="209" t="s">
        <v>77</v>
      </c>
      <c r="AY117" s="208" t="s">
        <v>124</v>
      </c>
      <c r="BK117" s="210">
        <f>SUM(BK118:BK132)</f>
        <v>0</v>
      </c>
    </row>
    <row r="118" s="2" customFormat="1" ht="37.8" customHeight="1">
      <c r="A118" s="39"/>
      <c r="B118" s="40"/>
      <c r="C118" s="213" t="s">
        <v>161</v>
      </c>
      <c r="D118" s="213" t="s">
        <v>127</v>
      </c>
      <c r="E118" s="214" t="s">
        <v>259</v>
      </c>
      <c r="F118" s="215" t="s">
        <v>260</v>
      </c>
      <c r="G118" s="216" t="s">
        <v>130</v>
      </c>
      <c r="H118" s="217">
        <v>8.4440000000000008</v>
      </c>
      <c r="I118" s="218"/>
      <c r="J118" s="219">
        <f>ROUND(I118*H118,2)</f>
        <v>0</v>
      </c>
      <c r="K118" s="215" t="s">
        <v>131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0.0043800000000000002</v>
      </c>
      <c r="R118" s="222">
        <f>Q118*H118</f>
        <v>0.036984720000000006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132</v>
      </c>
      <c r="AT118" s="224" t="s">
        <v>127</v>
      </c>
      <c r="AU118" s="224" t="s">
        <v>79</v>
      </c>
      <c r="AY118" s="18" t="s">
        <v>124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77</v>
      </c>
      <c r="BK118" s="225">
        <f>ROUND(I118*H118,2)</f>
        <v>0</v>
      </c>
      <c r="BL118" s="18" t="s">
        <v>132</v>
      </c>
      <c r="BM118" s="224" t="s">
        <v>261</v>
      </c>
    </row>
    <row r="119" s="2" customFormat="1">
      <c r="A119" s="39"/>
      <c r="B119" s="40"/>
      <c r="C119" s="41"/>
      <c r="D119" s="226" t="s">
        <v>134</v>
      </c>
      <c r="E119" s="41"/>
      <c r="F119" s="227" t="s">
        <v>262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134</v>
      </c>
      <c r="AU119" s="18" t="s">
        <v>79</v>
      </c>
    </row>
    <row r="120" s="14" customFormat="1">
      <c r="A120" s="14"/>
      <c r="B120" s="243"/>
      <c r="C120" s="244"/>
      <c r="D120" s="233" t="s">
        <v>136</v>
      </c>
      <c r="E120" s="245" t="s">
        <v>19</v>
      </c>
      <c r="F120" s="246" t="s">
        <v>263</v>
      </c>
      <c r="G120" s="244"/>
      <c r="H120" s="245" t="s">
        <v>19</v>
      </c>
      <c r="I120" s="247"/>
      <c r="J120" s="244"/>
      <c r="K120" s="244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136</v>
      </c>
      <c r="AU120" s="252" t="s">
        <v>79</v>
      </c>
      <c r="AV120" s="14" t="s">
        <v>77</v>
      </c>
      <c r="AW120" s="14" t="s">
        <v>32</v>
      </c>
      <c r="AX120" s="14" t="s">
        <v>71</v>
      </c>
      <c r="AY120" s="252" t="s">
        <v>124</v>
      </c>
    </row>
    <row r="121" s="13" customFormat="1">
      <c r="A121" s="13"/>
      <c r="B121" s="231"/>
      <c r="C121" s="232"/>
      <c r="D121" s="233" t="s">
        <v>136</v>
      </c>
      <c r="E121" s="234" t="s">
        <v>19</v>
      </c>
      <c r="F121" s="235" t="s">
        <v>264</v>
      </c>
      <c r="G121" s="232"/>
      <c r="H121" s="236">
        <v>8.4440000000000008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136</v>
      </c>
      <c r="AU121" s="242" t="s">
        <v>79</v>
      </c>
      <c r="AV121" s="13" t="s">
        <v>79</v>
      </c>
      <c r="AW121" s="13" t="s">
        <v>32</v>
      </c>
      <c r="AX121" s="13" t="s">
        <v>77</v>
      </c>
      <c r="AY121" s="242" t="s">
        <v>124</v>
      </c>
    </row>
    <row r="122" s="2" customFormat="1" ht="37.8" customHeight="1">
      <c r="A122" s="39"/>
      <c r="B122" s="40"/>
      <c r="C122" s="213" t="s">
        <v>167</v>
      </c>
      <c r="D122" s="213" t="s">
        <v>127</v>
      </c>
      <c r="E122" s="214" t="s">
        <v>265</v>
      </c>
      <c r="F122" s="215" t="s">
        <v>266</v>
      </c>
      <c r="G122" s="216" t="s">
        <v>130</v>
      </c>
      <c r="H122" s="217">
        <v>30.965</v>
      </c>
      <c r="I122" s="218"/>
      <c r="J122" s="219">
        <f>ROUND(I122*H122,2)</f>
        <v>0</v>
      </c>
      <c r="K122" s="215" t="s">
        <v>131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0.023630000000000002</v>
      </c>
      <c r="R122" s="222">
        <f>Q122*H122</f>
        <v>0.73170295000000007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132</v>
      </c>
      <c r="AT122" s="224" t="s">
        <v>127</v>
      </c>
      <c r="AU122" s="224" t="s">
        <v>79</v>
      </c>
      <c r="AY122" s="18" t="s">
        <v>124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77</v>
      </c>
      <c r="BK122" s="225">
        <f>ROUND(I122*H122,2)</f>
        <v>0</v>
      </c>
      <c r="BL122" s="18" t="s">
        <v>132</v>
      </c>
      <c r="BM122" s="224" t="s">
        <v>267</v>
      </c>
    </row>
    <row r="123" s="2" customFormat="1">
      <c r="A123" s="39"/>
      <c r="B123" s="40"/>
      <c r="C123" s="41"/>
      <c r="D123" s="226" t="s">
        <v>134</v>
      </c>
      <c r="E123" s="41"/>
      <c r="F123" s="227" t="s">
        <v>268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79</v>
      </c>
    </row>
    <row r="124" s="14" customFormat="1">
      <c r="A124" s="14"/>
      <c r="B124" s="243"/>
      <c r="C124" s="244"/>
      <c r="D124" s="233" t="s">
        <v>136</v>
      </c>
      <c r="E124" s="245" t="s">
        <v>19</v>
      </c>
      <c r="F124" s="246" t="s">
        <v>269</v>
      </c>
      <c r="G124" s="244"/>
      <c r="H124" s="245" t="s">
        <v>19</v>
      </c>
      <c r="I124" s="247"/>
      <c r="J124" s="244"/>
      <c r="K124" s="244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136</v>
      </c>
      <c r="AU124" s="252" t="s">
        <v>79</v>
      </c>
      <c r="AV124" s="14" t="s">
        <v>77</v>
      </c>
      <c r="AW124" s="14" t="s">
        <v>32</v>
      </c>
      <c r="AX124" s="14" t="s">
        <v>71</v>
      </c>
      <c r="AY124" s="252" t="s">
        <v>124</v>
      </c>
    </row>
    <row r="125" s="13" customFormat="1">
      <c r="A125" s="13"/>
      <c r="B125" s="231"/>
      <c r="C125" s="232"/>
      <c r="D125" s="233" t="s">
        <v>136</v>
      </c>
      <c r="E125" s="234" t="s">
        <v>19</v>
      </c>
      <c r="F125" s="235" t="s">
        <v>270</v>
      </c>
      <c r="G125" s="232"/>
      <c r="H125" s="236">
        <v>14.077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136</v>
      </c>
      <c r="AU125" s="242" t="s">
        <v>79</v>
      </c>
      <c r="AV125" s="13" t="s">
        <v>79</v>
      </c>
      <c r="AW125" s="13" t="s">
        <v>32</v>
      </c>
      <c r="AX125" s="13" t="s">
        <v>71</v>
      </c>
      <c r="AY125" s="242" t="s">
        <v>124</v>
      </c>
    </row>
    <row r="126" s="14" customFormat="1">
      <c r="A126" s="14"/>
      <c r="B126" s="243"/>
      <c r="C126" s="244"/>
      <c r="D126" s="233" t="s">
        <v>136</v>
      </c>
      <c r="E126" s="245" t="s">
        <v>19</v>
      </c>
      <c r="F126" s="246" t="s">
        <v>263</v>
      </c>
      <c r="G126" s="244"/>
      <c r="H126" s="245" t="s">
        <v>19</v>
      </c>
      <c r="I126" s="247"/>
      <c r="J126" s="244"/>
      <c r="K126" s="244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136</v>
      </c>
      <c r="AU126" s="252" t="s">
        <v>79</v>
      </c>
      <c r="AV126" s="14" t="s">
        <v>77</v>
      </c>
      <c r="AW126" s="14" t="s">
        <v>32</v>
      </c>
      <c r="AX126" s="14" t="s">
        <v>71</v>
      </c>
      <c r="AY126" s="252" t="s">
        <v>124</v>
      </c>
    </row>
    <row r="127" s="13" customFormat="1">
      <c r="A127" s="13"/>
      <c r="B127" s="231"/>
      <c r="C127" s="232"/>
      <c r="D127" s="233" t="s">
        <v>136</v>
      </c>
      <c r="E127" s="234" t="s">
        <v>19</v>
      </c>
      <c r="F127" s="235" t="s">
        <v>271</v>
      </c>
      <c r="G127" s="232"/>
      <c r="H127" s="236">
        <v>16.888000000000002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136</v>
      </c>
      <c r="AU127" s="242" t="s">
        <v>79</v>
      </c>
      <c r="AV127" s="13" t="s">
        <v>79</v>
      </c>
      <c r="AW127" s="13" t="s">
        <v>32</v>
      </c>
      <c r="AX127" s="13" t="s">
        <v>71</v>
      </c>
      <c r="AY127" s="242" t="s">
        <v>124</v>
      </c>
    </row>
    <row r="128" s="15" customFormat="1">
      <c r="A128" s="15"/>
      <c r="B128" s="256"/>
      <c r="C128" s="257"/>
      <c r="D128" s="233" t="s">
        <v>136</v>
      </c>
      <c r="E128" s="258" t="s">
        <v>19</v>
      </c>
      <c r="F128" s="259" t="s">
        <v>272</v>
      </c>
      <c r="G128" s="257"/>
      <c r="H128" s="260">
        <v>30.965000000000003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136</v>
      </c>
      <c r="AU128" s="266" t="s">
        <v>79</v>
      </c>
      <c r="AV128" s="15" t="s">
        <v>132</v>
      </c>
      <c r="AW128" s="15" t="s">
        <v>32</v>
      </c>
      <c r="AX128" s="15" t="s">
        <v>77</v>
      </c>
      <c r="AY128" s="266" t="s">
        <v>124</v>
      </c>
    </row>
    <row r="129" s="2" customFormat="1" ht="37.8" customHeight="1">
      <c r="A129" s="39"/>
      <c r="B129" s="40"/>
      <c r="C129" s="213" t="s">
        <v>176</v>
      </c>
      <c r="D129" s="213" t="s">
        <v>127</v>
      </c>
      <c r="E129" s="214" t="s">
        <v>273</v>
      </c>
      <c r="F129" s="215" t="s">
        <v>274</v>
      </c>
      <c r="G129" s="216" t="s">
        <v>130</v>
      </c>
      <c r="H129" s="217">
        <v>21.109999999999999</v>
      </c>
      <c r="I129" s="218"/>
      <c r="J129" s="219">
        <f>ROUND(I129*H129,2)</f>
        <v>0</v>
      </c>
      <c r="K129" s="215" t="s">
        <v>131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0.0028</v>
      </c>
      <c r="R129" s="222">
        <f>Q129*H129</f>
        <v>0.059108000000000001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132</v>
      </c>
      <c r="AT129" s="224" t="s">
        <v>127</v>
      </c>
      <c r="AU129" s="224" t="s">
        <v>79</v>
      </c>
      <c r="AY129" s="18" t="s">
        <v>124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77</v>
      </c>
      <c r="BK129" s="225">
        <f>ROUND(I129*H129,2)</f>
        <v>0</v>
      </c>
      <c r="BL129" s="18" t="s">
        <v>132</v>
      </c>
      <c r="BM129" s="224" t="s">
        <v>275</v>
      </c>
    </row>
    <row r="130" s="2" customFormat="1">
      <c r="A130" s="39"/>
      <c r="B130" s="40"/>
      <c r="C130" s="41"/>
      <c r="D130" s="226" t="s">
        <v>134</v>
      </c>
      <c r="E130" s="41"/>
      <c r="F130" s="227" t="s">
        <v>276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134</v>
      </c>
      <c r="AU130" s="18" t="s">
        <v>79</v>
      </c>
    </row>
    <row r="131" s="14" customFormat="1">
      <c r="A131" s="14"/>
      <c r="B131" s="243"/>
      <c r="C131" s="244"/>
      <c r="D131" s="233" t="s">
        <v>136</v>
      </c>
      <c r="E131" s="245" t="s">
        <v>19</v>
      </c>
      <c r="F131" s="246" t="s">
        <v>263</v>
      </c>
      <c r="G131" s="244"/>
      <c r="H131" s="245" t="s">
        <v>19</v>
      </c>
      <c r="I131" s="247"/>
      <c r="J131" s="244"/>
      <c r="K131" s="244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136</v>
      </c>
      <c r="AU131" s="252" t="s">
        <v>79</v>
      </c>
      <c r="AV131" s="14" t="s">
        <v>77</v>
      </c>
      <c r="AW131" s="14" t="s">
        <v>32</v>
      </c>
      <c r="AX131" s="14" t="s">
        <v>71</v>
      </c>
      <c r="AY131" s="252" t="s">
        <v>124</v>
      </c>
    </row>
    <row r="132" s="13" customFormat="1">
      <c r="A132" s="13"/>
      <c r="B132" s="231"/>
      <c r="C132" s="232"/>
      <c r="D132" s="233" t="s">
        <v>136</v>
      </c>
      <c r="E132" s="234" t="s">
        <v>19</v>
      </c>
      <c r="F132" s="235" t="s">
        <v>277</v>
      </c>
      <c r="G132" s="232"/>
      <c r="H132" s="236">
        <v>21.109999999999999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136</v>
      </c>
      <c r="AU132" s="242" t="s">
        <v>79</v>
      </c>
      <c r="AV132" s="13" t="s">
        <v>79</v>
      </c>
      <c r="AW132" s="13" t="s">
        <v>32</v>
      </c>
      <c r="AX132" s="13" t="s">
        <v>77</v>
      </c>
      <c r="AY132" s="242" t="s">
        <v>124</v>
      </c>
    </row>
    <row r="133" s="12" customFormat="1" ht="22.8" customHeight="1">
      <c r="A133" s="12"/>
      <c r="B133" s="197"/>
      <c r="C133" s="198"/>
      <c r="D133" s="199" t="s">
        <v>70</v>
      </c>
      <c r="E133" s="211" t="s">
        <v>278</v>
      </c>
      <c r="F133" s="211" t="s">
        <v>279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SUM(P134:P135)</f>
        <v>0</v>
      </c>
      <c r="Q133" s="205"/>
      <c r="R133" s="206">
        <f>SUM(R134:R135)</f>
        <v>0</v>
      </c>
      <c r="S133" s="205"/>
      <c r="T133" s="207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77</v>
      </c>
      <c r="AT133" s="209" t="s">
        <v>70</v>
      </c>
      <c r="AU133" s="209" t="s">
        <v>77</v>
      </c>
      <c r="AY133" s="208" t="s">
        <v>124</v>
      </c>
      <c r="BK133" s="210">
        <f>SUM(BK134:BK135)</f>
        <v>0</v>
      </c>
    </row>
    <row r="134" s="2" customFormat="1" ht="55.5" customHeight="1">
      <c r="A134" s="39"/>
      <c r="B134" s="40"/>
      <c r="C134" s="213" t="s">
        <v>125</v>
      </c>
      <c r="D134" s="213" t="s">
        <v>127</v>
      </c>
      <c r="E134" s="214" t="s">
        <v>280</v>
      </c>
      <c r="F134" s="215" t="s">
        <v>281</v>
      </c>
      <c r="G134" s="216" t="s">
        <v>153</v>
      </c>
      <c r="H134" s="217">
        <v>4.8109999999999999</v>
      </c>
      <c r="I134" s="218"/>
      <c r="J134" s="219">
        <f>ROUND(I134*H134,2)</f>
        <v>0</v>
      </c>
      <c r="K134" s="215" t="s">
        <v>131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132</v>
      </c>
      <c r="AT134" s="224" t="s">
        <v>127</v>
      </c>
      <c r="AU134" s="224" t="s">
        <v>79</v>
      </c>
      <c r="AY134" s="18" t="s">
        <v>124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77</v>
      </c>
      <c r="BK134" s="225">
        <f>ROUND(I134*H134,2)</f>
        <v>0</v>
      </c>
      <c r="BL134" s="18" t="s">
        <v>132</v>
      </c>
      <c r="BM134" s="224" t="s">
        <v>282</v>
      </c>
    </row>
    <row r="135" s="2" customFormat="1">
      <c r="A135" s="39"/>
      <c r="B135" s="40"/>
      <c r="C135" s="41"/>
      <c r="D135" s="226" t="s">
        <v>134</v>
      </c>
      <c r="E135" s="41"/>
      <c r="F135" s="227" t="s">
        <v>283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134</v>
      </c>
      <c r="AU135" s="18" t="s">
        <v>79</v>
      </c>
    </row>
    <row r="136" s="12" customFormat="1" ht="25.92" customHeight="1">
      <c r="A136" s="12"/>
      <c r="B136" s="197"/>
      <c r="C136" s="198"/>
      <c r="D136" s="199" t="s">
        <v>70</v>
      </c>
      <c r="E136" s="200" t="s">
        <v>172</v>
      </c>
      <c r="F136" s="200" t="s">
        <v>173</v>
      </c>
      <c r="G136" s="198"/>
      <c r="H136" s="198"/>
      <c r="I136" s="201"/>
      <c r="J136" s="202">
        <f>BK136</f>
        <v>0</v>
      </c>
      <c r="K136" s="198"/>
      <c r="L136" s="203"/>
      <c r="M136" s="204"/>
      <c r="N136" s="205"/>
      <c r="O136" s="205"/>
      <c r="P136" s="206">
        <f>P137+P178+P184+P203+P209+P215</f>
        <v>0</v>
      </c>
      <c r="Q136" s="205"/>
      <c r="R136" s="206">
        <f>R137+R178+R184+R203+R209+R215</f>
        <v>3.7959623700000003</v>
      </c>
      <c r="S136" s="205"/>
      <c r="T136" s="207">
        <f>T137+T178+T184+T203+T209+T215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79</v>
      </c>
      <c r="AT136" s="209" t="s">
        <v>70</v>
      </c>
      <c r="AU136" s="209" t="s">
        <v>71</v>
      </c>
      <c r="AY136" s="208" t="s">
        <v>124</v>
      </c>
      <c r="BK136" s="210">
        <f>BK137+BK178+BK184+BK203+BK209+BK215</f>
        <v>0</v>
      </c>
    </row>
    <row r="137" s="12" customFormat="1" ht="22.8" customHeight="1">
      <c r="A137" s="12"/>
      <c r="B137" s="197"/>
      <c r="C137" s="198"/>
      <c r="D137" s="199" t="s">
        <v>70</v>
      </c>
      <c r="E137" s="211" t="s">
        <v>174</v>
      </c>
      <c r="F137" s="211" t="s">
        <v>175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SUM(P138:P177)</f>
        <v>0</v>
      </c>
      <c r="Q137" s="205"/>
      <c r="R137" s="206">
        <f>SUM(R138:R177)</f>
        <v>3.3799435200000003</v>
      </c>
      <c r="S137" s="205"/>
      <c r="T137" s="207">
        <f>SUM(T138:T177)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79</v>
      </c>
      <c r="AT137" s="209" t="s">
        <v>70</v>
      </c>
      <c r="AU137" s="209" t="s">
        <v>77</v>
      </c>
      <c r="AY137" s="208" t="s">
        <v>124</v>
      </c>
      <c r="BK137" s="210">
        <f>SUM(BK138:BK177)</f>
        <v>0</v>
      </c>
    </row>
    <row r="138" s="2" customFormat="1" ht="37.8" customHeight="1">
      <c r="A138" s="39"/>
      <c r="B138" s="40"/>
      <c r="C138" s="213" t="s">
        <v>188</v>
      </c>
      <c r="D138" s="213" t="s">
        <v>127</v>
      </c>
      <c r="E138" s="214" t="s">
        <v>284</v>
      </c>
      <c r="F138" s="215" t="s">
        <v>285</v>
      </c>
      <c r="G138" s="216" t="s">
        <v>130</v>
      </c>
      <c r="H138" s="217">
        <v>241.334</v>
      </c>
      <c r="I138" s="218"/>
      <c r="J138" s="219">
        <f>ROUND(I138*H138,2)</f>
        <v>0</v>
      </c>
      <c r="K138" s="215" t="s">
        <v>131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179</v>
      </c>
      <c r="AT138" s="224" t="s">
        <v>127</v>
      </c>
      <c r="AU138" s="224" t="s">
        <v>79</v>
      </c>
      <c r="AY138" s="18" t="s">
        <v>124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77</v>
      </c>
      <c r="BK138" s="225">
        <f>ROUND(I138*H138,2)</f>
        <v>0</v>
      </c>
      <c r="BL138" s="18" t="s">
        <v>179</v>
      </c>
      <c r="BM138" s="224" t="s">
        <v>286</v>
      </c>
    </row>
    <row r="139" s="2" customFormat="1">
      <c r="A139" s="39"/>
      <c r="B139" s="40"/>
      <c r="C139" s="41"/>
      <c r="D139" s="226" t="s">
        <v>134</v>
      </c>
      <c r="E139" s="41"/>
      <c r="F139" s="227" t="s">
        <v>287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134</v>
      </c>
      <c r="AU139" s="18" t="s">
        <v>79</v>
      </c>
    </row>
    <row r="140" s="13" customFormat="1">
      <c r="A140" s="13"/>
      <c r="B140" s="231"/>
      <c r="C140" s="232"/>
      <c r="D140" s="233" t="s">
        <v>136</v>
      </c>
      <c r="E140" s="234" t="s">
        <v>19</v>
      </c>
      <c r="F140" s="235" t="s">
        <v>288</v>
      </c>
      <c r="G140" s="232"/>
      <c r="H140" s="236">
        <v>213.18000000000001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136</v>
      </c>
      <c r="AU140" s="242" t="s">
        <v>79</v>
      </c>
      <c r="AV140" s="13" t="s">
        <v>79</v>
      </c>
      <c r="AW140" s="13" t="s">
        <v>32</v>
      </c>
      <c r="AX140" s="13" t="s">
        <v>71</v>
      </c>
      <c r="AY140" s="242" t="s">
        <v>124</v>
      </c>
    </row>
    <row r="141" s="13" customFormat="1">
      <c r="A141" s="13"/>
      <c r="B141" s="231"/>
      <c r="C141" s="232"/>
      <c r="D141" s="233" t="s">
        <v>136</v>
      </c>
      <c r="E141" s="234" t="s">
        <v>19</v>
      </c>
      <c r="F141" s="235" t="s">
        <v>289</v>
      </c>
      <c r="G141" s="232"/>
      <c r="H141" s="236">
        <v>28.154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136</v>
      </c>
      <c r="AU141" s="242" t="s">
        <v>79</v>
      </c>
      <c r="AV141" s="13" t="s">
        <v>79</v>
      </c>
      <c r="AW141" s="13" t="s">
        <v>32</v>
      </c>
      <c r="AX141" s="13" t="s">
        <v>71</v>
      </c>
      <c r="AY141" s="242" t="s">
        <v>124</v>
      </c>
    </row>
    <row r="142" s="15" customFormat="1">
      <c r="A142" s="15"/>
      <c r="B142" s="256"/>
      <c r="C142" s="257"/>
      <c r="D142" s="233" t="s">
        <v>136</v>
      </c>
      <c r="E142" s="258" t="s">
        <v>19</v>
      </c>
      <c r="F142" s="259" t="s">
        <v>272</v>
      </c>
      <c r="G142" s="257"/>
      <c r="H142" s="260">
        <v>241.334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136</v>
      </c>
      <c r="AU142" s="266" t="s">
        <v>79</v>
      </c>
      <c r="AV142" s="15" t="s">
        <v>132</v>
      </c>
      <c r="AW142" s="15" t="s">
        <v>32</v>
      </c>
      <c r="AX142" s="15" t="s">
        <v>77</v>
      </c>
      <c r="AY142" s="266" t="s">
        <v>124</v>
      </c>
    </row>
    <row r="143" s="2" customFormat="1" ht="16.5" customHeight="1">
      <c r="A143" s="39"/>
      <c r="B143" s="40"/>
      <c r="C143" s="267" t="s">
        <v>195</v>
      </c>
      <c r="D143" s="267" t="s">
        <v>290</v>
      </c>
      <c r="E143" s="268" t="s">
        <v>291</v>
      </c>
      <c r="F143" s="269" t="s">
        <v>292</v>
      </c>
      <c r="G143" s="270" t="s">
        <v>293</v>
      </c>
      <c r="H143" s="271">
        <v>66.216999999999999</v>
      </c>
      <c r="I143" s="272"/>
      <c r="J143" s="273">
        <f>ROUND(I143*H143,2)</f>
        <v>0</v>
      </c>
      <c r="K143" s="269" t="s">
        <v>131</v>
      </c>
      <c r="L143" s="274"/>
      <c r="M143" s="275" t="s">
        <v>19</v>
      </c>
      <c r="N143" s="276" t="s">
        <v>42</v>
      </c>
      <c r="O143" s="85"/>
      <c r="P143" s="222">
        <f>O143*H143</f>
        <v>0</v>
      </c>
      <c r="Q143" s="222">
        <v>0.001</v>
      </c>
      <c r="R143" s="222">
        <f>Q143*H143</f>
        <v>0.066216999999999998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294</v>
      </c>
      <c r="AT143" s="224" t="s">
        <v>290</v>
      </c>
      <c r="AU143" s="224" t="s">
        <v>79</v>
      </c>
      <c r="AY143" s="18" t="s">
        <v>124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77</v>
      </c>
      <c r="BK143" s="225">
        <f>ROUND(I143*H143,2)</f>
        <v>0</v>
      </c>
      <c r="BL143" s="18" t="s">
        <v>179</v>
      </c>
      <c r="BM143" s="224" t="s">
        <v>295</v>
      </c>
    </row>
    <row r="144" s="13" customFormat="1">
      <c r="A144" s="13"/>
      <c r="B144" s="231"/>
      <c r="C144" s="232"/>
      <c r="D144" s="233" t="s">
        <v>136</v>
      </c>
      <c r="E144" s="234" t="s">
        <v>19</v>
      </c>
      <c r="F144" s="235" t="s">
        <v>296</v>
      </c>
      <c r="G144" s="232"/>
      <c r="H144" s="236">
        <v>57.771000000000001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136</v>
      </c>
      <c r="AU144" s="242" t="s">
        <v>79</v>
      </c>
      <c r="AV144" s="13" t="s">
        <v>79</v>
      </c>
      <c r="AW144" s="13" t="s">
        <v>32</v>
      </c>
      <c r="AX144" s="13" t="s">
        <v>71</v>
      </c>
      <c r="AY144" s="242" t="s">
        <v>124</v>
      </c>
    </row>
    <row r="145" s="13" customFormat="1">
      <c r="A145" s="13"/>
      <c r="B145" s="231"/>
      <c r="C145" s="232"/>
      <c r="D145" s="233" t="s">
        <v>136</v>
      </c>
      <c r="E145" s="234" t="s">
        <v>19</v>
      </c>
      <c r="F145" s="235" t="s">
        <v>297</v>
      </c>
      <c r="G145" s="232"/>
      <c r="H145" s="236">
        <v>8.4459999999999997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136</v>
      </c>
      <c r="AU145" s="242" t="s">
        <v>79</v>
      </c>
      <c r="AV145" s="13" t="s">
        <v>79</v>
      </c>
      <c r="AW145" s="13" t="s">
        <v>32</v>
      </c>
      <c r="AX145" s="13" t="s">
        <v>71</v>
      </c>
      <c r="AY145" s="242" t="s">
        <v>124</v>
      </c>
    </row>
    <row r="146" s="15" customFormat="1">
      <c r="A146" s="15"/>
      <c r="B146" s="256"/>
      <c r="C146" s="257"/>
      <c r="D146" s="233" t="s">
        <v>136</v>
      </c>
      <c r="E146" s="258" t="s">
        <v>19</v>
      </c>
      <c r="F146" s="259" t="s">
        <v>272</v>
      </c>
      <c r="G146" s="257"/>
      <c r="H146" s="260">
        <v>66.216999999999999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136</v>
      </c>
      <c r="AU146" s="266" t="s">
        <v>79</v>
      </c>
      <c r="AV146" s="15" t="s">
        <v>132</v>
      </c>
      <c r="AW146" s="15" t="s">
        <v>32</v>
      </c>
      <c r="AX146" s="15" t="s">
        <v>77</v>
      </c>
      <c r="AY146" s="266" t="s">
        <v>124</v>
      </c>
    </row>
    <row r="147" s="2" customFormat="1" ht="55.5" customHeight="1">
      <c r="A147" s="39"/>
      <c r="B147" s="40"/>
      <c r="C147" s="213" t="s">
        <v>202</v>
      </c>
      <c r="D147" s="213" t="s">
        <v>127</v>
      </c>
      <c r="E147" s="214" t="s">
        <v>298</v>
      </c>
      <c r="F147" s="215" t="s">
        <v>299</v>
      </c>
      <c r="G147" s="216" t="s">
        <v>185</v>
      </c>
      <c r="H147" s="217">
        <v>9</v>
      </c>
      <c r="I147" s="218"/>
      <c r="J147" s="219">
        <f>ROUND(I147*H147,2)</f>
        <v>0</v>
      </c>
      <c r="K147" s="215" t="s">
        <v>131</v>
      </c>
      <c r="L147" s="45"/>
      <c r="M147" s="220" t="s">
        <v>19</v>
      </c>
      <c r="N147" s="221" t="s">
        <v>42</v>
      </c>
      <c r="O147" s="85"/>
      <c r="P147" s="222">
        <f>O147*H147</f>
        <v>0</v>
      </c>
      <c r="Q147" s="222">
        <v>0.00108</v>
      </c>
      <c r="R147" s="222">
        <f>Q147*H147</f>
        <v>0.0097199999999999995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179</v>
      </c>
      <c r="AT147" s="224" t="s">
        <v>127</v>
      </c>
      <c r="AU147" s="224" t="s">
        <v>79</v>
      </c>
      <c r="AY147" s="18" t="s">
        <v>124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77</v>
      </c>
      <c r="BK147" s="225">
        <f>ROUND(I147*H147,2)</f>
        <v>0</v>
      </c>
      <c r="BL147" s="18" t="s">
        <v>179</v>
      </c>
      <c r="BM147" s="224" t="s">
        <v>300</v>
      </c>
    </row>
    <row r="148" s="2" customFormat="1">
      <c r="A148" s="39"/>
      <c r="B148" s="40"/>
      <c r="C148" s="41"/>
      <c r="D148" s="226" t="s">
        <v>134</v>
      </c>
      <c r="E148" s="41"/>
      <c r="F148" s="227" t="s">
        <v>301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134</v>
      </c>
      <c r="AU148" s="18" t="s">
        <v>79</v>
      </c>
    </row>
    <row r="149" s="13" customFormat="1">
      <c r="A149" s="13"/>
      <c r="B149" s="231"/>
      <c r="C149" s="232"/>
      <c r="D149" s="233" t="s">
        <v>136</v>
      </c>
      <c r="E149" s="234" t="s">
        <v>19</v>
      </c>
      <c r="F149" s="235" t="s">
        <v>125</v>
      </c>
      <c r="G149" s="232"/>
      <c r="H149" s="236">
        <v>9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136</v>
      </c>
      <c r="AU149" s="242" t="s">
        <v>79</v>
      </c>
      <c r="AV149" s="13" t="s">
        <v>79</v>
      </c>
      <c r="AW149" s="13" t="s">
        <v>32</v>
      </c>
      <c r="AX149" s="13" t="s">
        <v>77</v>
      </c>
      <c r="AY149" s="242" t="s">
        <v>124</v>
      </c>
    </row>
    <row r="150" s="2" customFormat="1" ht="24.15" customHeight="1">
      <c r="A150" s="39"/>
      <c r="B150" s="40"/>
      <c r="C150" s="267" t="s">
        <v>211</v>
      </c>
      <c r="D150" s="267" t="s">
        <v>290</v>
      </c>
      <c r="E150" s="268" t="s">
        <v>302</v>
      </c>
      <c r="F150" s="269" t="s">
        <v>303</v>
      </c>
      <c r="G150" s="270" t="s">
        <v>185</v>
      </c>
      <c r="H150" s="271">
        <v>9</v>
      </c>
      <c r="I150" s="272"/>
      <c r="J150" s="273">
        <f>ROUND(I150*H150,2)</f>
        <v>0</v>
      </c>
      <c r="K150" s="269" t="s">
        <v>131</v>
      </c>
      <c r="L150" s="274"/>
      <c r="M150" s="275" t="s">
        <v>19</v>
      </c>
      <c r="N150" s="276" t="s">
        <v>42</v>
      </c>
      <c r="O150" s="85"/>
      <c r="P150" s="222">
        <f>O150*H150</f>
        <v>0</v>
      </c>
      <c r="Q150" s="222">
        <v>0.0030000000000000001</v>
      </c>
      <c r="R150" s="222">
        <f>Q150*H150</f>
        <v>0.027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294</v>
      </c>
      <c r="AT150" s="224" t="s">
        <v>290</v>
      </c>
      <c r="AU150" s="224" t="s">
        <v>79</v>
      </c>
      <c r="AY150" s="18" t="s">
        <v>124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77</v>
      </c>
      <c r="BK150" s="225">
        <f>ROUND(I150*H150,2)</f>
        <v>0</v>
      </c>
      <c r="BL150" s="18" t="s">
        <v>179</v>
      </c>
      <c r="BM150" s="224" t="s">
        <v>304</v>
      </c>
    </row>
    <row r="151" s="13" customFormat="1">
      <c r="A151" s="13"/>
      <c r="B151" s="231"/>
      <c r="C151" s="232"/>
      <c r="D151" s="233" t="s">
        <v>136</v>
      </c>
      <c r="E151" s="234" t="s">
        <v>19</v>
      </c>
      <c r="F151" s="235" t="s">
        <v>125</v>
      </c>
      <c r="G151" s="232"/>
      <c r="H151" s="236">
        <v>9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136</v>
      </c>
      <c r="AU151" s="242" t="s">
        <v>79</v>
      </c>
      <c r="AV151" s="13" t="s">
        <v>79</v>
      </c>
      <c r="AW151" s="13" t="s">
        <v>32</v>
      </c>
      <c r="AX151" s="13" t="s">
        <v>77</v>
      </c>
      <c r="AY151" s="242" t="s">
        <v>124</v>
      </c>
    </row>
    <row r="152" s="2" customFormat="1" ht="24.15" customHeight="1">
      <c r="A152" s="39"/>
      <c r="B152" s="40"/>
      <c r="C152" s="213" t="s">
        <v>218</v>
      </c>
      <c r="D152" s="213" t="s">
        <v>127</v>
      </c>
      <c r="E152" s="214" t="s">
        <v>305</v>
      </c>
      <c r="F152" s="215" t="s">
        <v>306</v>
      </c>
      <c r="G152" s="216" t="s">
        <v>205</v>
      </c>
      <c r="H152" s="217">
        <v>40.219999999999999</v>
      </c>
      <c r="I152" s="218"/>
      <c r="J152" s="219">
        <f>ROUND(I152*H152,2)</f>
        <v>0</v>
      </c>
      <c r="K152" s="215" t="s">
        <v>131</v>
      </c>
      <c r="L152" s="45"/>
      <c r="M152" s="220" t="s">
        <v>19</v>
      </c>
      <c r="N152" s="221" t="s">
        <v>42</v>
      </c>
      <c r="O152" s="85"/>
      <c r="P152" s="222">
        <f>O152*H152</f>
        <v>0</v>
      </c>
      <c r="Q152" s="222">
        <v>0.00031</v>
      </c>
      <c r="R152" s="222">
        <f>Q152*H152</f>
        <v>0.012468200000000001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179</v>
      </c>
      <c r="AT152" s="224" t="s">
        <v>127</v>
      </c>
      <c r="AU152" s="224" t="s">
        <v>79</v>
      </c>
      <c r="AY152" s="18" t="s">
        <v>124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77</v>
      </c>
      <c r="BK152" s="225">
        <f>ROUND(I152*H152,2)</f>
        <v>0</v>
      </c>
      <c r="BL152" s="18" t="s">
        <v>179</v>
      </c>
      <c r="BM152" s="224" t="s">
        <v>307</v>
      </c>
    </row>
    <row r="153" s="2" customFormat="1">
      <c r="A153" s="39"/>
      <c r="B153" s="40"/>
      <c r="C153" s="41"/>
      <c r="D153" s="226" t="s">
        <v>134</v>
      </c>
      <c r="E153" s="41"/>
      <c r="F153" s="227" t="s">
        <v>308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134</v>
      </c>
      <c r="AU153" s="18" t="s">
        <v>79</v>
      </c>
    </row>
    <row r="154" s="13" customFormat="1">
      <c r="A154" s="13"/>
      <c r="B154" s="231"/>
      <c r="C154" s="232"/>
      <c r="D154" s="233" t="s">
        <v>136</v>
      </c>
      <c r="E154" s="234" t="s">
        <v>19</v>
      </c>
      <c r="F154" s="235" t="s">
        <v>309</v>
      </c>
      <c r="G154" s="232"/>
      <c r="H154" s="236">
        <v>40.219999999999999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136</v>
      </c>
      <c r="AU154" s="242" t="s">
        <v>79</v>
      </c>
      <c r="AV154" s="13" t="s">
        <v>79</v>
      </c>
      <c r="AW154" s="13" t="s">
        <v>32</v>
      </c>
      <c r="AX154" s="13" t="s">
        <v>77</v>
      </c>
      <c r="AY154" s="242" t="s">
        <v>124</v>
      </c>
    </row>
    <row r="155" s="2" customFormat="1" ht="24.15" customHeight="1">
      <c r="A155" s="39"/>
      <c r="B155" s="40"/>
      <c r="C155" s="267" t="s">
        <v>8</v>
      </c>
      <c r="D155" s="267" t="s">
        <v>290</v>
      </c>
      <c r="E155" s="268" t="s">
        <v>310</v>
      </c>
      <c r="F155" s="269" t="s">
        <v>311</v>
      </c>
      <c r="G155" s="270" t="s">
        <v>205</v>
      </c>
      <c r="H155" s="271">
        <v>42.231000000000002</v>
      </c>
      <c r="I155" s="272"/>
      <c r="J155" s="273">
        <f>ROUND(I155*H155,2)</f>
        <v>0</v>
      </c>
      <c r="K155" s="269" t="s">
        <v>131</v>
      </c>
      <c r="L155" s="274"/>
      <c r="M155" s="275" t="s">
        <v>19</v>
      </c>
      <c r="N155" s="276" t="s">
        <v>42</v>
      </c>
      <c r="O155" s="85"/>
      <c r="P155" s="222">
        <f>O155*H155</f>
        <v>0</v>
      </c>
      <c r="Q155" s="222">
        <v>0.00038000000000000002</v>
      </c>
      <c r="R155" s="222">
        <f>Q155*H155</f>
        <v>0.016047780000000001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294</v>
      </c>
      <c r="AT155" s="224" t="s">
        <v>290</v>
      </c>
      <c r="AU155" s="224" t="s">
        <v>79</v>
      </c>
      <c r="AY155" s="18" t="s">
        <v>124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77</v>
      </c>
      <c r="BK155" s="225">
        <f>ROUND(I155*H155,2)</f>
        <v>0</v>
      </c>
      <c r="BL155" s="18" t="s">
        <v>179</v>
      </c>
      <c r="BM155" s="224" t="s">
        <v>312</v>
      </c>
    </row>
    <row r="156" s="13" customFormat="1">
      <c r="A156" s="13"/>
      <c r="B156" s="231"/>
      <c r="C156" s="232"/>
      <c r="D156" s="233" t="s">
        <v>136</v>
      </c>
      <c r="E156" s="234" t="s">
        <v>19</v>
      </c>
      <c r="F156" s="235" t="s">
        <v>309</v>
      </c>
      <c r="G156" s="232"/>
      <c r="H156" s="236">
        <v>40.219999999999999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136</v>
      </c>
      <c r="AU156" s="242" t="s">
        <v>79</v>
      </c>
      <c r="AV156" s="13" t="s">
        <v>79</v>
      </c>
      <c r="AW156" s="13" t="s">
        <v>32</v>
      </c>
      <c r="AX156" s="13" t="s">
        <v>77</v>
      </c>
      <c r="AY156" s="242" t="s">
        <v>124</v>
      </c>
    </row>
    <row r="157" s="13" customFormat="1">
      <c r="A157" s="13"/>
      <c r="B157" s="231"/>
      <c r="C157" s="232"/>
      <c r="D157" s="233" t="s">
        <v>136</v>
      </c>
      <c r="E157" s="232"/>
      <c r="F157" s="235" t="s">
        <v>313</v>
      </c>
      <c r="G157" s="232"/>
      <c r="H157" s="236">
        <v>42.231000000000002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136</v>
      </c>
      <c r="AU157" s="242" t="s">
        <v>79</v>
      </c>
      <c r="AV157" s="13" t="s">
        <v>79</v>
      </c>
      <c r="AW157" s="13" t="s">
        <v>4</v>
      </c>
      <c r="AX157" s="13" t="s">
        <v>77</v>
      </c>
      <c r="AY157" s="242" t="s">
        <v>124</v>
      </c>
    </row>
    <row r="158" s="2" customFormat="1" ht="44.25" customHeight="1">
      <c r="A158" s="39"/>
      <c r="B158" s="40"/>
      <c r="C158" s="213" t="s">
        <v>179</v>
      </c>
      <c r="D158" s="213" t="s">
        <v>127</v>
      </c>
      <c r="E158" s="214" t="s">
        <v>314</v>
      </c>
      <c r="F158" s="215" t="s">
        <v>315</v>
      </c>
      <c r="G158" s="216" t="s">
        <v>153</v>
      </c>
      <c r="H158" s="217">
        <v>3.3799999999999999</v>
      </c>
      <c r="I158" s="218"/>
      <c r="J158" s="219">
        <f>ROUND(I158*H158,2)</f>
        <v>0</v>
      </c>
      <c r="K158" s="215" t="s">
        <v>131</v>
      </c>
      <c r="L158" s="45"/>
      <c r="M158" s="220" t="s">
        <v>19</v>
      </c>
      <c r="N158" s="221" t="s">
        <v>42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179</v>
      </c>
      <c r="AT158" s="224" t="s">
        <v>127</v>
      </c>
      <c r="AU158" s="224" t="s">
        <v>79</v>
      </c>
      <c r="AY158" s="18" t="s">
        <v>124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77</v>
      </c>
      <c r="BK158" s="225">
        <f>ROUND(I158*H158,2)</f>
        <v>0</v>
      </c>
      <c r="BL158" s="18" t="s">
        <v>179</v>
      </c>
      <c r="BM158" s="224" t="s">
        <v>316</v>
      </c>
    </row>
    <row r="159" s="2" customFormat="1">
      <c r="A159" s="39"/>
      <c r="B159" s="40"/>
      <c r="C159" s="41"/>
      <c r="D159" s="226" t="s">
        <v>134</v>
      </c>
      <c r="E159" s="41"/>
      <c r="F159" s="227" t="s">
        <v>317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134</v>
      </c>
      <c r="AU159" s="18" t="s">
        <v>79</v>
      </c>
    </row>
    <row r="160" s="2" customFormat="1" ht="24.15" customHeight="1">
      <c r="A160" s="39"/>
      <c r="B160" s="40"/>
      <c r="C160" s="213" t="s">
        <v>318</v>
      </c>
      <c r="D160" s="213" t="s">
        <v>127</v>
      </c>
      <c r="E160" s="214" t="s">
        <v>319</v>
      </c>
      <c r="F160" s="215" t="s">
        <v>320</v>
      </c>
      <c r="G160" s="216" t="s">
        <v>130</v>
      </c>
      <c r="H160" s="217">
        <v>241.334</v>
      </c>
      <c r="I160" s="218"/>
      <c r="J160" s="219">
        <f>ROUND(I160*H160,2)</f>
        <v>0</v>
      </c>
      <c r="K160" s="215" t="s">
        <v>131</v>
      </c>
      <c r="L160" s="45"/>
      <c r="M160" s="220" t="s">
        <v>19</v>
      </c>
      <c r="N160" s="221" t="s">
        <v>42</v>
      </c>
      <c r="O160" s="85"/>
      <c r="P160" s="222">
        <f>O160*H160</f>
        <v>0</v>
      </c>
      <c r="Q160" s="222">
        <v>0.00088000000000000003</v>
      </c>
      <c r="R160" s="222">
        <f>Q160*H160</f>
        <v>0.21237392000000002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179</v>
      </c>
      <c r="AT160" s="224" t="s">
        <v>127</v>
      </c>
      <c r="AU160" s="224" t="s">
        <v>79</v>
      </c>
      <c r="AY160" s="18" t="s">
        <v>124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77</v>
      </c>
      <c r="BK160" s="225">
        <f>ROUND(I160*H160,2)</f>
        <v>0</v>
      </c>
      <c r="BL160" s="18" t="s">
        <v>179</v>
      </c>
      <c r="BM160" s="224" t="s">
        <v>321</v>
      </c>
    </row>
    <row r="161" s="2" customFormat="1">
      <c r="A161" s="39"/>
      <c r="B161" s="40"/>
      <c r="C161" s="41"/>
      <c r="D161" s="226" t="s">
        <v>134</v>
      </c>
      <c r="E161" s="41"/>
      <c r="F161" s="227" t="s">
        <v>322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134</v>
      </c>
      <c r="AU161" s="18" t="s">
        <v>79</v>
      </c>
    </row>
    <row r="162" s="13" customFormat="1">
      <c r="A162" s="13"/>
      <c r="B162" s="231"/>
      <c r="C162" s="232"/>
      <c r="D162" s="233" t="s">
        <v>136</v>
      </c>
      <c r="E162" s="234" t="s">
        <v>19</v>
      </c>
      <c r="F162" s="235" t="s">
        <v>288</v>
      </c>
      <c r="G162" s="232"/>
      <c r="H162" s="236">
        <v>213.18000000000001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136</v>
      </c>
      <c r="AU162" s="242" t="s">
        <v>79</v>
      </c>
      <c r="AV162" s="13" t="s">
        <v>79</v>
      </c>
      <c r="AW162" s="13" t="s">
        <v>32</v>
      </c>
      <c r="AX162" s="13" t="s">
        <v>71</v>
      </c>
      <c r="AY162" s="242" t="s">
        <v>124</v>
      </c>
    </row>
    <row r="163" s="13" customFormat="1">
      <c r="A163" s="13"/>
      <c r="B163" s="231"/>
      <c r="C163" s="232"/>
      <c r="D163" s="233" t="s">
        <v>136</v>
      </c>
      <c r="E163" s="234" t="s">
        <v>19</v>
      </c>
      <c r="F163" s="235" t="s">
        <v>289</v>
      </c>
      <c r="G163" s="232"/>
      <c r="H163" s="236">
        <v>28.154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136</v>
      </c>
      <c r="AU163" s="242" t="s">
        <v>79</v>
      </c>
      <c r="AV163" s="13" t="s">
        <v>79</v>
      </c>
      <c r="AW163" s="13" t="s">
        <v>32</v>
      </c>
      <c r="AX163" s="13" t="s">
        <v>71</v>
      </c>
      <c r="AY163" s="242" t="s">
        <v>124</v>
      </c>
    </row>
    <row r="164" s="15" customFormat="1">
      <c r="A164" s="15"/>
      <c r="B164" s="256"/>
      <c r="C164" s="257"/>
      <c r="D164" s="233" t="s">
        <v>136</v>
      </c>
      <c r="E164" s="258" t="s">
        <v>19</v>
      </c>
      <c r="F164" s="259" t="s">
        <v>272</v>
      </c>
      <c r="G164" s="257"/>
      <c r="H164" s="260">
        <v>241.334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136</v>
      </c>
      <c r="AU164" s="266" t="s">
        <v>79</v>
      </c>
      <c r="AV164" s="15" t="s">
        <v>132</v>
      </c>
      <c r="AW164" s="15" t="s">
        <v>32</v>
      </c>
      <c r="AX164" s="15" t="s">
        <v>77</v>
      </c>
      <c r="AY164" s="266" t="s">
        <v>124</v>
      </c>
    </row>
    <row r="165" s="2" customFormat="1" ht="44.25" customHeight="1">
      <c r="A165" s="39"/>
      <c r="B165" s="40"/>
      <c r="C165" s="267" t="s">
        <v>323</v>
      </c>
      <c r="D165" s="267" t="s">
        <v>290</v>
      </c>
      <c r="E165" s="268" t="s">
        <v>324</v>
      </c>
      <c r="F165" s="269" t="s">
        <v>325</v>
      </c>
      <c r="G165" s="270" t="s">
        <v>130</v>
      </c>
      <c r="H165" s="271">
        <v>277.53399999999999</v>
      </c>
      <c r="I165" s="272"/>
      <c r="J165" s="273">
        <f>ROUND(I165*H165,2)</f>
        <v>0</v>
      </c>
      <c r="K165" s="269" t="s">
        <v>131</v>
      </c>
      <c r="L165" s="274"/>
      <c r="M165" s="275" t="s">
        <v>19</v>
      </c>
      <c r="N165" s="276" t="s">
        <v>42</v>
      </c>
      <c r="O165" s="85"/>
      <c r="P165" s="222">
        <f>O165*H165</f>
        <v>0</v>
      </c>
      <c r="Q165" s="222">
        <v>0.0055300000000000002</v>
      </c>
      <c r="R165" s="222">
        <f>Q165*H165</f>
        <v>1.53476302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294</v>
      </c>
      <c r="AT165" s="224" t="s">
        <v>290</v>
      </c>
      <c r="AU165" s="224" t="s">
        <v>79</v>
      </c>
      <c r="AY165" s="18" t="s">
        <v>124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77</v>
      </c>
      <c r="BK165" s="225">
        <f>ROUND(I165*H165,2)</f>
        <v>0</v>
      </c>
      <c r="BL165" s="18" t="s">
        <v>179</v>
      </c>
      <c r="BM165" s="224" t="s">
        <v>326</v>
      </c>
    </row>
    <row r="166" s="13" customFormat="1">
      <c r="A166" s="13"/>
      <c r="B166" s="231"/>
      <c r="C166" s="232"/>
      <c r="D166" s="233" t="s">
        <v>136</v>
      </c>
      <c r="E166" s="234" t="s">
        <v>19</v>
      </c>
      <c r="F166" s="235" t="s">
        <v>288</v>
      </c>
      <c r="G166" s="232"/>
      <c r="H166" s="236">
        <v>213.18000000000001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136</v>
      </c>
      <c r="AU166" s="242" t="s">
        <v>79</v>
      </c>
      <c r="AV166" s="13" t="s">
        <v>79</v>
      </c>
      <c r="AW166" s="13" t="s">
        <v>32</v>
      </c>
      <c r="AX166" s="13" t="s">
        <v>71</v>
      </c>
      <c r="AY166" s="242" t="s">
        <v>124</v>
      </c>
    </row>
    <row r="167" s="13" customFormat="1">
      <c r="A167" s="13"/>
      <c r="B167" s="231"/>
      <c r="C167" s="232"/>
      <c r="D167" s="233" t="s">
        <v>136</v>
      </c>
      <c r="E167" s="234" t="s">
        <v>19</v>
      </c>
      <c r="F167" s="235" t="s">
        <v>289</v>
      </c>
      <c r="G167" s="232"/>
      <c r="H167" s="236">
        <v>28.154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136</v>
      </c>
      <c r="AU167" s="242" t="s">
        <v>79</v>
      </c>
      <c r="AV167" s="13" t="s">
        <v>79</v>
      </c>
      <c r="AW167" s="13" t="s">
        <v>32</v>
      </c>
      <c r="AX167" s="13" t="s">
        <v>71</v>
      </c>
      <c r="AY167" s="242" t="s">
        <v>124</v>
      </c>
    </row>
    <row r="168" s="15" customFormat="1">
      <c r="A168" s="15"/>
      <c r="B168" s="256"/>
      <c r="C168" s="257"/>
      <c r="D168" s="233" t="s">
        <v>136</v>
      </c>
      <c r="E168" s="258" t="s">
        <v>19</v>
      </c>
      <c r="F168" s="259" t="s">
        <v>272</v>
      </c>
      <c r="G168" s="257"/>
      <c r="H168" s="260">
        <v>241.334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136</v>
      </c>
      <c r="AU168" s="266" t="s">
        <v>79</v>
      </c>
      <c r="AV168" s="15" t="s">
        <v>132</v>
      </c>
      <c r="AW168" s="15" t="s">
        <v>32</v>
      </c>
      <c r="AX168" s="15" t="s">
        <v>77</v>
      </c>
      <c r="AY168" s="266" t="s">
        <v>124</v>
      </c>
    </row>
    <row r="169" s="13" customFormat="1">
      <c r="A169" s="13"/>
      <c r="B169" s="231"/>
      <c r="C169" s="232"/>
      <c r="D169" s="233" t="s">
        <v>136</v>
      </c>
      <c r="E169" s="232"/>
      <c r="F169" s="235" t="s">
        <v>327</v>
      </c>
      <c r="G169" s="232"/>
      <c r="H169" s="236">
        <v>277.53399999999999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136</v>
      </c>
      <c r="AU169" s="242" t="s">
        <v>79</v>
      </c>
      <c r="AV169" s="13" t="s">
        <v>79</v>
      </c>
      <c r="AW169" s="13" t="s">
        <v>4</v>
      </c>
      <c r="AX169" s="13" t="s">
        <v>77</v>
      </c>
      <c r="AY169" s="242" t="s">
        <v>124</v>
      </c>
    </row>
    <row r="170" s="2" customFormat="1" ht="49.05" customHeight="1">
      <c r="A170" s="39"/>
      <c r="B170" s="40"/>
      <c r="C170" s="267" t="s">
        <v>328</v>
      </c>
      <c r="D170" s="267" t="s">
        <v>290</v>
      </c>
      <c r="E170" s="268" t="s">
        <v>329</v>
      </c>
      <c r="F170" s="269" t="s">
        <v>330</v>
      </c>
      <c r="G170" s="270" t="s">
        <v>130</v>
      </c>
      <c r="H170" s="271">
        <v>277.53399999999999</v>
      </c>
      <c r="I170" s="272"/>
      <c r="J170" s="273">
        <f>ROUND(I170*H170,2)</f>
        <v>0</v>
      </c>
      <c r="K170" s="269" t="s">
        <v>131</v>
      </c>
      <c r="L170" s="274"/>
      <c r="M170" s="275" t="s">
        <v>19</v>
      </c>
      <c r="N170" s="276" t="s">
        <v>42</v>
      </c>
      <c r="O170" s="85"/>
      <c r="P170" s="222">
        <f>O170*H170</f>
        <v>0</v>
      </c>
      <c r="Q170" s="222">
        <v>0.0054000000000000003</v>
      </c>
      <c r="R170" s="222">
        <f>Q170*H170</f>
        <v>1.4986836000000001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294</v>
      </c>
      <c r="AT170" s="224" t="s">
        <v>290</v>
      </c>
      <c r="AU170" s="224" t="s">
        <v>79</v>
      </c>
      <c r="AY170" s="18" t="s">
        <v>124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77</v>
      </c>
      <c r="BK170" s="225">
        <f>ROUND(I170*H170,2)</f>
        <v>0</v>
      </c>
      <c r="BL170" s="18" t="s">
        <v>179</v>
      </c>
      <c r="BM170" s="224" t="s">
        <v>331</v>
      </c>
    </row>
    <row r="171" s="13" customFormat="1">
      <c r="A171" s="13"/>
      <c r="B171" s="231"/>
      <c r="C171" s="232"/>
      <c r="D171" s="233" t="s">
        <v>136</v>
      </c>
      <c r="E171" s="234" t="s">
        <v>19</v>
      </c>
      <c r="F171" s="235" t="s">
        <v>288</v>
      </c>
      <c r="G171" s="232"/>
      <c r="H171" s="236">
        <v>213.18000000000001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136</v>
      </c>
      <c r="AU171" s="242" t="s">
        <v>79</v>
      </c>
      <c r="AV171" s="13" t="s">
        <v>79</v>
      </c>
      <c r="AW171" s="13" t="s">
        <v>32</v>
      </c>
      <c r="AX171" s="13" t="s">
        <v>71</v>
      </c>
      <c r="AY171" s="242" t="s">
        <v>124</v>
      </c>
    </row>
    <row r="172" s="13" customFormat="1">
      <c r="A172" s="13"/>
      <c r="B172" s="231"/>
      <c r="C172" s="232"/>
      <c r="D172" s="233" t="s">
        <v>136</v>
      </c>
      <c r="E172" s="234" t="s">
        <v>19</v>
      </c>
      <c r="F172" s="235" t="s">
        <v>289</v>
      </c>
      <c r="G172" s="232"/>
      <c r="H172" s="236">
        <v>28.154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136</v>
      </c>
      <c r="AU172" s="242" t="s">
        <v>79</v>
      </c>
      <c r="AV172" s="13" t="s">
        <v>79</v>
      </c>
      <c r="AW172" s="13" t="s">
        <v>32</v>
      </c>
      <c r="AX172" s="13" t="s">
        <v>71</v>
      </c>
      <c r="AY172" s="242" t="s">
        <v>124</v>
      </c>
    </row>
    <row r="173" s="15" customFormat="1">
      <c r="A173" s="15"/>
      <c r="B173" s="256"/>
      <c r="C173" s="257"/>
      <c r="D173" s="233" t="s">
        <v>136</v>
      </c>
      <c r="E173" s="258" t="s">
        <v>19</v>
      </c>
      <c r="F173" s="259" t="s">
        <v>272</v>
      </c>
      <c r="G173" s="257"/>
      <c r="H173" s="260">
        <v>241.334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136</v>
      </c>
      <c r="AU173" s="266" t="s">
        <v>79</v>
      </c>
      <c r="AV173" s="15" t="s">
        <v>132</v>
      </c>
      <c r="AW173" s="15" t="s">
        <v>32</v>
      </c>
      <c r="AX173" s="15" t="s">
        <v>77</v>
      </c>
      <c r="AY173" s="266" t="s">
        <v>124</v>
      </c>
    </row>
    <row r="174" s="13" customFormat="1">
      <c r="A174" s="13"/>
      <c r="B174" s="231"/>
      <c r="C174" s="232"/>
      <c r="D174" s="233" t="s">
        <v>136</v>
      </c>
      <c r="E174" s="232"/>
      <c r="F174" s="235" t="s">
        <v>327</v>
      </c>
      <c r="G174" s="232"/>
      <c r="H174" s="236">
        <v>277.53399999999999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136</v>
      </c>
      <c r="AU174" s="242" t="s">
        <v>79</v>
      </c>
      <c r="AV174" s="13" t="s">
        <v>79</v>
      </c>
      <c r="AW174" s="13" t="s">
        <v>4</v>
      </c>
      <c r="AX174" s="13" t="s">
        <v>77</v>
      </c>
      <c r="AY174" s="242" t="s">
        <v>124</v>
      </c>
    </row>
    <row r="175" s="2" customFormat="1" ht="24.15" customHeight="1">
      <c r="A175" s="39"/>
      <c r="B175" s="40"/>
      <c r="C175" s="213" t="s">
        <v>332</v>
      </c>
      <c r="D175" s="213" t="s">
        <v>127</v>
      </c>
      <c r="E175" s="214" t="s">
        <v>333</v>
      </c>
      <c r="F175" s="215" t="s">
        <v>334</v>
      </c>
      <c r="G175" s="216" t="s">
        <v>185</v>
      </c>
      <c r="H175" s="217">
        <v>1</v>
      </c>
      <c r="I175" s="218"/>
      <c r="J175" s="219">
        <f>ROUND(I175*H175,2)</f>
        <v>0</v>
      </c>
      <c r="K175" s="215" t="s">
        <v>131</v>
      </c>
      <c r="L175" s="45"/>
      <c r="M175" s="220" t="s">
        <v>19</v>
      </c>
      <c r="N175" s="221" t="s">
        <v>42</v>
      </c>
      <c r="O175" s="85"/>
      <c r="P175" s="222">
        <f>O175*H175</f>
        <v>0</v>
      </c>
      <c r="Q175" s="222">
        <v>0.0026700000000000001</v>
      </c>
      <c r="R175" s="222">
        <f>Q175*H175</f>
        <v>0.0026700000000000001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179</v>
      </c>
      <c r="AT175" s="224" t="s">
        <v>127</v>
      </c>
      <c r="AU175" s="224" t="s">
        <v>79</v>
      </c>
      <c r="AY175" s="18" t="s">
        <v>124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77</v>
      </c>
      <c r="BK175" s="225">
        <f>ROUND(I175*H175,2)</f>
        <v>0</v>
      </c>
      <c r="BL175" s="18" t="s">
        <v>179</v>
      </c>
      <c r="BM175" s="224" t="s">
        <v>335</v>
      </c>
    </row>
    <row r="176" s="2" customFormat="1">
      <c r="A176" s="39"/>
      <c r="B176" s="40"/>
      <c r="C176" s="41"/>
      <c r="D176" s="226" t="s">
        <v>134</v>
      </c>
      <c r="E176" s="41"/>
      <c r="F176" s="227" t="s">
        <v>336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134</v>
      </c>
      <c r="AU176" s="18" t="s">
        <v>79</v>
      </c>
    </row>
    <row r="177" s="13" customFormat="1">
      <c r="A177" s="13"/>
      <c r="B177" s="231"/>
      <c r="C177" s="232"/>
      <c r="D177" s="233" t="s">
        <v>136</v>
      </c>
      <c r="E177" s="234" t="s">
        <v>19</v>
      </c>
      <c r="F177" s="235" t="s">
        <v>77</v>
      </c>
      <c r="G177" s="232"/>
      <c r="H177" s="236">
        <v>1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136</v>
      </c>
      <c r="AU177" s="242" t="s">
        <v>79</v>
      </c>
      <c r="AV177" s="13" t="s">
        <v>79</v>
      </c>
      <c r="AW177" s="13" t="s">
        <v>32</v>
      </c>
      <c r="AX177" s="13" t="s">
        <v>77</v>
      </c>
      <c r="AY177" s="242" t="s">
        <v>124</v>
      </c>
    </row>
    <row r="178" s="12" customFormat="1" ht="22.8" customHeight="1">
      <c r="A178" s="12"/>
      <c r="B178" s="197"/>
      <c r="C178" s="198"/>
      <c r="D178" s="199" t="s">
        <v>70</v>
      </c>
      <c r="E178" s="211" t="s">
        <v>193</v>
      </c>
      <c r="F178" s="211" t="s">
        <v>194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SUM(P179:P183)</f>
        <v>0</v>
      </c>
      <c r="Q178" s="205"/>
      <c r="R178" s="206">
        <f>SUM(R179:R183)</f>
        <v>0.0026099999999999999</v>
      </c>
      <c r="S178" s="205"/>
      <c r="T178" s="207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79</v>
      </c>
      <c r="AT178" s="209" t="s">
        <v>70</v>
      </c>
      <c r="AU178" s="209" t="s">
        <v>77</v>
      </c>
      <c r="AY178" s="208" t="s">
        <v>124</v>
      </c>
      <c r="BK178" s="210">
        <f>SUM(BK179:BK183)</f>
        <v>0</v>
      </c>
    </row>
    <row r="179" s="2" customFormat="1" ht="16.5" customHeight="1">
      <c r="A179" s="39"/>
      <c r="B179" s="40"/>
      <c r="C179" s="213" t="s">
        <v>7</v>
      </c>
      <c r="D179" s="213" t="s">
        <v>127</v>
      </c>
      <c r="E179" s="214" t="s">
        <v>337</v>
      </c>
      <c r="F179" s="215" t="s">
        <v>338</v>
      </c>
      <c r="G179" s="216" t="s">
        <v>185</v>
      </c>
      <c r="H179" s="217">
        <v>9</v>
      </c>
      <c r="I179" s="218"/>
      <c r="J179" s="219">
        <f>ROUND(I179*H179,2)</f>
        <v>0</v>
      </c>
      <c r="K179" s="215" t="s">
        <v>131</v>
      </c>
      <c r="L179" s="45"/>
      <c r="M179" s="220" t="s">
        <v>19</v>
      </c>
      <c r="N179" s="221" t="s">
        <v>42</v>
      </c>
      <c r="O179" s="85"/>
      <c r="P179" s="222">
        <f>O179*H179</f>
        <v>0</v>
      </c>
      <c r="Q179" s="222">
        <v>0.00029</v>
      </c>
      <c r="R179" s="222">
        <f>Q179*H179</f>
        <v>0.0026099999999999999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179</v>
      </c>
      <c r="AT179" s="224" t="s">
        <v>127</v>
      </c>
      <c r="AU179" s="224" t="s">
        <v>79</v>
      </c>
      <c r="AY179" s="18" t="s">
        <v>124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77</v>
      </c>
      <c r="BK179" s="225">
        <f>ROUND(I179*H179,2)</f>
        <v>0</v>
      </c>
      <c r="BL179" s="18" t="s">
        <v>179</v>
      </c>
      <c r="BM179" s="224" t="s">
        <v>339</v>
      </c>
    </row>
    <row r="180" s="2" customFormat="1">
      <c r="A180" s="39"/>
      <c r="B180" s="40"/>
      <c r="C180" s="41"/>
      <c r="D180" s="226" t="s">
        <v>134</v>
      </c>
      <c r="E180" s="41"/>
      <c r="F180" s="227" t="s">
        <v>340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134</v>
      </c>
      <c r="AU180" s="18" t="s">
        <v>79</v>
      </c>
    </row>
    <row r="181" s="13" customFormat="1">
      <c r="A181" s="13"/>
      <c r="B181" s="231"/>
      <c r="C181" s="232"/>
      <c r="D181" s="233" t="s">
        <v>136</v>
      </c>
      <c r="E181" s="234" t="s">
        <v>19</v>
      </c>
      <c r="F181" s="235" t="s">
        <v>125</v>
      </c>
      <c r="G181" s="232"/>
      <c r="H181" s="236">
        <v>9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136</v>
      </c>
      <c r="AU181" s="242" t="s">
        <v>79</v>
      </c>
      <c r="AV181" s="13" t="s">
        <v>79</v>
      </c>
      <c r="AW181" s="13" t="s">
        <v>32</v>
      </c>
      <c r="AX181" s="13" t="s">
        <v>77</v>
      </c>
      <c r="AY181" s="242" t="s">
        <v>124</v>
      </c>
    </row>
    <row r="182" s="2" customFormat="1" ht="44.25" customHeight="1">
      <c r="A182" s="39"/>
      <c r="B182" s="40"/>
      <c r="C182" s="213" t="s">
        <v>341</v>
      </c>
      <c r="D182" s="213" t="s">
        <v>127</v>
      </c>
      <c r="E182" s="214" t="s">
        <v>342</v>
      </c>
      <c r="F182" s="215" t="s">
        <v>343</v>
      </c>
      <c r="G182" s="216" t="s">
        <v>153</v>
      </c>
      <c r="H182" s="217">
        <v>0.0030000000000000001</v>
      </c>
      <c r="I182" s="218"/>
      <c r="J182" s="219">
        <f>ROUND(I182*H182,2)</f>
        <v>0</v>
      </c>
      <c r="K182" s="215" t="s">
        <v>131</v>
      </c>
      <c r="L182" s="45"/>
      <c r="M182" s="220" t="s">
        <v>19</v>
      </c>
      <c r="N182" s="221" t="s">
        <v>42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179</v>
      </c>
      <c r="AT182" s="224" t="s">
        <v>127</v>
      </c>
      <c r="AU182" s="224" t="s">
        <v>79</v>
      </c>
      <c r="AY182" s="18" t="s">
        <v>124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77</v>
      </c>
      <c r="BK182" s="225">
        <f>ROUND(I182*H182,2)</f>
        <v>0</v>
      </c>
      <c r="BL182" s="18" t="s">
        <v>179</v>
      </c>
      <c r="BM182" s="224" t="s">
        <v>344</v>
      </c>
    </row>
    <row r="183" s="2" customFormat="1">
      <c r="A183" s="39"/>
      <c r="B183" s="40"/>
      <c r="C183" s="41"/>
      <c r="D183" s="226" t="s">
        <v>134</v>
      </c>
      <c r="E183" s="41"/>
      <c r="F183" s="227" t="s">
        <v>345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134</v>
      </c>
      <c r="AU183" s="18" t="s">
        <v>79</v>
      </c>
    </row>
    <row r="184" s="12" customFormat="1" ht="22.8" customHeight="1">
      <c r="A184" s="12"/>
      <c r="B184" s="197"/>
      <c r="C184" s="198"/>
      <c r="D184" s="199" t="s">
        <v>70</v>
      </c>
      <c r="E184" s="211" t="s">
        <v>200</v>
      </c>
      <c r="F184" s="211" t="s">
        <v>201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SUM(P185:P202)</f>
        <v>0</v>
      </c>
      <c r="Q184" s="205"/>
      <c r="R184" s="206">
        <f>SUM(R185:R202)</f>
        <v>0.054302999999999997</v>
      </c>
      <c r="S184" s="205"/>
      <c r="T184" s="207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79</v>
      </c>
      <c r="AT184" s="209" t="s">
        <v>70</v>
      </c>
      <c r="AU184" s="209" t="s">
        <v>77</v>
      </c>
      <c r="AY184" s="208" t="s">
        <v>124</v>
      </c>
      <c r="BK184" s="210">
        <f>SUM(BK185:BK202)</f>
        <v>0</v>
      </c>
    </row>
    <row r="185" s="2" customFormat="1" ht="24.15" customHeight="1">
      <c r="A185" s="39"/>
      <c r="B185" s="40"/>
      <c r="C185" s="213" t="s">
        <v>346</v>
      </c>
      <c r="D185" s="213" t="s">
        <v>127</v>
      </c>
      <c r="E185" s="214" t="s">
        <v>347</v>
      </c>
      <c r="F185" s="215" t="s">
        <v>348</v>
      </c>
      <c r="G185" s="216" t="s">
        <v>205</v>
      </c>
      <c r="H185" s="217">
        <v>42.219999999999999</v>
      </c>
      <c r="I185" s="218"/>
      <c r="J185" s="219">
        <f>ROUND(I185*H185,2)</f>
        <v>0</v>
      </c>
      <c r="K185" s="215" t="s">
        <v>131</v>
      </c>
      <c r="L185" s="45"/>
      <c r="M185" s="220" t="s">
        <v>19</v>
      </c>
      <c r="N185" s="221" t="s">
        <v>42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179</v>
      </c>
      <c r="AT185" s="224" t="s">
        <v>127</v>
      </c>
      <c r="AU185" s="224" t="s">
        <v>79</v>
      </c>
      <c r="AY185" s="18" t="s">
        <v>124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77</v>
      </c>
      <c r="BK185" s="225">
        <f>ROUND(I185*H185,2)</f>
        <v>0</v>
      </c>
      <c r="BL185" s="18" t="s">
        <v>179</v>
      </c>
      <c r="BM185" s="224" t="s">
        <v>349</v>
      </c>
    </row>
    <row r="186" s="2" customFormat="1">
      <c r="A186" s="39"/>
      <c r="B186" s="40"/>
      <c r="C186" s="41"/>
      <c r="D186" s="226" t="s">
        <v>134</v>
      </c>
      <c r="E186" s="41"/>
      <c r="F186" s="227" t="s">
        <v>350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134</v>
      </c>
      <c r="AU186" s="18" t="s">
        <v>79</v>
      </c>
    </row>
    <row r="187" s="13" customFormat="1">
      <c r="A187" s="13"/>
      <c r="B187" s="231"/>
      <c r="C187" s="232"/>
      <c r="D187" s="233" t="s">
        <v>136</v>
      </c>
      <c r="E187" s="234" t="s">
        <v>19</v>
      </c>
      <c r="F187" s="235" t="s">
        <v>208</v>
      </c>
      <c r="G187" s="232"/>
      <c r="H187" s="236">
        <v>42.219999999999999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136</v>
      </c>
      <c r="AU187" s="242" t="s">
        <v>79</v>
      </c>
      <c r="AV187" s="13" t="s">
        <v>79</v>
      </c>
      <c r="AW187" s="13" t="s">
        <v>32</v>
      </c>
      <c r="AX187" s="13" t="s">
        <v>77</v>
      </c>
      <c r="AY187" s="242" t="s">
        <v>124</v>
      </c>
    </row>
    <row r="188" s="2" customFormat="1" ht="16.5" customHeight="1">
      <c r="A188" s="39"/>
      <c r="B188" s="40"/>
      <c r="C188" s="267" t="s">
        <v>351</v>
      </c>
      <c r="D188" s="267" t="s">
        <v>290</v>
      </c>
      <c r="E188" s="268" t="s">
        <v>352</v>
      </c>
      <c r="F188" s="269" t="s">
        <v>353</v>
      </c>
      <c r="G188" s="270" t="s">
        <v>354</v>
      </c>
      <c r="H188" s="271">
        <v>48.552999999999997</v>
      </c>
      <c r="I188" s="272"/>
      <c r="J188" s="273">
        <f>ROUND(I188*H188,2)</f>
        <v>0</v>
      </c>
      <c r="K188" s="269" t="s">
        <v>131</v>
      </c>
      <c r="L188" s="274"/>
      <c r="M188" s="275" t="s">
        <v>19</v>
      </c>
      <c r="N188" s="276" t="s">
        <v>42</v>
      </c>
      <c r="O188" s="85"/>
      <c r="P188" s="222">
        <f>O188*H188</f>
        <v>0</v>
      </c>
      <c r="Q188" s="222">
        <v>0.001</v>
      </c>
      <c r="R188" s="222">
        <f>Q188*H188</f>
        <v>0.048552999999999999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294</v>
      </c>
      <c r="AT188" s="224" t="s">
        <v>290</v>
      </c>
      <c r="AU188" s="224" t="s">
        <v>79</v>
      </c>
      <c r="AY188" s="18" t="s">
        <v>124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77</v>
      </c>
      <c r="BK188" s="225">
        <f>ROUND(I188*H188,2)</f>
        <v>0</v>
      </c>
      <c r="BL188" s="18" t="s">
        <v>179</v>
      </c>
      <c r="BM188" s="224" t="s">
        <v>355</v>
      </c>
    </row>
    <row r="189" s="13" customFormat="1">
      <c r="A189" s="13"/>
      <c r="B189" s="231"/>
      <c r="C189" s="232"/>
      <c r="D189" s="233" t="s">
        <v>136</v>
      </c>
      <c r="E189" s="234" t="s">
        <v>19</v>
      </c>
      <c r="F189" s="235" t="s">
        <v>208</v>
      </c>
      <c r="G189" s="232"/>
      <c r="H189" s="236">
        <v>42.219999999999999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136</v>
      </c>
      <c r="AU189" s="242" t="s">
        <v>79</v>
      </c>
      <c r="AV189" s="13" t="s">
        <v>79</v>
      </c>
      <c r="AW189" s="13" t="s">
        <v>32</v>
      </c>
      <c r="AX189" s="13" t="s">
        <v>77</v>
      </c>
      <c r="AY189" s="242" t="s">
        <v>124</v>
      </c>
    </row>
    <row r="190" s="13" customFormat="1">
      <c r="A190" s="13"/>
      <c r="B190" s="231"/>
      <c r="C190" s="232"/>
      <c r="D190" s="233" t="s">
        <v>136</v>
      </c>
      <c r="E190" s="232"/>
      <c r="F190" s="235" t="s">
        <v>356</v>
      </c>
      <c r="G190" s="232"/>
      <c r="H190" s="236">
        <v>48.552999999999997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136</v>
      </c>
      <c r="AU190" s="242" t="s">
        <v>79</v>
      </c>
      <c r="AV190" s="13" t="s">
        <v>79</v>
      </c>
      <c r="AW190" s="13" t="s">
        <v>4</v>
      </c>
      <c r="AX190" s="13" t="s">
        <v>77</v>
      </c>
      <c r="AY190" s="242" t="s">
        <v>124</v>
      </c>
    </row>
    <row r="191" s="2" customFormat="1" ht="21.75" customHeight="1">
      <c r="A191" s="39"/>
      <c r="B191" s="40"/>
      <c r="C191" s="213" t="s">
        <v>357</v>
      </c>
      <c r="D191" s="213" t="s">
        <v>127</v>
      </c>
      <c r="E191" s="214" t="s">
        <v>358</v>
      </c>
      <c r="F191" s="215" t="s">
        <v>359</v>
      </c>
      <c r="G191" s="216" t="s">
        <v>185</v>
      </c>
      <c r="H191" s="217">
        <v>10</v>
      </c>
      <c r="I191" s="218"/>
      <c r="J191" s="219">
        <f>ROUND(I191*H191,2)</f>
        <v>0</v>
      </c>
      <c r="K191" s="215" t="s">
        <v>131</v>
      </c>
      <c r="L191" s="45"/>
      <c r="M191" s="220" t="s">
        <v>19</v>
      </c>
      <c r="N191" s="221" t="s">
        <v>42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179</v>
      </c>
      <c r="AT191" s="224" t="s">
        <v>127</v>
      </c>
      <c r="AU191" s="224" t="s">
        <v>79</v>
      </c>
      <c r="AY191" s="18" t="s">
        <v>124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77</v>
      </c>
      <c r="BK191" s="225">
        <f>ROUND(I191*H191,2)</f>
        <v>0</v>
      </c>
      <c r="BL191" s="18" t="s">
        <v>179</v>
      </c>
      <c r="BM191" s="224" t="s">
        <v>360</v>
      </c>
    </row>
    <row r="192" s="2" customFormat="1">
      <c r="A192" s="39"/>
      <c r="B192" s="40"/>
      <c r="C192" s="41"/>
      <c r="D192" s="226" t="s">
        <v>134</v>
      </c>
      <c r="E192" s="41"/>
      <c r="F192" s="227" t="s">
        <v>361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134</v>
      </c>
      <c r="AU192" s="18" t="s">
        <v>79</v>
      </c>
    </row>
    <row r="193" s="13" customFormat="1">
      <c r="A193" s="13"/>
      <c r="B193" s="231"/>
      <c r="C193" s="232"/>
      <c r="D193" s="233" t="s">
        <v>136</v>
      </c>
      <c r="E193" s="234" t="s">
        <v>19</v>
      </c>
      <c r="F193" s="235" t="s">
        <v>362</v>
      </c>
      <c r="G193" s="232"/>
      <c r="H193" s="236">
        <v>10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136</v>
      </c>
      <c r="AU193" s="242" t="s">
        <v>79</v>
      </c>
      <c r="AV193" s="13" t="s">
        <v>79</v>
      </c>
      <c r="AW193" s="13" t="s">
        <v>32</v>
      </c>
      <c r="AX193" s="13" t="s">
        <v>77</v>
      </c>
      <c r="AY193" s="242" t="s">
        <v>124</v>
      </c>
    </row>
    <row r="194" s="2" customFormat="1" ht="16.5" customHeight="1">
      <c r="A194" s="39"/>
      <c r="B194" s="40"/>
      <c r="C194" s="267" t="s">
        <v>363</v>
      </c>
      <c r="D194" s="267" t="s">
        <v>290</v>
      </c>
      <c r="E194" s="268" t="s">
        <v>364</v>
      </c>
      <c r="F194" s="269" t="s">
        <v>365</v>
      </c>
      <c r="G194" s="270" t="s">
        <v>185</v>
      </c>
      <c r="H194" s="271">
        <v>10</v>
      </c>
      <c r="I194" s="272"/>
      <c r="J194" s="273">
        <f>ROUND(I194*H194,2)</f>
        <v>0</v>
      </c>
      <c r="K194" s="269" t="s">
        <v>131</v>
      </c>
      <c r="L194" s="274"/>
      <c r="M194" s="275" t="s">
        <v>19</v>
      </c>
      <c r="N194" s="276" t="s">
        <v>42</v>
      </c>
      <c r="O194" s="85"/>
      <c r="P194" s="222">
        <f>O194*H194</f>
        <v>0</v>
      </c>
      <c r="Q194" s="222">
        <v>0.00023000000000000001</v>
      </c>
      <c r="R194" s="222">
        <f>Q194*H194</f>
        <v>0.0023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294</v>
      </c>
      <c r="AT194" s="224" t="s">
        <v>290</v>
      </c>
      <c r="AU194" s="224" t="s">
        <v>79</v>
      </c>
      <c r="AY194" s="18" t="s">
        <v>124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77</v>
      </c>
      <c r="BK194" s="225">
        <f>ROUND(I194*H194,2)</f>
        <v>0</v>
      </c>
      <c r="BL194" s="18" t="s">
        <v>179</v>
      </c>
      <c r="BM194" s="224" t="s">
        <v>366</v>
      </c>
    </row>
    <row r="195" s="13" customFormat="1">
      <c r="A195" s="13"/>
      <c r="B195" s="231"/>
      <c r="C195" s="232"/>
      <c r="D195" s="233" t="s">
        <v>136</v>
      </c>
      <c r="E195" s="234" t="s">
        <v>19</v>
      </c>
      <c r="F195" s="235" t="s">
        <v>362</v>
      </c>
      <c r="G195" s="232"/>
      <c r="H195" s="236">
        <v>10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136</v>
      </c>
      <c r="AU195" s="242" t="s">
        <v>79</v>
      </c>
      <c r="AV195" s="13" t="s">
        <v>79</v>
      </c>
      <c r="AW195" s="13" t="s">
        <v>32</v>
      </c>
      <c r="AX195" s="13" t="s">
        <v>77</v>
      </c>
      <c r="AY195" s="242" t="s">
        <v>124</v>
      </c>
    </row>
    <row r="196" s="2" customFormat="1" ht="16.5" customHeight="1">
      <c r="A196" s="39"/>
      <c r="B196" s="40"/>
      <c r="C196" s="213" t="s">
        <v>367</v>
      </c>
      <c r="D196" s="213" t="s">
        <v>127</v>
      </c>
      <c r="E196" s="214" t="s">
        <v>368</v>
      </c>
      <c r="F196" s="215" t="s">
        <v>369</v>
      </c>
      <c r="G196" s="216" t="s">
        <v>185</v>
      </c>
      <c r="H196" s="217">
        <v>1</v>
      </c>
      <c r="I196" s="218"/>
      <c r="J196" s="219">
        <f>ROUND(I196*H196,2)</f>
        <v>0</v>
      </c>
      <c r="K196" s="215" t="s">
        <v>131</v>
      </c>
      <c r="L196" s="45"/>
      <c r="M196" s="220" t="s">
        <v>19</v>
      </c>
      <c r="N196" s="221" t="s">
        <v>42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179</v>
      </c>
      <c r="AT196" s="224" t="s">
        <v>127</v>
      </c>
      <c r="AU196" s="224" t="s">
        <v>79</v>
      </c>
      <c r="AY196" s="18" t="s">
        <v>124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77</v>
      </c>
      <c r="BK196" s="225">
        <f>ROUND(I196*H196,2)</f>
        <v>0</v>
      </c>
      <c r="BL196" s="18" t="s">
        <v>179</v>
      </c>
      <c r="BM196" s="224" t="s">
        <v>370</v>
      </c>
    </row>
    <row r="197" s="2" customFormat="1">
      <c r="A197" s="39"/>
      <c r="B197" s="40"/>
      <c r="C197" s="41"/>
      <c r="D197" s="226" t="s">
        <v>134</v>
      </c>
      <c r="E197" s="41"/>
      <c r="F197" s="227" t="s">
        <v>371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134</v>
      </c>
      <c r="AU197" s="18" t="s">
        <v>79</v>
      </c>
    </row>
    <row r="198" s="13" customFormat="1">
      <c r="A198" s="13"/>
      <c r="B198" s="231"/>
      <c r="C198" s="232"/>
      <c r="D198" s="233" t="s">
        <v>136</v>
      </c>
      <c r="E198" s="234" t="s">
        <v>19</v>
      </c>
      <c r="F198" s="235" t="s">
        <v>77</v>
      </c>
      <c r="G198" s="232"/>
      <c r="H198" s="236">
        <v>1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136</v>
      </c>
      <c r="AU198" s="242" t="s">
        <v>79</v>
      </c>
      <c r="AV198" s="13" t="s">
        <v>79</v>
      </c>
      <c r="AW198" s="13" t="s">
        <v>32</v>
      </c>
      <c r="AX198" s="13" t="s">
        <v>77</v>
      </c>
      <c r="AY198" s="242" t="s">
        <v>124</v>
      </c>
    </row>
    <row r="199" s="2" customFormat="1" ht="16.5" customHeight="1">
      <c r="A199" s="39"/>
      <c r="B199" s="40"/>
      <c r="C199" s="267" t="s">
        <v>372</v>
      </c>
      <c r="D199" s="267" t="s">
        <v>290</v>
      </c>
      <c r="E199" s="268" t="s">
        <v>373</v>
      </c>
      <c r="F199" s="269" t="s">
        <v>374</v>
      </c>
      <c r="G199" s="270" t="s">
        <v>185</v>
      </c>
      <c r="H199" s="271">
        <v>1</v>
      </c>
      <c r="I199" s="272"/>
      <c r="J199" s="273">
        <f>ROUND(I199*H199,2)</f>
        <v>0</v>
      </c>
      <c r="K199" s="269" t="s">
        <v>131</v>
      </c>
      <c r="L199" s="274"/>
      <c r="M199" s="275" t="s">
        <v>19</v>
      </c>
      <c r="N199" s="276" t="s">
        <v>42</v>
      </c>
      <c r="O199" s="85"/>
      <c r="P199" s="222">
        <f>O199*H199</f>
        <v>0</v>
      </c>
      <c r="Q199" s="222">
        <v>0.0034499999999999999</v>
      </c>
      <c r="R199" s="222">
        <f>Q199*H199</f>
        <v>0.0034499999999999999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294</v>
      </c>
      <c r="AT199" s="224" t="s">
        <v>290</v>
      </c>
      <c r="AU199" s="224" t="s">
        <v>79</v>
      </c>
      <c r="AY199" s="18" t="s">
        <v>124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77</v>
      </c>
      <c r="BK199" s="225">
        <f>ROUND(I199*H199,2)</f>
        <v>0</v>
      </c>
      <c r="BL199" s="18" t="s">
        <v>179</v>
      </c>
      <c r="BM199" s="224" t="s">
        <v>375</v>
      </c>
    </row>
    <row r="200" s="13" customFormat="1">
      <c r="A200" s="13"/>
      <c r="B200" s="231"/>
      <c r="C200" s="232"/>
      <c r="D200" s="233" t="s">
        <v>136</v>
      </c>
      <c r="E200" s="234" t="s">
        <v>19</v>
      </c>
      <c r="F200" s="235" t="s">
        <v>77</v>
      </c>
      <c r="G200" s="232"/>
      <c r="H200" s="236">
        <v>1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136</v>
      </c>
      <c r="AU200" s="242" t="s">
        <v>79</v>
      </c>
      <c r="AV200" s="13" t="s">
        <v>79</v>
      </c>
      <c r="AW200" s="13" t="s">
        <v>32</v>
      </c>
      <c r="AX200" s="13" t="s">
        <v>77</v>
      </c>
      <c r="AY200" s="242" t="s">
        <v>124</v>
      </c>
    </row>
    <row r="201" s="2" customFormat="1" ht="44.25" customHeight="1">
      <c r="A201" s="39"/>
      <c r="B201" s="40"/>
      <c r="C201" s="213" t="s">
        <v>376</v>
      </c>
      <c r="D201" s="213" t="s">
        <v>127</v>
      </c>
      <c r="E201" s="214" t="s">
        <v>377</v>
      </c>
      <c r="F201" s="215" t="s">
        <v>378</v>
      </c>
      <c r="G201" s="216" t="s">
        <v>153</v>
      </c>
      <c r="H201" s="217">
        <v>0.053999999999999999</v>
      </c>
      <c r="I201" s="218"/>
      <c r="J201" s="219">
        <f>ROUND(I201*H201,2)</f>
        <v>0</v>
      </c>
      <c r="K201" s="215" t="s">
        <v>131</v>
      </c>
      <c r="L201" s="45"/>
      <c r="M201" s="220" t="s">
        <v>19</v>
      </c>
      <c r="N201" s="221" t="s">
        <v>42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179</v>
      </c>
      <c r="AT201" s="224" t="s">
        <v>127</v>
      </c>
      <c r="AU201" s="224" t="s">
        <v>79</v>
      </c>
      <c r="AY201" s="18" t="s">
        <v>124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77</v>
      </c>
      <c r="BK201" s="225">
        <f>ROUND(I201*H201,2)</f>
        <v>0</v>
      </c>
      <c r="BL201" s="18" t="s">
        <v>179</v>
      </c>
      <c r="BM201" s="224" t="s">
        <v>379</v>
      </c>
    </row>
    <row r="202" s="2" customFormat="1">
      <c r="A202" s="39"/>
      <c r="B202" s="40"/>
      <c r="C202" s="41"/>
      <c r="D202" s="226" t="s">
        <v>134</v>
      </c>
      <c r="E202" s="41"/>
      <c r="F202" s="227" t="s">
        <v>380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134</v>
      </c>
      <c r="AU202" s="18" t="s">
        <v>79</v>
      </c>
    </row>
    <row r="203" s="12" customFormat="1" ht="22.8" customHeight="1">
      <c r="A203" s="12"/>
      <c r="B203" s="197"/>
      <c r="C203" s="198"/>
      <c r="D203" s="199" t="s">
        <v>70</v>
      </c>
      <c r="E203" s="211" t="s">
        <v>381</v>
      </c>
      <c r="F203" s="211" t="s">
        <v>382</v>
      </c>
      <c r="G203" s="198"/>
      <c r="H203" s="198"/>
      <c r="I203" s="201"/>
      <c r="J203" s="212">
        <f>BK203</f>
        <v>0</v>
      </c>
      <c r="K203" s="198"/>
      <c r="L203" s="203"/>
      <c r="M203" s="204"/>
      <c r="N203" s="205"/>
      <c r="O203" s="205"/>
      <c r="P203" s="206">
        <f>SUM(P204:P208)</f>
        <v>0</v>
      </c>
      <c r="Q203" s="205"/>
      <c r="R203" s="206">
        <f>SUM(R204:R208)</f>
        <v>0.16666344999999999</v>
      </c>
      <c r="S203" s="205"/>
      <c r="T203" s="207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79</v>
      </c>
      <c r="AT203" s="209" t="s">
        <v>70</v>
      </c>
      <c r="AU203" s="209" t="s">
        <v>77</v>
      </c>
      <c r="AY203" s="208" t="s">
        <v>124</v>
      </c>
      <c r="BK203" s="210">
        <f>SUM(BK204:BK208)</f>
        <v>0</v>
      </c>
    </row>
    <row r="204" s="2" customFormat="1" ht="49.05" customHeight="1">
      <c r="A204" s="39"/>
      <c r="B204" s="40"/>
      <c r="C204" s="213" t="s">
        <v>383</v>
      </c>
      <c r="D204" s="213" t="s">
        <v>127</v>
      </c>
      <c r="E204" s="214" t="s">
        <v>384</v>
      </c>
      <c r="F204" s="215" t="s">
        <v>385</v>
      </c>
      <c r="G204" s="216" t="s">
        <v>130</v>
      </c>
      <c r="H204" s="217">
        <v>10.555</v>
      </c>
      <c r="I204" s="218"/>
      <c r="J204" s="219">
        <f>ROUND(I204*H204,2)</f>
        <v>0</v>
      </c>
      <c r="K204" s="215" t="s">
        <v>131</v>
      </c>
      <c r="L204" s="45"/>
      <c r="M204" s="220" t="s">
        <v>19</v>
      </c>
      <c r="N204" s="221" t="s">
        <v>42</v>
      </c>
      <c r="O204" s="85"/>
      <c r="P204" s="222">
        <f>O204*H204</f>
        <v>0</v>
      </c>
      <c r="Q204" s="222">
        <v>0.015789999999999998</v>
      </c>
      <c r="R204" s="222">
        <f>Q204*H204</f>
        <v>0.16666344999999999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179</v>
      </c>
      <c r="AT204" s="224" t="s">
        <v>127</v>
      </c>
      <c r="AU204" s="224" t="s">
        <v>79</v>
      </c>
      <c r="AY204" s="18" t="s">
        <v>124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77</v>
      </c>
      <c r="BK204" s="225">
        <f>ROUND(I204*H204,2)</f>
        <v>0</v>
      </c>
      <c r="BL204" s="18" t="s">
        <v>179</v>
      </c>
      <c r="BM204" s="224" t="s">
        <v>386</v>
      </c>
    </row>
    <row r="205" s="2" customFormat="1">
      <c r="A205" s="39"/>
      <c r="B205" s="40"/>
      <c r="C205" s="41"/>
      <c r="D205" s="226" t="s">
        <v>134</v>
      </c>
      <c r="E205" s="41"/>
      <c r="F205" s="227" t="s">
        <v>387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134</v>
      </c>
      <c r="AU205" s="18" t="s">
        <v>79</v>
      </c>
    </row>
    <row r="206" s="13" customFormat="1">
      <c r="A206" s="13"/>
      <c r="B206" s="231"/>
      <c r="C206" s="232"/>
      <c r="D206" s="233" t="s">
        <v>136</v>
      </c>
      <c r="E206" s="234" t="s">
        <v>19</v>
      </c>
      <c r="F206" s="235" t="s">
        <v>388</v>
      </c>
      <c r="G206" s="232"/>
      <c r="H206" s="236">
        <v>10.555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136</v>
      </c>
      <c r="AU206" s="242" t="s">
        <v>79</v>
      </c>
      <c r="AV206" s="13" t="s">
        <v>79</v>
      </c>
      <c r="AW206" s="13" t="s">
        <v>32</v>
      </c>
      <c r="AX206" s="13" t="s">
        <v>77</v>
      </c>
      <c r="AY206" s="242" t="s">
        <v>124</v>
      </c>
    </row>
    <row r="207" s="2" customFormat="1" ht="44.25" customHeight="1">
      <c r="A207" s="39"/>
      <c r="B207" s="40"/>
      <c r="C207" s="213" t="s">
        <v>389</v>
      </c>
      <c r="D207" s="213" t="s">
        <v>127</v>
      </c>
      <c r="E207" s="214" t="s">
        <v>390</v>
      </c>
      <c r="F207" s="215" t="s">
        <v>391</v>
      </c>
      <c r="G207" s="216" t="s">
        <v>153</v>
      </c>
      <c r="H207" s="217">
        <v>0.16700000000000001</v>
      </c>
      <c r="I207" s="218"/>
      <c r="J207" s="219">
        <f>ROUND(I207*H207,2)</f>
        <v>0</v>
      </c>
      <c r="K207" s="215" t="s">
        <v>131</v>
      </c>
      <c r="L207" s="45"/>
      <c r="M207" s="220" t="s">
        <v>19</v>
      </c>
      <c r="N207" s="221" t="s">
        <v>42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179</v>
      </c>
      <c r="AT207" s="224" t="s">
        <v>127</v>
      </c>
      <c r="AU207" s="224" t="s">
        <v>79</v>
      </c>
      <c r="AY207" s="18" t="s">
        <v>124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77</v>
      </c>
      <c r="BK207" s="225">
        <f>ROUND(I207*H207,2)</f>
        <v>0</v>
      </c>
      <c r="BL207" s="18" t="s">
        <v>179</v>
      </c>
      <c r="BM207" s="224" t="s">
        <v>392</v>
      </c>
    </row>
    <row r="208" s="2" customFormat="1">
      <c r="A208" s="39"/>
      <c r="B208" s="40"/>
      <c r="C208" s="41"/>
      <c r="D208" s="226" t="s">
        <v>134</v>
      </c>
      <c r="E208" s="41"/>
      <c r="F208" s="227" t="s">
        <v>393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134</v>
      </c>
      <c r="AU208" s="18" t="s">
        <v>79</v>
      </c>
    </row>
    <row r="209" s="12" customFormat="1" ht="22.8" customHeight="1">
      <c r="A209" s="12"/>
      <c r="B209" s="197"/>
      <c r="C209" s="198"/>
      <c r="D209" s="199" t="s">
        <v>70</v>
      </c>
      <c r="E209" s="211" t="s">
        <v>209</v>
      </c>
      <c r="F209" s="211" t="s">
        <v>210</v>
      </c>
      <c r="G209" s="198"/>
      <c r="H209" s="198"/>
      <c r="I209" s="201"/>
      <c r="J209" s="212">
        <f>BK209</f>
        <v>0</v>
      </c>
      <c r="K209" s="198"/>
      <c r="L209" s="203"/>
      <c r="M209" s="204"/>
      <c r="N209" s="205"/>
      <c r="O209" s="205"/>
      <c r="P209" s="206">
        <f>SUM(P210:P214)</f>
        <v>0</v>
      </c>
      <c r="Q209" s="205"/>
      <c r="R209" s="206">
        <f>SUM(R210:R214)</f>
        <v>0.1021724</v>
      </c>
      <c r="S209" s="205"/>
      <c r="T209" s="207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8" t="s">
        <v>79</v>
      </c>
      <c r="AT209" s="209" t="s">
        <v>70</v>
      </c>
      <c r="AU209" s="209" t="s">
        <v>77</v>
      </c>
      <c r="AY209" s="208" t="s">
        <v>124</v>
      </c>
      <c r="BK209" s="210">
        <f>SUM(BK210:BK214)</f>
        <v>0</v>
      </c>
    </row>
    <row r="210" s="2" customFormat="1" ht="37.8" customHeight="1">
      <c r="A210" s="39"/>
      <c r="B210" s="40"/>
      <c r="C210" s="213" t="s">
        <v>294</v>
      </c>
      <c r="D210" s="213" t="s">
        <v>127</v>
      </c>
      <c r="E210" s="214" t="s">
        <v>394</v>
      </c>
      <c r="F210" s="215" t="s">
        <v>395</v>
      </c>
      <c r="G210" s="216" t="s">
        <v>205</v>
      </c>
      <c r="H210" s="217">
        <v>42.219999999999999</v>
      </c>
      <c r="I210" s="218"/>
      <c r="J210" s="219">
        <f>ROUND(I210*H210,2)</f>
        <v>0</v>
      </c>
      <c r="K210" s="215" t="s">
        <v>131</v>
      </c>
      <c r="L210" s="45"/>
      <c r="M210" s="220" t="s">
        <v>19</v>
      </c>
      <c r="N210" s="221" t="s">
        <v>42</v>
      </c>
      <c r="O210" s="85"/>
      <c r="P210" s="222">
        <f>O210*H210</f>
        <v>0</v>
      </c>
      <c r="Q210" s="222">
        <v>0.0024199999999999998</v>
      </c>
      <c r="R210" s="222">
        <f>Q210*H210</f>
        <v>0.1021724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179</v>
      </c>
      <c r="AT210" s="224" t="s">
        <v>127</v>
      </c>
      <c r="AU210" s="224" t="s">
        <v>79</v>
      </c>
      <c r="AY210" s="18" t="s">
        <v>124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77</v>
      </c>
      <c r="BK210" s="225">
        <f>ROUND(I210*H210,2)</f>
        <v>0</v>
      </c>
      <c r="BL210" s="18" t="s">
        <v>179</v>
      </c>
      <c r="BM210" s="224" t="s">
        <v>396</v>
      </c>
    </row>
    <row r="211" s="2" customFormat="1">
      <c r="A211" s="39"/>
      <c r="B211" s="40"/>
      <c r="C211" s="41"/>
      <c r="D211" s="226" t="s">
        <v>134</v>
      </c>
      <c r="E211" s="41"/>
      <c r="F211" s="227" t="s">
        <v>397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134</v>
      </c>
      <c r="AU211" s="18" t="s">
        <v>79</v>
      </c>
    </row>
    <row r="212" s="13" customFormat="1">
      <c r="A212" s="13"/>
      <c r="B212" s="231"/>
      <c r="C212" s="232"/>
      <c r="D212" s="233" t="s">
        <v>136</v>
      </c>
      <c r="E212" s="234" t="s">
        <v>19</v>
      </c>
      <c r="F212" s="235" t="s">
        <v>208</v>
      </c>
      <c r="G212" s="232"/>
      <c r="H212" s="236">
        <v>42.219999999999999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136</v>
      </c>
      <c r="AU212" s="242" t="s">
        <v>79</v>
      </c>
      <c r="AV212" s="13" t="s">
        <v>79</v>
      </c>
      <c r="AW212" s="13" t="s">
        <v>32</v>
      </c>
      <c r="AX212" s="13" t="s">
        <v>77</v>
      </c>
      <c r="AY212" s="242" t="s">
        <v>124</v>
      </c>
    </row>
    <row r="213" s="2" customFormat="1" ht="44.25" customHeight="1">
      <c r="A213" s="39"/>
      <c r="B213" s="40"/>
      <c r="C213" s="213" t="s">
        <v>398</v>
      </c>
      <c r="D213" s="213" t="s">
        <v>127</v>
      </c>
      <c r="E213" s="214" t="s">
        <v>399</v>
      </c>
      <c r="F213" s="215" t="s">
        <v>400</v>
      </c>
      <c r="G213" s="216" t="s">
        <v>153</v>
      </c>
      <c r="H213" s="217">
        <v>0.10199999999999999</v>
      </c>
      <c r="I213" s="218"/>
      <c r="J213" s="219">
        <f>ROUND(I213*H213,2)</f>
        <v>0</v>
      </c>
      <c r="K213" s="215" t="s">
        <v>131</v>
      </c>
      <c r="L213" s="45"/>
      <c r="M213" s="220" t="s">
        <v>19</v>
      </c>
      <c r="N213" s="221" t="s">
        <v>42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179</v>
      </c>
      <c r="AT213" s="224" t="s">
        <v>127</v>
      </c>
      <c r="AU213" s="224" t="s">
        <v>79</v>
      </c>
      <c r="AY213" s="18" t="s">
        <v>124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77</v>
      </c>
      <c r="BK213" s="225">
        <f>ROUND(I213*H213,2)</f>
        <v>0</v>
      </c>
      <c r="BL213" s="18" t="s">
        <v>179</v>
      </c>
      <c r="BM213" s="224" t="s">
        <v>401</v>
      </c>
    </row>
    <row r="214" s="2" customFormat="1">
      <c r="A214" s="39"/>
      <c r="B214" s="40"/>
      <c r="C214" s="41"/>
      <c r="D214" s="226" t="s">
        <v>134</v>
      </c>
      <c r="E214" s="41"/>
      <c r="F214" s="227" t="s">
        <v>402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134</v>
      </c>
      <c r="AU214" s="18" t="s">
        <v>79</v>
      </c>
    </row>
    <row r="215" s="12" customFormat="1" ht="22.8" customHeight="1">
      <c r="A215" s="12"/>
      <c r="B215" s="197"/>
      <c r="C215" s="198"/>
      <c r="D215" s="199" t="s">
        <v>70</v>
      </c>
      <c r="E215" s="211" t="s">
        <v>216</v>
      </c>
      <c r="F215" s="211" t="s">
        <v>217</v>
      </c>
      <c r="G215" s="198"/>
      <c r="H215" s="198"/>
      <c r="I215" s="201"/>
      <c r="J215" s="212">
        <f>BK215</f>
        <v>0</v>
      </c>
      <c r="K215" s="198"/>
      <c r="L215" s="203"/>
      <c r="M215" s="204"/>
      <c r="N215" s="205"/>
      <c r="O215" s="205"/>
      <c r="P215" s="206">
        <f>SUM(P216:P222)</f>
        <v>0</v>
      </c>
      <c r="Q215" s="205"/>
      <c r="R215" s="206">
        <f>SUM(R216:R222)</f>
        <v>0.090269999999999989</v>
      </c>
      <c r="S215" s="205"/>
      <c r="T215" s="207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8" t="s">
        <v>79</v>
      </c>
      <c r="AT215" s="209" t="s">
        <v>70</v>
      </c>
      <c r="AU215" s="209" t="s">
        <v>77</v>
      </c>
      <c r="AY215" s="208" t="s">
        <v>124</v>
      </c>
      <c r="BK215" s="210">
        <f>SUM(BK216:BK222)</f>
        <v>0</v>
      </c>
    </row>
    <row r="216" s="2" customFormat="1" ht="24.15" customHeight="1">
      <c r="A216" s="39"/>
      <c r="B216" s="40"/>
      <c r="C216" s="213" t="s">
        <v>403</v>
      </c>
      <c r="D216" s="213" t="s">
        <v>127</v>
      </c>
      <c r="E216" s="214" t="s">
        <v>404</v>
      </c>
      <c r="F216" s="215" t="s">
        <v>405</v>
      </c>
      <c r="G216" s="216" t="s">
        <v>205</v>
      </c>
      <c r="H216" s="217">
        <v>5.0999999999999996</v>
      </c>
      <c r="I216" s="218"/>
      <c r="J216" s="219">
        <f>ROUND(I216*H216,2)</f>
        <v>0</v>
      </c>
      <c r="K216" s="215" t="s">
        <v>131</v>
      </c>
      <c r="L216" s="45"/>
      <c r="M216" s="220" t="s">
        <v>19</v>
      </c>
      <c r="N216" s="221" t="s">
        <v>42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179</v>
      </c>
      <c r="AT216" s="224" t="s">
        <v>127</v>
      </c>
      <c r="AU216" s="224" t="s">
        <v>79</v>
      </c>
      <c r="AY216" s="18" t="s">
        <v>124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77</v>
      </c>
      <c r="BK216" s="225">
        <f>ROUND(I216*H216,2)</f>
        <v>0</v>
      </c>
      <c r="BL216" s="18" t="s">
        <v>179</v>
      </c>
      <c r="BM216" s="224" t="s">
        <v>406</v>
      </c>
    </row>
    <row r="217" s="2" customFormat="1">
      <c r="A217" s="39"/>
      <c r="B217" s="40"/>
      <c r="C217" s="41"/>
      <c r="D217" s="226" t="s">
        <v>134</v>
      </c>
      <c r="E217" s="41"/>
      <c r="F217" s="227" t="s">
        <v>407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134</v>
      </c>
      <c r="AU217" s="18" t="s">
        <v>79</v>
      </c>
    </row>
    <row r="218" s="13" customFormat="1">
      <c r="A218" s="13"/>
      <c r="B218" s="231"/>
      <c r="C218" s="232"/>
      <c r="D218" s="233" t="s">
        <v>136</v>
      </c>
      <c r="E218" s="234" t="s">
        <v>19</v>
      </c>
      <c r="F218" s="235" t="s">
        <v>408</v>
      </c>
      <c r="G218" s="232"/>
      <c r="H218" s="236">
        <v>5.0999999999999996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136</v>
      </c>
      <c r="AU218" s="242" t="s">
        <v>79</v>
      </c>
      <c r="AV218" s="13" t="s">
        <v>79</v>
      </c>
      <c r="AW218" s="13" t="s">
        <v>32</v>
      </c>
      <c r="AX218" s="13" t="s">
        <v>77</v>
      </c>
      <c r="AY218" s="242" t="s">
        <v>124</v>
      </c>
    </row>
    <row r="219" s="2" customFormat="1" ht="37.8" customHeight="1">
      <c r="A219" s="39"/>
      <c r="B219" s="40"/>
      <c r="C219" s="267" t="s">
        <v>409</v>
      </c>
      <c r="D219" s="267" t="s">
        <v>290</v>
      </c>
      <c r="E219" s="268" t="s">
        <v>410</v>
      </c>
      <c r="F219" s="269" t="s">
        <v>411</v>
      </c>
      <c r="G219" s="270" t="s">
        <v>205</v>
      </c>
      <c r="H219" s="271">
        <v>5.0999999999999996</v>
      </c>
      <c r="I219" s="272"/>
      <c r="J219" s="273">
        <f>ROUND(I219*H219,2)</f>
        <v>0</v>
      </c>
      <c r="K219" s="269" t="s">
        <v>131</v>
      </c>
      <c r="L219" s="274"/>
      <c r="M219" s="275" t="s">
        <v>19</v>
      </c>
      <c r="N219" s="276" t="s">
        <v>42</v>
      </c>
      <c r="O219" s="85"/>
      <c r="P219" s="222">
        <f>O219*H219</f>
        <v>0</v>
      </c>
      <c r="Q219" s="222">
        <v>0.0177</v>
      </c>
      <c r="R219" s="222">
        <f>Q219*H219</f>
        <v>0.090269999999999989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294</v>
      </c>
      <c r="AT219" s="224" t="s">
        <v>290</v>
      </c>
      <c r="AU219" s="224" t="s">
        <v>79</v>
      </c>
      <c r="AY219" s="18" t="s">
        <v>124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77</v>
      </c>
      <c r="BK219" s="225">
        <f>ROUND(I219*H219,2)</f>
        <v>0</v>
      </c>
      <c r="BL219" s="18" t="s">
        <v>179</v>
      </c>
      <c r="BM219" s="224" t="s">
        <v>412</v>
      </c>
    </row>
    <row r="220" s="13" customFormat="1">
      <c r="A220" s="13"/>
      <c r="B220" s="231"/>
      <c r="C220" s="232"/>
      <c r="D220" s="233" t="s">
        <v>136</v>
      </c>
      <c r="E220" s="234" t="s">
        <v>19</v>
      </c>
      <c r="F220" s="235" t="s">
        <v>408</v>
      </c>
      <c r="G220" s="232"/>
      <c r="H220" s="236">
        <v>5.0999999999999996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136</v>
      </c>
      <c r="AU220" s="242" t="s">
        <v>79</v>
      </c>
      <c r="AV220" s="13" t="s">
        <v>79</v>
      </c>
      <c r="AW220" s="13" t="s">
        <v>32</v>
      </c>
      <c r="AX220" s="13" t="s">
        <v>77</v>
      </c>
      <c r="AY220" s="242" t="s">
        <v>124</v>
      </c>
    </row>
    <row r="221" s="2" customFormat="1" ht="44.25" customHeight="1">
      <c r="A221" s="39"/>
      <c r="B221" s="40"/>
      <c r="C221" s="213" t="s">
        <v>413</v>
      </c>
      <c r="D221" s="213" t="s">
        <v>127</v>
      </c>
      <c r="E221" s="214" t="s">
        <v>414</v>
      </c>
      <c r="F221" s="215" t="s">
        <v>415</v>
      </c>
      <c r="G221" s="216" t="s">
        <v>153</v>
      </c>
      <c r="H221" s="217">
        <v>0.089999999999999997</v>
      </c>
      <c r="I221" s="218"/>
      <c r="J221" s="219">
        <f>ROUND(I221*H221,2)</f>
        <v>0</v>
      </c>
      <c r="K221" s="215" t="s">
        <v>131</v>
      </c>
      <c r="L221" s="45"/>
      <c r="M221" s="220" t="s">
        <v>19</v>
      </c>
      <c r="N221" s="221" t="s">
        <v>42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179</v>
      </c>
      <c r="AT221" s="224" t="s">
        <v>127</v>
      </c>
      <c r="AU221" s="224" t="s">
        <v>79</v>
      </c>
      <c r="AY221" s="18" t="s">
        <v>124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77</v>
      </c>
      <c r="BK221" s="225">
        <f>ROUND(I221*H221,2)</f>
        <v>0</v>
      </c>
      <c r="BL221" s="18" t="s">
        <v>179</v>
      </c>
      <c r="BM221" s="224" t="s">
        <v>416</v>
      </c>
    </row>
    <row r="222" s="2" customFormat="1">
      <c r="A222" s="39"/>
      <c r="B222" s="40"/>
      <c r="C222" s="41"/>
      <c r="D222" s="226" t="s">
        <v>134</v>
      </c>
      <c r="E222" s="41"/>
      <c r="F222" s="227" t="s">
        <v>417</v>
      </c>
      <c r="G222" s="41"/>
      <c r="H222" s="41"/>
      <c r="I222" s="228"/>
      <c r="J222" s="41"/>
      <c r="K222" s="41"/>
      <c r="L222" s="45"/>
      <c r="M222" s="277"/>
      <c r="N222" s="278"/>
      <c r="O222" s="279"/>
      <c r="P222" s="279"/>
      <c r="Q222" s="279"/>
      <c r="R222" s="279"/>
      <c r="S222" s="279"/>
      <c r="T222" s="280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134</v>
      </c>
      <c r="AU222" s="18" t="s">
        <v>79</v>
      </c>
    </row>
    <row r="223" s="2" customFormat="1" ht="6.96" customHeight="1">
      <c r="A223" s="39"/>
      <c r="B223" s="60"/>
      <c r="C223" s="61"/>
      <c r="D223" s="61"/>
      <c r="E223" s="61"/>
      <c r="F223" s="61"/>
      <c r="G223" s="61"/>
      <c r="H223" s="61"/>
      <c r="I223" s="61"/>
      <c r="J223" s="61"/>
      <c r="K223" s="61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BOlELEPr4L6bnF2qFnjAvqAifZBEbsJRhnf75U75HLOttc5zW8cJEofuriM7EcuIXNDGu2XmUu0VP3fxAqDECg==" hashValue="b4Sjkwr1r8rrAmUIHy4omIFlRO/ofrENZaw7bF5IVmDkJGUwWfd12cYFCdRKjmSNUPn6fvgso4my7uDcvekXvQ==" algorithmName="SHA-512" password="CC35"/>
  <autoFilter ref="C96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2/311235141"/>
    <hyperlink ref="F105" r:id="rId2" display="https://podminky.urs.cz/item/CS_URS_2023_02/417321313"/>
    <hyperlink ref="F108" r:id="rId3" display="https://podminky.urs.cz/item/CS_URS_2023_02/417351115"/>
    <hyperlink ref="F111" r:id="rId4" display="https://podminky.urs.cz/item/CS_URS_2023_02/417351116"/>
    <hyperlink ref="F114" r:id="rId5" display="https://podminky.urs.cz/item/CS_URS_2023_02/417361821"/>
    <hyperlink ref="F119" r:id="rId6" display="https://podminky.urs.cz/item/CS_URS_2023_02/622142001"/>
    <hyperlink ref="F123" r:id="rId7" display="https://podminky.urs.cz/item/CS_URS_2023_02/622321111"/>
    <hyperlink ref="F130" r:id="rId8" display="https://podminky.urs.cz/item/CS_URS_2023_02/622381012"/>
    <hyperlink ref="F135" r:id="rId9" display="https://podminky.urs.cz/item/CS_URS_2023_02/998011001"/>
    <hyperlink ref="F139" r:id="rId10" display="https://podminky.urs.cz/item/CS_URS_2023_02/712311101"/>
    <hyperlink ref="F148" r:id="rId11" display="https://podminky.urs.cz/item/CS_URS_2023_02/712341715"/>
    <hyperlink ref="F153" r:id="rId12" display="https://podminky.urs.cz/item/CS_URS_2023_02/712997001"/>
    <hyperlink ref="F159" r:id="rId13" display="https://podminky.urs.cz/item/CS_URS_2023_02/998712101"/>
    <hyperlink ref="F161" r:id="rId14" display="https://podminky.urs.cz/item/CS_URS_2023_02/712341559"/>
    <hyperlink ref="F176" r:id="rId15" display="https://podminky.urs.cz/item/CS_URS_2023_02/721233114"/>
    <hyperlink ref="F180" r:id="rId16" display="https://podminky.urs.cz/item/CS_URS_2023_02/721273153"/>
    <hyperlink ref="F183" r:id="rId17" display="https://podminky.urs.cz/item/CS_URS_2023_02/998721101"/>
    <hyperlink ref="F186" r:id="rId18" display="https://podminky.urs.cz/item/CS_URS_2023_02/741420011"/>
    <hyperlink ref="F192" r:id="rId19" display="https://podminky.urs.cz/item/CS_URS_2023_02/741420021"/>
    <hyperlink ref="F197" r:id="rId20" display="https://podminky.urs.cz/item/CS_URS_2023_02/741430005"/>
    <hyperlink ref="F202" r:id="rId21" display="https://podminky.urs.cz/item/CS_URS_2023_02/998741101"/>
    <hyperlink ref="F205" r:id="rId22" display="https://podminky.urs.cz/item/CS_URS_2023_02/762361313"/>
    <hyperlink ref="F208" r:id="rId23" display="https://podminky.urs.cz/item/CS_URS_2023_02/998762101"/>
    <hyperlink ref="F211" r:id="rId24" display="https://podminky.urs.cz/item/CS_URS_2023_02/764244405"/>
    <hyperlink ref="F214" r:id="rId25" display="https://podminky.urs.cz/item/CS_URS_2023_02/998764101"/>
    <hyperlink ref="F217" r:id="rId26" display="https://podminky.urs.cz/item/CS_URS_2023_02/767832102"/>
    <hyperlink ref="F222" r:id="rId27" display="https://podminky.urs.cz/item/CS_URS_2023_02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79</v>
      </c>
    </row>
    <row r="4" s="1" customFormat="1" ht="24.96" customHeight="1">
      <c r="B4" s="21"/>
      <c r="D4" s="141" t="s">
        <v>91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Oprava střechy - Archiv budovy onkologie (elektrorozvodna)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92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418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19. 12. 2023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ROUND((SUM(BE84:BE97)),  2)</f>
        <v>0</v>
      </c>
      <c r="G33" s="39"/>
      <c r="H33" s="39"/>
      <c r="I33" s="158">
        <v>0.20999999999999999</v>
      </c>
      <c r="J33" s="157">
        <f>ROUND(((SUM(BE84:BE97))*I33),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ROUND((SUM(BF84:BF97)),  2)</f>
        <v>0</v>
      </c>
      <c r="G34" s="39"/>
      <c r="H34" s="39"/>
      <c r="I34" s="158">
        <v>0.14999999999999999</v>
      </c>
      <c r="J34" s="157">
        <f>ROUND(((SUM(BF84:BF97))*I34),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ROUND((SUM(BG84:BG97)),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ROUND((SUM(BH84:BH97)),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ROUND((SUM(BI84:BI97)),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Oprava střechy - Archiv budovy onkologie (elektrorozvodna)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99 - Vedlejší a ostatní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Masarykova nemocnice Ústí nad Labem</v>
      </c>
      <c r="G52" s="41"/>
      <c r="H52" s="41"/>
      <c r="I52" s="33" t="s">
        <v>23</v>
      </c>
      <c r="J52" s="73" t="str">
        <f>IF(J12="","",J12)</f>
        <v>19. 12. 2023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PS Projekty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97</v>
      </c>
      <c r="D57" s="172"/>
      <c r="E57" s="172"/>
      <c r="F57" s="172"/>
      <c r="G57" s="172"/>
      <c r="H57" s="172"/>
      <c r="I57" s="172"/>
      <c r="J57" s="173" t="s">
        <v>98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75"/>
      <c r="C60" s="176"/>
      <c r="D60" s="177" t="s">
        <v>419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420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1"/>
      <c r="C62" s="126"/>
      <c r="D62" s="182" t="s">
        <v>421</v>
      </c>
      <c r="E62" s="183"/>
      <c r="F62" s="183"/>
      <c r="G62" s="183"/>
      <c r="H62" s="183"/>
      <c r="I62" s="183"/>
      <c r="J62" s="184">
        <f>J89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422</v>
      </c>
      <c r="E63" s="183"/>
      <c r="F63" s="183"/>
      <c r="G63" s="183"/>
      <c r="H63" s="183"/>
      <c r="I63" s="183"/>
      <c r="J63" s="184">
        <f>J92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423</v>
      </c>
      <c r="E64" s="183"/>
      <c r="F64" s="183"/>
      <c r="G64" s="183"/>
      <c r="H64" s="183"/>
      <c r="I64" s="183"/>
      <c r="J64" s="184">
        <f>J95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109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Oprava střechy - Archiv budovy onkologie (elektrorozvodna)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99 - Vedlejší a ostatní náklady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Masarykova nemocnice Ústí nad Labem</v>
      </c>
      <c r="G78" s="41"/>
      <c r="H78" s="41"/>
      <c r="I78" s="33" t="s">
        <v>23</v>
      </c>
      <c r="J78" s="73" t="str">
        <f>IF(J12="","",J12)</f>
        <v>19. 12. 2023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PS Projekty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110</v>
      </c>
      <c r="D83" s="189" t="s">
        <v>56</v>
      </c>
      <c r="E83" s="189" t="s">
        <v>52</v>
      </c>
      <c r="F83" s="189" t="s">
        <v>53</v>
      </c>
      <c r="G83" s="189" t="s">
        <v>111</v>
      </c>
      <c r="H83" s="189" t="s">
        <v>112</v>
      </c>
      <c r="I83" s="189" t="s">
        <v>113</v>
      </c>
      <c r="J83" s="189" t="s">
        <v>98</v>
      </c>
      <c r="K83" s="190" t="s">
        <v>114</v>
      </c>
      <c r="L83" s="191"/>
      <c r="M83" s="93" t="s">
        <v>19</v>
      </c>
      <c r="N83" s="94" t="s">
        <v>41</v>
      </c>
      <c r="O83" s="94" t="s">
        <v>115</v>
      </c>
      <c r="P83" s="94" t="s">
        <v>116</v>
      </c>
      <c r="Q83" s="94" t="s">
        <v>117</v>
      </c>
      <c r="R83" s="94" t="s">
        <v>118</v>
      </c>
      <c r="S83" s="94" t="s">
        <v>119</v>
      </c>
      <c r="T83" s="95" t="s">
        <v>120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121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P85+P88</f>
        <v>0</v>
      </c>
      <c r="Q84" s="97"/>
      <c r="R84" s="194">
        <f>R85+R88</f>
        <v>0</v>
      </c>
      <c r="S84" s="97"/>
      <c r="T84" s="195">
        <f>T85+T88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99</v>
      </c>
      <c r="BK84" s="196">
        <f>BK85+BK88</f>
        <v>0</v>
      </c>
    </row>
    <row r="85" s="12" customFormat="1" ht="25.92" customHeight="1">
      <c r="A85" s="12"/>
      <c r="B85" s="197"/>
      <c r="C85" s="198"/>
      <c r="D85" s="199" t="s">
        <v>70</v>
      </c>
      <c r="E85" s="200" t="s">
        <v>424</v>
      </c>
      <c r="F85" s="200" t="s">
        <v>425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SUM(P86:P87)</f>
        <v>0</v>
      </c>
      <c r="Q85" s="205"/>
      <c r="R85" s="206">
        <f>SUM(R86:R87)</f>
        <v>0</v>
      </c>
      <c r="S85" s="205"/>
      <c r="T85" s="207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132</v>
      </c>
      <c r="AT85" s="209" t="s">
        <v>70</v>
      </c>
      <c r="AU85" s="209" t="s">
        <v>71</v>
      </c>
      <c r="AY85" s="208" t="s">
        <v>124</v>
      </c>
      <c r="BK85" s="210">
        <f>SUM(BK86:BK87)</f>
        <v>0</v>
      </c>
    </row>
    <row r="86" s="2" customFormat="1" ht="16.5" customHeight="1">
      <c r="A86" s="39"/>
      <c r="B86" s="40"/>
      <c r="C86" s="213" t="s">
        <v>77</v>
      </c>
      <c r="D86" s="213" t="s">
        <v>127</v>
      </c>
      <c r="E86" s="214" t="s">
        <v>426</v>
      </c>
      <c r="F86" s="215" t="s">
        <v>427</v>
      </c>
      <c r="G86" s="216" t="s">
        <v>428</v>
      </c>
      <c r="H86" s="217">
        <v>1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42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429</v>
      </c>
      <c r="AT86" s="224" t="s">
        <v>127</v>
      </c>
      <c r="AU86" s="224" t="s">
        <v>77</v>
      </c>
      <c r="AY86" s="18" t="s">
        <v>124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77</v>
      </c>
      <c r="BK86" s="225">
        <f>ROUND(I86*H86,2)</f>
        <v>0</v>
      </c>
      <c r="BL86" s="18" t="s">
        <v>429</v>
      </c>
      <c r="BM86" s="224" t="s">
        <v>430</v>
      </c>
    </row>
    <row r="87" s="2" customFormat="1" ht="16.5" customHeight="1">
      <c r="A87" s="39"/>
      <c r="B87" s="40"/>
      <c r="C87" s="213" t="s">
        <v>79</v>
      </c>
      <c r="D87" s="213" t="s">
        <v>127</v>
      </c>
      <c r="E87" s="214" t="s">
        <v>431</v>
      </c>
      <c r="F87" s="215" t="s">
        <v>432</v>
      </c>
      <c r="G87" s="216" t="s">
        <v>428</v>
      </c>
      <c r="H87" s="217">
        <v>1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42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429</v>
      </c>
      <c r="AT87" s="224" t="s">
        <v>127</v>
      </c>
      <c r="AU87" s="224" t="s">
        <v>77</v>
      </c>
      <c r="AY87" s="18" t="s">
        <v>124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77</v>
      </c>
      <c r="BK87" s="225">
        <f>ROUND(I87*H87,2)</f>
        <v>0</v>
      </c>
      <c r="BL87" s="18" t="s">
        <v>429</v>
      </c>
      <c r="BM87" s="224" t="s">
        <v>433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434</v>
      </c>
      <c r="F88" s="200" t="s">
        <v>435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P89+P92+P95</f>
        <v>0</v>
      </c>
      <c r="Q88" s="205"/>
      <c r="R88" s="206">
        <f>R89+R92+R95</f>
        <v>0</v>
      </c>
      <c r="S88" s="205"/>
      <c r="T88" s="207">
        <f>T89+T92+T95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156</v>
      </c>
      <c r="AT88" s="209" t="s">
        <v>70</v>
      </c>
      <c r="AU88" s="209" t="s">
        <v>71</v>
      </c>
      <c r="AY88" s="208" t="s">
        <v>124</v>
      </c>
      <c r="BK88" s="210">
        <f>BK89+BK92+BK95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436</v>
      </c>
      <c r="F89" s="211" t="s">
        <v>437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SUM(P90:P91)</f>
        <v>0</v>
      </c>
      <c r="Q89" s="205"/>
      <c r="R89" s="206">
        <f>SUM(R90:R91)</f>
        <v>0</v>
      </c>
      <c r="S89" s="205"/>
      <c r="T89" s="207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156</v>
      </c>
      <c r="AT89" s="209" t="s">
        <v>70</v>
      </c>
      <c r="AU89" s="209" t="s">
        <v>77</v>
      </c>
      <c r="AY89" s="208" t="s">
        <v>124</v>
      </c>
      <c r="BK89" s="210">
        <f>SUM(BK90:BK91)</f>
        <v>0</v>
      </c>
    </row>
    <row r="90" s="2" customFormat="1" ht="16.5" customHeight="1">
      <c r="A90" s="39"/>
      <c r="B90" s="40"/>
      <c r="C90" s="213" t="s">
        <v>144</v>
      </c>
      <c r="D90" s="213" t="s">
        <v>127</v>
      </c>
      <c r="E90" s="214" t="s">
        <v>438</v>
      </c>
      <c r="F90" s="215" t="s">
        <v>437</v>
      </c>
      <c r="G90" s="216" t="s">
        <v>439</v>
      </c>
      <c r="H90" s="217">
        <v>0.029999999999999999</v>
      </c>
      <c r="I90" s="218"/>
      <c r="J90" s="219">
        <f>ROUND(I90*H90,2)</f>
        <v>0</v>
      </c>
      <c r="K90" s="215" t="s">
        <v>131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440</v>
      </c>
      <c r="AT90" s="224" t="s">
        <v>127</v>
      </c>
      <c r="AU90" s="224" t="s">
        <v>79</v>
      </c>
      <c r="AY90" s="18" t="s">
        <v>124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77</v>
      </c>
      <c r="BK90" s="225">
        <f>ROUND(I90*H90,2)</f>
        <v>0</v>
      </c>
      <c r="BL90" s="18" t="s">
        <v>440</v>
      </c>
      <c r="BM90" s="224" t="s">
        <v>441</v>
      </c>
    </row>
    <row r="91" s="2" customFormat="1">
      <c r="A91" s="39"/>
      <c r="B91" s="40"/>
      <c r="C91" s="41"/>
      <c r="D91" s="226" t="s">
        <v>134</v>
      </c>
      <c r="E91" s="41"/>
      <c r="F91" s="227" t="s">
        <v>442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134</v>
      </c>
      <c r="AU91" s="18" t="s">
        <v>79</v>
      </c>
    </row>
    <row r="92" s="12" customFormat="1" ht="22.8" customHeight="1">
      <c r="A92" s="12"/>
      <c r="B92" s="197"/>
      <c r="C92" s="198"/>
      <c r="D92" s="199" t="s">
        <v>70</v>
      </c>
      <c r="E92" s="211" t="s">
        <v>443</v>
      </c>
      <c r="F92" s="211" t="s">
        <v>444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SUM(P93:P94)</f>
        <v>0</v>
      </c>
      <c r="Q92" s="205"/>
      <c r="R92" s="206">
        <f>SUM(R93:R94)</f>
        <v>0</v>
      </c>
      <c r="S92" s="205"/>
      <c r="T92" s="207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156</v>
      </c>
      <c r="AT92" s="209" t="s">
        <v>70</v>
      </c>
      <c r="AU92" s="209" t="s">
        <v>77</v>
      </c>
      <c r="AY92" s="208" t="s">
        <v>124</v>
      </c>
      <c r="BK92" s="210">
        <f>SUM(BK93:BK94)</f>
        <v>0</v>
      </c>
    </row>
    <row r="93" s="2" customFormat="1" ht="16.5" customHeight="1">
      <c r="A93" s="39"/>
      <c r="B93" s="40"/>
      <c r="C93" s="213" t="s">
        <v>132</v>
      </c>
      <c r="D93" s="213" t="s">
        <v>127</v>
      </c>
      <c r="E93" s="214" t="s">
        <v>445</v>
      </c>
      <c r="F93" s="215" t="s">
        <v>444</v>
      </c>
      <c r="G93" s="216" t="s">
        <v>446</v>
      </c>
      <c r="H93" s="217">
        <v>0.014999999999999999</v>
      </c>
      <c r="I93" s="218"/>
      <c r="J93" s="219">
        <f>ROUND(I93*H93,2)</f>
        <v>0</v>
      </c>
      <c r="K93" s="215" t="s">
        <v>131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440</v>
      </c>
      <c r="AT93" s="224" t="s">
        <v>127</v>
      </c>
      <c r="AU93" s="224" t="s">
        <v>79</v>
      </c>
      <c r="AY93" s="18" t="s">
        <v>124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77</v>
      </c>
      <c r="BK93" s="225">
        <f>ROUND(I93*H93,2)</f>
        <v>0</v>
      </c>
      <c r="BL93" s="18" t="s">
        <v>440</v>
      </c>
      <c r="BM93" s="224" t="s">
        <v>447</v>
      </c>
    </row>
    <row r="94" s="2" customFormat="1">
      <c r="A94" s="39"/>
      <c r="B94" s="40"/>
      <c r="C94" s="41"/>
      <c r="D94" s="226" t="s">
        <v>134</v>
      </c>
      <c r="E94" s="41"/>
      <c r="F94" s="227" t="s">
        <v>448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134</v>
      </c>
      <c r="AU94" s="18" t="s">
        <v>79</v>
      </c>
    </row>
    <row r="95" s="12" customFormat="1" ht="22.8" customHeight="1">
      <c r="A95" s="12"/>
      <c r="B95" s="197"/>
      <c r="C95" s="198"/>
      <c r="D95" s="199" t="s">
        <v>70</v>
      </c>
      <c r="E95" s="211" t="s">
        <v>449</v>
      </c>
      <c r="F95" s="211" t="s">
        <v>450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SUM(P96:P97)</f>
        <v>0</v>
      </c>
      <c r="Q95" s="205"/>
      <c r="R95" s="206">
        <f>SUM(R96:R97)</f>
        <v>0</v>
      </c>
      <c r="S95" s="205"/>
      <c r="T95" s="207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156</v>
      </c>
      <c r="AT95" s="209" t="s">
        <v>70</v>
      </c>
      <c r="AU95" s="209" t="s">
        <v>77</v>
      </c>
      <c r="AY95" s="208" t="s">
        <v>124</v>
      </c>
      <c r="BK95" s="210">
        <f>SUM(BK96:BK97)</f>
        <v>0</v>
      </c>
    </row>
    <row r="96" s="2" customFormat="1" ht="16.5" customHeight="1">
      <c r="A96" s="39"/>
      <c r="B96" s="40"/>
      <c r="C96" s="213" t="s">
        <v>156</v>
      </c>
      <c r="D96" s="213" t="s">
        <v>127</v>
      </c>
      <c r="E96" s="214" t="s">
        <v>451</v>
      </c>
      <c r="F96" s="215" t="s">
        <v>450</v>
      </c>
      <c r="G96" s="216" t="s">
        <v>446</v>
      </c>
      <c r="H96" s="217">
        <v>0.014999999999999999</v>
      </c>
      <c r="I96" s="218"/>
      <c r="J96" s="219">
        <f>ROUND(I96*H96,2)</f>
        <v>0</v>
      </c>
      <c r="K96" s="215" t="s">
        <v>131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440</v>
      </c>
      <c r="AT96" s="224" t="s">
        <v>127</v>
      </c>
      <c r="AU96" s="224" t="s">
        <v>79</v>
      </c>
      <c r="AY96" s="18" t="s">
        <v>124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77</v>
      </c>
      <c r="BK96" s="225">
        <f>ROUND(I96*H96,2)</f>
        <v>0</v>
      </c>
      <c r="BL96" s="18" t="s">
        <v>440</v>
      </c>
      <c r="BM96" s="224" t="s">
        <v>452</v>
      </c>
    </row>
    <row r="97" s="2" customFormat="1">
      <c r="A97" s="39"/>
      <c r="B97" s="40"/>
      <c r="C97" s="41"/>
      <c r="D97" s="226" t="s">
        <v>134</v>
      </c>
      <c r="E97" s="41"/>
      <c r="F97" s="227" t="s">
        <v>453</v>
      </c>
      <c r="G97" s="41"/>
      <c r="H97" s="41"/>
      <c r="I97" s="228"/>
      <c r="J97" s="41"/>
      <c r="K97" s="41"/>
      <c r="L97" s="45"/>
      <c r="M97" s="277"/>
      <c r="N97" s="278"/>
      <c r="O97" s="279"/>
      <c r="P97" s="279"/>
      <c r="Q97" s="279"/>
      <c r="R97" s="279"/>
      <c r="S97" s="279"/>
      <c r="T97" s="28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134</v>
      </c>
      <c r="AU97" s="18" t="s">
        <v>79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hOV9o/7pXbLvvAZb/lkIfMHyUi1L19d7Gum9IZCa4zvIJvEYBHYqNEuuf8utJ8pAqjog5CsHQv+4t5vg9EU0kg==" hashValue="P5GtAGvxDXzK55404pOEruoYPuBDrxZZ/hmpqFEn768PUyb9fCnfJrog9qgRSllWvTZl/KU8ZrZqZACIxMWQjg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3_02/030001000"/>
    <hyperlink ref="F94" r:id="rId2" display="https://podminky.urs.cz/item/CS_URS_2023_02/060001000"/>
    <hyperlink ref="F97" r:id="rId3" display="https://podminky.urs.cz/item/CS_URS_2023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1" t="s">
        <v>454</v>
      </c>
      <c r="H4" s="21"/>
    </row>
    <row r="5" s="1" customFormat="1" ht="12" customHeight="1">
      <c r="B5" s="21"/>
      <c r="C5" s="281" t="s">
        <v>13</v>
      </c>
      <c r="D5" s="150" t="s">
        <v>14</v>
      </c>
      <c r="E5" s="1"/>
      <c r="F5" s="1"/>
      <c r="H5" s="21"/>
    </row>
    <row r="6" s="1" customFormat="1" ht="36.96" customHeight="1">
      <c r="B6" s="21"/>
      <c r="C6" s="282" t="s">
        <v>16</v>
      </c>
      <c r="D6" s="283" t="s">
        <v>17</v>
      </c>
      <c r="E6" s="1"/>
      <c r="F6" s="1"/>
      <c r="H6" s="21"/>
    </row>
    <row r="7" s="1" customFormat="1" ht="16.5" customHeight="1">
      <c r="B7" s="21"/>
      <c r="C7" s="143" t="s">
        <v>23</v>
      </c>
      <c r="D7" s="147" t="str">
        <f>'Rekapitulace stavby'!AN8</f>
        <v>19. 12. 2023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6"/>
      <c r="B9" s="284"/>
      <c r="C9" s="285" t="s">
        <v>52</v>
      </c>
      <c r="D9" s="286" t="s">
        <v>53</v>
      </c>
      <c r="E9" s="286" t="s">
        <v>111</v>
      </c>
      <c r="F9" s="287" t="s">
        <v>455</v>
      </c>
      <c r="G9" s="186"/>
      <c r="H9" s="284"/>
    </row>
    <row r="10" s="2" customFormat="1" ht="26.4" customHeight="1">
      <c r="A10" s="39"/>
      <c r="B10" s="45"/>
      <c r="C10" s="288" t="s">
        <v>456</v>
      </c>
      <c r="D10" s="288" t="s">
        <v>86</v>
      </c>
      <c r="E10" s="39"/>
      <c r="F10" s="39"/>
      <c r="G10" s="39"/>
      <c r="H10" s="45"/>
    </row>
    <row r="11" s="2" customFormat="1" ht="16.8" customHeight="1">
      <c r="A11" s="39"/>
      <c r="B11" s="45"/>
      <c r="C11" s="289" t="s">
        <v>457</v>
      </c>
      <c r="D11" s="290" t="s">
        <v>458</v>
      </c>
      <c r="E11" s="291" t="s">
        <v>130</v>
      </c>
      <c r="F11" s="292">
        <v>0</v>
      </c>
      <c r="G11" s="39"/>
      <c r="H11" s="45"/>
    </row>
    <row r="12" s="2" customFormat="1" ht="16.8" customHeight="1">
      <c r="A12" s="39"/>
      <c r="B12" s="45"/>
      <c r="C12" s="293" t="s">
        <v>19</v>
      </c>
      <c r="D12" s="293" t="s">
        <v>71</v>
      </c>
      <c r="E12" s="18" t="s">
        <v>19</v>
      </c>
      <c r="F12" s="294">
        <v>0</v>
      </c>
      <c r="G12" s="39"/>
      <c r="H12" s="45"/>
    </row>
    <row r="13" s="2" customFormat="1" ht="7.44" customHeight="1">
      <c r="A13" s="39"/>
      <c r="B13" s="166"/>
      <c r="C13" s="167"/>
      <c r="D13" s="167"/>
      <c r="E13" s="167"/>
      <c r="F13" s="167"/>
      <c r="G13" s="167"/>
      <c r="H13" s="45"/>
    </row>
    <row r="14" s="2" customFormat="1">
      <c r="A14" s="39"/>
      <c r="B14" s="39"/>
      <c r="C14" s="39"/>
      <c r="D14" s="39"/>
      <c r="E14" s="39"/>
      <c r="F14" s="39"/>
      <c r="G14" s="39"/>
      <c r="H14" s="39"/>
    </row>
  </sheetData>
  <sheetProtection sheet="1" formatColumns="0" formatRows="0" objects="1" scenarios="1" spinCount="100000" saltValue="eMruDkUsMhmAtrXdzNwhaHZGpRRTdcC3CAzqjNbAXF+kynQ9aanEcWMmaco7R/5m9mn9zbGoGzEnVXaWMVxE3A==" hashValue="CRsQgriQll+tn9mzN9KxyTO4ozK1uV20RMkByfoZI95iZHW0B71JXYRqHq8LEXVf4UKGYbvfFNGbPJhOLouoA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6" customFormat="1" ht="45" customHeight="1">
      <c r="B3" s="299"/>
      <c r="C3" s="300" t="s">
        <v>459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460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461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462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463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464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465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466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467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468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469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76</v>
      </c>
      <c r="F18" s="306" t="s">
        <v>470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471</v>
      </c>
      <c r="F19" s="306" t="s">
        <v>472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473</v>
      </c>
      <c r="F20" s="306" t="s">
        <v>474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475</v>
      </c>
      <c r="F21" s="306" t="s">
        <v>89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476</v>
      </c>
      <c r="F22" s="306" t="s">
        <v>477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83</v>
      </c>
      <c r="F23" s="306" t="s">
        <v>478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479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480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481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482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483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484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485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486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487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110</v>
      </c>
      <c r="F36" s="306"/>
      <c r="G36" s="306" t="s">
        <v>488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489</v>
      </c>
      <c r="F37" s="306"/>
      <c r="G37" s="306" t="s">
        <v>490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52</v>
      </c>
      <c r="F38" s="306"/>
      <c r="G38" s="306" t="s">
        <v>491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53</v>
      </c>
      <c r="F39" s="306"/>
      <c r="G39" s="306" t="s">
        <v>492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111</v>
      </c>
      <c r="F40" s="306"/>
      <c r="G40" s="306" t="s">
        <v>493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112</v>
      </c>
      <c r="F41" s="306"/>
      <c r="G41" s="306" t="s">
        <v>494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495</v>
      </c>
      <c r="F42" s="306"/>
      <c r="G42" s="306" t="s">
        <v>496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497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498</v>
      </c>
      <c r="F44" s="306"/>
      <c r="G44" s="306" t="s">
        <v>499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114</v>
      </c>
      <c r="F45" s="306"/>
      <c r="G45" s="306" t="s">
        <v>500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501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502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503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504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505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506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507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508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509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510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511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512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513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514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515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516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517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518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519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520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521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522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523</v>
      </c>
      <c r="D76" s="324"/>
      <c r="E76" s="324"/>
      <c r="F76" s="324" t="s">
        <v>524</v>
      </c>
      <c r="G76" s="325"/>
      <c r="H76" s="324" t="s">
        <v>53</v>
      </c>
      <c r="I76" s="324" t="s">
        <v>56</v>
      </c>
      <c r="J76" s="324" t="s">
        <v>525</v>
      </c>
      <c r="K76" s="323"/>
    </row>
    <row r="77" s="1" customFormat="1" ht="17.25" customHeight="1">
      <c r="B77" s="321"/>
      <c r="C77" s="326" t="s">
        <v>526</v>
      </c>
      <c r="D77" s="326"/>
      <c r="E77" s="326"/>
      <c r="F77" s="327" t="s">
        <v>527</v>
      </c>
      <c r="G77" s="328"/>
      <c r="H77" s="326"/>
      <c r="I77" s="326"/>
      <c r="J77" s="326" t="s">
        <v>528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52</v>
      </c>
      <c r="D79" s="331"/>
      <c r="E79" s="331"/>
      <c r="F79" s="332" t="s">
        <v>529</v>
      </c>
      <c r="G79" s="333"/>
      <c r="H79" s="309" t="s">
        <v>530</v>
      </c>
      <c r="I79" s="309" t="s">
        <v>531</v>
      </c>
      <c r="J79" s="309">
        <v>20</v>
      </c>
      <c r="K79" s="323"/>
    </row>
    <row r="80" s="1" customFormat="1" ht="15" customHeight="1">
      <c r="B80" s="321"/>
      <c r="C80" s="309" t="s">
        <v>532</v>
      </c>
      <c r="D80" s="309"/>
      <c r="E80" s="309"/>
      <c r="F80" s="332" t="s">
        <v>529</v>
      </c>
      <c r="G80" s="333"/>
      <c r="H80" s="309" t="s">
        <v>533</v>
      </c>
      <c r="I80" s="309" t="s">
        <v>531</v>
      </c>
      <c r="J80" s="309">
        <v>120</v>
      </c>
      <c r="K80" s="323"/>
    </row>
    <row r="81" s="1" customFormat="1" ht="15" customHeight="1">
      <c r="B81" s="334"/>
      <c r="C81" s="309" t="s">
        <v>534</v>
      </c>
      <c r="D81" s="309"/>
      <c r="E81" s="309"/>
      <c r="F81" s="332" t="s">
        <v>535</v>
      </c>
      <c r="G81" s="333"/>
      <c r="H81" s="309" t="s">
        <v>536</v>
      </c>
      <c r="I81" s="309" t="s">
        <v>531</v>
      </c>
      <c r="J81" s="309">
        <v>50</v>
      </c>
      <c r="K81" s="323"/>
    </row>
    <row r="82" s="1" customFormat="1" ht="15" customHeight="1">
      <c r="B82" s="334"/>
      <c r="C82" s="309" t="s">
        <v>537</v>
      </c>
      <c r="D82" s="309"/>
      <c r="E82" s="309"/>
      <c r="F82" s="332" t="s">
        <v>529</v>
      </c>
      <c r="G82" s="333"/>
      <c r="H82" s="309" t="s">
        <v>538</v>
      </c>
      <c r="I82" s="309" t="s">
        <v>539</v>
      </c>
      <c r="J82" s="309"/>
      <c r="K82" s="323"/>
    </row>
    <row r="83" s="1" customFormat="1" ht="15" customHeight="1">
      <c r="B83" s="334"/>
      <c r="C83" s="335" t="s">
        <v>540</v>
      </c>
      <c r="D83" s="335"/>
      <c r="E83" s="335"/>
      <c r="F83" s="336" t="s">
        <v>535</v>
      </c>
      <c r="G83" s="335"/>
      <c r="H83" s="335" t="s">
        <v>541</v>
      </c>
      <c r="I83" s="335" t="s">
        <v>531</v>
      </c>
      <c r="J83" s="335">
        <v>15</v>
      </c>
      <c r="K83" s="323"/>
    </row>
    <row r="84" s="1" customFormat="1" ht="15" customHeight="1">
      <c r="B84" s="334"/>
      <c r="C84" s="335" t="s">
        <v>542</v>
      </c>
      <c r="D84" s="335"/>
      <c r="E84" s="335"/>
      <c r="F84" s="336" t="s">
        <v>535</v>
      </c>
      <c r="G84" s="335"/>
      <c r="H84" s="335" t="s">
        <v>543</v>
      </c>
      <c r="I84" s="335" t="s">
        <v>531</v>
      </c>
      <c r="J84" s="335">
        <v>15</v>
      </c>
      <c r="K84" s="323"/>
    </row>
    <row r="85" s="1" customFormat="1" ht="15" customHeight="1">
      <c r="B85" s="334"/>
      <c r="C85" s="335" t="s">
        <v>544</v>
      </c>
      <c r="D85" s="335"/>
      <c r="E85" s="335"/>
      <c r="F85" s="336" t="s">
        <v>535</v>
      </c>
      <c r="G85" s="335"/>
      <c r="H85" s="335" t="s">
        <v>545</v>
      </c>
      <c r="I85" s="335" t="s">
        <v>531</v>
      </c>
      <c r="J85" s="335">
        <v>20</v>
      </c>
      <c r="K85" s="323"/>
    </row>
    <row r="86" s="1" customFormat="1" ht="15" customHeight="1">
      <c r="B86" s="334"/>
      <c r="C86" s="335" t="s">
        <v>546</v>
      </c>
      <c r="D86" s="335"/>
      <c r="E86" s="335"/>
      <c r="F86" s="336" t="s">
        <v>535</v>
      </c>
      <c r="G86" s="335"/>
      <c r="H86" s="335" t="s">
        <v>547</v>
      </c>
      <c r="I86" s="335" t="s">
        <v>531</v>
      </c>
      <c r="J86" s="335">
        <v>20</v>
      </c>
      <c r="K86" s="323"/>
    </row>
    <row r="87" s="1" customFormat="1" ht="15" customHeight="1">
      <c r="B87" s="334"/>
      <c r="C87" s="309" t="s">
        <v>548</v>
      </c>
      <c r="D87" s="309"/>
      <c r="E87" s="309"/>
      <c r="F87" s="332" t="s">
        <v>535</v>
      </c>
      <c r="G87" s="333"/>
      <c r="H87" s="309" t="s">
        <v>549</v>
      </c>
      <c r="I87" s="309" t="s">
        <v>531</v>
      </c>
      <c r="J87" s="309">
        <v>50</v>
      </c>
      <c r="K87" s="323"/>
    </row>
    <row r="88" s="1" customFormat="1" ht="15" customHeight="1">
      <c r="B88" s="334"/>
      <c r="C88" s="309" t="s">
        <v>550</v>
      </c>
      <c r="D88" s="309"/>
      <c r="E88" s="309"/>
      <c r="F88" s="332" t="s">
        <v>535</v>
      </c>
      <c r="G88" s="333"/>
      <c r="H88" s="309" t="s">
        <v>551</v>
      </c>
      <c r="I88" s="309" t="s">
        <v>531</v>
      </c>
      <c r="J88" s="309">
        <v>20</v>
      </c>
      <c r="K88" s="323"/>
    </row>
    <row r="89" s="1" customFormat="1" ht="15" customHeight="1">
      <c r="B89" s="334"/>
      <c r="C89" s="309" t="s">
        <v>552</v>
      </c>
      <c r="D89" s="309"/>
      <c r="E89" s="309"/>
      <c r="F89" s="332" t="s">
        <v>535</v>
      </c>
      <c r="G89" s="333"/>
      <c r="H89" s="309" t="s">
        <v>553</v>
      </c>
      <c r="I89" s="309" t="s">
        <v>531</v>
      </c>
      <c r="J89" s="309">
        <v>20</v>
      </c>
      <c r="K89" s="323"/>
    </row>
    <row r="90" s="1" customFormat="1" ht="15" customHeight="1">
      <c r="B90" s="334"/>
      <c r="C90" s="309" t="s">
        <v>554</v>
      </c>
      <c r="D90" s="309"/>
      <c r="E90" s="309"/>
      <c r="F90" s="332" t="s">
        <v>535</v>
      </c>
      <c r="G90" s="333"/>
      <c r="H90" s="309" t="s">
        <v>555</v>
      </c>
      <c r="I90" s="309" t="s">
        <v>531</v>
      </c>
      <c r="J90" s="309">
        <v>50</v>
      </c>
      <c r="K90" s="323"/>
    </row>
    <row r="91" s="1" customFormat="1" ht="15" customHeight="1">
      <c r="B91" s="334"/>
      <c r="C91" s="309" t="s">
        <v>556</v>
      </c>
      <c r="D91" s="309"/>
      <c r="E91" s="309"/>
      <c r="F91" s="332" t="s">
        <v>535</v>
      </c>
      <c r="G91" s="333"/>
      <c r="H91" s="309" t="s">
        <v>556</v>
      </c>
      <c r="I91" s="309" t="s">
        <v>531</v>
      </c>
      <c r="J91" s="309">
        <v>50</v>
      </c>
      <c r="K91" s="323"/>
    </row>
    <row r="92" s="1" customFormat="1" ht="15" customHeight="1">
      <c r="B92" s="334"/>
      <c r="C92" s="309" t="s">
        <v>557</v>
      </c>
      <c r="D92" s="309"/>
      <c r="E92" s="309"/>
      <c r="F92" s="332" t="s">
        <v>535</v>
      </c>
      <c r="G92" s="333"/>
      <c r="H92" s="309" t="s">
        <v>558</v>
      </c>
      <c r="I92" s="309" t="s">
        <v>531</v>
      </c>
      <c r="J92" s="309">
        <v>255</v>
      </c>
      <c r="K92" s="323"/>
    </row>
    <row r="93" s="1" customFormat="1" ht="15" customHeight="1">
      <c r="B93" s="334"/>
      <c r="C93" s="309" t="s">
        <v>559</v>
      </c>
      <c r="D93" s="309"/>
      <c r="E93" s="309"/>
      <c r="F93" s="332" t="s">
        <v>529</v>
      </c>
      <c r="G93" s="333"/>
      <c r="H93" s="309" t="s">
        <v>560</v>
      </c>
      <c r="I93" s="309" t="s">
        <v>561</v>
      </c>
      <c r="J93" s="309"/>
      <c r="K93" s="323"/>
    </row>
    <row r="94" s="1" customFormat="1" ht="15" customHeight="1">
      <c r="B94" s="334"/>
      <c r="C94" s="309" t="s">
        <v>562</v>
      </c>
      <c r="D94" s="309"/>
      <c r="E94" s="309"/>
      <c r="F94" s="332" t="s">
        <v>529</v>
      </c>
      <c r="G94" s="333"/>
      <c r="H94" s="309" t="s">
        <v>563</v>
      </c>
      <c r="I94" s="309" t="s">
        <v>564</v>
      </c>
      <c r="J94" s="309"/>
      <c r="K94" s="323"/>
    </row>
    <row r="95" s="1" customFormat="1" ht="15" customHeight="1">
      <c r="B95" s="334"/>
      <c r="C95" s="309" t="s">
        <v>565</v>
      </c>
      <c r="D95" s="309"/>
      <c r="E95" s="309"/>
      <c r="F95" s="332" t="s">
        <v>529</v>
      </c>
      <c r="G95" s="333"/>
      <c r="H95" s="309" t="s">
        <v>565</v>
      </c>
      <c r="I95" s="309" t="s">
        <v>564</v>
      </c>
      <c r="J95" s="309"/>
      <c r="K95" s="323"/>
    </row>
    <row r="96" s="1" customFormat="1" ht="15" customHeight="1">
      <c r="B96" s="334"/>
      <c r="C96" s="309" t="s">
        <v>37</v>
      </c>
      <c r="D96" s="309"/>
      <c r="E96" s="309"/>
      <c r="F96" s="332" t="s">
        <v>529</v>
      </c>
      <c r="G96" s="333"/>
      <c r="H96" s="309" t="s">
        <v>566</v>
      </c>
      <c r="I96" s="309" t="s">
        <v>564</v>
      </c>
      <c r="J96" s="309"/>
      <c r="K96" s="323"/>
    </row>
    <row r="97" s="1" customFormat="1" ht="15" customHeight="1">
      <c r="B97" s="334"/>
      <c r="C97" s="309" t="s">
        <v>47</v>
      </c>
      <c r="D97" s="309"/>
      <c r="E97" s="309"/>
      <c r="F97" s="332" t="s">
        <v>529</v>
      </c>
      <c r="G97" s="333"/>
      <c r="H97" s="309" t="s">
        <v>567</v>
      </c>
      <c r="I97" s="309" t="s">
        <v>564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568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523</v>
      </c>
      <c r="D103" s="324"/>
      <c r="E103" s="324"/>
      <c r="F103" s="324" t="s">
        <v>524</v>
      </c>
      <c r="G103" s="325"/>
      <c r="H103" s="324" t="s">
        <v>53</v>
      </c>
      <c r="I103" s="324" t="s">
        <v>56</v>
      </c>
      <c r="J103" s="324" t="s">
        <v>525</v>
      </c>
      <c r="K103" s="323"/>
    </row>
    <row r="104" s="1" customFormat="1" ht="17.25" customHeight="1">
      <c r="B104" s="321"/>
      <c r="C104" s="326" t="s">
        <v>526</v>
      </c>
      <c r="D104" s="326"/>
      <c r="E104" s="326"/>
      <c r="F104" s="327" t="s">
        <v>527</v>
      </c>
      <c r="G104" s="328"/>
      <c r="H104" s="326"/>
      <c r="I104" s="326"/>
      <c r="J104" s="326" t="s">
        <v>528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52</v>
      </c>
      <c r="D106" s="331"/>
      <c r="E106" s="331"/>
      <c r="F106" s="332" t="s">
        <v>529</v>
      </c>
      <c r="G106" s="309"/>
      <c r="H106" s="309" t="s">
        <v>569</v>
      </c>
      <c r="I106" s="309" t="s">
        <v>531</v>
      </c>
      <c r="J106" s="309">
        <v>20</v>
      </c>
      <c r="K106" s="323"/>
    </row>
    <row r="107" s="1" customFormat="1" ht="15" customHeight="1">
      <c r="B107" s="321"/>
      <c r="C107" s="309" t="s">
        <v>532</v>
      </c>
      <c r="D107" s="309"/>
      <c r="E107" s="309"/>
      <c r="F107" s="332" t="s">
        <v>529</v>
      </c>
      <c r="G107" s="309"/>
      <c r="H107" s="309" t="s">
        <v>569</v>
      </c>
      <c r="I107" s="309" t="s">
        <v>531</v>
      </c>
      <c r="J107" s="309">
        <v>120</v>
      </c>
      <c r="K107" s="323"/>
    </row>
    <row r="108" s="1" customFormat="1" ht="15" customHeight="1">
      <c r="B108" s="334"/>
      <c r="C108" s="309" t="s">
        <v>534</v>
      </c>
      <c r="D108" s="309"/>
      <c r="E108" s="309"/>
      <c r="F108" s="332" t="s">
        <v>535</v>
      </c>
      <c r="G108" s="309"/>
      <c r="H108" s="309" t="s">
        <v>569</v>
      </c>
      <c r="I108" s="309" t="s">
        <v>531</v>
      </c>
      <c r="J108" s="309">
        <v>50</v>
      </c>
      <c r="K108" s="323"/>
    </row>
    <row r="109" s="1" customFormat="1" ht="15" customHeight="1">
      <c r="B109" s="334"/>
      <c r="C109" s="309" t="s">
        <v>537</v>
      </c>
      <c r="D109" s="309"/>
      <c r="E109" s="309"/>
      <c r="F109" s="332" t="s">
        <v>529</v>
      </c>
      <c r="G109" s="309"/>
      <c r="H109" s="309" t="s">
        <v>569</v>
      </c>
      <c r="I109" s="309" t="s">
        <v>539</v>
      </c>
      <c r="J109" s="309"/>
      <c r="K109" s="323"/>
    </row>
    <row r="110" s="1" customFormat="1" ht="15" customHeight="1">
      <c r="B110" s="334"/>
      <c r="C110" s="309" t="s">
        <v>548</v>
      </c>
      <c r="D110" s="309"/>
      <c r="E110" s="309"/>
      <c r="F110" s="332" t="s">
        <v>535</v>
      </c>
      <c r="G110" s="309"/>
      <c r="H110" s="309" t="s">
        <v>569</v>
      </c>
      <c r="I110" s="309" t="s">
        <v>531</v>
      </c>
      <c r="J110" s="309">
        <v>50</v>
      </c>
      <c r="K110" s="323"/>
    </row>
    <row r="111" s="1" customFormat="1" ht="15" customHeight="1">
      <c r="B111" s="334"/>
      <c r="C111" s="309" t="s">
        <v>556</v>
      </c>
      <c r="D111" s="309"/>
      <c r="E111" s="309"/>
      <c r="F111" s="332" t="s">
        <v>535</v>
      </c>
      <c r="G111" s="309"/>
      <c r="H111" s="309" t="s">
        <v>569</v>
      </c>
      <c r="I111" s="309" t="s">
        <v>531</v>
      </c>
      <c r="J111" s="309">
        <v>50</v>
      </c>
      <c r="K111" s="323"/>
    </row>
    <row r="112" s="1" customFormat="1" ht="15" customHeight="1">
      <c r="B112" s="334"/>
      <c r="C112" s="309" t="s">
        <v>554</v>
      </c>
      <c r="D112" s="309"/>
      <c r="E112" s="309"/>
      <c r="F112" s="332" t="s">
        <v>535</v>
      </c>
      <c r="G112" s="309"/>
      <c r="H112" s="309" t="s">
        <v>569</v>
      </c>
      <c r="I112" s="309" t="s">
        <v>531</v>
      </c>
      <c r="J112" s="309">
        <v>50</v>
      </c>
      <c r="K112" s="323"/>
    </row>
    <row r="113" s="1" customFormat="1" ht="15" customHeight="1">
      <c r="B113" s="334"/>
      <c r="C113" s="309" t="s">
        <v>52</v>
      </c>
      <c r="D113" s="309"/>
      <c r="E113" s="309"/>
      <c r="F113" s="332" t="s">
        <v>529</v>
      </c>
      <c r="G113" s="309"/>
      <c r="H113" s="309" t="s">
        <v>570</v>
      </c>
      <c r="I113" s="309" t="s">
        <v>531</v>
      </c>
      <c r="J113" s="309">
        <v>20</v>
      </c>
      <c r="K113" s="323"/>
    </row>
    <row r="114" s="1" customFormat="1" ht="15" customHeight="1">
      <c r="B114" s="334"/>
      <c r="C114" s="309" t="s">
        <v>571</v>
      </c>
      <c r="D114" s="309"/>
      <c r="E114" s="309"/>
      <c r="F114" s="332" t="s">
        <v>529</v>
      </c>
      <c r="G114" s="309"/>
      <c r="H114" s="309" t="s">
        <v>572</v>
      </c>
      <c r="I114" s="309" t="s">
        <v>531</v>
      </c>
      <c r="J114" s="309">
        <v>120</v>
      </c>
      <c r="K114" s="323"/>
    </row>
    <row r="115" s="1" customFormat="1" ht="15" customHeight="1">
      <c r="B115" s="334"/>
      <c r="C115" s="309" t="s">
        <v>37</v>
      </c>
      <c r="D115" s="309"/>
      <c r="E115" s="309"/>
      <c r="F115" s="332" t="s">
        <v>529</v>
      </c>
      <c r="G115" s="309"/>
      <c r="H115" s="309" t="s">
        <v>573</v>
      </c>
      <c r="I115" s="309" t="s">
        <v>564</v>
      </c>
      <c r="J115" s="309"/>
      <c r="K115" s="323"/>
    </row>
    <row r="116" s="1" customFormat="1" ht="15" customHeight="1">
      <c r="B116" s="334"/>
      <c r="C116" s="309" t="s">
        <v>47</v>
      </c>
      <c r="D116" s="309"/>
      <c r="E116" s="309"/>
      <c r="F116" s="332" t="s">
        <v>529</v>
      </c>
      <c r="G116" s="309"/>
      <c r="H116" s="309" t="s">
        <v>574</v>
      </c>
      <c r="I116" s="309" t="s">
        <v>564</v>
      </c>
      <c r="J116" s="309"/>
      <c r="K116" s="323"/>
    </row>
    <row r="117" s="1" customFormat="1" ht="15" customHeight="1">
      <c r="B117" s="334"/>
      <c r="C117" s="309" t="s">
        <v>56</v>
      </c>
      <c r="D117" s="309"/>
      <c r="E117" s="309"/>
      <c r="F117" s="332" t="s">
        <v>529</v>
      </c>
      <c r="G117" s="309"/>
      <c r="H117" s="309" t="s">
        <v>575</v>
      </c>
      <c r="I117" s="309" t="s">
        <v>576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577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523</v>
      </c>
      <c r="D123" s="324"/>
      <c r="E123" s="324"/>
      <c r="F123" s="324" t="s">
        <v>524</v>
      </c>
      <c r="G123" s="325"/>
      <c r="H123" s="324" t="s">
        <v>53</v>
      </c>
      <c r="I123" s="324" t="s">
        <v>56</v>
      </c>
      <c r="J123" s="324" t="s">
        <v>525</v>
      </c>
      <c r="K123" s="353"/>
    </row>
    <row r="124" s="1" customFormat="1" ht="17.25" customHeight="1">
      <c r="B124" s="352"/>
      <c r="C124" s="326" t="s">
        <v>526</v>
      </c>
      <c r="D124" s="326"/>
      <c r="E124" s="326"/>
      <c r="F124" s="327" t="s">
        <v>527</v>
      </c>
      <c r="G124" s="328"/>
      <c r="H124" s="326"/>
      <c r="I124" s="326"/>
      <c r="J124" s="326" t="s">
        <v>528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532</v>
      </c>
      <c r="D126" s="331"/>
      <c r="E126" s="331"/>
      <c r="F126" s="332" t="s">
        <v>529</v>
      </c>
      <c r="G126" s="309"/>
      <c r="H126" s="309" t="s">
        <v>569</v>
      </c>
      <c r="I126" s="309" t="s">
        <v>531</v>
      </c>
      <c r="J126" s="309">
        <v>120</v>
      </c>
      <c r="K126" s="357"/>
    </row>
    <row r="127" s="1" customFormat="1" ht="15" customHeight="1">
      <c r="B127" s="354"/>
      <c r="C127" s="309" t="s">
        <v>578</v>
      </c>
      <c r="D127" s="309"/>
      <c r="E127" s="309"/>
      <c r="F127" s="332" t="s">
        <v>529</v>
      </c>
      <c r="G127" s="309"/>
      <c r="H127" s="309" t="s">
        <v>579</v>
      </c>
      <c r="I127" s="309" t="s">
        <v>531</v>
      </c>
      <c r="J127" s="309" t="s">
        <v>580</v>
      </c>
      <c r="K127" s="357"/>
    </row>
    <row r="128" s="1" customFormat="1" ht="15" customHeight="1">
      <c r="B128" s="354"/>
      <c r="C128" s="309" t="s">
        <v>83</v>
      </c>
      <c r="D128" s="309"/>
      <c r="E128" s="309"/>
      <c r="F128" s="332" t="s">
        <v>529</v>
      </c>
      <c r="G128" s="309"/>
      <c r="H128" s="309" t="s">
        <v>581</v>
      </c>
      <c r="I128" s="309" t="s">
        <v>531</v>
      </c>
      <c r="J128" s="309" t="s">
        <v>580</v>
      </c>
      <c r="K128" s="357"/>
    </row>
    <row r="129" s="1" customFormat="1" ht="15" customHeight="1">
      <c r="B129" s="354"/>
      <c r="C129" s="309" t="s">
        <v>540</v>
      </c>
      <c r="D129" s="309"/>
      <c r="E129" s="309"/>
      <c r="F129" s="332" t="s">
        <v>535</v>
      </c>
      <c r="G129" s="309"/>
      <c r="H129" s="309" t="s">
        <v>541</v>
      </c>
      <c r="I129" s="309" t="s">
        <v>531</v>
      </c>
      <c r="J129" s="309">
        <v>15</v>
      </c>
      <c r="K129" s="357"/>
    </row>
    <row r="130" s="1" customFormat="1" ht="15" customHeight="1">
      <c r="B130" s="354"/>
      <c r="C130" s="335" t="s">
        <v>542</v>
      </c>
      <c r="D130" s="335"/>
      <c r="E130" s="335"/>
      <c r="F130" s="336" t="s">
        <v>535</v>
      </c>
      <c r="G130" s="335"/>
      <c r="H130" s="335" t="s">
        <v>543</v>
      </c>
      <c r="I130" s="335" t="s">
        <v>531</v>
      </c>
      <c r="J130" s="335">
        <v>15</v>
      </c>
      <c r="K130" s="357"/>
    </row>
    <row r="131" s="1" customFormat="1" ht="15" customHeight="1">
      <c r="B131" s="354"/>
      <c r="C131" s="335" t="s">
        <v>544</v>
      </c>
      <c r="D131" s="335"/>
      <c r="E131" s="335"/>
      <c r="F131" s="336" t="s">
        <v>535</v>
      </c>
      <c r="G131" s="335"/>
      <c r="H131" s="335" t="s">
        <v>545</v>
      </c>
      <c r="I131" s="335" t="s">
        <v>531</v>
      </c>
      <c r="J131" s="335">
        <v>20</v>
      </c>
      <c r="K131" s="357"/>
    </row>
    <row r="132" s="1" customFormat="1" ht="15" customHeight="1">
      <c r="B132" s="354"/>
      <c r="C132" s="335" t="s">
        <v>546</v>
      </c>
      <c r="D132" s="335"/>
      <c r="E132" s="335"/>
      <c r="F132" s="336" t="s">
        <v>535</v>
      </c>
      <c r="G132" s="335"/>
      <c r="H132" s="335" t="s">
        <v>547</v>
      </c>
      <c r="I132" s="335" t="s">
        <v>531</v>
      </c>
      <c r="J132" s="335">
        <v>20</v>
      </c>
      <c r="K132" s="357"/>
    </row>
    <row r="133" s="1" customFormat="1" ht="15" customHeight="1">
      <c r="B133" s="354"/>
      <c r="C133" s="309" t="s">
        <v>534</v>
      </c>
      <c r="D133" s="309"/>
      <c r="E133" s="309"/>
      <c r="F133" s="332" t="s">
        <v>535</v>
      </c>
      <c r="G133" s="309"/>
      <c r="H133" s="309" t="s">
        <v>569</v>
      </c>
      <c r="I133" s="309" t="s">
        <v>531</v>
      </c>
      <c r="J133" s="309">
        <v>50</v>
      </c>
      <c r="K133" s="357"/>
    </row>
    <row r="134" s="1" customFormat="1" ht="15" customHeight="1">
      <c r="B134" s="354"/>
      <c r="C134" s="309" t="s">
        <v>548</v>
      </c>
      <c r="D134" s="309"/>
      <c r="E134" s="309"/>
      <c r="F134" s="332" t="s">
        <v>535</v>
      </c>
      <c r="G134" s="309"/>
      <c r="H134" s="309" t="s">
        <v>569</v>
      </c>
      <c r="I134" s="309" t="s">
        <v>531</v>
      </c>
      <c r="J134" s="309">
        <v>50</v>
      </c>
      <c r="K134" s="357"/>
    </row>
    <row r="135" s="1" customFormat="1" ht="15" customHeight="1">
      <c r="B135" s="354"/>
      <c r="C135" s="309" t="s">
        <v>554</v>
      </c>
      <c r="D135" s="309"/>
      <c r="E135" s="309"/>
      <c r="F135" s="332" t="s">
        <v>535</v>
      </c>
      <c r="G135" s="309"/>
      <c r="H135" s="309" t="s">
        <v>569</v>
      </c>
      <c r="I135" s="309" t="s">
        <v>531</v>
      </c>
      <c r="J135" s="309">
        <v>50</v>
      </c>
      <c r="K135" s="357"/>
    </row>
    <row r="136" s="1" customFormat="1" ht="15" customHeight="1">
      <c r="B136" s="354"/>
      <c r="C136" s="309" t="s">
        <v>556</v>
      </c>
      <c r="D136" s="309"/>
      <c r="E136" s="309"/>
      <c r="F136" s="332" t="s">
        <v>535</v>
      </c>
      <c r="G136" s="309"/>
      <c r="H136" s="309" t="s">
        <v>569</v>
      </c>
      <c r="I136" s="309" t="s">
        <v>531</v>
      </c>
      <c r="J136" s="309">
        <v>50</v>
      </c>
      <c r="K136" s="357"/>
    </row>
    <row r="137" s="1" customFormat="1" ht="15" customHeight="1">
      <c r="B137" s="354"/>
      <c r="C137" s="309" t="s">
        <v>557</v>
      </c>
      <c r="D137" s="309"/>
      <c r="E137" s="309"/>
      <c r="F137" s="332" t="s">
        <v>535</v>
      </c>
      <c r="G137" s="309"/>
      <c r="H137" s="309" t="s">
        <v>582</v>
      </c>
      <c r="I137" s="309" t="s">
        <v>531</v>
      </c>
      <c r="J137" s="309">
        <v>255</v>
      </c>
      <c r="K137" s="357"/>
    </row>
    <row r="138" s="1" customFormat="1" ht="15" customHeight="1">
      <c r="B138" s="354"/>
      <c r="C138" s="309" t="s">
        <v>559</v>
      </c>
      <c r="D138" s="309"/>
      <c r="E138" s="309"/>
      <c r="F138" s="332" t="s">
        <v>529</v>
      </c>
      <c r="G138" s="309"/>
      <c r="H138" s="309" t="s">
        <v>583</v>
      </c>
      <c r="I138" s="309" t="s">
        <v>561</v>
      </c>
      <c r="J138" s="309"/>
      <c r="K138" s="357"/>
    </row>
    <row r="139" s="1" customFormat="1" ht="15" customHeight="1">
      <c r="B139" s="354"/>
      <c r="C139" s="309" t="s">
        <v>562</v>
      </c>
      <c r="D139" s="309"/>
      <c r="E139" s="309"/>
      <c r="F139" s="332" t="s">
        <v>529</v>
      </c>
      <c r="G139" s="309"/>
      <c r="H139" s="309" t="s">
        <v>584</v>
      </c>
      <c r="I139" s="309" t="s">
        <v>564</v>
      </c>
      <c r="J139" s="309"/>
      <c r="K139" s="357"/>
    </row>
    <row r="140" s="1" customFormat="1" ht="15" customHeight="1">
      <c r="B140" s="354"/>
      <c r="C140" s="309" t="s">
        <v>565</v>
      </c>
      <c r="D140" s="309"/>
      <c r="E140" s="309"/>
      <c r="F140" s="332" t="s">
        <v>529</v>
      </c>
      <c r="G140" s="309"/>
      <c r="H140" s="309" t="s">
        <v>565</v>
      </c>
      <c r="I140" s="309" t="s">
        <v>564</v>
      </c>
      <c r="J140" s="309"/>
      <c r="K140" s="357"/>
    </row>
    <row r="141" s="1" customFormat="1" ht="15" customHeight="1">
      <c r="B141" s="354"/>
      <c r="C141" s="309" t="s">
        <v>37</v>
      </c>
      <c r="D141" s="309"/>
      <c r="E141" s="309"/>
      <c r="F141" s="332" t="s">
        <v>529</v>
      </c>
      <c r="G141" s="309"/>
      <c r="H141" s="309" t="s">
        <v>585</v>
      </c>
      <c r="I141" s="309" t="s">
        <v>564</v>
      </c>
      <c r="J141" s="309"/>
      <c r="K141" s="357"/>
    </row>
    <row r="142" s="1" customFormat="1" ht="15" customHeight="1">
      <c r="B142" s="354"/>
      <c r="C142" s="309" t="s">
        <v>586</v>
      </c>
      <c r="D142" s="309"/>
      <c r="E142" s="309"/>
      <c r="F142" s="332" t="s">
        <v>529</v>
      </c>
      <c r="G142" s="309"/>
      <c r="H142" s="309" t="s">
        <v>587</v>
      </c>
      <c r="I142" s="309" t="s">
        <v>564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588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523</v>
      </c>
      <c r="D148" s="324"/>
      <c r="E148" s="324"/>
      <c r="F148" s="324" t="s">
        <v>524</v>
      </c>
      <c r="G148" s="325"/>
      <c r="H148" s="324" t="s">
        <v>53</v>
      </c>
      <c r="I148" s="324" t="s">
        <v>56</v>
      </c>
      <c r="J148" s="324" t="s">
        <v>525</v>
      </c>
      <c r="K148" s="323"/>
    </row>
    <row r="149" s="1" customFormat="1" ht="17.25" customHeight="1">
      <c r="B149" s="321"/>
      <c r="C149" s="326" t="s">
        <v>526</v>
      </c>
      <c r="D149" s="326"/>
      <c r="E149" s="326"/>
      <c r="F149" s="327" t="s">
        <v>527</v>
      </c>
      <c r="G149" s="328"/>
      <c r="H149" s="326"/>
      <c r="I149" s="326"/>
      <c r="J149" s="326" t="s">
        <v>528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532</v>
      </c>
      <c r="D151" s="309"/>
      <c r="E151" s="309"/>
      <c r="F151" s="362" t="s">
        <v>529</v>
      </c>
      <c r="G151" s="309"/>
      <c r="H151" s="361" t="s">
        <v>569</v>
      </c>
      <c r="I151" s="361" t="s">
        <v>531</v>
      </c>
      <c r="J151" s="361">
        <v>120</v>
      </c>
      <c r="K151" s="357"/>
    </row>
    <row r="152" s="1" customFormat="1" ht="15" customHeight="1">
      <c r="B152" s="334"/>
      <c r="C152" s="361" t="s">
        <v>578</v>
      </c>
      <c r="D152" s="309"/>
      <c r="E152" s="309"/>
      <c r="F152" s="362" t="s">
        <v>529</v>
      </c>
      <c r="G152" s="309"/>
      <c r="H152" s="361" t="s">
        <v>589</v>
      </c>
      <c r="I152" s="361" t="s">
        <v>531</v>
      </c>
      <c r="J152" s="361" t="s">
        <v>580</v>
      </c>
      <c r="K152" s="357"/>
    </row>
    <row r="153" s="1" customFormat="1" ht="15" customHeight="1">
      <c r="B153" s="334"/>
      <c r="C153" s="361" t="s">
        <v>83</v>
      </c>
      <c r="D153" s="309"/>
      <c r="E153" s="309"/>
      <c r="F153" s="362" t="s">
        <v>529</v>
      </c>
      <c r="G153" s="309"/>
      <c r="H153" s="361" t="s">
        <v>590</v>
      </c>
      <c r="I153" s="361" t="s">
        <v>531</v>
      </c>
      <c r="J153" s="361" t="s">
        <v>580</v>
      </c>
      <c r="K153" s="357"/>
    </row>
    <row r="154" s="1" customFormat="1" ht="15" customHeight="1">
      <c r="B154" s="334"/>
      <c r="C154" s="361" t="s">
        <v>534</v>
      </c>
      <c r="D154" s="309"/>
      <c r="E154" s="309"/>
      <c r="F154" s="362" t="s">
        <v>535</v>
      </c>
      <c r="G154" s="309"/>
      <c r="H154" s="361" t="s">
        <v>569</v>
      </c>
      <c r="I154" s="361" t="s">
        <v>531</v>
      </c>
      <c r="J154" s="361">
        <v>50</v>
      </c>
      <c r="K154" s="357"/>
    </row>
    <row r="155" s="1" customFormat="1" ht="15" customHeight="1">
      <c r="B155" s="334"/>
      <c r="C155" s="361" t="s">
        <v>537</v>
      </c>
      <c r="D155" s="309"/>
      <c r="E155" s="309"/>
      <c r="F155" s="362" t="s">
        <v>529</v>
      </c>
      <c r="G155" s="309"/>
      <c r="H155" s="361" t="s">
        <v>569</v>
      </c>
      <c r="I155" s="361" t="s">
        <v>539</v>
      </c>
      <c r="J155" s="361"/>
      <c r="K155" s="357"/>
    </row>
    <row r="156" s="1" customFormat="1" ht="15" customHeight="1">
      <c r="B156" s="334"/>
      <c r="C156" s="361" t="s">
        <v>548</v>
      </c>
      <c r="D156" s="309"/>
      <c r="E156" s="309"/>
      <c r="F156" s="362" t="s">
        <v>535</v>
      </c>
      <c r="G156" s="309"/>
      <c r="H156" s="361" t="s">
        <v>569</v>
      </c>
      <c r="I156" s="361" t="s">
        <v>531</v>
      </c>
      <c r="J156" s="361">
        <v>50</v>
      </c>
      <c r="K156" s="357"/>
    </row>
    <row r="157" s="1" customFormat="1" ht="15" customHeight="1">
      <c r="B157" s="334"/>
      <c r="C157" s="361" t="s">
        <v>556</v>
      </c>
      <c r="D157" s="309"/>
      <c r="E157" s="309"/>
      <c r="F157" s="362" t="s">
        <v>535</v>
      </c>
      <c r="G157" s="309"/>
      <c r="H157" s="361" t="s">
        <v>569</v>
      </c>
      <c r="I157" s="361" t="s">
        <v>531</v>
      </c>
      <c r="J157" s="361">
        <v>50</v>
      </c>
      <c r="K157" s="357"/>
    </row>
    <row r="158" s="1" customFormat="1" ht="15" customHeight="1">
      <c r="B158" s="334"/>
      <c r="C158" s="361" t="s">
        <v>554</v>
      </c>
      <c r="D158" s="309"/>
      <c r="E158" s="309"/>
      <c r="F158" s="362" t="s">
        <v>535</v>
      </c>
      <c r="G158" s="309"/>
      <c r="H158" s="361" t="s">
        <v>569</v>
      </c>
      <c r="I158" s="361" t="s">
        <v>531</v>
      </c>
      <c r="J158" s="361">
        <v>50</v>
      </c>
      <c r="K158" s="357"/>
    </row>
    <row r="159" s="1" customFormat="1" ht="15" customHeight="1">
      <c r="B159" s="334"/>
      <c r="C159" s="361" t="s">
        <v>97</v>
      </c>
      <c r="D159" s="309"/>
      <c r="E159" s="309"/>
      <c r="F159" s="362" t="s">
        <v>529</v>
      </c>
      <c r="G159" s="309"/>
      <c r="H159" s="361" t="s">
        <v>591</v>
      </c>
      <c r="I159" s="361" t="s">
        <v>531</v>
      </c>
      <c r="J159" s="361" t="s">
        <v>592</v>
      </c>
      <c r="K159" s="357"/>
    </row>
    <row r="160" s="1" customFormat="1" ht="15" customHeight="1">
      <c r="B160" s="334"/>
      <c r="C160" s="361" t="s">
        <v>593</v>
      </c>
      <c r="D160" s="309"/>
      <c r="E160" s="309"/>
      <c r="F160" s="362" t="s">
        <v>529</v>
      </c>
      <c r="G160" s="309"/>
      <c r="H160" s="361" t="s">
        <v>594</v>
      </c>
      <c r="I160" s="361" t="s">
        <v>564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595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523</v>
      </c>
      <c r="D166" s="324"/>
      <c r="E166" s="324"/>
      <c r="F166" s="324" t="s">
        <v>524</v>
      </c>
      <c r="G166" s="366"/>
      <c r="H166" s="367" t="s">
        <v>53</v>
      </c>
      <c r="I166" s="367" t="s">
        <v>56</v>
      </c>
      <c r="J166" s="324" t="s">
        <v>525</v>
      </c>
      <c r="K166" s="301"/>
    </row>
    <row r="167" s="1" customFormat="1" ht="17.25" customHeight="1">
      <c r="B167" s="302"/>
      <c r="C167" s="326" t="s">
        <v>526</v>
      </c>
      <c r="D167" s="326"/>
      <c r="E167" s="326"/>
      <c r="F167" s="327" t="s">
        <v>527</v>
      </c>
      <c r="G167" s="368"/>
      <c r="H167" s="369"/>
      <c r="I167" s="369"/>
      <c r="J167" s="326" t="s">
        <v>528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532</v>
      </c>
      <c r="D169" s="309"/>
      <c r="E169" s="309"/>
      <c r="F169" s="332" t="s">
        <v>529</v>
      </c>
      <c r="G169" s="309"/>
      <c r="H169" s="309" t="s">
        <v>569</v>
      </c>
      <c r="I169" s="309" t="s">
        <v>531</v>
      </c>
      <c r="J169" s="309">
        <v>120</v>
      </c>
      <c r="K169" s="357"/>
    </row>
    <row r="170" s="1" customFormat="1" ht="15" customHeight="1">
      <c r="B170" s="334"/>
      <c r="C170" s="309" t="s">
        <v>578</v>
      </c>
      <c r="D170" s="309"/>
      <c r="E170" s="309"/>
      <c r="F170" s="332" t="s">
        <v>529</v>
      </c>
      <c r="G170" s="309"/>
      <c r="H170" s="309" t="s">
        <v>579</v>
      </c>
      <c r="I170" s="309" t="s">
        <v>531</v>
      </c>
      <c r="J170" s="309" t="s">
        <v>580</v>
      </c>
      <c r="K170" s="357"/>
    </row>
    <row r="171" s="1" customFormat="1" ht="15" customHeight="1">
      <c r="B171" s="334"/>
      <c r="C171" s="309" t="s">
        <v>83</v>
      </c>
      <c r="D171" s="309"/>
      <c r="E171" s="309"/>
      <c r="F171" s="332" t="s">
        <v>529</v>
      </c>
      <c r="G171" s="309"/>
      <c r="H171" s="309" t="s">
        <v>596</v>
      </c>
      <c r="I171" s="309" t="s">
        <v>531</v>
      </c>
      <c r="J171" s="309" t="s">
        <v>580</v>
      </c>
      <c r="K171" s="357"/>
    </row>
    <row r="172" s="1" customFormat="1" ht="15" customHeight="1">
      <c r="B172" s="334"/>
      <c r="C172" s="309" t="s">
        <v>534</v>
      </c>
      <c r="D172" s="309"/>
      <c r="E172" s="309"/>
      <c r="F172" s="332" t="s">
        <v>535</v>
      </c>
      <c r="G172" s="309"/>
      <c r="H172" s="309" t="s">
        <v>596</v>
      </c>
      <c r="I172" s="309" t="s">
        <v>531</v>
      </c>
      <c r="J172" s="309">
        <v>50</v>
      </c>
      <c r="K172" s="357"/>
    </row>
    <row r="173" s="1" customFormat="1" ht="15" customHeight="1">
      <c r="B173" s="334"/>
      <c r="C173" s="309" t="s">
        <v>537</v>
      </c>
      <c r="D173" s="309"/>
      <c r="E173" s="309"/>
      <c r="F173" s="332" t="s">
        <v>529</v>
      </c>
      <c r="G173" s="309"/>
      <c r="H173" s="309" t="s">
        <v>596</v>
      </c>
      <c r="I173" s="309" t="s">
        <v>539</v>
      </c>
      <c r="J173" s="309"/>
      <c r="K173" s="357"/>
    </row>
    <row r="174" s="1" customFormat="1" ht="15" customHeight="1">
      <c r="B174" s="334"/>
      <c r="C174" s="309" t="s">
        <v>548</v>
      </c>
      <c r="D174" s="309"/>
      <c r="E174" s="309"/>
      <c r="F174" s="332" t="s">
        <v>535</v>
      </c>
      <c r="G174" s="309"/>
      <c r="H174" s="309" t="s">
        <v>596</v>
      </c>
      <c r="I174" s="309" t="s">
        <v>531</v>
      </c>
      <c r="J174" s="309">
        <v>50</v>
      </c>
      <c r="K174" s="357"/>
    </row>
    <row r="175" s="1" customFormat="1" ht="15" customHeight="1">
      <c r="B175" s="334"/>
      <c r="C175" s="309" t="s">
        <v>556</v>
      </c>
      <c r="D175" s="309"/>
      <c r="E175" s="309"/>
      <c r="F175" s="332" t="s">
        <v>535</v>
      </c>
      <c r="G175" s="309"/>
      <c r="H175" s="309" t="s">
        <v>596</v>
      </c>
      <c r="I175" s="309" t="s">
        <v>531</v>
      </c>
      <c r="J175" s="309">
        <v>50</v>
      </c>
      <c r="K175" s="357"/>
    </row>
    <row r="176" s="1" customFormat="1" ht="15" customHeight="1">
      <c r="B176" s="334"/>
      <c r="C176" s="309" t="s">
        <v>554</v>
      </c>
      <c r="D176" s="309"/>
      <c r="E176" s="309"/>
      <c r="F176" s="332" t="s">
        <v>535</v>
      </c>
      <c r="G176" s="309"/>
      <c r="H176" s="309" t="s">
        <v>596</v>
      </c>
      <c r="I176" s="309" t="s">
        <v>531</v>
      </c>
      <c r="J176" s="309">
        <v>50</v>
      </c>
      <c r="K176" s="357"/>
    </row>
    <row r="177" s="1" customFormat="1" ht="15" customHeight="1">
      <c r="B177" s="334"/>
      <c r="C177" s="309" t="s">
        <v>110</v>
      </c>
      <c r="D177" s="309"/>
      <c r="E177" s="309"/>
      <c r="F177" s="332" t="s">
        <v>529</v>
      </c>
      <c r="G177" s="309"/>
      <c r="H177" s="309" t="s">
        <v>597</v>
      </c>
      <c r="I177" s="309" t="s">
        <v>598</v>
      </c>
      <c r="J177" s="309"/>
      <c r="K177" s="357"/>
    </row>
    <row r="178" s="1" customFormat="1" ht="15" customHeight="1">
      <c r="B178" s="334"/>
      <c r="C178" s="309" t="s">
        <v>56</v>
      </c>
      <c r="D178" s="309"/>
      <c r="E178" s="309"/>
      <c r="F178" s="332" t="s">
        <v>529</v>
      </c>
      <c r="G178" s="309"/>
      <c r="H178" s="309" t="s">
        <v>599</v>
      </c>
      <c r="I178" s="309" t="s">
        <v>600</v>
      </c>
      <c r="J178" s="309">
        <v>1</v>
      </c>
      <c r="K178" s="357"/>
    </row>
    <row r="179" s="1" customFormat="1" ht="15" customHeight="1">
      <c r="B179" s="334"/>
      <c r="C179" s="309" t="s">
        <v>52</v>
      </c>
      <c r="D179" s="309"/>
      <c r="E179" s="309"/>
      <c r="F179" s="332" t="s">
        <v>529</v>
      </c>
      <c r="G179" s="309"/>
      <c r="H179" s="309" t="s">
        <v>601</v>
      </c>
      <c r="I179" s="309" t="s">
        <v>531</v>
      </c>
      <c r="J179" s="309">
        <v>20</v>
      </c>
      <c r="K179" s="357"/>
    </row>
    <row r="180" s="1" customFormat="1" ht="15" customHeight="1">
      <c r="B180" s="334"/>
      <c r="C180" s="309" t="s">
        <v>53</v>
      </c>
      <c r="D180" s="309"/>
      <c r="E180" s="309"/>
      <c r="F180" s="332" t="s">
        <v>529</v>
      </c>
      <c r="G180" s="309"/>
      <c r="H180" s="309" t="s">
        <v>602</v>
      </c>
      <c r="I180" s="309" t="s">
        <v>531</v>
      </c>
      <c r="J180" s="309">
        <v>255</v>
      </c>
      <c r="K180" s="357"/>
    </row>
    <row r="181" s="1" customFormat="1" ht="15" customHeight="1">
      <c r="B181" s="334"/>
      <c r="C181" s="309" t="s">
        <v>111</v>
      </c>
      <c r="D181" s="309"/>
      <c r="E181" s="309"/>
      <c r="F181" s="332" t="s">
        <v>529</v>
      </c>
      <c r="G181" s="309"/>
      <c r="H181" s="309" t="s">
        <v>493</v>
      </c>
      <c r="I181" s="309" t="s">
        <v>531</v>
      </c>
      <c r="J181" s="309">
        <v>10</v>
      </c>
      <c r="K181" s="357"/>
    </row>
    <row r="182" s="1" customFormat="1" ht="15" customHeight="1">
      <c r="B182" s="334"/>
      <c r="C182" s="309" t="s">
        <v>112</v>
      </c>
      <c r="D182" s="309"/>
      <c r="E182" s="309"/>
      <c r="F182" s="332" t="s">
        <v>529</v>
      </c>
      <c r="G182" s="309"/>
      <c r="H182" s="309" t="s">
        <v>603</v>
      </c>
      <c r="I182" s="309" t="s">
        <v>564</v>
      </c>
      <c r="J182" s="309"/>
      <c r="K182" s="357"/>
    </row>
    <row r="183" s="1" customFormat="1" ht="15" customHeight="1">
      <c r="B183" s="334"/>
      <c r="C183" s="309" t="s">
        <v>604</v>
      </c>
      <c r="D183" s="309"/>
      <c r="E183" s="309"/>
      <c r="F183" s="332" t="s">
        <v>529</v>
      </c>
      <c r="G183" s="309"/>
      <c r="H183" s="309" t="s">
        <v>605</v>
      </c>
      <c r="I183" s="309" t="s">
        <v>564</v>
      </c>
      <c r="J183" s="309"/>
      <c r="K183" s="357"/>
    </row>
    <row r="184" s="1" customFormat="1" ht="15" customHeight="1">
      <c r="B184" s="334"/>
      <c r="C184" s="309" t="s">
        <v>593</v>
      </c>
      <c r="D184" s="309"/>
      <c r="E184" s="309"/>
      <c r="F184" s="332" t="s">
        <v>529</v>
      </c>
      <c r="G184" s="309"/>
      <c r="H184" s="309" t="s">
        <v>606</v>
      </c>
      <c r="I184" s="309" t="s">
        <v>564</v>
      </c>
      <c r="J184" s="309"/>
      <c r="K184" s="357"/>
    </row>
    <row r="185" s="1" customFormat="1" ht="15" customHeight="1">
      <c r="B185" s="334"/>
      <c r="C185" s="309" t="s">
        <v>114</v>
      </c>
      <c r="D185" s="309"/>
      <c r="E185" s="309"/>
      <c r="F185" s="332" t="s">
        <v>535</v>
      </c>
      <c r="G185" s="309"/>
      <c r="H185" s="309" t="s">
        <v>607</v>
      </c>
      <c r="I185" s="309" t="s">
        <v>531</v>
      </c>
      <c r="J185" s="309">
        <v>50</v>
      </c>
      <c r="K185" s="357"/>
    </row>
    <row r="186" s="1" customFormat="1" ht="15" customHeight="1">
      <c r="B186" s="334"/>
      <c r="C186" s="309" t="s">
        <v>608</v>
      </c>
      <c r="D186" s="309"/>
      <c r="E186" s="309"/>
      <c r="F186" s="332" t="s">
        <v>535</v>
      </c>
      <c r="G186" s="309"/>
      <c r="H186" s="309" t="s">
        <v>609</v>
      </c>
      <c r="I186" s="309" t="s">
        <v>610</v>
      </c>
      <c r="J186" s="309"/>
      <c r="K186" s="357"/>
    </row>
    <row r="187" s="1" customFormat="1" ht="15" customHeight="1">
      <c r="B187" s="334"/>
      <c r="C187" s="309" t="s">
        <v>611</v>
      </c>
      <c r="D187" s="309"/>
      <c r="E187" s="309"/>
      <c r="F187" s="332" t="s">
        <v>535</v>
      </c>
      <c r="G187" s="309"/>
      <c r="H187" s="309" t="s">
        <v>612</v>
      </c>
      <c r="I187" s="309" t="s">
        <v>610</v>
      </c>
      <c r="J187" s="309"/>
      <c r="K187" s="357"/>
    </row>
    <row r="188" s="1" customFormat="1" ht="15" customHeight="1">
      <c r="B188" s="334"/>
      <c r="C188" s="309" t="s">
        <v>613</v>
      </c>
      <c r="D188" s="309"/>
      <c r="E188" s="309"/>
      <c r="F188" s="332" t="s">
        <v>535</v>
      </c>
      <c r="G188" s="309"/>
      <c r="H188" s="309" t="s">
        <v>614</v>
      </c>
      <c r="I188" s="309" t="s">
        <v>610</v>
      </c>
      <c r="J188" s="309"/>
      <c r="K188" s="357"/>
    </row>
    <row r="189" s="1" customFormat="1" ht="15" customHeight="1">
      <c r="B189" s="334"/>
      <c r="C189" s="370" t="s">
        <v>615</v>
      </c>
      <c r="D189" s="309"/>
      <c r="E189" s="309"/>
      <c r="F189" s="332" t="s">
        <v>535</v>
      </c>
      <c r="G189" s="309"/>
      <c r="H189" s="309" t="s">
        <v>616</v>
      </c>
      <c r="I189" s="309" t="s">
        <v>617</v>
      </c>
      <c r="J189" s="371" t="s">
        <v>618</v>
      </c>
      <c r="K189" s="357"/>
    </row>
    <row r="190" s="1" customFormat="1" ht="15" customHeight="1">
      <c r="B190" s="334"/>
      <c r="C190" s="370" t="s">
        <v>41</v>
      </c>
      <c r="D190" s="309"/>
      <c r="E190" s="309"/>
      <c r="F190" s="332" t="s">
        <v>529</v>
      </c>
      <c r="G190" s="309"/>
      <c r="H190" s="306" t="s">
        <v>619</v>
      </c>
      <c r="I190" s="309" t="s">
        <v>620</v>
      </c>
      <c r="J190" s="309"/>
      <c r="K190" s="357"/>
    </row>
    <row r="191" s="1" customFormat="1" ht="15" customHeight="1">
      <c r="B191" s="334"/>
      <c r="C191" s="370" t="s">
        <v>621</v>
      </c>
      <c r="D191" s="309"/>
      <c r="E191" s="309"/>
      <c r="F191" s="332" t="s">
        <v>529</v>
      </c>
      <c r="G191" s="309"/>
      <c r="H191" s="309" t="s">
        <v>622</v>
      </c>
      <c r="I191" s="309" t="s">
        <v>564</v>
      </c>
      <c r="J191" s="309"/>
      <c r="K191" s="357"/>
    </row>
    <row r="192" s="1" customFormat="1" ht="15" customHeight="1">
      <c r="B192" s="334"/>
      <c r="C192" s="370" t="s">
        <v>623</v>
      </c>
      <c r="D192" s="309"/>
      <c r="E192" s="309"/>
      <c r="F192" s="332" t="s">
        <v>529</v>
      </c>
      <c r="G192" s="309"/>
      <c r="H192" s="309" t="s">
        <v>624</v>
      </c>
      <c r="I192" s="309" t="s">
        <v>564</v>
      </c>
      <c r="J192" s="309"/>
      <c r="K192" s="357"/>
    </row>
    <row r="193" s="1" customFormat="1" ht="15" customHeight="1">
      <c r="B193" s="334"/>
      <c r="C193" s="370" t="s">
        <v>625</v>
      </c>
      <c r="D193" s="309"/>
      <c r="E193" s="309"/>
      <c r="F193" s="332" t="s">
        <v>535</v>
      </c>
      <c r="G193" s="309"/>
      <c r="H193" s="309" t="s">
        <v>626</v>
      </c>
      <c r="I193" s="309" t="s">
        <v>564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627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628</v>
      </c>
      <c r="D200" s="373"/>
      <c r="E200" s="373"/>
      <c r="F200" s="373" t="s">
        <v>629</v>
      </c>
      <c r="G200" s="374"/>
      <c r="H200" s="373" t="s">
        <v>630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620</v>
      </c>
      <c r="D202" s="309"/>
      <c r="E202" s="309"/>
      <c r="F202" s="332" t="s">
        <v>42</v>
      </c>
      <c r="G202" s="309"/>
      <c r="H202" s="309" t="s">
        <v>631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43</v>
      </c>
      <c r="G203" s="309"/>
      <c r="H203" s="309" t="s">
        <v>632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46</v>
      </c>
      <c r="G204" s="309"/>
      <c r="H204" s="309" t="s">
        <v>633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44</v>
      </c>
      <c r="G205" s="309"/>
      <c r="H205" s="309" t="s">
        <v>634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45</v>
      </c>
      <c r="G206" s="309"/>
      <c r="H206" s="309" t="s">
        <v>635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576</v>
      </c>
      <c r="D208" s="309"/>
      <c r="E208" s="309"/>
      <c r="F208" s="332" t="s">
        <v>76</v>
      </c>
      <c r="G208" s="309"/>
      <c r="H208" s="309" t="s">
        <v>636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473</v>
      </c>
      <c r="G209" s="309"/>
      <c r="H209" s="309" t="s">
        <v>474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471</v>
      </c>
      <c r="G210" s="309"/>
      <c r="H210" s="309" t="s">
        <v>637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475</v>
      </c>
      <c r="G211" s="370"/>
      <c r="H211" s="361" t="s">
        <v>89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476</v>
      </c>
      <c r="G212" s="370"/>
      <c r="H212" s="361" t="s">
        <v>425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600</v>
      </c>
      <c r="D214" s="309"/>
      <c r="E214" s="309"/>
      <c r="F214" s="332">
        <v>1</v>
      </c>
      <c r="G214" s="370"/>
      <c r="H214" s="361" t="s">
        <v>638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639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640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641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2023-12-20T11:56:01Z</dcterms:created>
  <dcterms:modified xsi:type="dcterms:W3CDTF">2023-12-20T11:56:07Z</dcterms:modified>
</cp:coreProperties>
</file>