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615" windowWidth="22695" windowHeight="13740" activeTab="0"/>
  </bookViews>
  <sheets>
    <sheet name="Rekapitulace stavby" sheetId="1" r:id="rId1"/>
    <sheet name="D1_02_1 - Stavební" sheetId="2" r:id="rId2"/>
    <sheet name="D1_02_3 - Požárně bezpečn..." sheetId="3" r:id="rId3"/>
    <sheet name="D1_02_4a1 - Vytápění" sheetId="4" r:id="rId4"/>
    <sheet name="D1_02_4g - Silnoproudá el..." sheetId="5" r:id="rId5"/>
    <sheet name="OVN 02 - Ostatní a vedlej..." sheetId="6" r:id="rId6"/>
    <sheet name="Pokyny pro vyplnění" sheetId="7" r:id="rId7"/>
  </sheets>
  <definedNames>
    <definedName name="_xlnm._FilterDatabase" localSheetId="1" hidden="1">'D1_02_1 - Stavební'!$C$114:$K$114</definedName>
    <definedName name="_xlnm._FilterDatabase" localSheetId="2" hidden="1">'D1_02_3 - Požárně bezpečn...'!$C$85:$K$85</definedName>
    <definedName name="_xlnm._FilterDatabase" localSheetId="3" hidden="1">'D1_02_4a1 - Vytápění'!$C$89:$K$89</definedName>
    <definedName name="_xlnm._FilterDatabase" localSheetId="4" hidden="1">'D1_02_4g - Silnoproudá el...'!$C$84:$K$84</definedName>
    <definedName name="_xlnm._FilterDatabase" localSheetId="5" hidden="1">'OVN 02 - Ostatní a vedlej...'!$C$82:$K$82</definedName>
    <definedName name="_xlnm.Print_Area" localSheetId="1">'D1_02_1 - Stavební'!$C$4:$J$38,'D1_02_1 - Stavební'!$C$44:$J$94,'D1_02_1 - Stavební'!$C$100:$K$2422</definedName>
    <definedName name="_xlnm.Print_Area" localSheetId="2">'D1_02_3 - Požárně bezpečn...'!$C$4:$J$38,'D1_02_3 - Požárně bezpečn...'!$C$44:$J$65,'D1_02_3 - Požárně bezpečn...'!$C$71:$K$138</definedName>
    <definedName name="_xlnm.Print_Area" localSheetId="3">'D1_02_4a1 - Vytápění'!$C$4:$J$38,'D1_02_4a1 - Vytápění'!$C$44:$J$69,'D1_02_4a1 - Vytápění'!$C$75:$K$230</definedName>
    <definedName name="_xlnm.Print_Area" localSheetId="4">'D1_02_4g - Silnoproudá el...'!$C$4:$J$38,'D1_02_4g - Silnoproudá el...'!$C$44:$J$64,'D1_02_4g - Silnoproudá el...'!$C$70:$K$297</definedName>
    <definedName name="_xlnm.Print_Area" localSheetId="5">'OVN 02 - Ostatní a vedlej...'!$C$4:$J$36,'OVN 02 - Ostatní a vedlej...'!$C$42:$J$64,'OVN 02 - Ostatní a vedlej...'!$C$70:$K$195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'D1_02_1 - Stavební'!$114:$114</definedName>
    <definedName name="_xlnm.Print_Titles" localSheetId="2">'D1_02_3 - Požárně bezpečn...'!$85:$85</definedName>
    <definedName name="_xlnm.Print_Titles" localSheetId="3">'D1_02_4a1 - Vytápění'!$89:$89</definedName>
    <definedName name="_xlnm.Print_Titles" localSheetId="4">'D1_02_4g - Silnoproudá el...'!$84:$84</definedName>
    <definedName name="_xlnm.Print_Titles" localSheetId="5">'OVN 02 - Ostatní a vedlej...'!$82:$82</definedName>
  </definedNames>
  <calcPr calcId="125725"/>
</workbook>
</file>

<file path=xl/sharedStrings.xml><?xml version="1.0" encoding="utf-8"?>
<sst xmlns="http://schemas.openxmlformats.org/spreadsheetml/2006/main" count="30873" uniqueCount="3356">
  <si>
    <t>Export VZ</t>
  </si>
  <si>
    <t>List obsahuje:</t>
  </si>
  <si>
    <t>3.0</t>
  </si>
  <si>
    <t>ZAMOK</t>
  </si>
  <si>
    <t>False</t>
  </si>
  <si>
    <t>{16aaa7c5-2167-4d1c-b18e-ae19eb8f6c64}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</si>
  <si>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</si>
  <si>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</si>
  <si>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</si>
  <si>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</si>
  <si>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</si>
  <si>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</si>
  <si>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</si>
  <si>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</si>
  <si>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A42-15-P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</si>
  <si>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</si>
  <si>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</si>
  <si>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čtyř operačních sálů a sterilizace Krajské zdravotní a.s.Nemocnice Teplice o.z.</t>
  </si>
  <si>
    <t>0,1</t>
  </si>
  <si>
    <t>KSO:</t>
  </si>
  <si>
    <t/>
  </si>
  <si>
    <t>CC-CZ:</t>
  </si>
  <si>
    <t>1</t>
  </si>
  <si>
    <t>Místo:</t>
  </si>
  <si>
    <t>Teplice</t>
  </si>
  <si>
    <t>Datum:</t>
  </si>
  <si>
    <t>12. 10. 2016</t>
  </si>
  <si>
    <t>10</t>
  </si>
  <si>
    <t>100</t>
  </si>
  <si>
    <t>Zadavatel:</t>
  </si>
  <si>
    <t>IČ:</t>
  </si>
  <si>
    <t>Krajská zdravotní a.s., Ústí nad Labem</t>
  </si>
  <si>
    <t>DIČ:</t>
  </si>
  <si>
    <t>Uchazeč:</t>
  </si>
  <si>
    <t>Vyplň údaj</t>
  </si>
  <si>
    <t>Projektant:</t>
  </si>
  <si>
    <t>Atelier Penta v.o.s., Mrštíkova 12, Jihlava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</si>
  <si>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</si>
  <si>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</si>
  <si>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</si>
  <si>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</si>
  <si>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</si>
  <si>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</si>
  <si>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</si>
  <si>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</si>
  <si>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</si>
  <si>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</si>
  <si>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</si>
  <si>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</si>
  <si>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</si>
  <si>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</si>
  <si>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</si>
  <si>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</si>
  <si>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</si>
  <si>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</si>
  <si>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</si>
  <si>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</si>
  <si>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</si>
  <si>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</si>
  <si>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</si>
  <si>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</si>
  <si>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</si>
  <si>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</si>
  <si>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</si>
  <si>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</si>
  <si>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</si>
  <si>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</si>
  <si>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</si>
  <si>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</si>
  <si>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</si>
  <si>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</si>
  <si>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</si>
  <si>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</si>
  <si>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</si>
  <si>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</si>
  <si>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</si>
  <si>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</si>
  <si>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D1_02</t>
  </si>
  <si>
    <t>Stavební úpravy v pavilonu F</t>
  </si>
  <si>
    <t>STA</t>
  </si>
  <si>
    <t>{72e510f2-6ab0-4628-b878-0d8410bb3973}</t>
  </si>
  <si>
    <t>2</t>
  </si>
  <si>
    <t>D1_02_1</t>
  </si>
  <si>
    <t>Stavební</t>
  </si>
  <si>
    <t>Soupis</t>
  </si>
  <si>
    <t>{d8d1ea1d-a484-4015-b9ad-ebb06c1950b4}</t>
  </si>
  <si>
    <t>D1_02_3</t>
  </si>
  <si>
    <t>Požárně bezpečnostní řešení</t>
  </si>
  <si>
    <t>{469d0b07-746e-4846-b735-faf21c0c6624}</t>
  </si>
  <si>
    <t>D1_02_4a1</t>
  </si>
  <si>
    <t>Vytápění</t>
  </si>
  <si>
    <t>{97703caa-d543-4d6a-92b9-c7aa6fd01acb}</t>
  </si>
  <si>
    <t>D1_02_4g</t>
  </si>
  <si>
    <t>Silnoproudá elektrotechnika</t>
  </si>
  <si>
    <t>{d16a9461-755b-4d33-918d-48955d48d7b2}</t>
  </si>
  <si>
    <t>OVN 02</t>
  </si>
  <si>
    <t>Ostatní a vedlejší náklady</t>
  </si>
  <si>
    <t>VON</t>
  </si>
  <si>
    <t>{90fe42ce-cf34-4a06-b812-c5f7dd3229f7}</t>
  </si>
  <si>
    <t>Zpět na list:</t>
  </si>
  <si>
    <t>KRYCÍ LIST SOUPISU</t>
  </si>
  <si>
    <t>Objekt:</t>
  </si>
  <si>
    <t>D1_02 - Stavební úpravy v pavilonu F</t>
  </si>
  <si>
    <t>Soupis:</t>
  </si>
  <si>
    <t>D1_02_1 - Stavební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</si>
  <si>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</si>
  <si>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</si>
  <si>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</si>
  <si>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</si>
  <si>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</si>
  <si>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</si>
  <si>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</si>
  <si>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27 - Zakládání - základy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</si>
  <si>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</si>
  <si>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</si>
  <si>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</si>
  <si>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</si>
  <si>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</si>
  <si>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</si>
  <si>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</si>
  <si>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</si>
  <si>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</si>
  <si>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</si>
  <si>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99 - Přesuny hmot a suti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</si>
  <si>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</si>
  <si>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</si>
  <si>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</si>
  <si>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</si>
  <si>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</si>
  <si>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</si>
  <si>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</si>
  <si>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</si>
  <si>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  766.a - truhlářské vnitřní</t>
  </si>
  <si>
    <t xml:space="preserve">    767 - Konstrukce zámečnické</t>
  </si>
  <si>
    <t xml:space="preserve">      767.b - zámečnické vnitřní protipožární</t>
  </si>
  <si>
    <t xml:space="preserve">      767.c - zámečnické vnitřní</t>
  </si>
  <si>
    <t xml:space="preserve">      767.e - ostatní</t>
  </si>
  <si>
    <t xml:space="preserve">      767.g - hliníkové vnitřní protipožární</t>
  </si>
  <si>
    <t xml:space="preserve">    775 - Podlahy skládané (parkety, vlysy, lamely aj.)</t>
  </si>
  <si>
    <t xml:space="preserve">    771 - Podlahy z dlaždic</t>
  </si>
  <si>
    <t xml:space="preserve">    776 - Podlahy povlakové</t>
  </si>
  <si>
    <t xml:space="preserve">    777 - Podlahy lité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</si>
  <si>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</si>
  <si>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</si>
  <si>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</si>
  <si>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</si>
  <si>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</si>
  <si>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</si>
  <si>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</si>
  <si>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</si>
  <si>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</si>
  <si>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</si>
  <si>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</si>
  <si>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</si>
  <si>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</si>
  <si>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</si>
  <si>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</si>
  <si>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</si>
  <si>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</si>
  <si>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</si>
  <si>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</si>
  <si>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</si>
  <si>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131303101</t>
  </si>
  <si>
    <t>Hloubení jam ručním nebo pneum nářadím v soudržných horninách tř. 4</t>
  </si>
  <si>
    <t>m3</t>
  </si>
  <si>
    <t>CS ÚRS 2016 01</t>
  </si>
  <si>
    <t>4</t>
  </si>
  <si>
    <t>1481870817</t>
  </si>
  <si>
    <t>VV</t>
  </si>
  <si>
    <t>Viz. PD stavební část - výkresy půdorysu 1.PP_základy, výkresy řezů A, D a Tech.Zpr.</t>
  </si>
  <si>
    <t>.</t>
  </si>
  <si>
    <t>1.PP-pro novou výtah. šachtu,prac. prostor, základ:</t>
  </si>
  <si>
    <t>2,8*5,7*2,1+1,5*1,0</t>
  </si>
  <si>
    <t>161101501</t>
  </si>
  <si>
    <t>Svislé přemístění výkopku nošením svisle do v 3 m v hornině tř. 1 až 4</t>
  </si>
  <si>
    <t>332237804</t>
  </si>
  <si>
    <t>3</t>
  </si>
  <si>
    <t>162201211</t>
  </si>
  <si>
    <t>Vodorovné přemístění výkopku z horniny tř. 1 až 4 stavebním kolečkem do 10 m</t>
  </si>
  <si>
    <t>871803395</t>
  </si>
  <si>
    <t>z objektu na místo nakládky:</t>
  </si>
  <si>
    <t>35,016</t>
  </si>
  <si>
    <t>162201219</t>
  </si>
  <si>
    <t>Příplatek k vodorovnému přemístění výkopku z horniny tř. 1 až 4 stavebním kolečkem ZKD 10 m</t>
  </si>
  <si>
    <t>1831167708</t>
  </si>
  <si>
    <t>35,016*2 'Přepočtené koeficientem množství</t>
  </si>
  <si>
    <t>5</t>
  </si>
  <si>
    <t>167101101</t>
  </si>
  <si>
    <t>Nakládání výkopku z hornin tř. 1 až 4 do 100 m3</t>
  </si>
  <si>
    <t>1578531716</t>
  </si>
  <si>
    <t>pro odvoz na skládku:</t>
  </si>
  <si>
    <t>6</t>
  </si>
  <si>
    <t>16270-R00</t>
  </si>
  <si>
    <t>Vodorovné přemístění výkopku /sypaniny/ na skládku</t>
  </si>
  <si>
    <t>-1506079545</t>
  </si>
  <si>
    <t>7</t>
  </si>
  <si>
    <t>171201211</t>
  </si>
  <si>
    <t>Poplatek za uložení odpadu ze sypaniny na skládce (skládkovné)</t>
  </si>
  <si>
    <t>t</t>
  </si>
  <si>
    <t>2143212333</t>
  </si>
  <si>
    <t>35,016*1,9</t>
  </si>
  <si>
    <t>8</t>
  </si>
  <si>
    <t>174101101</t>
  </si>
  <si>
    <t>Zásyp jam, šachet rýh nebo kolem objektů sypaninou se zhutněním</t>
  </si>
  <si>
    <t>1839598017</t>
  </si>
  <si>
    <t>Viz. PD stavební část - výkresy půdorysu 1.PP_základy, výkresy řezů A,D a Tech.Zpr.</t>
  </si>
  <si>
    <t>zásyp prostoru po původní výtah. šachtě, prac. místě:</t>
  </si>
  <si>
    <t>2,8*(1,8+1,8)*1,5</t>
  </si>
  <si>
    <t>9</t>
  </si>
  <si>
    <t>M</t>
  </si>
  <si>
    <t>583439-R1</t>
  </si>
  <si>
    <t xml:space="preserve">kamenivo drcené hrubé frakce 0-32 </t>
  </si>
  <si>
    <t>-233654892</t>
  </si>
  <si>
    <t>15,12*2,4 'Přepočtené koeficientem množství</t>
  </si>
  <si>
    <t>27</t>
  </si>
  <si>
    <t>Zakládání - základy</t>
  </si>
  <si>
    <t>273313511</t>
  </si>
  <si>
    <t>Základové desky z betonu tř. C 12/15</t>
  </si>
  <si>
    <t>123990971</t>
  </si>
  <si>
    <t>Viz. PD stavební část - výkresy půdorysu 1.PP_základy, výkresy řezů A,D a Tech.zpr.</t>
  </si>
  <si>
    <t>Viz. PD statika - výkres tvar 1.PP a Tech.zpr.</t>
  </si>
  <si>
    <t>podkladní beton pod šachtu:</t>
  </si>
  <si>
    <t>4,15*5,15*0,25</t>
  </si>
  <si>
    <t>11</t>
  </si>
  <si>
    <t>273321511</t>
  </si>
  <si>
    <t>Základové desky ze ŽB bez zvýšených nároků na prostředí tř. C 25/30</t>
  </si>
  <si>
    <t>-630667685</t>
  </si>
  <si>
    <t>Beton XC1</t>
  </si>
  <si>
    <t>základová deska pod výtah. šachtou:</t>
  </si>
  <si>
    <t>3,95*4,95*0,3</t>
  </si>
  <si>
    <t>základová deska šachty vč. stěn dojezdu:</t>
  </si>
  <si>
    <t>2,95*4,35*0,3+(3,15*2+2,65)*0,3*1,45+3,75*0,25*1,45</t>
  </si>
  <si>
    <t>12</t>
  </si>
  <si>
    <t>273351215</t>
  </si>
  <si>
    <t>Zřízení bednění stěn základových desek</t>
  </si>
  <si>
    <t>m2</t>
  </si>
  <si>
    <t>-1929960355</t>
  </si>
  <si>
    <t>deska pod zákl. deskou šachty:</t>
  </si>
  <si>
    <t>2,85*0,25*2+2,85*0,3*2</t>
  </si>
  <si>
    <t xml:space="preserve">zákl.deska šachty vč.stěn dojezdu: </t>
  </si>
  <si>
    <t>2,85*1,75*2+(2,4+3,75)*2*1,45</t>
  </si>
  <si>
    <t>13</t>
  </si>
  <si>
    <t>273351216</t>
  </si>
  <si>
    <t>Odstranění bednění stěn základových desek</t>
  </si>
  <si>
    <t>1198309296</t>
  </si>
  <si>
    <t>14</t>
  </si>
  <si>
    <t>275313711</t>
  </si>
  <si>
    <t>Základové patky z betonu tř. C 20/25</t>
  </si>
  <si>
    <t>1035189090</t>
  </si>
  <si>
    <t>rozšíření pasu pod pilíř:</t>
  </si>
  <si>
    <t>1,2*1,5*1,8*1,035-0,6*1,0*1,8</t>
  </si>
  <si>
    <t>275351215</t>
  </si>
  <si>
    <t>Zřízení bednění stěn základových patek</t>
  </si>
  <si>
    <t>2073705396</t>
  </si>
  <si>
    <t>(1,0+1,5+1,2-0,6)*1,8</t>
  </si>
  <si>
    <t>16</t>
  </si>
  <si>
    <t>275351216</t>
  </si>
  <si>
    <t>Odstranění bednění stěn základových patek</t>
  </si>
  <si>
    <t>-1427781558</t>
  </si>
  <si>
    <t>17</t>
  </si>
  <si>
    <t>273361821</t>
  </si>
  <si>
    <t>Výztuž základových desek betonářskou ocelí 10 505 (R)</t>
  </si>
  <si>
    <t>-1635437057</t>
  </si>
  <si>
    <t>Viz. PD statika - výpis betonářské výztuže</t>
  </si>
  <si>
    <t>2,25</t>
  </si>
  <si>
    <t>18</t>
  </si>
  <si>
    <t>279232513</t>
  </si>
  <si>
    <t>Postupná podezdívka základového zdiva cihlami betonovými na MC</t>
  </si>
  <si>
    <t>-585854975</t>
  </si>
  <si>
    <t>u výtahové šachty-při mělčích stávajících základech</t>
  </si>
  <si>
    <t>5,0*0,45*1,0*2</t>
  </si>
  <si>
    <t>Svislé a kompletní konstrukce</t>
  </si>
  <si>
    <t>19</t>
  </si>
  <si>
    <t>310235241</t>
  </si>
  <si>
    <t>Zazdívka otvorů pl do 0,0225 m2 ve zdivu nadzákladovém cihlami pálenými tl do 300 mm</t>
  </si>
  <si>
    <t>kus</t>
  </si>
  <si>
    <t>394280409</t>
  </si>
  <si>
    <t>Viz. PD stavební část - výkresy půdorysu 1.PP až 5.NP, výkresy řezů A, D a Tech.zpr.</t>
  </si>
  <si>
    <t>"po vybouranýcj kotvách, konzolách atd.-předpoklad:"20</t>
  </si>
  <si>
    <t>20</t>
  </si>
  <si>
    <t>310235261</t>
  </si>
  <si>
    <t>Zazdívka otvorů pl do 0,0225 m2 ve zdivu nadzákladovém cihlami pálenými tl do 600 mm</t>
  </si>
  <si>
    <t>1124247642</t>
  </si>
  <si>
    <t>"po vybour. rozvodech, původ. prostupy-předpoklad:"10</t>
  </si>
  <si>
    <t>310236261</t>
  </si>
  <si>
    <t>Zazdívka otvorů pl do 0,09 m2 ve zdivu nadzákladovém cihlami pálenými tl do 600 mm</t>
  </si>
  <si>
    <t>165416670</t>
  </si>
  <si>
    <t>"po původ. prostupech atd.-předpoklad:"5</t>
  </si>
  <si>
    <t>22</t>
  </si>
  <si>
    <t>310237251</t>
  </si>
  <si>
    <t>Zazdívka otvorů pl do 0,25 m2 ve zdivu nadzákladovém cihlami pálenými tl do 450 mm</t>
  </si>
  <si>
    <t>-1660834053</t>
  </si>
  <si>
    <t>ve stáv. zdivu - povybor. překladu v čelní stěně stáv. šachty:</t>
  </si>
  <si>
    <t>"1.PP:"2</t>
  </si>
  <si>
    <t>"1.NP, 2.NP:"1*2</t>
  </si>
  <si>
    <t>"3.NP:"1</t>
  </si>
  <si>
    <t>"4.NP:"2</t>
  </si>
  <si>
    <t>po demontáži provizorních podchycujících nosnících</t>
  </si>
  <si>
    <t>"1PP:"2</t>
  </si>
  <si>
    <t>"5.NP:"2</t>
  </si>
  <si>
    <t>23</t>
  </si>
  <si>
    <t>310238411</t>
  </si>
  <si>
    <t>Zazdívka otvorů pl do 1 m2 ve zdivu nadzákladovém cihlami pálenými na MC</t>
  </si>
  <si>
    <t>-247775726</t>
  </si>
  <si>
    <t>1.PP:</t>
  </si>
  <si>
    <t>"m.č.F002:"1,1*0,45*0,4</t>
  </si>
  <si>
    <t>3.NP:</t>
  </si>
  <si>
    <t>"m.č.F303:"0,3*0,35*2,9</t>
  </si>
  <si>
    <t>4.NP:</t>
  </si>
  <si>
    <t>"m.č.F403:"0,3*0,65*3,9</t>
  </si>
  <si>
    <t>24</t>
  </si>
  <si>
    <t>310239411</t>
  </si>
  <si>
    <t>Zazdívka otvorů pl do 4 m2 ve zdivu nadzákladovém cihlami pálenými na MC</t>
  </si>
  <si>
    <t>696480370</t>
  </si>
  <si>
    <t>"m.č.F002:"0,7*0,65*1,8</t>
  </si>
  <si>
    <t>"m.č.F006:"1,1*0,75*2,5</t>
  </si>
  <si>
    <t>"m.č.F004:"0,6*0,75*3,25</t>
  </si>
  <si>
    <t>1.NP:</t>
  </si>
  <si>
    <t>"m.č.F101:"1,7*0,65*2,7+1,7*0,2*1,0+2,7*0,65*0,75</t>
  </si>
  <si>
    <t>2.NP:</t>
  </si>
  <si>
    <t>"m.č.F201:"(0,45+2,5+2,1)*0,5*3,6-1,8*0,5*2,1</t>
  </si>
  <si>
    <t>"m.č.F203:"1,7*0,65*3,65</t>
  </si>
  <si>
    <t>"m.č.F01:"(2,25+2,5)*0,45*0,55</t>
  </si>
  <si>
    <t>"m.č.F04:"1,7*0,65*3,65</t>
  </si>
  <si>
    <t>25</t>
  </si>
  <si>
    <t>331231126</t>
  </si>
  <si>
    <t>Zdivo pilířů z cihel dl 290 mm pevnosti P 25 na MC 10</t>
  </si>
  <si>
    <t>-843137186</t>
  </si>
  <si>
    <t>"m.č.F004:"0,85*1,1*3,3</t>
  </si>
  <si>
    <t>"m.č.F101:"0,6*1,1*3,9</t>
  </si>
  <si>
    <t>"m.č.F201:"0,6*1,1*3,9+0,6*0,65*3,6</t>
  </si>
  <si>
    <t>26</t>
  </si>
  <si>
    <t>310201111</t>
  </si>
  <si>
    <t>Příplatek za zaoblení zdiva o vnitřním průměru do 5 m</t>
  </si>
  <si>
    <t>-1262438854</t>
  </si>
  <si>
    <t>- zaoblení rohů pilířů,pilíř-přisekání cihel</t>
  </si>
  <si>
    <t>1,24+9,638+5,115</t>
  </si>
  <si>
    <t>311231129</t>
  </si>
  <si>
    <t>Zdivo nosné z cihel dl 290 mm pevnosti P 20 až 25 na MC 15</t>
  </si>
  <si>
    <t>-431740124</t>
  </si>
  <si>
    <t>Viz. PD stavební část - výkresy půdorysu 5.NP, výkresy řezů A, D a Tech.zpr.</t>
  </si>
  <si>
    <t>5.NP:</t>
  </si>
  <si>
    <t>(2,3+4,2)*0,45*(2,6+0,5)+1,0*0,45*0,6*2-1,0*0,4145*1,6*2</t>
  </si>
  <si>
    <t>(3,0+4,2)*0,3*4,2</t>
  </si>
  <si>
    <t>28</t>
  </si>
  <si>
    <t>31111-r03</t>
  </si>
  <si>
    <t>Nosná zeď tl do 250 mm z hladkých tvárnic ztraceného bednění včetně výplně z betonu tř. C 25/30 - C1</t>
  </si>
  <si>
    <t>-663169747</t>
  </si>
  <si>
    <t>Viz. PD stavební část - výkresy půdorysu 1.PP, výkresy řezů A, D a Tech.zpr.</t>
  </si>
  <si>
    <t>Viz. PD statika - výkres Tvar 1.PP a Tech.zpr.</t>
  </si>
  <si>
    <t>3,75*3,25</t>
  </si>
  <si>
    <t>29</t>
  </si>
  <si>
    <t>31111-R04</t>
  </si>
  <si>
    <t>Nosná zeď tl do 300 mm z hladkých tvárnic ztraceného bednění včetně výplně z betonu tř. C 25/30 - C1</t>
  </si>
  <si>
    <t>-610478325</t>
  </si>
  <si>
    <t>Viz. PD statika - výkres Tvar 1.PP až 5.NP a Tech.zpr.</t>
  </si>
  <si>
    <t>(2,85*2+3,75)*3,25-1,4*2,05</t>
  </si>
  <si>
    <t>2,7*3,85+(2,7+3,75)*3,25-1,4*2,05</t>
  </si>
  <si>
    <t>(2,7+3,75)*3,9-1,4*2,05</t>
  </si>
  <si>
    <t>(2,7*2+3,75)*3,45-1,4*2,05</t>
  </si>
  <si>
    <t>(3,0+3,75)*2*0,4</t>
  </si>
  <si>
    <t>30</t>
  </si>
  <si>
    <t>311361821</t>
  </si>
  <si>
    <t>Výztuž nosných zdí betonářskou ocelí 10 505</t>
  </si>
  <si>
    <t>1108242392</t>
  </si>
  <si>
    <t>6,00</t>
  </si>
  <si>
    <t>31</t>
  </si>
  <si>
    <t>317168112</t>
  </si>
  <si>
    <t>Překlad keramický plochý š 11,5 cm dl 125 cm</t>
  </si>
  <si>
    <t>1326487887</t>
  </si>
  <si>
    <t>"1.PP:"1</t>
  </si>
  <si>
    <t>32</t>
  </si>
  <si>
    <t>317941121</t>
  </si>
  <si>
    <t>Osazování ocelových válcovaných nosníků na zdivu I, IE, U, UE nebo L do č 12</t>
  </si>
  <si>
    <t>-1379567028</t>
  </si>
  <si>
    <t>33</t>
  </si>
  <si>
    <t>130107140</t>
  </si>
  <si>
    <t>ocel profilová IPN, v jakosti 11 375, h=120 mm</t>
  </si>
  <si>
    <t>-1534751291</t>
  </si>
  <si>
    <t>Viz. PD stavební část - výkresy půdorysu 1.PP až 4.NP, výkresy řezů A, D a Tech.zpr.</t>
  </si>
  <si>
    <t>Viz. PD statika - výkres Tvar 1.PP až 4.NP a Tech.zpr.</t>
  </si>
  <si>
    <t>výtahová šachta 1.PP-4.NP:</t>
  </si>
  <si>
    <t>1,8*2*5*0,0111</t>
  </si>
  <si>
    <t>"1.PP:"1,4*4*0,0111</t>
  </si>
  <si>
    <t>"5.NP:"3,0*4*0,0111</t>
  </si>
  <si>
    <t>0,395*1,08 'Přepočtené koeficientem množství</t>
  </si>
  <si>
    <t>34</t>
  </si>
  <si>
    <t>317941123</t>
  </si>
  <si>
    <t>Osazování ocelových válcovaných nosníků na zdivu I, IE, U, UE nebo L do č 22</t>
  </si>
  <si>
    <t>263360221</t>
  </si>
  <si>
    <t>35</t>
  </si>
  <si>
    <t>130107180</t>
  </si>
  <si>
    <t>ocel profilová IPN, v jakosti 11 375, h=160 mm</t>
  </si>
  <si>
    <t>-568286711</t>
  </si>
  <si>
    <t>Viz. PD stavební část - výkresy půdorysu 1.PP až 1.NP, výkresy řezů A, D a Tech.zpr.</t>
  </si>
  <si>
    <t>Viz. PD statika - výkres Tvar 1.PP až 1.NP a Tech.zpr.</t>
  </si>
  <si>
    <t>"1.PP:"(3,0*2+2,7*2)*0,0179</t>
  </si>
  <si>
    <t>"1.NP:"(3,0*4+3,3*4)*0,0179</t>
  </si>
  <si>
    <t>(3,3*2+3,0*4+2,7*2)*0,0179</t>
  </si>
  <si>
    <t>1,085*1,08 'Přepočtené koeficientem množství</t>
  </si>
  <si>
    <t>36</t>
  </si>
  <si>
    <t>130107200</t>
  </si>
  <si>
    <t>ocel profilová IPN, v jakosti 11 375, h=180 mm</t>
  </si>
  <si>
    <t>1049155221</t>
  </si>
  <si>
    <t>"1.NP:"3,3*4*0,0219</t>
  </si>
  <si>
    <t>"3.NP:"(3,5*2+3,1*2)*0,0219</t>
  </si>
  <si>
    <t>"4.NP:"(3,5*2+3,1*2)*0,0219</t>
  </si>
  <si>
    <t>"5.NP:"3,5*2*0,0219</t>
  </si>
  <si>
    <t>1,02*1,08 'Přepočtené koeficientem množství</t>
  </si>
  <si>
    <t>37</t>
  </si>
  <si>
    <t>130107220</t>
  </si>
  <si>
    <t>ocel profilová IPN, v jakosti 11 375, h=200 mm</t>
  </si>
  <si>
    <t>1007571244</t>
  </si>
  <si>
    <t>Viz. PD stavební část - výkresy půdorysu 2.NP, výkresy řezů A, D a Tech.zpr.</t>
  </si>
  <si>
    <t>Viz. PD statika - výkres Tvar 2.NP a Tech.zpr.</t>
  </si>
  <si>
    <t>"2.NP:"(3,1*4+2,8*4)*0,0262</t>
  </si>
  <si>
    <t>0,618*1,08 'Přepočtené koeficientem množství</t>
  </si>
  <si>
    <t>38</t>
  </si>
  <si>
    <t>130107240</t>
  </si>
  <si>
    <t>ocel profilová IPN, v jakosti 11 375, h=220 mm</t>
  </si>
  <si>
    <t>545894085</t>
  </si>
  <si>
    <t>Viz. PD stavební část - výkresy půdorysu 2.NP a 5.NP, výkresy řezů A, D a Tech.zpr.</t>
  </si>
  <si>
    <t>Viz. PD statika - výkres Tvar 2.NP a 5.NP a Tech.zpr.</t>
  </si>
  <si>
    <t>"2.NP:"(3,3*2+3,0*2)*0,311</t>
  </si>
  <si>
    <t>"5.NP-montážní nosníky:"5,0*2*0,0311</t>
  </si>
  <si>
    <t>0,311*1,08 'Přepočtené koeficientem množství</t>
  </si>
  <si>
    <t>39</t>
  </si>
  <si>
    <t>317941125</t>
  </si>
  <si>
    <t>Osazování ocelových válcovaných nosníků na zdivu I, IE, U, UE nebo L č 24 a vyšší</t>
  </si>
  <si>
    <t>-1639365100</t>
  </si>
  <si>
    <t>40</t>
  </si>
  <si>
    <t>130107260</t>
  </si>
  <si>
    <t>ocel profilová IPN, v jakosti 11 375, h=240 mm</t>
  </si>
  <si>
    <t>12951043</t>
  </si>
  <si>
    <t>"1.PP:"3,4*2*0,0362</t>
  </si>
  <si>
    <t>"provizorní podchycení zdiva:"3,4*2*0,362</t>
  </si>
  <si>
    <t>2,708*1,08 'Přepočtené koeficientem množství</t>
  </si>
  <si>
    <t>41</t>
  </si>
  <si>
    <t>130107280</t>
  </si>
  <si>
    <t>ocel profilová IPN, v jakosti 11 375, h=260 mm</t>
  </si>
  <si>
    <t>1112159595</t>
  </si>
  <si>
    <t>"1.PP:"6,0*4*0,0419</t>
  </si>
  <si>
    <t>1,006*1,08 'Přepočtené koeficientem množství</t>
  </si>
  <si>
    <t>42</t>
  </si>
  <si>
    <t>317234410</t>
  </si>
  <si>
    <t>Vyzdívka mezi nosníky z cihel pálených na MC</t>
  </si>
  <si>
    <t>821674928</t>
  </si>
  <si>
    <t xml:space="preserve">s uklínováním stáv. zdiva: </t>
  </si>
  <si>
    <t>1,3*0,45*0,25+1,8*0,25*0,12+3,0*0,65*0,3+(6,2-1,0)*0,65*0,4+3,4*0,3*0,15</t>
  </si>
  <si>
    <t>3,4*0,64*0,3+3,1*0,65*0,3+1,8*0,25*0,12+3,4*0,65*0,35</t>
  </si>
  <si>
    <t>3,4*0,65*0,35+1,8*0,25*0,12+3,9*0,65*0,35+3,2*0,45*0,35</t>
  </si>
  <si>
    <t>3,5*0,65*0,35+1,8*0,25*0,12</t>
  </si>
  <si>
    <t>3,5*0,45*0,35+1,8*0,25*0,12</t>
  </si>
  <si>
    <t>43</t>
  </si>
  <si>
    <t>346244381</t>
  </si>
  <si>
    <t>Plentování jednostranné v do 200 mm válcovaných nosníků cihlami</t>
  </si>
  <si>
    <t>1771124226</t>
  </si>
  <si>
    <t>"1.PP:"(0,12*1,8+0,16*3,0+0,12*1,4)*2</t>
  </si>
  <si>
    <t>"1.NP:"(0,12*1,8+0,16*(3,3+3,0)+0,18*3,3)*2</t>
  </si>
  <si>
    <t>"2.NP:"(0,12*1,8+0,16*3,0+0,2*(2,8+3,1))*2</t>
  </si>
  <si>
    <t>"3.NP:"(0,12*1,8+0,18*3,5)*2</t>
  </si>
  <si>
    <t>"4.NP:"(0,12*1,8+0,18*3,5)*2</t>
  </si>
  <si>
    <t>"5.NP:"0,12*3,0*2</t>
  </si>
  <si>
    <t>44</t>
  </si>
  <si>
    <t>346244382</t>
  </si>
  <si>
    <t>Plentování jednostranné v do 300 mm válcovaných nosníků cihlami</t>
  </si>
  <si>
    <t>2024845773</t>
  </si>
  <si>
    <t>Viz. PD stavební část - výkresy půdorysu 1.PP a 1.NP, výkresy řezů A, D a Tech.zpr.</t>
  </si>
  <si>
    <t>Viz. PD statika - výkres Tvar 1.PP a 1.NP a Tech.zpr.</t>
  </si>
  <si>
    <t>"1.PP:"0,26*6,0*2</t>
  </si>
  <si>
    <t>"1.NP:"(0,2*3,1+0,22*3,3)*2</t>
  </si>
  <si>
    <t>45</t>
  </si>
  <si>
    <t>34224-R01</t>
  </si>
  <si>
    <t>Příčky tl 200 mm z cihel plných dl 290 mm pevnosti P 15 na MC</t>
  </si>
  <si>
    <t>-249284895</t>
  </si>
  <si>
    <t>Viz. PD stavební část - výkresy půdorysu 1.NP až 4.NP, výkresy řezů A, D a Tech.zpr.</t>
  </si>
  <si>
    <t>"m.č.F101:"3,4*3,9</t>
  </si>
  <si>
    <t>"m.č.F201:"3,2*3,9</t>
  </si>
  <si>
    <t>"m.č.F302:"2,8*3,9</t>
  </si>
  <si>
    <t>"m.č.F402:"2,8*3,45</t>
  </si>
  <si>
    <t>46</t>
  </si>
  <si>
    <t>342248-R3</t>
  </si>
  <si>
    <t>Příčky z ker.tvárnic tl 115 mm pevnosti P 10 na MVC</t>
  </si>
  <si>
    <t>-1251313536</t>
  </si>
  <si>
    <t>Příčky:</t>
  </si>
  <si>
    <t>"m.č.F001:"1,65*3,3-0,9*2,1</t>
  </si>
  <si>
    <t>47</t>
  </si>
  <si>
    <t>342291112</t>
  </si>
  <si>
    <t>Ukotvení příček montážní polyuretanovou pěnou tl příčky přes 100 mm</t>
  </si>
  <si>
    <t>m</t>
  </si>
  <si>
    <t>293814776</t>
  </si>
  <si>
    <t>Příčky tl. 125 mm:</t>
  </si>
  <si>
    <t>"m.č.F001:"1,65</t>
  </si>
  <si>
    <t>"m.č.F201:"3,2</t>
  </si>
  <si>
    <t>"m.č.F303:"3,0</t>
  </si>
  <si>
    <t>"m.č.F403:"3,0+0,5</t>
  </si>
  <si>
    <t>48</t>
  </si>
  <si>
    <t>342291121</t>
  </si>
  <si>
    <t>Ukotvení příček k cihelným konstrukcím plochými kotvami</t>
  </si>
  <si>
    <t>-1572263165</t>
  </si>
  <si>
    <t>3,3*2</t>
  </si>
  <si>
    <t>3,9*4</t>
  </si>
  <si>
    <t>3,9*5</t>
  </si>
  <si>
    <t>4,0*4</t>
  </si>
  <si>
    <t>3,5*5</t>
  </si>
  <si>
    <t>49</t>
  </si>
  <si>
    <t>342291131</t>
  </si>
  <si>
    <t>Ukotvení příček k betonovým konstrukcím plochými kotvami</t>
  </si>
  <si>
    <t>250051442</t>
  </si>
  <si>
    <t>Viz. PD stavební část - výkresy půdorysu 3.NP a 4.NP, výkresy řezů A, D a Tech.zpr.</t>
  </si>
  <si>
    <t>3,9*1</t>
  </si>
  <si>
    <t>3,5*1</t>
  </si>
  <si>
    <t>50</t>
  </si>
  <si>
    <t>319202331</t>
  </si>
  <si>
    <t>Vyrovnání nerovného povrchu zdiva tl do 150 mm přizděním</t>
  </si>
  <si>
    <t>-617329699</t>
  </si>
  <si>
    <t>"m.č.F101:"3,5*3,9+0,9*2,25</t>
  </si>
  <si>
    <t>ostění bouraných, upravovaných otvorů:</t>
  </si>
  <si>
    <t>5,0</t>
  </si>
  <si>
    <t>Vodorovné konstrukce</t>
  </si>
  <si>
    <t>51</t>
  </si>
  <si>
    <t>411121243</t>
  </si>
  <si>
    <t>Montáž prefabrikovaných ŽB stropů ze stropních desek dl do 2700 mm</t>
  </si>
  <si>
    <t>1963596318</t>
  </si>
  <si>
    <t>Viz. PD stavební část - výkresy půdorysu 4.NP, výkresy řezů A, D a Tech.zpr.</t>
  </si>
  <si>
    <t>Viz. PD statika - výkres Tvar 4.NP a Tech.zpr.</t>
  </si>
  <si>
    <t>"4.NP:"13</t>
  </si>
  <si>
    <t>52</t>
  </si>
  <si>
    <t>593417250</t>
  </si>
  <si>
    <t>deska stropní vylehčená PZD 269/29/14 V3 269x29x14 cm</t>
  </si>
  <si>
    <t>1435547412</t>
  </si>
  <si>
    <t>53</t>
  </si>
  <si>
    <t>411321414</t>
  </si>
  <si>
    <t>Stropy deskové ze ŽB tř. C 25/30</t>
  </si>
  <si>
    <t>-1133563744</t>
  </si>
  <si>
    <t>nové stropy - původní šachta:</t>
  </si>
  <si>
    <t>"1.PP:"2,85*(2,2+0,15)*0,25</t>
  </si>
  <si>
    <t>"1.NP:"(3,15*2,2+0,75*3,8)*0,27</t>
  </si>
  <si>
    <t>"2.NP:"(3,15*2,2+0,75*3,8)*0,27</t>
  </si>
  <si>
    <t>"3.NP:"(3,15*2,2+0,75*3,8)*0,27</t>
  </si>
  <si>
    <t>"4.NP:"2,0*2,35*0,25</t>
  </si>
  <si>
    <t>54</t>
  </si>
  <si>
    <t>411351101</t>
  </si>
  <si>
    <t>Zřízení bednění stropů deskových</t>
  </si>
  <si>
    <t>-915111692</t>
  </si>
  <si>
    <t>spodek:</t>
  </si>
  <si>
    <t>"1.PP:"2,85*1,9</t>
  </si>
  <si>
    <t>"1.NP:"3,15*1,9+0,45*3,8</t>
  </si>
  <si>
    <t>"2.NP:"3,15*1,9*0,45*3,8</t>
  </si>
  <si>
    <t>"3.NP:"3,15*1,9*0,45*3,8</t>
  </si>
  <si>
    <t>"4.NP:"1,9*1,9</t>
  </si>
  <si>
    <t>boky:</t>
  </si>
  <si>
    <t>"1.PP:"2,4*0,25*2</t>
  </si>
  <si>
    <t>"1.NP:"(2,4+3,75)*0,275</t>
  </si>
  <si>
    <t>"2.NP:"(2,4+3,75)*0,27</t>
  </si>
  <si>
    <t>"3.NP:"(2,4+3,75)*0,27</t>
  </si>
  <si>
    <t>"4.NP:"1,9*0,25</t>
  </si>
  <si>
    <t>55</t>
  </si>
  <si>
    <t>411351102</t>
  </si>
  <si>
    <t>Odstranění bednění stropů deskových</t>
  </si>
  <si>
    <t>-2029707683</t>
  </si>
  <si>
    <t>56</t>
  </si>
  <si>
    <t>411354173</t>
  </si>
  <si>
    <t>Zřízení podpěrné konstrukce stropů v do 4 m pro zatížení do 12 kPa</t>
  </si>
  <si>
    <t>1298507010</t>
  </si>
  <si>
    <t>37,188</t>
  </si>
  <si>
    <t>57</t>
  </si>
  <si>
    <t>411354174</t>
  </si>
  <si>
    <t>Odstranění podpěrné konstrukce stropů v do 4 m pro zatížení do 12 kPa</t>
  </si>
  <si>
    <t>421904397</t>
  </si>
  <si>
    <t>58</t>
  </si>
  <si>
    <t>411361821</t>
  </si>
  <si>
    <t>Výztuž stropů betonářskou ocelí 10 505</t>
  </si>
  <si>
    <t>-1638902530</t>
  </si>
  <si>
    <t>"1.PP:"0,35</t>
  </si>
  <si>
    <t>"1.NP:"0,32</t>
  </si>
  <si>
    <t>"2.NP:"0,32</t>
  </si>
  <si>
    <t>"3.NP:"0,32</t>
  </si>
  <si>
    <t>"4.NP:"0,15</t>
  </si>
  <si>
    <t>59</t>
  </si>
  <si>
    <t>41138-R01</t>
  </si>
  <si>
    <t>Zabetonování otvorů tl do 300 mm ze suchých směsí pl do 0,25 m2 ve stropech, vč. bednění</t>
  </si>
  <si>
    <t>-707157649</t>
  </si>
  <si>
    <t>"po vybour. potrubí ÚT:"5</t>
  </si>
  <si>
    <t>"strojovna výtahu:"4</t>
  </si>
  <si>
    <t>60</t>
  </si>
  <si>
    <t>417321414</t>
  </si>
  <si>
    <t>Ztužující pásy a věnce ze ŽB tř. C 20/25</t>
  </si>
  <si>
    <t>-1247677207</t>
  </si>
  <si>
    <t>Viz. PD statika - výkres Tvar 5.NP a Tech.zpr.</t>
  </si>
  <si>
    <t>"5.NP:"(3,0+4,0)*0,3*0,15+(2,2+4,2)*0,4*0,15</t>
  </si>
  <si>
    <t>61</t>
  </si>
  <si>
    <t>417351115</t>
  </si>
  <si>
    <t>Zřízení bednění ztužujících věnců</t>
  </si>
  <si>
    <t>-1407408529</t>
  </si>
  <si>
    <t>"5.NP:"(2,5+3,8+2,2+3,5+2,2+4,2+1,2+4,0)*0,15</t>
  </si>
  <si>
    <t>62</t>
  </si>
  <si>
    <t>417351116</t>
  </si>
  <si>
    <t>Odstranění bednění ztužujících věnců</t>
  </si>
  <si>
    <t>-628526818</t>
  </si>
  <si>
    <t>63</t>
  </si>
  <si>
    <t>417361821</t>
  </si>
  <si>
    <t>Výztuž ztužujících pásů a věnců betonářskou ocelí 10 505</t>
  </si>
  <si>
    <t>1677675547</t>
  </si>
  <si>
    <t>0,090</t>
  </si>
  <si>
    <t>Úpravy povrchů, podlahy a osazování výplní</t>
  </si>
  <si>
    <t>Úprava povrchů vnitřní</t>
  </si>
  <si>
    <t>64</t>
  </si>
  <si>
    <t>611131301</t>
  </si>
  <si>
    <t>Cementový postřik vnitřních stropů nanášený celoplošně strojně</t>
  </si>
  <si>
    <t>1491788924</t>
  </si>
  <si>
    <t>Viz. PD stavební část - skladby konstrukcí (stěny), výkresy půdorysu 1.PP až 4.NP, výkresy řezů A, D a Tech.zpr.</t>
  </si>
  <si>
    <t>V místě stávajícího výtahu</t>
  </si>
  <si>
    <t>1.PP-4.NP</t>
  </si>
  <si>
    <t>2,85*1,95*5+3,8*0,45*3</t>
  </si>
  <si>
    <t>65</t>
  </si>
  <si>
    <t>611321341</t>
  </si>
  <si>
    <t>Vápenocementová omítka štuková dvouvrstvá vnitřních stropů rovných nanášená strojně</t>
  </si>
  <si>
    <t>1397540517</t>
  </si>
  <si>
    <t>66</t>
  </si>
  <si>
    <t>611325423</t>
  </si>
  <si>
    <t>Oprava vnitřní vápenocementové štukové omítky stropů v rozsahu plochy do 50%</t>
  </si>
  <si>
    <t>-1325994340</t>
  </si>
  <si>
    <t>1.PP</t>
  </si>
  <si>
    <t>"m.č.F001:" 1,65*2,125+5,0</t>
  </si>
  <si>
    <t>"m.č.F002:" 2,85*1,85</t>
  </si>
  <si>
    <t>"m.č.F004:" 5,0</t>
  </si>
  <si>
    <t>1.NP</t>
  </si>
  <si>
    <t>"m.č.F101:" 32,0</t>
  </si>
  <si>
    <t>"m.č.F102:" 5,0</t>
  </si>
  <si>
    <t>2.NP</t>
  </si>
  <si>
    <t>"m.č.F201:" 32,0</t>
  </si>
  <si>
    <t>"m.č.F202:" 5,0</t>
  </si>
  <si>
    <t>3.NP</t>
  </si>
  <si>
    <t>"m.č.F301:" 8,32</t>
  </si>
  <si>
    <t>"m.č.F302:" 14,62</t>
  </si>
  <si>
    <t>"m.č.F303:" 6,5+5,0</t>
  </si>
  <si>
    <t>4.NP</t>
  </si>
  <si>
    <t>"m.č.F401:" 21,1</t>
  </si>
  <si>
    <t>"m.č.F402:" 5,4</t>
  </si>
  <si>
    <t>"m.č.F403:" 5,0</t>
  </si>
  <si>
    <t>"m.č.F404:" 2,4*3,75</t>
  </si>
  <si>
    <t>67</t>
  </si>
  <si>
    <t>611135101</t>
  </si>
  <si>
    <t>Hrubá výplň rýh ve stropech maltou jakékoli šířky rýhy</t>
  </si>
  <si>
    <t>578767570</t>
  </si>
  <si>
    <t>Viz. PD stavební část - skladby konstrukcí (stěny), výkresy půdorysu 1.NP až 4.NP, výkresy řezů A, D a Tech.zpr.</t>
  </si>
  <si>
    <t>Po vybouraném zdivu</t>
  </si>
  <si>
    <t>(5,8+1,9)*0,2+(2,25+0,3)*0,3</t>
  </si>
  <si>
    <t>1,72*0,15+(2,25+0,3)*0,3</t>
  </si>
  <si>
    <t>3,7*0,2+(2,25+0,3)*0,3</t>
  </si>
  <si>
    <t>(0,5+1,3)*0,15+(2,25+0,3)*0,3</t>
  </si>
  <si>
    <t>68</t>
  </si>
  <si>
    <t>612131301</t>
  </si>
  <si>
    <t>Cementový postřik vnitřních stěn nanášený celoplošně strojně</t>
  </si>
  <si>
    <t>1151247329</t>
  </si>
  <si>
    <t>Viz. PD stavební část - skladby konstrukcí (stěny), výkresy půdorysu 1.PP až 5.NP, výkresy řezů A, D a Tech.zpr.</t>
  </si>
  <si>
    <t>Základy:</t>
  </si>
  <si>
    <t>"pod hydroizolaci šachty-stáv. zdivo:"4,35*1,6</t>
  </si>
  <si>
    <t>"m.č.F001:" (1,65+2,325)*2*3,15-0,9*2,1+1,65*3,15-0,9*2,1</t>
  </si>
  <si>
    <t>"m.č.F002:" (2,85+1,85)*2*3,15-0,9*2,2+(0,9+2,2*2)*0,45</t>
  </si>
  <si>
    <t>"m.č.F004:" (2,85+1,5+0,5*4+1,0+2,15+0,75)*3,15-1,59*2,2+(1,59+2,2*2)*0,25</t>
  </si>
  <si>
    <t>"m.č.F006-rýha po nosnících:"6,2*0,5+2,0</t>
  </si>
  <si>
    <t>"m.č.F101:" (0,75+8,25+5,0+1,85+2,65+4,25+2,65+2,15+0,75)*3,75-1,59*2,2+(1,59+2,2*2)*0,25-2,4*2,2+(2,4+2,2*2)*0,65</t>
  </si>
  <si>
    <t>"m.č.F201:" (0,5+0,75+6,75+0,23+1,6+5,1+1,6+2,65+4,65+2,65+2,15+0,75)*3,8-1,59*2,2+(1,59+2,2*2)*0,25-2,4*2,2+(2,4+2,2*2)*0,5</t>
  </si>
  <si>
    <t>"m.č.F205:" 0,9*3,8</t>
  </si>
  <si>
    <t>"m.č.F206:" (2,1+0,3)*3,8</t>
  </si>
  <si>
    <t>"m.č.F302:" (3,35+5,95)*2*3,8-1,1*2,2-1,3*3,3+(1,6+3,5*2)*0,45</t>
  </si>
  <si>
    <t>"m.č.F303:" (0,2+0,75+2,15+2,45+1,95+0,15+0,2+0,75)*3,8</t>
  </si>
  <si>
    <t>"m.č.F401:" (5,28+5,98)*2*3,35-0,8*2,0</t>
  </si>
  <si>
    <t>"m.č.F402:" (2,63+2,05)*2*3,35-0,8*2,0-0,9*2,0</t>
  </si>
  <si>
    <t>"m.č.F403:" (0,25+0,75+2,15+2,45+1,95+0,15+0,2+0,75)*2,35-1,59*2,2+(1,95+2,2*2)*0,25</t>
  </si>
  <si>
    <t>"nové zdivo:"(3,0+3,9)*4,0+(2,2+3,3)*3,5+(0,8+1,1+4,0)*3,0-1,0*1,6+(1,0+1,6)*2*0,3</t>
  </si>
  <si>
    <t>69</t>
  </si>
  <si>
    <t>612142001</t>
  </si>
  <si>
    <t>Potažení vnitřních stěn sklovláknitým pletivem vtlačeným do tenkovrstvé hmoty</t>
  </si>
  <si>
    <t>-724340805</t>
  </si>
  <si>
    <t>styk různých druhů materiálu-zdivo cihelné ŽB. kce, rýhy po instalacích atd.:</t>
  </si>
  <si>
    <t>"předpoklad cca 30 %:" 595,576*0,3</t>
  </si>
  <si>
    <t>70</t>
  </si>
  <si>
    <t>612321321</t>
  </si>
  <si>
    <t>Vápenocementová omítka hladká jednovrstvá vnitřních stěn nanášená strojně</t>
  </si>
  <si>
    <t>1110631427</t>
  </si>
  <si>
    <t>Viz. PD stavební část - skladby konstrukcí (stěny), výkresy půdorysu 1.PP, výkresy řezů A, D a Tech.zpr.</t>
  </si>
  <si>
    <t>71</t>
  </si>
  <si>
    <t>612321341</t>
  </si>
  <si>
    <t>Vápenocementová omítka štuková dvouvrstvá vnitřních stěn nanášená strojně</t>
  </si>
  <si>
    <t>703274282</t>
  </si>
  <si>
    <t>"pol.č.612132301:" 607,636-"pol.č.612321321:" 6,96</t>
  </si>
  <si>
    <t>72</t>
  </si>
  <si>
    <t>612321391</t>
  </si>
  <si>
    <t>Příplatek k vápenocementové omítce vnitřních stěn za každých dalších 5 mm tloušťky strojně</t>
  </si>
  <si>
    <t>-1418187885</t>
  </si>
  <si>
    <t>Ná stávající stěny - 50%</t>
  </si>
  <si>
    <t>"pol.č.612131301:" 607,636*0,5*2</t>
  </si>
  <si>
    <t>73</t>
  </si>
  <si>
    <t>612325423</t>
  </si>
  <si>
    <t>Oprava vnitřní vápenocementové štukové omítky stěn v rozsahu plochy do 50%</t>
  </si>
  <si>
    <t>-641287373</t>
  </si>
  <si>
    <t>"m.č.F004:" 20,0</t>
  </si>
  <si>
    <t>"m.č.F102:" 20,0</t>
  </si>
  <si>
    <t>"m.č.F202:" 20,0</t>
  </si>
  <si>
    <t>"m.č.F205:" 20,0</t>
  </si>
  <si>
    <t>"m.č.F206:" 10,0</t>
  </si>
  <si>
    <t>"m.č.F303:" 20,0</t>
  </si>
  <si>
    <t>"m.č.F403:" 20,0</t>
  </si>
  <si>
    <t>74</t>
  </si>
  <si>
    <t>612325452</t>
  </si>
  <si>
    <t>Příplatek k cenám opravy vápenocementové omítky stěn za dalších 10 mm v rozsahu do 30%</t>
  </si>
  <si>
    <t>-44729214</t>
  </si>
  <si>
    <t>130,0*0,3</t>
  </si>
  <si>
    <t>75</t>
  </si>
  <si>
    <t>613131301</t>
  </si>
  <si>
    <t>Cementový postřik vnitřních pilířů nebo sloupů nanášený celoplošně strojně</t>
  </si>
  <si>
    <t>1335935301</t>
  </si>
  <si>
    <t>Viz. PD stavební část - skladby konstrukcí (stěny), výkresy půdorysu 1.NP až 2.NP, výkresy řezů A, D a Tech.zpr.</t>
  </si>
  <si>
    <t>"m.č.F101:" 0,5*2+0,95*2</t>
  </si>
  <si>
    <t>"m.č.F202:" 0,5*2+0,95*2</t>
  </si>
  <si>
    <t>76</t>
  </si>
  <si>
    <t>613321341</t>
  </si>
  <si>
    <t>Vápenocementová omítka štuková dvouvrstvá vnitřních pilířů nebo sloupů nanášená strojně</t>
  </si>
  <si>
    <t>-481434901</t>
  </si>
  <si>
    <t>77</t>
  </si>
  <si>
    <t>617131101</t>
  </si>
  <si>
    <t>Cementový postřik světlíků nebo výtahových šachet nanášený celoplošně ručně</t>
  </si>
  <si>
    <t>-1042578594</t>
  </si>
  <si>
    <t>F005, F105, F203, F304, F404</t>
  </si>
  <si>
    <t>2,4*3,75*21,2-1,59*2,2*5</t>
  </si>
  <si>
    <t>78</t>
  </si>
  <si>
    <t>617321141</t>
  </si>
  <si>
    <t>Vápenocementová omítka štuková dvouvrstvá světlíků nebo výtahových šachet nanášená ručně</t>
  </si>
  <si>
    <t>-601759608</t>
  </si>
  <si>
    <t>79</t>
  </si>
  <si>
    <t>617321191</t>
  </si>
  <si>
    <t>Příplatek k vápenocementové omítce světlíků nebo šachet za každých dalších 5 mm tloušťky ručně</t>
  </si>
  <si>
    <t>-2147275011</t>
  </si>
  <si>
    <t>F005, F105, F203, F304, F404 - stávající zdivo</t>
  </si>
  <si>
    <t>3,75*21,2*2</t>
  </si>
  <si>
    <t>80</t>
  </si>
  <si>
    <t>619991011</t>
  </si>
  <si>
    <t>Obalení konstrukcí a prvků fólií přilepenou lepící páskou</t>
  </si>
  <si>
    <t>-58677997</t>
  </si>
  <si>
    <t>2,4*2,2*2+1,3*2,0+1,3*1,25*2+0,55*0,9+1,0*1,6*2</t>
  </si>
  <si>
    <t>81</t>
  </si>
  <si>
    <t>622143004</t>
  </si>
  <si>
    <t>Montáž omítkových samolepících začišťovacích profilů (APU lišt)</t>
  </si>
  <si>
    <t>82188200</t>
  </si>
  <si>
    <t>(0,55+1,1*2)+(1,59+2,2*2)*5*2+(2,5+2,2*2)+(2,5+2,7*2)*2+(1,3+2,6*2)+(1,3+3,3*2)+(1,3+2,13*2)*2</t>
  </si>
  <si>
    <t>82</t>
  </si>
  <si>
    <t>590514750</t>
  </si>
  <si>
    <t>profil okenní začišťovací s tkaninou -Thermospoj 6 mm/2,4 m</t>
  </si>
  <si>
    <t>1179597403</t>
  </si>
  <si>
    <t>110,87*1,1 'Přepočtené koeficientem množství</t>
  </si>
  <si>
    <t>83</t>
  </si>
  <si>
    <t>622143003</t>
  </si>
  <si>
    <t>Montáž omítkových plastových nebo pozinkovaných rohových profilů s tkaninou</t>
  </si>
  <si>
    <t>-1838471923</t>
  </si>
  <si>
    <t>2,2*3+0,9+0,55*2+1,4+2,75*2+1,0+1,1*2</t>
  </si>
  <si>
    <t>3,8*2+2,2*2</t>
  </si>
  <si>
    <t>2,0+1,3+3,8*3+2,2*2</t>
  </si>
  <si>
    <t>1,6+3,5*2+2,2*2</t>
  </si>
  <si>
    <t>3,35*1+1,25*4+1,3*2+2,2*2</t>
  </si>
  <si>
    <t>(1,2+1,7*2)*2</t>
  </si>
  <si>
    <t>84</t>
  </si>
  <si>
    <t>590514840</t>
  </si>
  <si>
    <t>lišta rohová PVC 10/10 cm s tkaninou bal. 2,5 m</t>
  </si>
  <si>
    <t>-1402855990</t>
  </si>
  <si>
    <t>85</t>
  </si>
  <si>
    <t>612135101</t>
  </si>
  <si>
    <t>Hrubá výplň rýh ve stěnách maltou jakékoli šířky rýhy</t>
  </si>
  <si>
    <t>1161034292</t>
  </si>
  <si>
    <t>Viz PD ÚT - výkresy půdorysu 1.PP až 4.NP</t>
  </si>
  <si>
    <t>"ÚT:"10,0*0,2+5,0*0,1</t>
  </si>
  <si>
    <t>Úprava povrchů vnější</t>
  </si>
  <si>
    <t>86</t>
  </si>
  <si>
    <t>621325203</t>
  </si>
  <si>
    <t>Oprava vnější vápenné nebo vápenocementové štukové omítky složitosti 1 podhledů v rozsahu do 50%</t>
  </si>
  <si>
    <t>825943575</t>
  </si>
  <si>
    <t>Viz. PD stavební část - skladby konstrukcí (stěny), výkresy pohledů, výkresy půdorysu 3.NP, výkresy řezů A, D a Tech.zpr.</t>
  </si>
  <si>
    <t>"m.č.F301:" 5,1*1,6</t>
  </si>
  <si>
    <t>87</t>
  </si>
  <si>
    <t>622325203</t>
  </si>
  <si>
    <t>Oprava vnější vápenné nebo vápenocementové štukové omítky složitosti 1 stěn v rozsahu do 50%</t>
  </si>
  <si>
    <t>-1837204169</t>
  </si>
  <si>
    <t>Viz. PD stavební část - skladby konstrukcí (stěny), výkresy pohledů, výkresy půdorysu 1.PP až 3.NP, výkresy řezů A, D a Tech.zpr.</t>
  </si>
  <si>
    <t>"m.č.F301:" (5,4+1,6*2)*3,8-1,3*3,3-1,3*2,0</t>
  </si>
  <si>
    <t>1-2.NP a 1.PP</t>
  </si>
  <si>
    <t>40,0</t>
  </si>
  <si>
    <t>88</t>
  </si>
  <si>
    <t>-2043380269</t>
  </si>
  <si>
    <t>Viz. PD stavební část - skladby konstrukcí (stěny), výkresy pohledů, výkresy půdorysu 1.NP až 5.NP, výkresy řezů A, D a Tech.zpr.</t>
  </si>
  <si>
    <t>kolem okenních a dveřních otvorů:</t>
  </si>
  <si>
    <t>0,55+0,9*2+(1,2+1,7*2)*2</t>
  </si>
  <si>
    <t>89</t>
  </si>
  <si>
    <t>-133487280</t>
  </si>
  <si>
    <t>11,55*1,1 'Přepočtené koeficientem množství</t>
  </si>
  <si>
    <t>90</t>
  </si>
  <si>
    <t>622331121</t>
  </si>
  <si>
    <t>Cementová omítka hladká jednovrstvá vnějších stěn nanášená ručně</t>
  </si>
  <si>
    <t>206579745</t>
  </si>
  <si>
    <t>Viz. PD stavební část - skladby konstrukcí (stěny), výkresy pohledů, výkresy půdorysu 1.PP a 5.NP, výkresy řezů A, D a Tech.zpr.</t>
  </si>
  <si>
    <t>1.PP-pod hydroizolaci-napojení koridoru:</t>
  </si>
  <si>
    <t>10,0</t>
  </si>
  <si>
    <t>5.NP-pod hydroizolaci na zdivu:</t>
  </si>
  <si>
    <t>7,0*0,5+0,5*0,5*2</t>
  </si>
  <si>
    <t>91</t>
  </si>
  <si>
    <t>622331191</t>
  </si>
  <si>
    <t>Příplatek k cementové omítce vnějších stěn za každých dalších 5 mm tloušťky ručně</t>
  </si>
  <si>
    <t>-273667879</t>
  </si>
  <si>
    <t>"pol.č.622331121:" 14,0*2</t>
  </si>
  <si>
    <t>92</t>
  </si>
  <si>
    <t>622332121</t>
  </si>
  <si>
    <t>Škrábaná omítka (břízolitová) vnějších stěn nanášená ručně na neomítnutý podklad</t>
  </si>
  <si>
    <t>-1278575208</t>
  </si>
  <si>
    <t>Viz. PD stavební část - skladby konstrukcí (stěny), výkresy pohledů, výkresy půdorysu 1.PP až 5.NP, výkresy řezů A, D a Tech.zpr.</t>
  </si>
  <si>
    <t>(0,6+0,15)*2,0</t>
  </si>
  <si>
    <t>1.NP-2.NP:</t>
  </si>
  <si>
    <t>(2,0+0,5)*7,0</t>
  </si>
  <si>
    <t>1,7*3,4</t>
  </si>
  <si>
    <t>1,8*0,6*2</t>
  </si>
  <si>
    <t>(2,3+4,4)*3,0+0,5*0,6-1,0*1,6*2+(1,0+1,6*2)*0,15</t>
  </si>
  <si>
    <t>93</t>
  </si>
  <si>
    <t>622142001</t>
  </si>
  <si>
    <t>Potažení vnějších stěn sklovláknitým pletivem vtlačeným do tenkovrstvé hmoty</t>
  </si>
  <si>
    <t>1153588327</t>
  </si>
  <si>
    <t>"styky různých materiálů, dozdívky:"20,0</t>
  </si>
  <si>
    <t>Podlahy a podlahové konstrukce</t>
  </si>
  <si>
    <t>94</t>
  </si>
  <si>
    <t>631311115</t>
  </si>
  <si>
    <t>Mazanina tl do 80 mm z betonu prostého bez zvýšených nároků na prostředí tř. C 20/25</t>
  </si>
  <si>
    <t>1090082731</t>
  </si>
  <si>
    <t>Viz. PD stavební část - skladby podlah, výkresy půdorysu 1.PP až 4.NP, výkresy řezů A, D a Tech.zpr.</t>
  </si>
  <si>
    <t>1.PP-4.NP:</t>
  </si>
  <si>
    <t>"doplnění mazanin po vybour. konstrukcích atd.:"2,5</t>
  </si>
  <si>
    <t>vyrovnání zdiva pod I nosníky ve zdi</t>
  </si>
  <si>
    <t>"1.PP-ozn. 5:"6,1*0,65*0,08</t>
  </si>
  <si>
    <t>Podlaha D10,D12,D13, D14:</t>
  </si>
  <si>
    <t>"m.č.F002:" (9,0+0,9*0,45+0,9*0,15)*0,057</t>
  </si>
  <si>
    <t>"m.č.F004:" (6,64+1,6*0,25)*0,057</t>
  </si>
  <si>
    <t>"m.č.F101:" (31,7+1,6*0,25)*0,057</t>
  </si>
  <si>
    <t>"m.č.F201:" (30,7+1,6*0,25)*0,057</t>
  </si>
  <si>
    <t>"m.č.F303-část:" (6,4+1,6*0,25)*0,057</t>
  </si>
  <si>
    <t>"m.č.F403-část:" (6,4+1,6*0,25)*0,057</t>
  </si>
  <si>
    <t>Podlaha V10</t>
  </si>
  <si>
    <t>"m.č.F401:" 21,1*0,057</t>
  </si>
  <si>
    <t>"m.č.F402:" (5,4+0,8*0,2+0,9*0,15)*0,057</t>
  </si>
  <si>
    <t>Podlaha P10, P12</t>
  </si>
  <si>
    <t>"m.č.F302:" (3,35*5,95+1,6*0,45)*0,065</t>
  </si>
  <si>
    <t>95</t>
  </si>
  <si>
    <t>631311137</t>
  </si>
  <si>
    <t>Mazanina tl do 240 mm z betonu prostého bez zvýšených nároků na prostředí tř. C 30/37</t>
  </si>
  <si>
    <t>-2137960717</t>
  </si>
  <si>
    <t>Viz. PD stavební část - skladby konstrukcí (podlahy) a tabulky podlah, výkresy půdorysu 1.PP až 5.NP, výkresy řezů A, D a Tech.zpr.</t>
  </si>
  <si>
    <t>doplnění podklad. betonu</t>
  </si>
  <si>
    <t>"u výtah. šachty, původní šachta:"2,85*(1,8+2,6)*0,15</t>
  </si>
  <si>
    <t>"5.NP-na stropu šachty:"(3,0*4,35+(3,0+4,05)*2*0,15)*0,16</t>
  </si>
  <si>
    <t>betonové bloky pod uložení válcovaných nosníků:</t>
  </si>
  <si>
    <t>(0,65*0,35+0,45*0,35)*2*0,15</t>
  </si>
  <si>
    <t>0,65*0,35*2*3*0,15</t>
  </si>
  <si>
    <t>(0,65*0,35*3+0,5*0,35)*2*0,15</t>
  </si>
  <si>
    <t>0,65*0,35*2*0,15</t>
  </si>
  <si>
    <t>0,5*0,35*2*0,15</t>
  </si>
  <si>
    <t>96</t>
  </si>
  <si>
    <t>631319175</t>
  </si>
  <si>
    <t>Příplatek k mazanině tl do 240 mm za stržení povrchu spodní vrstvy před vložením výztuže</t>
  </si>
  <si>
    <t>-1786731694</t>
  </si>
  <si>
    <t>"viz pol.č.631311137:" 5,006</t>
  </si>
  <si>
    <t>97</t>
  </si>
  <si>
    <t>631319171</t>
  </si>
  <si>
    <t>Příplatek k mazanině tl do 80 mm za stržení povrchu spodní vrstvy před vložením výztuže</t>
  </si>
  <si>
    <t>1513666010</t>
  </si>
  <si>
    <t>doplnění:</t>
  </si>
  <si>
    <t>2,5</t>
  </si>
  <si>
    <t>"m.č.F302:" (3,35*5,95+1,6*0,45)*0,057</t>
  </si>
  <si>
    <t>98</t>
  </si>
  <si>
    <t>631351101</t>
  </si>
  <si>
    <t>Zřízení bednění rýh a hran v podlahách</t>
  </si>
  <si>
    <t>191556444</t>
  </si>
  <si>
    <t>"1.PP-rýha pod I nosníky ve zdi:"6,0*0,08*2</t>
  </si>
  <si>
    <t>(0,65+0,35*2+0,45+0,35*2)*0,15</t>
  </si>
  <si>
    <t>(0,65*6*0,35*2*6)*0,15</t>
  </si>
  <si>
    <t>(0,65*4+0,5*2+0,35*2*6)*0,15</t>
  </si>
  <si>
    <t>(0,65*2+0,35*2*2)*0,15</t>
  </si>
  <si>
    <t>(0,5*2+0,35*2*2)*0,15</t>
  </si>
  <si>
    <t>"ostatní drobná bednění:"3,0</t>
  </si>
  <si>
    <t>99</t>
  </si>
  <si>
    <t>631351102</t>
  </si>
  <si>
    <t>Odstranění bednění rýh a hran v podlahách</t>
  </si>
  <si>
    <t>1658918893</t>
  </si>
  <si>
    <t>631362021</t>
  </si>
  <si>
    <t>Výztuž mazanin svařovanými sítěmi Kari</t>
  </si>
  <si>
    <t>-543533058</t>
  </si>
  <si>
    <t>Viz. PD stavební část - skladby konstrukcí (podlahy) a tabulky podlah, výkresy půdorysu 3.NP až 5.NP, výkresy řezů A, D a Tech.zpr.</t>
  </si>
  <si>
    <t>"u výtah. šachty, původní šachta:"12,54*1,2*0,00301*2</t>
  </si>
  <si>
    <t>"5.NP-na stropu šachty:"3,0*4,35*1,2*0,00444</t>
  </si>
  <si>
    <t>"m.č.F401:" 21,1*0,057*1,2*0,0021</t>
  </si>
  <si>
    <t>"m.č.F402:" (5,4+0,8*0,2+0,9*0,15)*1,2*0,0021</t>
  </si>
  <si>
    <t>Podlaha P10</t>
  </si>
  <si>
    <t>"m.č.F302:" (3,35*5,95+1,6*0,45)*1,2*0,0021</t>
  </si>
  <si>
    <t>101</t>
  </si>
  <si>
    <t>631312141</t>
  </si>
  <si>
    <t>Doplnění rýh v dosavadních mazaninách betonem prostým</t>
  </si>
  <si>
    <t>1394934983</t>
  </si>
  <si>
    <t>Viz. PD stavební část -výkresy půdorysu 1.PP, výkresy řezů A, D a Tech.zpr.</t>
  </si>
  <si>
    <t>"1PP</t>
  </si>
  <si>
    <t>"m.č.0102:"  (7,573+0,931)*0,6*0,15</t>
  </si>
  <si>
    <t>"m.č.0108:"  (0,375+0,909+0,688)*0,6*0,15</t>
  </si>
  <si>
    <t>"UT:"25,0*0,15*0,1</t>
  </si>
  <si>
    <t>102</t>
  </si>
  <si>
    <t>63245-R01</t>
  </si>
  <si>
    <t>Doplnění, oprava stávajícího betonového povrchu polymercementovým opravným vysprávkovým potěrem do 50mm dle PD</t>
  </si>
  <si>
    <t>-637388612</t>
  </si>
  <si>
    <t>Viz. PD stavební část - skladby podlah, výkresy půdorysu 1.PP až 5.NP, výkresy řezů A, D a Tech.zpr.</t>
  </si>
  <si>
    <t xml:space="preserve">vyrovnání povrchu stávajícího stropu pod nové podlahy </t>
  </si>
  <si>
    <t>"předpoklad 30% plochy:"180,0*0,3</t>
  </si>
  <si>
    <t>103</t>
  </si>
  <si>
    <t>63245-R02</t>
  </si>
  <si>
    <t>Příprava - očištění, odstranění uvolněných částic, vysátí stávajícího povrchu</t>
  </si>
  <si>
    <t>-76254845</t>
  </si>
  <si>
    <t>"viz pol.č.775511810:" 29,8+"viz pol.č.776201812:" 127,54+"viz pol.č.965081223:" 103,379</t>
  </si>
  <si>
    <t>104</t>
  </si>
  <si>
    <t>63245-R06</t>
  </si>
  <si>
    <t>Polymercementový potěr CT-C40-F7-B1,5 pro opravy dutin a výtluků do hl.poškození 10-20 mm</t>
  </si>
  <si>
    <t>-1194406199</t>
  </si>
  <si>
    <t>Podlaha D11</t>
  </si>
  <si>
    <t>"m.č.F004:" 6,4*2,8+1,85*0,8</t>
  </si>
  <si>
    <t>"m.č.F102:" 7,2*3,0+1,85*0,8</t>
  </si>
  <si>
    <t>"m.č.F202:" 6,625*3,0+1,85*0,8+2,45*0,15</t>
  </si>
  <si>
    <t>"m.č.F303:" 11,525*3,0+1,85*0,8+1,45*0,5+4,5*0,55</t>
  </si>
  <si>
    <t>"m.č.F403:" 6,475*3,2+1,85*0,8+1,45*0,5+1,5*0,15</t>
  </si>
  <si>
    <t>Podlaha P11</t>
  </si>
  <si>
    <t>"m.č.F205:" 3,52*3,7+1,4*0,2</t>
  </si>
  <si>
    <t>"m.č.F206:" 2,0*2,1</t>
  </si>
  <si>
    <t>105</t>
  </si>
  <si>
    <t>63245-R2</t>
  </si>
  <si>
    <t xml:space="preserve">Podkladní samonivelační potěr na bázi cementu, plniva a vláken organického původu, tl. 57 mm, D+M, Podrobný popis viz PD  </t>
  </si>
  <si>
    <t>295664237</t>
  </si>
  <si>
    <t>Podlaha D10, D12, D13, D14:</t>
  </si>
  <si>
    <t>"m.č.F002:" 9,0+0,9*0,45+0,9*0,15</t>
  </si>
  <si>
    <t>"m.č.F004:" 6,64+1,6*0,25</t>
  </si>
  <si>
    <t>"m.č.F101:" 31,7+1,6*0,25</t>
  </si>
  <si>
    <t>"m.č.F201:" 30,7+1,6*0,25</t>
  </si>
  <si>
    <t>"m.č.F303-část:" 6,4+1,6*0,25</t>
  </si>
  <si>
    <t>"m.č.F403-část:" 6,4+1,6*0,25</t>
  </si>
  <si>
    <t>"m.č.F402:" 5,4+0,8*0,2+0,9*0,15</t>
  </si>
  <si>
    <t>106</t>
  </si>
  <si>
    <t>63245-R4</t>
  </si>
  <si>
    <t xml:space="preserve">Podkladní samonivelační potěr na bázi cementu, plniva a vláken organického původu, tl. 65 mm, D+M, Podrobný popis viz PD </t>
  </si>
  <si>
    <t>-1332252473</t>
  </si>
  <si>
    <t>Viz. PD stavební část - skladby podlah, výkresy půdorysu 3.NP, výkresy řezů A, D a Tech.zpr.</t>
  </si>
  <si>
    <t>"m.č.F302:" 3,35*5,95+1,6*0,45</t>
  </si>
  <si>
    <t>107</t>
  </si>
  <si>
    <t>63511-R01</t>
  </si>
  <si>
    <t>Násyp pod podlahy z hrubého kameniva 0-63 s udusáním</t>
  </si>
  <si>
    <t>1014025382</t>
  </si>
  <si>
    <t>Viz. PD stavební část - skladby konstrukcí (podlahy), tabulky podlah, výkresy půdorysu 1.PP, výkresy řezů A, D a Tech.zpr.</t>
  </si>
  <si>
    <t>2,85*(1,8+1,8)*0,25</t>
  </si>
  <si>
    <t>108</t>
  </si>
  <si>
    <t>63900-R07</t>
  </si>
  <si>
    <t>Bezrozpouštědlový základový penetrační nátěr. vodní disperze na bázi vinylacetátu</t>
  </si>
  <si>
    <t>-186639483</t>
  </si>
  <si>
    <t>109</t>
  </si>
  <si>
    <t>642944121</t>
  </si>
  <si>
    <t>Osazování ocelových zárubní dodatečné pl do 2,5 m2</t>
  </si>
  <si>
    <t>-2023761476</t>
  </si>
  <si>
    <t>Viz. PD stavební část - výkresy půdorysu 1.PP a Tech.zpr.</t>
  </si>
  <si>
    <t>110</t>
  </si>
  <si>
    <t>771990-R1</t>
  </si>
  <si>
    <t>Vyrovnání podkladu samonivelační stěrkou tl 3 mm pevnosti 25 Mpa</t>
  </si>
  <si>
    <t>-2068966264</t>
  </si>
  <si>
    <t>111</t>
  </si>
  <si>
    <t>771591111</t>
  </si>
  <si>
    <t>Podlahy penetrace podkladu</t>
  </si>
  <si>
    <t>1695742136</t>
  </si>
  <si>
    <t>Ostatní konstrukce a práce, bourání</t>
  </si>
  <si>
    <t>Lešení a stavební výtahy</t>
  </si>
  <si>
    <t>112</t>
  </si>
  <si>
    <t>941211112</t>
  </si>
  <si>
    <t>Montáž lešení řadového rámového lehkého zatížení do 200 kg/m2 š do 0,9 m v do 25 m</t>
  </si>
  <si>
    <t>-107888171</t>
  </si>
  <si>
    <t>Viz. PD stavební část - výkresy pohledů</t>
  </si>
  <si>
    <t>oprava fasády - stavební úpravy u koridoru:</t>
  </si>
  <si>
    <t>7,0*15,0</t>
  </si>
  <si>
    <t>113</t>
  </si>
  <si>
    <t>941211211</t>
  </si>
  <si>
    <t>Příplatek k lešení řadovému rámovému lehkému š 0,9 m v do 25 m za první a ZKD den použití</t>
  </si>
  <si>
    <t>-2108493041</t>
  </si>
  <si>
    <t>"viz pol.941211111-předpoklad:"105,0*20</t>
  </si>
  <si>
    <t>114</t>
  </si>
  <si>
    <t>943211112</t>
  </si>
  <si>
    <t>Montáž lešení prostorového rámového lehkého s podlahami zatížení do 200 kg/m2 v do 25 m</t>
  </si>
  <si>
    <t>607919294</t>
  </si>
  <si>
    <t>výtahové šachta:</t>
  </si>
  <si>
    <t>bednění, betonáž:</t>
  </si>
  <si>
    <t>2,4*3,75*19,8</t>
  </si>
  <si>
    <t>povrchové úpravy šachty, montáž výtahu:</t>
  </si>
  <si>
    <t>178,20</t>
  </si>
  <si>
    <t>115</t>
  </si>
  <si>
    <t>943211211</t>
  </si>
  <si>
    <t>Příplatek k lešení prostorovému rámovému lehkému s podlahami v do 10 m za první a ZKD den použití</t>
  </si>
  <si>
    <t>-2006566639</t>
  </si>
  <si>
    <t>"předpoklad:"356,4*(60+30)</t>
  </si>
  <si>
    <t>116</t>
  </si>
  <si>
    <t>944611111</t>
  </si>
  <si>
    <t>Montáž ochranné plachty z textilie z umělých vláken</t>
  </si>
  <si>
    <t>1622083229</t>
  </si>
  <si>
    <t>7,0*16</t>
  </si>
  <si>
    <t>117</t>
  </si>
  <si>
    <t>944611211</t>
  </si>
  <si>
    <t>Příplatek k ochranné plachtě za první a ZKD den použití</t>
  </si>
  <si>
    <t>-197832248</t>
  </si>
  <si>
    <t>"předpoklad:"112,0*20</t>
  </si>
  <si>
    <t>118</t>
  </si>
  <si>
    <t>949101111</t>
  </si>
  <si>
    <t>Lešení pomocné pro objekty pozemních staveb s lešeňovou podlahou v do 1,9 m zatížení do 150 kg/m2</t>
  </si>
  <si>
    <t>-316616815</t>
  </si>
  <si>
    <t>- lešení pro bourání, bednění, betonáž, zdění, omítky</t>
  </si>
  <si>
    <t xml:space="preserve">  montáž výplní otvorů</t>
  </si>
  <si>
    <t xml:space="preserve">  montáž instalací ve větších výškách, </t>
  </si>
  <si>
    <t xml:space="preserve">  ostatní drobné stavební práce, zednické výpomoci atd.</t>
  </si>
  <si>
    <t>1.PP-5.NP:</t>
  </si>
  <si>
    <t>70,0*5*4+25,0*4</t>
  </si>
  <si>
    <t>119</t>
  </si>
  <si>
    <t>941211812</t>
  </si>
  <si>
    <t>Demontáž lešení řadového rámového lehkého zatížení do 200 kg/m2 š do 0,9 m v do 25 m</t>
  </si>
  <si>
    <t>-2124803448</t>
  </si>
  <si>
    <t>120</t>
  </si>
  <si>
    <t>943211812</t>
  </si>
  <si>
    <t>Demontáž lešení prostorového rámového lehkého s podlahami zatížení do 200 kg/m2 v do 25 m</t>
  </si>
  <si>
    <t>348497958</t>
  </si>
  <si>
    <t>121</t>
  </si>
  <si>
    <t>944611811</t>
  </si>
  <si>
    <t>Demontáž ochranné plachty z textilie z umělých vláken</t>
  </si>
  <si>
    <t>2004962374</t>
  </si>
  <si>
    <t>122</t>
  </si>
  <si>
    <t>94499-R02</t>
  </si>
  <si>
    <t>Mimostaveništní doprava lešenových prvků na stavbu, zpětný odvoz</t>
  </si>
  <si>
    <t>-572239856</t>
  </si>
  <si>
    <t>123</t>
  </si>
  <si>
    <t>94910-R01</t>
  </si>
  <si>
    <t>Ochrana stávající střešní krytiny před poškozením deskami</t>
  </si>
  <si>
    <t>-1885806748</t>
  </si>
  <si>
    <t>50,0</t>
  </si>
  <si>
    <t>Různé dokončovací konstrukce a práce pozemních staveb</t>
  </si>
  <si>
    <t>124</t>
  </si>
  <si>
    <t>952901111</t>
  </si>
  <si>
    <t>Vyčištění budov bytové a občanské výstavby při výšce podlaží do 4 m</t>
  </si>
  <si>
    <t>1208029223</t>
  </si>
  <si>
    <t>Viz. PD stavební část - výkresy půdorysu 1.PP až 5.NP, výkresy řezů A, D</t>
  </si>
  <si>
    <t>v prostoru stavebních úprav a nejbližší okolí</t>
  </si>
  <si>
    <t>1.PP+5.NP:</t>
  </si>
  <si>
    <t>100,0*5+50,0</t>
  </si>
  <si>
    <t>125</t>
  </si>
  <si>
    <t>95396-R01</t>
  </si>
  <si>
    <t>Dodání a osazení ocelových kotev z betonářské oceli R 16 mm, dl. 600 mm vlepením tmelemdo zdiva, betonu hl. 300 mm</t>
  </si>
  <si>
    <t>-2022671309</t>
  </si>
  <si>
    <t>Viz PD statika - výkresy tvaru 1.PP až 5.NP</t>
  </si>
  <si>
    <t>včetně vyčištění vrtu</t>
  </si>
  <si>
    <t>"kotva K1:"76+32+34+34+34</t>
  </si>
  <si>
    <t>Bourání konstrukcí</t>
  </si>
  <si>
    <t>126</t>
  </si>
  <si>
    <t>71200-R01</t>
  </si>
  <si>
    <t>Demontáž střešní krytiny z asfaltových pásů třívrstvé, včetně podkladních vrstev</t>
  </si>
  <si>
    <t>-2096367615</t>
  </si>
  <si>
    <t>Viz. PD stavební část - výkresy půdorysu bouracích prací 5.NP, výkresy řezů A, D a Tech.zpr.</t>
  </si>
  <si>
    <t>0,5*2,0+5,2*2,6*0,5+7,5*0,5</t>
  </si>
  <si>
    <t>127</t>
  </si>
  <si>
    <t>713300821</t>
  </si>
  <si>
    <t>Izolace tepelné odstranění pásů nebo folií z těles plochy rovné</t>
  </si>
  <si>
    <t>1703114328</t>
  </si>
  <si>
    <t>včetně obalení pletivem</t>
  </si>
  <si>
    <t>izolace nádrží na vodu:</t>
  </si>
  <si>
    <t>15,0*2</t>
  </si>
  <si>
    <t>128</t>
  </si>
  <si>
    <t>764002851</t>
  </si>
  <si>
    <t>Demontáž oplechování parapetů do suti</t>
  </si>
  <si>
    <t>-2122097284</t>
  </si>
  <si>
    <t>Viz. PD stavební část - výkresy půdorysu bouracích prací 1.PP až 5.NP, výkresy řezů A, D a Tech.zpr.</t>
  </si>
  <si>
    <t>bouraná okna, výklenky:</t>
  </si>
  <si>
    <t>"1.PP:"1,45*2</t>
  </si>
  <si>
    <t>"1.NP:"1,35*2</t>
  </si>
  <si>
    <t>"2.NP:"1,25*2</t>
  </si>
  <si>
    <t>"3.NP:"1,25*1</t>
  </si>
  <si>
    <t>"5.NP:"1,25*3</t>
  </si>
  <si>
    <t>129</t>
  </si>
  <si>
    <t>764002861</t>
  </si>
  <si>
    <t>Demontáž oplechování říms a ozdobných prvků do suti</t>
  </si>
  <si>
    <t>805942557</t>
  </si>
  <si>
    <t>Viz. PD stavební část - výkresy půdorysu bouracích prací 1.PP, výkresy řezů A, D a Tech.zpr.</t>
  </si>
  <si>
    <t>"1.PP:"3,8</t>
  </si>
  <si>
    <t>130</t>
  </si>
  <si>
    <t>764002871</t>
  </si>
  <si>
    <t>Demontáž lemování zdí do suti</t>
  </si>
  <si>
    <t>1322625351</t>
  </si>
  <si>
    <t>"5.NP:"2,5+4,5</t>
  </si>
  <si>
    <t>131</t>
  </si>
  <si>
    <t>766691911</t>
  </si>
  <si>
    <t>Vyvěšení nebo zavěšení dřevěných křídel oken pl do 1,5 m2</t>
  </si>
  <si>
    <t>-2107882248</t>
  </si>
  <si>
    <t>Viz. PD stavební část - výkresy půdorysu bouracích prací 1.NP až 3.NP, výkresy řezů A, D a Tech.zpr.</t>
  </si>
  <si>
    <t>"m.č.F101,102:"4*2*2</t>
  </si>
  <si>
    <t>"m.č.F202:"2*2*2</t>
  </si>
  <si>
    <t>"m.č.F303,303:"2*2*2</t>
  </si>
  <si>
    <t>132</t>
  </si>
  <si>
    <t>766691914</t>
  </si>
  <si>
    <t>Vyvěšení nebo zavěšení dřevěných křídel dveří pl do 2 m2</t>
  </si>
  <si>
    <t>1985149489</t>
  </si>
  <si>
    <t>Viz. PD stavební část - výkresy půdorysu bouracích prací 1.PP až 4.NP, výkresy řezů A, D a Tech.zpr.</t>
  </si>
  <si>
    <t>1PP</t>
  </si>
  <si>
    <t>"m.č.F002,006:"2</t>
  </si>
  <si>
    <t>"m.č.F001,002:"2*2*2</t>
  </si>
  <si>
    <t>"m.č.F006:"1*2</t>
  </si>
  <si>
    <t>1NP</t>
  </si>
  <si>
    <t>"m.č.F102:"1</t>
  </si>
  <si>
    <t>"m.č.F202:"2</t>
  </si>
  <si>
    <t>"m.č.F302:"2</t>
  </si>
  <si>
    <t>"m.č.F302:"2*2*2</t>
  </si>
  <si>
    <t>"m.č.F402,403:"2</t>
  </si>
  <si>
    <t>133</t>
  </si>
  <si>
    <t>766691915</t>
  </si>
  <si>
    <t>Vyvěšení nebo zavěšení dřevěných křídel dveří pl přes 2 m2</t>
  </si>
  <si>
    <t>164883103</t>
  </si>
  <si>
    <t>"m.č.F103:"2</t>
  </si>
  <si>
    <t>"m.č.F203:"1</t>
  </si>
  <si>
    <t>"m.č.F303:"1</t>
  </si>
  <si>
    <t>134</t>
  </si>
  <si>
    <t>767691812</t>
  </si>
  <si>
    <t>Vyvěšení nebo zavěšení kovových křídel oken do 1,5 m2</t>
  </si>
  <si>
    <t>1337760660</t>
  </si>
  <si>
    <t>135</t>
  </si>
  <si>
    <t>767691823</t>
  </si>
  <si>
    <t>Vyvěšení nebo zavěšení kovových křídel dveří přes 2 m2</t>
  </si>
  <si>
    <t>-93042889</t>
  </si>
  <si>
    <t>"výtahová šachta:"2*5</t>
  </si>
  <si>
    <t>136</t>
  </si>
  <si>
    <t>767996701</t>
  </si>
  <si>
    <t>Demontáž atypických zámečnických konstrukcí řezáním hmotnosti jednotlivých dílů do 50 kg</t>
  </si>
  <si>
    <t>kg</t>
  </si>
  <si>
    <t>-1508431467</t>
  </si>
  <si>
    <t>"rošty angl. dvorků, okenní mříž"  10,0*3</t>
  </si>
  <si>
    <t>334</t>
  </si>
  <si>
    <t>767996705</t>
  </si>
  <si>
    <t>Demontáž atypických zámečnických konstrukcí řezáním hmotnosti jednotlivých dílů přes 500 kg</t>
  </si>
  <si>
    <t>-1259057418</t>
  </si>
  <si>
    <t>nádrže na vodu, vč. nosné konstrukce z válc. nosníků:</t>
  </si>
  <si>
    <t>"odhad:"3000,0</t>
  </si>
  <si>
    <t>138</t>
  </si>
  <si>
    <t>775511810</t>
  </si>
  <si>
    <t>Demontáž podlah vlysových přibíjených s lištami přibíjenými</t>
  </si>
  <si>
    <t>-706352060</t>
  </si>
  <si>
    <t>Viz. PD stavební část - výkresy půdorysu bouracích prací 4.NP, výkresy řezů A, D a Tech.zpr.</t>
  </si>
  <si>
    <t>"m.č.401,404:"25,05+4,75</t>
  </si>
  <si>
    <t>139</t>
  </si>
  <si>
    <t>776410811</t>
  </si>
  <si>
    <t>Odstranění soklíků a lišt pryžových nebo plastových</t>
  </si>
  <si>
    <t>248137803</t>
  </si>
  <si>
    <t>Viz. PD stavební část - výkresy půdorysu bouracích prací 1.PP až 3.NP, výkresy řezů A, D a Tech.zpr.</t>
  </si>
  <si>
    <t>"m.č.F004:"5,0*2</t>
  </si>
  <si>
    <t>"m.č.F101:"(1,95+3,5)*2-1,1</t>
  </si>
  <si>
    <t>"m.č.F102:"(2,95+6,0)*2-0,8</t>
  </si>
  <si>
    <t>"m.č.F103:"(1,85+5,0)*2-0,8-1,1*2</t>
  </si>
  <si>
    <t>"m.č.F202:"(4,9+3,7+0,45*2)*2-1,3*2-0,8*2</t>
  </si>
  <si>
    <t>"m.č.F203:"(3,8+2,1)*2-1,1-0,8*2</t>
  </si>
  <si>
    <t>"m.č.F302:"(2,95+3,7+0,45)*2-1,1-1,3</t>
  </si>
  <si>
    <t>"m.č.F303:"(2,85+6,0+0,45)*2-1,1*1-1,3</t>
  </si>
  <si>
    <t>140</t>
  </si>
  <si>
    <t>776201812</t>
  </si>
  <si>
    <t>Demontáž lepených povlakových podlah s podložkou ručně</t>
  </si>
  <si>
    <t>-598475306</t>
  </si>
  <si>
    <t>"m.č.F004:"45,0</t>
  </si>
  <si>
    <t>"m.č.F101,102,103:"6,83+17,11+8,88</t>
  </si>
  <si>
    <t>"m.č.F202,203:"14,62+5,78</t>
  </si>
  <si>
    <t>"m.č.F302,303:"11,64+17,68</t>
  </si>
  <si>
    <t>141</t>
  </si>
  <si>
    <t>781413810</t>
  </si>
  <si>
    <t>Demontáž obkladů z obkladaček pórovinových lepených</t>
  </si>
  <si>
    <t>-123820355</t>
  </si>
  <si>
    <t>"m.č.F402-ponech zdivo:"2,0*2,1</t>
  </si>
  <si>
    <t>142</t>
  </si>
  <si>
    <t>961055111</t>
  </si>
  <si>
    <t>Bourání základů ze ŽB</t>
  </si>
  <si>
    <t>1817210790</t>
  </si>
  <si>
    <t>výtahová šachta-dojezd-předpoklad:</t>
  </si>
  <si>
    <t>2,85*0,5*1,7+2,85*1,8*0,3</t>
  </si>
  <si>
    <t>143</t>
  </si>
  <si>
    <t>962042320</t>
  </si>
  <si>
    <t>Bourání zdiva nadzákladového z betonu prostého do 1 m3</t>
  </si>
  <si>
    <t>1059651246</t>
  </si>
  <si>
    <t>Viz. PD stavební část - výkresy půdorysu bouracích prací 1.PP a 5.NP, výkresy řezů A, D a Tech.zpr.</t>
  </si>
  <si>
    <t>1.PP-anglické dvorky-předpoklad:</t>
  </si>
  <si>
    <t>((2,0+0,6*2)*0,3*0,9+2,0*0,9*0,3)*2</t>
  </si>
  <si>
    <t>5.NP-sokly ve strojovcnách:</t>
  </si>
  <si>
    <t>1,8</t>
  </si>
  <si>
    <t>144</t>
  </si>
  <si>
    <t>962032241</t>
  </si>
  <si>
    <t>Bourání zdiva z cihel pálených nebo vápenopískových na MC přes 1 m3</t>
  </si>
  <si>
    <t>-1447101949</t>
  </si>
  <si>
    <t>"m.č.F005-výtah. šachta:"2,85*0,3*3,3</t>
  </si>
  <si>
    <t>"m.č.F105-výtah. šachta:"(3,15+1,95)*0,3*3,9</t>
  </si>
  <si>
    <t>"m.č.F105-nad šachet. dveřmi, pilíř:"3,8*0,65*3,9-1,4*0,65*2,2</t>
  </si>
  <si>
    <t>"m.č.F101-obvod. zeď:"4,1*0,65*3,05-1,3*0,65*2,1*2-1,35*0,15*0,95*2</t>
  </si>
  <si>
    <t>"m.č.F001-zábradlí:"4,8*0,5*3,6-2,15*0,5*2,6*2-2,15*0,15*0,95*2</t>
  </si>
  <si>
    <t>"m.č.F205-výtah. šachta:"(3,15+1,95)*0,3*3,9</t>
  </si>
  <si>
    <t>"m.č.F205-nad šachet. dveřmi, pilíř:"4,2*0,65*3,9-1,4*0,65*2,2</t>
  </si>
  <si>
    <t>"m.č.305-výtah. šachta:"(3,15+1,95)*0,3*3,9</t>
  </si>
  <si>
    <t>"m.č.405-výtah. šachta:"(3,15+1,95)*0,3*3,5</t>
  </si>
  <si>
    <t>6,0*0,5*3,3-1,0*1,6*0,5*3+(2,4+1,2)*0,3*4,0</t>
  </si>
  <si>
    <t>145</t>
  </si>
  <si>
    <t>962031133</t>
  </si>
  <si>
    <t>Bourání příček z cihel pálených na MVC tl do 150 mm</t>
  </si>
  <si>
    <t>1782695283</t>
  </si>
  <si>
    <t>včetně omítek:</t>
  </si>
  <si>
    <t>"m.č.F002:"(1,35+2,2)*3,3-0,8*2,0</t>
  </si>
  <si>
    <t>"m.č.F101,103:"(1,84+5,8)*3,95-0,8*2,0+1,5*0,9</t>
  </si>
  <si>
    <t>"m.č.F203:"2,8*3,9-0,8*2,0+1,2*1,2</t>
  </si>
  <si>
    <t>"m.č.F302:"3,7*3,9-1,1*2,2</t>
  </si>
  <si>
    <t>"m.č.F402,403:"(1,5+0,15+1,5+2,05*2)*3,5-0,7*2,0*2</t>
  </si>
  <si>
    <t>"izolační přizdívka-v ploše koridorl:"2,2*2,0</t>
  </si>
  <si>
    <t>146</t>
  </si>
  <si>
    <t>962081131</t>
  </si>
  <si>
    <t>Bourání příček ze skleněných tvárnic tl do 100 mm</t>
  </si>
  <si>
    <t>2033716447</t>
  </si>
  <si>
    <t>5.NP-okna:</t>
  </si>
  <si>
    <t>1,1*1,7*3</t>
  </si>
  <si>
    <t>147</t>
  </si>
  <si>
    <t>2041214391</t>
  </si>
  <si>
    <t>"m.č.F001-okno:"1,1*1,8</t>
  </si>
  <si>
    <t>148</t>
  </si>
  <si>
    <t>964011221</t>
  </si>
  <si>
    <t>Vybourání ŽB překladů prefabrikovaných dl do 3 m hmotnosti do 75 kg/m</t>
  </si>
  <si>
    <t>184873588</t>
  </si>
  <si>
    <t>v bouraných příčkách:</t>
  </si>
  <si>
    <t>"1.PP:"1,2*0,15*0,15</t>
  </si>
  <si>
    <t>"1.NP:"(1,2+1,5*2)*0,15*0,15</t>
  </si>
  <si>
    <t>"2.NP:"1,2*0,15*0,15+1,5*0,15*0,15</t>
  </si>
  <si>
    <t>"3.NP:"1,5*0,15*0,15</t>
  </si>
  <si>
    <t>"4.NP:"1,2*0,15*0,15</t>
  </si>
  <si>
    <t>"5.NP:"1,5*0,15*0,21*4*3</t>
  </si>
  <si>
    <t>149</t>
  </si>
  <si>
    <t>963051113</t>
  </si>
  <si>
    <t>Bourání ŽB stropů deskových tl přes 80 mm</t>
  </si>
  <si>
    <t>-182827497</t>
  </si>
  <si>
    <t>-pro novou výtah. šachtu:</t>
  </si>
  <si>
    <t>"1.PP:"2,85*4,35*0,25</t>
  </si>
  <si>
    <t>"1.NP:"(0,3*2,0+3,15*4,0)*0,32</t>
  </si>
  <si>
    <t>"2.NP:"(0,3*2,0+3,15*4,0)*0,27</t>
  </si>
  <si>
    <t>"3.NP:"(0,3*2,0+3,15*4,0)*0,27</t>
  </si>
  <si>
    <t>"4.NP:"(2,0+4,3*2+2,7)*0,25</t>
  </si>
  <si>
    <t>"5.NP:"2,7*4,05*0,34</t>
  </si>
  <si>
    <t>150</t>
  </si>
  <si>
    <t>964073221</t>
  </si>
  <si>
    <t>Vybourání válcovaných nosníků ze zdiva cihelného dl do 4 m hmotnosti 20 kg/m</t>
  </si>
  <si>
    <t>1052737161</t>
  </si>
  <si>
    <t>nad vstupními výtahovými dveřmi:</t>
  </si>
  <si>
    <t>"1.PP-4.NP-pedpoklad:"3,5*4*0,02*5</t>
  </si>
  <si>
    <t>151</t>
  </si>
  <si>
    <t>964073231</t>
  </si>
  <si>
    <t>Vybourání válcovaných nosníků ze zdiva cihelného dl do 4 m hmotnosti 35 kg/m</t>
  </si>
  <si>
    <t>1150161291</t>
  </si>
  <si>
    <t>provizorní podchycení:</t>
  </si>
  <si>
    <t>152</t>
  </si>
  <si>
    <t>964073341</t>
  </si>
  <si>
    <t>Vybourání válcovaných nosníků ze zdiva cihelného dl do 6 m hmotnosti 55 kg/m</t>
  </si>
  <si>
    <t>1110398746</t>
  </si>
  <si>
    <t>provizorní podchycení</t>
  </si>
  <si>
    <t>"5.NP:"5,0*2*0,311</t>
  </si>
  <si>
    <t>153</t>
  </si>
  <si>
    <t>971035231</t>
  </si>
  <si>
    <t>Vybourání otvorů ve zdivu cihelném pl do 0,0225 m2 na MC tl do 150 mm</t>
  </si>
  <si>
    <t>-1469082572</t>
  </si>
  <si>
    <t>Profese:</t>
  </si>
  <si>
    <t>"ÚT:"5</t>
  </si>
  <si>
    <t>154</t>
  </si>
  <si>
    <t>971035451</t>
  </si>
  <si>
    <t>Vybourání otvorů ve zdivu cihelném pl do 0,25 m2 na MC tl do 450 mm</t>
  </si>
  <si>
    <t>49013738</t>
  </si>
  <si>
    <t>155</t>
  </si>
  <si>
    <t>971035661</t>
  </si>
  <si>
    <t>Vybourání otvorů ve zdivu cihelném pl do 4 m2 na MC tl do 600 mm</t>
  </si>
  <si>
    <t>-1640445888</t>
  </si>
  <si>
    <t>Viz. PD stavební část - výkresy půdorysu 1.PP, 3.NP a 4.NP, výkresy řezů A, D a Tech.zpr.</t>
  </si>
  <si>
    <t>"m.č.F002-dvř. otvor:"0,9*0,45*2,3</t>
  </si>
  <si>
    <t>"m.č.F005-nad šachet. dveřmi:"2,8*0,65*0,75</t>
  </si>
  <si>
    <t>"m.č.F305-nad šachet. dveřmi:"2,8*0,65*1,1</t>
  </si>
  <si>
    <t>"m.č.F202-obvod. zdivo:"2,25*0,65*3,6-1,3*0,65*3,5</t>
  </si>
  <si>
    <t xml:space="preserve">"m.č.F406-nad šachet. dveřmi:"2,8*0,47*0,65 </t>
  </si>
  <si>
    <t>156</t>
  </si>
  <si>
    <t>971042551</t>
  </si>
  <si>
    <t>Vybourání otvorů v betonových příčkách a zdech pl do 1 m2</t>
  </si>
  <si>
    <t>1460779316</t>
  </si>
  <si>
    <t>Základy-pro zákl.desky výtah. šachty:</t>
  </si>
  <si>
    <t>5,0*0,8*0,25+5,0*0,7*0,25</t>
  </si>
  <si>
    <t>157</t>
  </si>
  <si>
    <t>97204-R01</t>
  </si>
  <si>
    <t>Vybourání otvorů v ŽB stropech  do 0,0225 m2 tl do 400 mm</t>
  </si>
  <si>
    <t>-1802808927</t>
  </si>
  <si>
    <t>"ÚT:"2</t>
  </si>
  <si>
    <t>158</t>
  </si>
  <si>
    <t>967031142</t>
  </si>
  <si>
    <t>Přisekání rovných ostění v cihelném zdivu na MC</t>
  </si>
  <si>
    <t>-39524948</t>
  </si>
  <si>
    <t>"m.č.F002-otvor:"0,45*2,3*2</t>
  </si>
  <si>
    <t>"po vybour příčkách, zdech:"0,15*3,3+0,3*3,3*2</t>
  </si>
  <si>
    <t>"po vybour. příčkách, zdech:"0,52*(3,85+0,8)+0,3*3,85+0,45*0,95*2+0,3*1,2</t>
  </si>
  <si>
    <t xml:space="preserve">"po vybour. příčkách, zdech:"0,15*3,9+0,3*3,9+0,15*3,4*4+0,65*3,4+0,15*1,2 </t>
  </si>
  <si>
    <t xml:space="preserve">"po vybour.příčkách, zdech:"0,15*3,9+0,15*3,4*2+0,3*3,9*2 </t>
  </si>
  <si>
    <t>"po vybour.příčkách, zdech:"0,15*3,9*2+0,3*3,9*2</t>
  </si>
  <si>
    <t>159</t>
  </si>
  <si>
    <t>967031743</t>
  </si>
  <si>
    <t>Přisekání plošné zdiva z cihel pálených na MC tl do 150 mm</t>
  </si>
  <si>
    <t>301620500</t>
  </si>
  <si>
    <t>Viz. PD stavební část - výkresy půdorysu bouracích prací 1.PP až 2.NP, výkresy řezů A, D a Tech.zpr.</t>
  </si>
  <si>
    <t>původ. ostění-vstup do šachty:</t>
  </si>
  <si>
    <t>"1.PP:"1,0*3,3</t>
  </si>
  <si>
    <t>"1.NP,2.NP:"1,0*3,9*2</t>
  </si>
  <si>
    <t>160</t>
  </si>
  <si>
    <t>967023693</t>
  </si>
  <si>
    <t>Přisekání kamenných nebo jiných ploch s tvrdým povrchem pl přes 2 m2</t>
  </si>
  <si>
    <t>-1574669220</t>
  </si>
  <si>
    <t>"Základy-pro zeď šachty:"(4,35+0,4*2)*1,6</t>
  </si>
  <si>
    <t>161</t>
  </si>
  <si>
    <t>973041511</t>
  </si>
  <si>
    <t>Vysekání výklenků ve zdivu z betonu pl přes 0,25 m2</t>
  </si>
  <si>
    <t>-1526522320</t>
  </si>
  <si>
    <t>"Základy-pro zeď šachty:"4,35*0,4*1,6</t>
  </si>
  <si>
    <t>162</t>
  </si>
  <si>
    <t>973031843</t>
  </si>
  <si>
    <t>Vysekání kapes ve zdivu cihelném na MC pro zavázání příček tl do 150 mm</t>
  </si>
  <si>
    <t>1596282002</t>
  </si>
  <si>
    <t>"m.č.F001:"3,3*2</t>
  </si>
  <si>
    <t>"m.č.F101:"3,9*2</t>
  </si>
  <si>
    <t>"m.č.F201:"4,0*3</t>
  </si>
  <si>
    <t>"m.č.F303:"3,6</t>
  </si>
  <si>
    <t>"m.č.F04:"3,6*2</t>
  </si>
  <si>
    <t>"m.č.403:"3,6</t>
  </si>
  <si>
    <t>163</t>
  </si>
  <si>
    <t>973031326</t>
  </si>
  <si>
    <t>Vysekání kapes ve zdivu cihelném na MV nebo MVC pl do 0,10 m2 hl do 450 mm</t>
  </si>
  <si>
    <t>-1439228138</t>
  </si>
  <si>
    <t>pro betonové bloky pod uložení nosníků ve stáv. zdivu:</t>
  </si>
  <si>
    <t>"1.PP:"3</t>
  </si>
  <si>
    <t>"1.NP:"3</t>
  </si>
  <si>
    <t>"2.NP:"4</t>
  </si>
  <si>
    <t>"3.NP:"2</t>
  </si>
  <si>
    <t>164</t>
  </si>
  <si>
    <t>973031825</t>
  </si>
  <si>
    <t>Vysekání kapes ve zdivu cihelném na MV nebo MVC pro zavázání zdí tl do 450 mm</t>
  </si>
  <si>
    <t>382527135</t>
  </si>
  <si>
    <t>3,5*2</t>
  </si>
  <si>
    <t>165</t>
  </si>
  <si>
    <t>973031826</t>
  </si>
  <si>
    <t>Vysekání kapes ve zdivu cihelném na MV nebo MVC pro zavázání zdí tl do 600 mm</t>
  </si>
  <si>
    <t>320499744</t>
  </si>
  <si>
    <t>"m.č.F004:"3,3*2</t>
  </si>
  <si>
    <t>"m.č.F005:"2,4*2</t>
  </si>
  <si>
    <t>"m.č.F101:"1,7*2</t>
  </si>
  <si>
    <t>"m.č.F201:"3,6*2</t>
  </si>
  <si>
    <t>"m.č.F201:"3,6</t>
  </si>
  <si>
    <t>"m.č.F203:"3,65*2</t>
  </si>
  <si>
    <t>166</t>
  </si>
  <si>
    <t>974031133</t>
  </si>
  <si>
    <t>Vysekání rýh ve zdivu cihelném hl do 50 mm š do 100 mm</t>
  </si>
  <si>
    <t>294243151</t>
  </si>
  <si>
    <t>"ÚT:"5,0</t>
  </si>
  <si>
    <t>167</t>
  </si>
  <si>
    <t>974031155</t>
  </si>
  <si>
    <t>Vysekání rýh ve zdivu cihelném hl do 100 mm š do 200 mm</t>
  </si>
  <si>
    <t>1243653191</t>
  </si>
  <si>
    <t>"ÚT:"10,0</t>
  </si>
  <si>
    <t>168</t>
  </si>
  <si>
    <t>974031157</t>
  </si>
  <si>
    <t>Vysekání rýh ve zdivu cihelném hl do 100 mm š do 300 mm</t>
  </si>
  <si>
    <t>2142879024</t>
  </si>
  <si>
    <t>"pro stropní desku:"2,0*2</t>
  </si>
  <si>
    <t>169</t>
  </si>
  <si>
    <t>974042554</t>
  </si>
  <si>
    <t>Vysekání rýh v dlažbě betonové nebo jiné monolitické hl do 100 mm š do 150 mm</t>
  </si>
  <si>
    <t>704790052</t>
  </si>
  <si>
    <t>"ÚT:"25,0</t>
  </si>
  <si>
    <t>170</t>
  </si>
  <si>
    <t>974031664</t>
  </si>
  <si>
    <t>Vysekání rýh ve zdivu cihelném pro vtahování nosníků hl do 150 mm v do 150 mm</t>
  </si>
  <si>
    <t>2084720254</t>
  </si>
  <si>
    <t>"m.č.0108:"  1,75+2,25</t>
  </si>
  <si>
    <t>171</t>
  </si>
  <si>
    <t>974031666</t>
  </si>
  <si>
    <t>Vysekání rýh ve zdivu cihelném pro vtahování nosníků hl do 150 mm v do 250 mm</t>
  </si>
  <si>
    <t>1826644178</t>
  </si>
  <si>
    <t>VĚTŠINA SE NEBUDE SEKAT</t>
  </si>
  <si>
    <t>pro nosníky ve sTáv. zdivu</t>
  </si>
  <si>
    <t>1,5*3+3,0*2+2,7*2</t>
  </si>
  <si>
    <t>3,0*2+2,7*2+3,3*2+3,0*2+3,3*4</t>
  </si>
  <si>
    <t>3,0*2+2,7*2+3,3*2+3,0*2+3,2*4</t>
  </si>
  <si>
    <t>3,6*2+3,1*2</t>
  </si>
  <si>
    <t>3,6*2+3,2*2</t>
  </si>
  <si>
    <t>172</t>
  </si>
  <si>
    <t>974031668</t>
  </si>
  <si>
    <t>Vysekání rýh ve zdivu cihelném pro vtahování nosníků hl do 150 mm v do 350 mm</t>
  </si>
  <si>
    <t>611564898</t>
  </si>
  <si>
    <t>pro nosníky ve sáv. zdivu</t>
  </si>
  <si>
    <t>(6,2-1,0)*4</t>
  </si>
  <si>
    <t>173</t>
  </si>
  <si>
    <t>965081223</t>
  </si>
  <si>
    <t>Bourání podlah z dlaždic keramických nebo xylolitových tl přes 10 mm plochy přes 1 m2</t>
  </si>
  <si>
    <t>1320822495</t>
  </si>
  <si>
    <t>"m.č.F001-část:"1,7*2,9</t>
  </si>
  <si>
    <t>"m.č.F002:"17,09</t>
  </si>
  <si>
    <t>"m.č.F004:"6,4*2,7+3,0*0,65+1,8*0,65</t>
  </si>
  <si>
    <t>"m.č.F101,102,103:"(6,83+17,11+8,88)*0,1</t>
  </si>
  <si>
    <t>"m.č.F204-část:"7,5*3,0+2,5*0,15+(1,8+1,5+3,0)*0,65</t>
  </si>
  <si>
    <t>"m.č.F304-část:"(7,5*3,0+2,5*0,15+(1,8+1,5+3,0)*0,65)*0,09</t>
  </si>
  <si>
    <t>"m.č.F402,404:"3,08+2,44</t>
  </si>
  <si>
    <t>"m.č.F405:"22,76</t>
  </si>
  <si>
    <t>174</t>
  </si>
  <si>
    <t>965042121</t>
  </si>
  <si>
    <t>Bourání podkladů pod dlažby nebo mazanin betonových nebo z litého asfaltu tl do 100 mm pl do 1 m2</t>
  </si>
  <si>
    <t>-37525246</t>
  </si>
  <si>
    <t>-parapety:</t>
  </si>
  <si>
    <t>"1.PP:"1,1*0,45*0,08*2</t>
  </si>
  <si>
    <t>"1.NP:"1,3*0,45*0,08*2</t>
  </si>
  <si>
    <t>"2.NP:"2,15*0,35*0,08*2</t>
  </si>
  <si>
    <t>"3.NP:"2,15*0,35*0,08*2</t>
  </si>
  <si>
    <t>175</t>
  </si>
  <si>
    <t>965042141</t>
  </si>
  <si>
    <t>Bourání podkladů pod dlažby nebo mazanin betonových nebo z litého asfaltu tl do 100 mm pl přes 4 m2</t>
  </si>
  <si>
    <t>-1970002959</t>
  </si>
  <si>
    <t>Podlahy s povrchem beton:</t>
  </si>
  <si>
    <t>"m.č.F005:"5,56*0,1</t>
  </si>
  <si>
    <t>Podlahy PVC:</t>
  </si>
  <si>
    <t>"m.č.F004:"45,0*0,1</t>
  </si>
  <si>
    <t>Podlahy s dlažbou:</t>
  </si>
  <si>
    <t>"m.č.F002:"17,09*0,09</t>
  </si>
  <si>
    <t>3,3*4,35*0,1</t>
  </si>
  <si>
    <t>176</t>
  </si>
  <si>
    <t>965042241</t>
  </si>
  <si>
    <t>Bourání podkladů pod dlažby nebo mazanin betonových nebo z litého asfaltu tl přes 100 mm pl pře 4 m2</t>
  </si>
  <si>
    <t>-1682718592</t>
  </si>
  <si>
    <t>- pro novou výtah. šachtu:</t>
  </si>
  <si>
    <t>"1.PP:"2,85*5,8*0,15</t>
  </si>
  <si>
    <t>"m.č.F101,102,103:"(6,83+17,11+8,88)*0,14</t>
  </si>
  <si>
    <t>"m.č.F202,203:"(14,62+5,78)*0,2</t>
  </si>
  <si>
    <t>Podlahy dřevěné:</t>
  </si>
  <si>
    <t>"m.č.404:"4,75*0,15</t>
  </si>
  <si>
    <t>"m.č.203:" 6,0*0,5*0,2</t>
  </si>
  <si>
    <t>"m.č.F204-část:"(7,5*3,0+2,5*0,15+(1,8+1,5+3,0)*0,65)*0,2</t>
  </si>
  <si>
    <t>"m.č.F302:"6,0*0,5*0,15</t>
  </si>
  <si>
    <t>"m.č.F304-část:"(7,5*3,0+2,5*0,15+(1,8+1,5+3,0)*0,65)*0,15</t>
  </si>
  <si>
    <t>"m.č.F401:"0,5*(3,2+6,0)*0,15</t>
  </si>
  <si>
    <t>"m.č.F402,403:"(3,08+2,44)*0,15</t>
  </si>
  <si>
    <t>"m.č.F405:"22,76*0,15</t>
  </si>
  <si>
    <t>177</t>
  </si>
  <si>
    <t>965043341</t>
  </si>
  <si>
    <t>Bourání podkladů pod dlažby betonových s potěrem nebo teracem tl do 100 mm pl přes 4 m2</t>
  </si>
  <si>
    <t>-2071064610</t>
  </si>
  <si>
    <t>Viz. PD stavební část - výkresy půdorysu bouracích prací 1.NP až 3.NP a 5.NP, výkresy řezů A, D a Tech.zpr.</t>
  </si>
  <si>
    <t>"m.č.F104-část:"(7,5*3,0+2,5*0,15+(1,8+1,5+3,0)*0,65)*0,1</t>
  </si>
  <si>
    <t>"m.č.F201:"8,96*0,1</t>
  </si>
  <si>
    <t>"m.č.F301:"9,2*0,1</t>
  </si>
  <si>
    <t>"strojovna:"4,5*4,5*0,5*0,1+7,0*0,3*0,1</t>
  </si>
  <si>
    <t>178</t>
  </si>
  <si>
    <t>965081611</t>
  </si>
  <si>
    <t>Odsekání soklíků rovných</t>
  </si>
  <si>
    <t>-495861833</t>
  </si>
  <si>
    <t>"m.č.F001,002:"1,0+(2,85+6,0)*2-0,9+1,2+2,2</t>
  </si>
  <si>
    <t>"m.č.F104:"15,0</t>
  </si>
  <si>
    <t>"m.č.F201:"(6,5+1,6+0,2*2)*2-1,3*2</t>
  </si>
  <si>
    <t>"m.č.F204:"65,0</t>
  </si>
  <si>
    <t>"m.č.F301:"(5,5+1,6+0,2*2)*2-1,3*2</t>
  </si>
  <si>
    <t>"m.č.F304:"20,0</t>
  </si>
  <si>
    <t>"m.č.F405:"(6,5+3,0+0,65*6)*2-1,1-1,5-2,2</t>
  </si>
  <si>
    <t>179</t>
  </si>
  <si>
    <t>968062356</t>
  </si>
  <si>
    <t>Vybourání dřevěných rámů oken dvojitých včetně křídel pl do 4 m2</t>
  </si>
  <si>
    <t>858906225</t>
  </si>
  <si>
    <t>"1.PP:"1,3*2,1*2</t>
  </si>
  <si>
    <t>180</t>
  </si>
  <si>
    <t>968062456</t>
  </si>
  <si>
    <t>Vybourání dřevěných dveřních zárubní pl přes 2 m2</t>
  </si>
  <si>
    <t>124614931</t>
  </si>
  <si>
    <t>vnitřní dveře:</t>
  </si>
  <si>
    <t>"1.NP:"1,1*2,3*2</t>
  </si>
  <si>
    <t>"2.NP:"1,1*2,3*2</t>
  </si>
  <si>
    <t>"3.NP:"1,1*2,3*1</t>
  </si>
  <si>
    <t>balkonové dveře:</t>
  </si>
  <si>
    <t>"2.NP:"1,3*3,3*2</t>
  </si>
  <si>
    <t>"3.NP:"1,3*3,3*1</t>
  </si>
  <si>
    <t>181</t>
  </si>
  <si>
    <t>968072455</t>
  </si>
  <si>
    <t>Vybourání kovových dveřních zárubní pl do 2 m2</t>
  </si>
  <si>
    <t>968418822</t>
  </si>
  <si>
    <t>Viz. PD stavební část - výkresy půdorysu bouracích prací 1.PP až 2.NP a 4.NP, výkresy řezů A, D a Tech.zpr.</t>
  </si>
  <si>
    <t>"1.PP:"0,6*1,97*1+0,8*1,97*1</t>
  </si>
  <si>
    <t>"1.NP:"0,8*1,97*1</t>
  </si>
  <si>
    <t>"2.NP:"0,8*1,97*2</t>
  </si>
  <si>
    <t>"4.NP:"0,7*1,97*2</t>
  </si>
  <si>
    <t>182</t>
  </si>
  <si>
    <t>968072456</t>
  </si>
  <si>
    <t>Vybourání kovových dveřních zárubní pl přes 2 m2</t>
  </si>
  <si>
    <t>-2044940395</t>
  </si>
  <si>
    <t>výtahová šachta:</t>
  </si>
  <si>
    <t>"1.PP-4.NP:"2,4*2,2*5</t>
  </si>
  <si>
    <t>183</t>
  </si>
  <si>
    <t>969011121</t>
  </si>
  <si>
    <t>Vybourání vodovodního nebo plynového vedení DN do 52</t>
  </si>
  <si>
    <t>1685688007</t>
  </si>
  <si>
    <t>Viz. PD stavební část - výkresy půdorysu bouracích prací 1.NP až 4.NP, výkresy řezů A, D a Tech.zpr.</t>
  </si>
  <si>
    <t>"1NP-4.NP-odhad:"50,0</t>
  </si>
  <si>
    <t>184</t>
  </si>
  <si>
    <t>969021111</t>
  </si>
  <si>
    <t>Vybourání kanalizačního potrubí DN do 100</t>
  </si>
  <si>
    <t>1037352351</t>
  </si>
  <si>
    <t>"1.PP-4.NP-odhad:"25,0</t>
  </si>
  <si>
    <t>185</t>
  </si>
  <si>
    <t>971035641</t>
  </si>
  <si>
    <t>Vybourání otvorů ve zdivu cihelném pl do 4 m2 na MC tl do 300 mm</t>
  </si>
  <si>
    <t>213002496</t>
  </si>
  <si>
    <t>"m.č.0102:"  2,25*2,75*0,15</t>
  </si>
  <si>
    <t>"m.č.0108:"  1,15*2,1*0,25</t>
  </si>
  <si>
    <t>"1PP - přizdívka u anglického dvorku:</t>
  </si>
  <si>
    <t>4,05*0,1*3,15</t>
  </si>
  <si>
    <t>186</t>
  </si>
  <si>
    <t>97105-R04</t>
  </si>
  <si>
    <t>Vybourání otvorů ve zdivu ŽB pl nad 4 m2 tl do 350 mm, včetně izolace</t>
  </si>
  <si>
    <t>-1576354403</t>
  </si>
  <si>
    <t>"1PP - stěna u anglického dvorku:</t>
  </si>
  <si>
    <t>2,3*2,4*0,25</t>
  </si>
  <si>
    <t>187</t>
  </si>
  <si>
    <t>971052651</t>
  </si>
  <si>
    <t>Vybourání nebo prorážení otvorů v ŽB příčkách a zdech pl do 4 m2 tl do 600 mm</t>
  </si>
  <si>
    <t>-1240427454</t>
  </si>
  <si>
    <t>Viz. PD stavební část - výkresy půdorysu bouracích prací 1.NP, výkresy řezů A, D a Tech.zpr.</t>
  </si>
  <si>
    <t>"1NP</t>
  </si>
  <si>
    <t>"m.č.P101:" 1,0*0,9*0,41</t>
  </si>
  <si>
    <t>"m.č.P122:" 1,2*2,1*0,41</t>
  </si>
  <si>
    <t>188</t>
  </si>
  <si>
    <t>974049164</t>
  </si>
  <si>
    <t>Vysekání rýh v betonových zdech hl do 150 mm š do 150 mm</t>
  </si>
  <si>
    <t>-646880761</t>
  </si>
  <si>
    <t>"m.č.F122:"  1,75*2</t>
  </si>
  <si>
    <t>189</t>
  </si>
  <si>
    <t>974049169</t>
  </si>
  <si>
    <t>Příplatek k vysekání rýh v betonových zdech hl do 150 mm ZKD 100 mm š rýhy</t>
  </si>
  <si>
    <t>620827594</t>
  </si>
  <si>
    <t>190</t>
  </si>
  <si>
    <t>976074121</t>
  </si>
  <si>
    <t>Vybourání kotevních želez ze zdiva cihelného na MV nebo MVC</t>
  </si>
  <si>
    <t>1529973876</t>
  </si>
  <si>
    <t>"odhad:"  10</t>
  </si>
  <si>
    <t>191</t>
  </si>
  <si>
    <t>976082131</t>
  </si>
  <si>
    <t>Vybourání objímek, držáků nebo věšáků ze zdiva cihelného</t>
  </si>
  <si>
    <t>1002320647</t>
  </si>
  <si>
    <t>"odhad:"  50</t>
  </si>
  <si>
    <t>192</t>
  </si>
  <si>
    <t>976084111</t>
  </si>
  <si>
    <t>Vybourání ochranných úhelníků s vysekáním kotev</t>
  </si>
  <si>
    <t>-685999558</t>
  </si>
  <si>
    <t>1,5*16</t>
  </si>
  <si>
    <t>193</t>
  </si>
  <si>
    <t>97807-R05</t>
  </si>
  <si>
    <t>Odstranění hydroizolace vodorovné pl přes 1 m2</t>
  </si>
  <si>
    <t>1131395424</t>
  </si>
  <si>
    <t>"m.č.0102:"  43,65</t>
  </si>
  <si>
    <t>"m.č.0108:"  215,0</t>
  </si>
  <si>
    <t>"m.č.0110:"  10,90</t>
  </si>
  <si>
    <t>194</t>
  </si>
  <si>
    <t>985111111</t>
  </si>
  <si>
    <t>Otlučení omítek stěn</t>
  </si>
  <si>
    <t>19862938</t>
  </si>
  <si>
    <t>Viz. PD stavební část - výkresy půdorysu bouracích prací 1.PP a 1.NP, výkresy řezů A, D a Tech.zpr.</t>
  </si>
  <si>
    <t>"m.č.0102:"  (0,6+0,4+0,475+1+1,775+3,65+7,65+2,25+0,35+0,25+0,25+1,6+6,0+3,8+6,25)*2,4-(1,7*1,97+0,9*1,97+0,65*0,5*2+0,66*0,5)</t>
  </si>
  <si>
    <t>"m.č.0108:"  (8,11+0,2+1,98+0,2+1,81+5,55+5,6+5,49+5,49+5,6+5,7)*2,4</t>
  </si>
  <si>
    <t>"m.č.0108"  ((0,7+0,7)*1,97+(1,0+1,0)*2,3+0,9*1,97)*-1</t>
  </si>
  <si>
    <t>"m.č.0109:"  (6,6*2+1,45)*2,4-(0,65*0,5*2+0,66*0,5)</t>
  </si>
  <si>
    <t>"m.č.0110:" (3,8+2,875+0,4)*2,65</t>
  </si>
  <si>
    <t>"m.č.P103:"  (2,025+2,125)*2,5</t>
  </si>
  <si>
    <t>"m.č.P120:"  2,075*2,5</t>
  </si>
  <si>
    <t>"m.č.P101:" (5,5)*3,3</t>
  </si>
  <si>
    <t>"m.č.P105:" (3,25+0,9+3,25+4,45)*3,3-(1,4*2+0,9*2+1,3*2*2)</t>
  </si>
  <si>
    <t>"m.č.P123:" (2,2*3,3)-(1,2*2)</t>
  </si>
  <si>
    <t>195</t>
  </si>
  <si>
    <t>985111121</t>
  </si>
  <si>
    <t>Otlučení omítek líce kleneb a podhledů</t>
  </si>
  <si>
    <t>-81379351</t>
  </si>
  <si>
    <t>"1PP - stropy</t>
  </si>
  <si>
    <t>"m.č.0102:"  43,657</t>
  </si>
  <si>
    <t>"m.č.0108:"  5,7*11,9+5,6*11,9+5,49*11,9+1,0*1,3+1,0*1,6+0,36*1,64+0,25*1,6+0,25*1,3+0,2*1,98-0,6*0,15-0,4*0,15</t>
  </si>
  <si>
    <t>"m.č.0109:"  6,9*1,45</t>
  </si>
  <si>
    <t>"m.č.0110:"  2,875*3,8</t>
  </si>
  <si>
    <t>196</t>
  </si>
  <si>
    <t>977211111</t>
  </si>
  <si>
    <t>Řezání ŽB kcí hl do 200 mm stěnovou pilou do průměru výztuže 16 mm</t>
  </si>
  <si>
    <t>612973210</t>
  </si>
  <si>
    <t>odříznutí bouraných částí podlah tl.100 mm:</t>
  </si>
  <si>
    <t>"1.PP:"2,8*2+1,2+2,2</t>
  </si>
  <si>
    <t>"1.NP:"3,0</t>
  </si>
  <si>
    <t>"2.NP:"3,0+3,5+6,0</t>
  </si>
  <si>
    <t>"3.NP:"3,0+6,0</t>
  </si>
  <si>
    <t>"4.NP:"3,0+6,0</t>
  </si>
  <si>
    <t>"5.NP:"7,0</t>
  </si>
  <si>
    <t>197</t>
  </si>
  <si>
    <t>977211112</t>
  </si>
  <si>
    <t>Řezání ŽB kcí hl do 350 mm stěnovou pilou do průměru výztuže 16 mm</t>
  </si>
  <si>
    <t>1832285735</t>
  </si>
  <si>
    <t>-odříznutí bourané části stropů:</t>
  </si>
  <si>
    <t>"1.PP:"2,85+4,3*2</t>
  </si>
  <si>
    <t>"1.NP:"3,15+6,0+4,3</t>
  </si>
  <si>
    <t>"2.NP:"3,15+6,0+4,3</t>
  </si>
  <si>
    <t>"3.NP:"3,15+6,0+4,3</t>
  </si>
  <si>
    <t>"4.NP:"2,0+2,0+0,5+3,75+2,4</t>
  </si>
  <si>
    <t>"5.NP:"(2,7+4,05)*2*0,34</t>
  </si>
  <si>
    <t>198</t>
  </si>
  <si>
    <t>978011141</t>
  </si>
  <si>
    <t>Otlučení vnitřní vápenné nebo vápenocementové omítky stropů v rozsahu do 30 %</t>
  </si>
  <si>
    <t>941122543</t>
  </si>
  <si>
    <t>-poškozená místa</t>
  </si>
  <si>
    <t>199</t>
  </si>
  <si>
    <t>978013191</t>
  </si>
  <si>
    <t>Otlučení vnitřní vápenné nebo vápenocementové omítky stěn stěn v rozsahu do 100 %</t>
  </si>
  <si>
    <t>-54364164</t>
  </si>
  <si>
    <t>- na ponechávaném zdivu</t>
  </si>
  <si>
    <t>"m.č.F002:"(2,85+3,75*2)*3,15-1,1*1,1+1,1*3*0,65</t>
  </si>
  <si>
    <t xml:space="preserve">"m.č.F004:"4,0*3,15-2,4*3,15+2,4*1,0*2 </t>
  </si>
  <si>
    <t>"m.č.F101:" (0,15+3,4+2,0)*3,75-2,0*2,95+0,6*2,95</t>
  </si>
  <si>
    <t>"m.č.F102:"(2,95+5,8)*3,75-2,2*2,95+0,6*2,95</t>
  </si>
  <si>
    <t>"m.č.F103:"(5,2+0,6*2)*3,75</t>
  </si>
  <si>
    <t>"m.č.201:"6,0*0,3+1,0*2*3,45</t>
  </si>
  <si>
    <t>"m.č.F202:"(3,8+4,87+3,7)*3,8-0,9*2,0-2,2*3,5-1,3*3,5+(2,2+1,3+3,5*2*2)*0,6</t>
  </si>
  <si>
    <t>"m.č.F302:"(2,95+3,7)*3,8-1,3*3,3+(1,6+3,3*2)*0,45</t>
  </si>
  <si>
    <t>"m.č.303:"(3,35*2+5,95)*3,8-1,1*2,3-1,3*3,3+(1,3+3,3*2)*0,45</t>
  </si>
  <si>
    <t>"m.č.304:"1,0*3,5</t>
  </si>
  <si>
    <t>"m.č.F401,402:"(2,63+5,98*2+5,28)*3,35-0,9*2,0-1,3*2,1*2+(1,6+2,1*2)*0,15*2</t>
  </si>
  <si>
    <t>"m.č.F404:"(2,15*2+2,25)*3,35-0,8*2,0-0,9*2,0</t>
  </si>
  <si>
    <t>"m.č.F05:"5,0</t>
  </si>
  <si>
    <t>200</t>
  </si>
  <si>
    <t>978021191</t>
  </si>
  <si>
    <t>Otlučení cementových omítek vnitřních stěn o rozsahu do 100 %</t>
  </si>
  <si>
    <t>-253404899</t>
  </si>
  <si>
    <t>na ponechávaném zdivu</t>
  </si>
  <si>
    <t>původní výtahová šachta:</t>
  </si>
  <si>
    <t>"1.PP-4.NP:"1,95*19,8+2,5*0,7*4+2,5*0,3*1</t>
  </si>
  <si>
    <t>201</t>
  </si>
  <si>
    <t>978021291</t>
  </si>
  <si>
    <t>Otlučení cementových omítek vnitřních stropů o rozsahu do 100 %</t>
  </si>
  <si>
    <t>-373537305</t>
  </si>
  <si>
    <t>stávající výtahová šachta:</t>
  </si>
  <si>
    <t>"4.NP:"2,85*1,95</t>
  </si>
  <si>
    <t>202</t>
  </si>
  <si>
    <t>978036191</t>
  </si>
  <si>
    <t>Otlučení cementových omítek vnějších ploch rozsahu do 100 %</t>
  </si>
  <si>
    <t>-655541689</t>
  </si>
  <si>
    <t>břizolitová omítka:</t>
  </si>
  <si>
    <t>úsek napojení přístavby-vnější strana objektu:</t>
  </si>
  <si>
    <t>"1.PP-3.NP:</t>
  </si>
  <si>
    <t>3,4*12,0-1,1*1,1-3,0*2,2-3,4*2,2*2</t>
  </si>
  <si>
    <t>plochy balkonů:</t>
  </si>
  <si>
    <t>(5,2+1,7)*2*3,9-2,2*3,4-1,3*3,4-4,9*3,9</t>
  </si>
  <si>
    <t>203</t>
  </si>
  <si>
    <t>977131119</t>
  </si>
  <si>
    <t>Vrty příklepovými vrtáky D do 32 mm do cihelného zdiva nebo prostého betonu</t>
  </si>
  <si>
    <t>-744713382</t>
  </si>
  <si>
    <t>pro přikotvení nových konstrukcí k původním</t>
  </si>
  <si>
    <t>"ozn. K1:"(76+32+34+34+34)*0,35</t>
  </si>
  <si>
    <t>204</t>
  </si>
  <si>
    <t>99601-R01</t>
  </si>
  <si>
    <t>Demontáž stávajícího osobního výtahu - šachta 2850/1950 mm, zdvih 16,0 m, 4 stanice</t>
  </si>
  <si>
    <t>30535523</t>
  </si>
  <si>
    <t>- demontáž výtahové klece</t>
  </si>
  <si>
    <t>- demontáž pohonu, strojony</t>
  </si>
  <si>
    <t>- demontáž vodicích lišt, ukotvení</t>
  </si>
  <si>
    <t>- demontáž výtahových dveří</t>
  </si>
  <si>
    <t>- včetně potřebného lešení atd.</t>
  </si>
  <si>
    <t>- včetně staveništního přemístění, odvozu, ekologické likvidacel</t>
  </si>
  <si>
    <t>205</t>
  </si>
  <si>
    <t>975021211</t>
  </si>
  <si>
    <t>Podchycení nadzákladového zdiva pod stropem tl zdiva do 450 mm</t>
  </si>
  <si>
    <t>998178545</t>
  </si>
  <si>
    <t>Viz. PD stavební část - výkresy půdorysu bouracích prací 1.PP a 4.NP, výkresy řezů A, D a Tech.zpr.</t>
  </si>
  <si>
    <t>"m.č.F002:"0,9</t>
  </si>
  <si>
    <t>"m.č.F405:"2,6</t>
  </si>
  <si>
    <t>206</t>
  </si>
  <si>
    <t>975011421</t>
  </si>
  <si>
    <t>Podpěrné dřevení při podezdívání základů tl do 900 mm vyzdívka v do 2 m dl podchycení do 1 m</t>
  </si>
  <si>
    <t>1943933687</t>
  </si>
  <si>
    <t>5,0*2</t>
  </si>
  <si>
    <t>207</t>
  </si>
  <si>
    <t>975021311</t>
  </si>
  <si>
    <t>Podchycení nadzákladového zdiva pod stropem tl zdiva do 600 mm</t>
  </si>
  <si>
    <t>-226516598</t>
  </si>
  <si>
    <t>"m.č.F005:"2,5</t>
  </si>
  <si>
    <t>"m.č.F101:"4,2</t>
  </si>
  <si>
    <t>"m.č.F104:"5,0</t>
  </si>
  <si>
    <t>"m.č.F 202:"5,0</t>
  </si>
  <si>
    <t>"m.č.F204:"5,5</t>
  </si>
  <si>
    <t>"m.č.F304:"2,6</t>
  </si>
  <si>
    <t>208</t>
  </si>
  <si>
    <t>97506-R01</t>
  </si>
  <si>
    <t xml:space="preserve">Podchycení (podepření) stropů rovných v. do 4,0 m včetně bednění, při zatížení do 1200 kg/m2, demontáž </t>
  </si>
  <si>
    <t>2114406639</t>
  </si>
  <si>
    <t>-bourané stropy pro novou výtah. šachtu:</t>
  </si>
  <si>
    <t>"1.PP:"2,85*4,35</t>
  </si>
  <si>
    <t>"1.NP:"0,3*2,0+3,15*4,0</t>
  </si>
  <si>
    <t>"2.NP:"0,3*2,0+3,15*4,0</t>
  </si>
  <si>
    <t>"3.NP:"0,3*2,0+3,15*4,0</t>
  </si>
  <si>
    <t>"4.NP:"2,0+4,3*2+2,7</t>
  </si>
  <si>
    <t>209</t>
  </si>
  <si>
    <t>975043121</t>
  </si>
  <si>
    <t>Jednořadové podchycení stropů pro osazení nosníků v do 3,5 m pro zatížení do 1000 kg/m</t>
  </si>
  <si>
    <t>56047338</t>
  </si>
  <si>
    <t>-stáv.ponechané stropy u výtah. šachet:</t>
  </si>
  <si>
    <t>"1.PP:"8,0+2,85</t>
  </si>
  <si>
    <t>"1.NP:"6,0</t>
  </si>
  <si>
    <t>"2.NP:"6,0</t>
  </si>
  <si>
    <t>"3.NP:"6,0</t>
  </si>
  <si>
    <t>"4.NP:"6,0</t>
  </si>
  <si>
    <t>210</t>
  </si>
  <si>
    <t>975048121</t>
  </si>
  <si>
    <t>Příplatek k jednořadovém podchycení stropů pro zatížení do 1000 kg/m ZKD 1 m v podchycení</t>
  </si>
  <si>
    <t>32110255</t>
  </si>
  <si>
    <t>211</t>
  </si>
  <si>
    <t>97504-R01</t>
  </si>
  <si>
    <t xml:space="preserve">Montážní rozepření stropu, demontáž </t>
  </si>
  <si>
    <t>433860538</t>
  </si>
  <si>
    <t>"1.NP-3.NP:"3,15*2*3</t>
  </si>
  <si>
    <t>212</t>
  </si>
  <si>
    <t>997013116</t>
  </si>
  <si>
    <t>Vnitrostaveništní doprava suti a vybouraných hmot pro budovy v do 21 m s použitím mechanizace</t>
  </si>
  <si>
    <t>-408879286</t>
  </si>
  <si>
    <t>213</t>
  </si>
  <si>
    <t>99701-R01</t>
  </si>
  <si>
    <t>Příplatek za třídění stavební suti a hmot</t>
  </si>
  <si>
    <t>373546992</t>
  </si>
  <si>
    <t>214</t>
  </si>
  <si>
    <t>99701-R00</t>
  </si>
  <si>
    <t>Odvoz suti a vybouraných hmot na skládku se složením</t>
  </si>
  <si>
    <t>751670701</t>
  </si>
  <si>
    <t>215</t>
  </si>
  <si>
    <t>997013801</t>
  </si>
  <si>
    <t>Poplatek za uložení stavebního betonového odpadu na skládce (skládkovné)</t>
  </si>
  <si>
    <t>-537881203</t>
  </si>
  <si>
    <t>463,4*0,25 'Přepočtené koeficientem množství</t>
  </si>
  <si>
    <t>216</t>
  </si>
  <si>
    <t>997013802</t>
  </si>
  <si>
    <t>Poplatek za uložení stavebního železobetonového odpadu na skládce (skládkovné)</t>
  </si>
  <si>
    <t>-2120482829</t>
  </si>
  <si>
    <t>463,4*0,2 'Přepočtené koeficientem množství</t>
  </si>
  <si>
    <t>217</t>
  </si>
  <si>
    <t>997013803</t>
  </si>
  <si>
    <t>Poplatek za uložení stavebního odpadu z keramických materiálů na skládce (skládkovné)</t>
  </si>
  <si>
    <t>578124850</t>
  </si>
  <si>
    <t>463,4*0,35 'Přepočtené koeficientem množství</t>
  </si>
  <si>
    <t>218</t>
  </si>
  <si>
    <t>997013813</t>
  </si>
  <si>
    <t>Poplatek za uložení stavebního odpadu z plastických hmot na skládce (skládkovné)</t>
  </si>
  <si>
    <t>-576448041</t>
  </si>
  <si>
    <t>463,4*0,01 'Přepočtené koeficientem množství</t>
  </si>
  <si>
    <t>219</t>
  </si>
  <si>
    <t>997013831</t>
  </si>
  <si>
    <t>Poplatek za uložení stavebního směsného odpadu na skládce (skládkovné)</t>
  </si>
  <si>
    <t>-423169614</t>
  </si>
  <si>
    <t>463,4*0,19 'Přepočtené koeficientem množství</t>
  </si>
  <si>
    <t>220</t>
  </si>
  <si>
    <t>HZS</t>
  </si>
  <si>
    <t>Ostatní drobné bourací práce, nepředvídané</t>
  </si>
  <si>
    <t>hod</t>
  </si>
  <si>
    <t>-151157372</t>
  </si>
  <si>
    <t>"předpoklad:"200,0</t>
  </si>
  <si>
    <t>Přesuny hmot a suti</t>
  </si>
  <si>
    <t>221</t>
  </si>
  <si>
    <t>998017003</t>
  </si>
  <si>
    <t>Přesun hmot s omezením mechanizace pro budovy v do 24 m</t>
  </si>
  <si>
    <t>450266820</t>
  </si>
  <si>
    <t>PSV</t>
  </si>
  <si>
    <t>Práce a dodávky PSV</t>
  </si>
  <si>
    <t>711</t>
  </si>
  <si>
    <t>Izolace proti vodě, vlhkosti a plynům</t>
  </si>
  <si>
    <t>222</t>
  </si>
  <si>
    <t>711111001</t>
  </si>
  <si>
    <t>Provedení izolace proti zemní vlhkosti vodorovné za studena nátěrem penetračním</t>
  </si>
  <si>
    <t>608176192</t>
  </si>
  <si>
    <t>Viz. PD stavební část - skladby konstrukci (podlahy), výkresy půdorysu 1.PP, výkresy řezů A, D a Tech.zpr.</t>
  </si>
  <si>
    <t xml:space="preserve">Hydroizolace objektu </t>
  </si>
  <si>
    <t xml:space="preserve">Podrobný popiss viz PD </t>
  </si>
  <si>
    <t>1.PP-plocha nových podlah, výtah. šachta:</t>
  </si>
  <si>
    <t>6,5*2,8+1,8*0,65+3,0*9,0+0,9*0,45+1,65*2,8</t>
  </si>
  <si>
    <t>223</t>
  </si>
  <si>
    <t>711112001</t>
  </si>
  <si>
    <t>Provedení izolace proti zemní vlhkosti svislé za studena nátěrem penetračním</t>
  </si>
  <si>
    <t>-1449010783</t>
  </si>
  <si>
    <t>Podrobný popiss viz PD</t>
  </si>
  <si>
    <t>Základy-výtahová šachta:</t>
  </si>
  <si>
    <t>(3,1+4,35)*2*1,65</t>
  </si>
  <si>
    <t>Čelní stěna-koridor:</t>
  </si>
  <si>
    <t>224</t>
  </si>
  <si>
    <t>111631500</t>
  </si>
  <si>
    <t>lak asfaltový ALP/9 (t) bal 9 kg</t>
  </si>
  <si>
    <t>1087216299</t>
  </si>
  <si>
    <t>51,395*0,0003+36,82*0,00035</t>
  </si>
  <si>
    <t>225</t>
  </si>
  <si>
    <t>711141559</t>
  </si>
  <si>
    <t>Provedení izolace proti zemní vlhkosti pásy přitavením vodorovné NAIP</t>
  </si>
  <si>
    <t>1074035553</t>
  </si>
  <si>
    <t>Plocha 1.NP vč. výtahové šachty a koridoru: dvorka::</t>
  </si>
  <si>
    <t>spodní pás:</t>
  </si>
  <si>
    <t>horní pas:</t>
  </si>
  <si>
    <t>51,395</t>
  </si>
  <si>
    <t>226</t>
  </si>
  <si>
    <t>711142559</t>
  </si>
  <si>
    <t>Provedení izolace proti zemní vlhkosti pásy přitavením svislé NAIP</t>
  </si>
  <si>
    <t>-647256747</t>
  </si>
  <si>
    <t>(2,85+4,6)*2*1,8</t>
  </si>
  <si>
    <t>horní pás:</t>
  </si>
  <si>
    <t>36,82</t>
  </si>
  <si>
    <t>227</t>
  </si>
  <si>
    <t>62852-R01</t>
  </si>
  <si>
    <t>pás elastomerbitumenový (modifikovaný SBS) hydroizolační natavovací, vyztužený skelnou tkaninou, tl. 4 mm, spodní</t>
  </si>
  <si>
    <t>450604174</t>
  </si>
  <si>
    <t>Viz. PD stavební část -  skladby konstrukcí (podlahy), výkresy půdorysu 1.PP, výkresy řezů A, D a Tech.zpr.</t>
  </si>
  <si>
    <t>Technická specifikace výrobků - výrobek č.R5</t>
  </si>
  <si>
    <t>51,395*1,15+36,82*1,2</t>
  </si>
  <si>
    <t>228</t>
  </si>
  <si>
    <t>62852-R02</t>
  </si>
  <si>
    <t>pás elastomerbitumenový (modifikovaný SBS) hydroizolační protiradonový natavovací, vyztužený polyesterovou vložkou, tl. 4 mm, s minerálním posypem, horní</t>
  </si>
  <si>
    <t>1333508103</t>
  </si>
  <si>
    <t>Technická specifikace výrobků - výrobek č.R6</t>
  </si>
  <si>
    <t>229</t>
  </si>
  <si>
    <t>71144-R01</t>
  </si>
  <si>
    <t>Spojení nové hydroizolace se stávající natavením, asfalt. nátěrem</t>
  </si>
  <si>
    <t>-1623793747</t>
  </si>
  <si>
    <t>60,0</t>
  </si>
  <si>
    <t>230</t>
  </si>
  <si>
    <t>711491172</t>
  </si>
  <si>
    <t>Provedení izolace proti tlakové vodě vodorovné z textilií vrstva ochranná</t>
  </si>
  <si>
    <t>108232142</t>
  </si>
  <si>
    <t>231</t>
  </si>
  <si>
    <t>69311-R01</t>
  </si>
  <si>
    <t>geotextilie ochranná 300 g/m2 - podrobný popis viz PD-skladba F</t>
  </si>
  <si>
    <t>-1415001727</t>
  </si>
  <si>
    <t>51,395*1,1 'Přepočtené koeficientem množství</t>
  </si>
  <si>
    <t>232</t>
  </si>
  <si>
    <t>71114-R06</t>
  </si>
  <si>
    <t>Natavení a upravení průběžného trojhranného těsnicího profilu v koutech a rozích pro plynulý přechod vodorovné a svislé hydroizolace - D+M</t>
  </si>
  <si>
    <t>1762399446</t>
  </si>
  <si>
    <t>(2,85+4,6)*2*2</t>
  </si>
  <si>
    <t>233</t>
  </si>
  <si>
    <t>711111053</t>
  </si>
  <si>
    <t>Provedení izolace proti zemní vlhkosti vodorovné za studena 2x nátěr krystalickou hydroizolací</t>
  </si>
  <si>
    <t>1422484721</t>
  </si>
  <si>
    <t xml:space="preserve">Podrobný popis viz PD-skladba F1 </t>
  </si>
  <si>
    <t>Výtahová šachta:</t>
  </si>
  <si>
    <t>vnitřní plocha dojezdu:</t>
  </si>
  <si>
    <t>2,4*3,75</t>
  </si>
  <si>
    <t>234</t>
  </si>
  <si>
    <t>711112053</t>
  </si>
  <si>
    <t>Provedení izolace proti zemní vlhkosti svislé za studena 2x nátěr krystalickou hydroizolací</t>
  </si>
  <si>
    <t>-175481371</t>
  </si>
  <si>
    <t>Podrobný popis viz PD-skladba F1</t>
  </si>
  <si>
    <t>Výtahové šachta:</t>
  </si>
  <si>
    <t>(2,4+3,75)*2*1,3</t>
  </si>
  <si>
    <t>235</t>
  </si>
  <si>
    <t>24551-R07</t>
  </si>
  <si>
    <t>Krystalická hydroizolace</t>
  </si>
  <si>
    <t>-131678386</t>
  </si>
  <si>
    <t>(9,0+15,99)*1,5*1,1</t>
  </si>
  <si>
    <t>236</t>
  </si>
  <si>
    <t>71111-R08</t>
  </si>
  <si>
    <t>Příprava ŽB povrchu pod nátěr - případné odfrézování trhlin, vyspravení betonplastem atd.</t>
  </si>
  <si>
    <t>2055165965</t>
  </si>
  <si>
    <t>"711111053:"9,0</t>
  </si>
  <si>
    <t>"711112053:"15,99</t>
  </si>
  <si>
    <t>237</t>
  </si>
  <si>
    <t>998711203</t>
  </si>
  <si>
    <t>Přesun hmot procentní pro izolace proti vodě, vlhkosti a plynům v objektech v do 60 m</t>
  </si>
  <si>
    <t>%</t>
  </si>
  <si>
    <t>-2053907492</t>
  </si>
  <si>
    <t>712</t>
  </si>
  <si>
    <t>Povlakové krytiny</t>
  </si>
  <si>
    <t>238</t>
  </si>
  <si>
    <t>712311101</t>
  </si>
  <si>
    <t>Provedení povlakové krytiny střech do 10° za studena lakem penetračním nebo asfaltovým</t>
  </si>
  <si>
    <t>1868398812</t>
  </si>
  <si>
    <t>Viz. PD stavební část - skladby konstrukci (střecha), výkresy půdorysu 5.NP, výkresy řezů A, D a Tech.zpr.</t>
  </si>
  <si>
    <t>Podrobný popis viz PD - Skladba R1</t>
  </si>
  <si>
    <t>Vodorovné plochy</t>
  </si>
  <si>
    <t>5.NP - strop výtah. šachty, doplnění původ. střechy</t>
  </si>
  <si>
    <t>3,0*(0,3+3,0)*0,5+(4,3+3,6)*0,5+1,0*1,0*2</t>
  </si>
  <si>
    <t>239</t>
  </si>
  <si>
    <t>712811101</t>
  </si>
  <si>
    <t>Provedení povlakové krytiny vytažením na konstrukce za studena nátěrem penetračním</t>
  </si>
  <si>
    <t>2051642979</t>
  </si>
  <si>
    <t>Podrobný popis viz PD-skladba R1:</t>
  </si>
  <si>
    <t>svislé plochy</t>
  </si>
  <si>
    <t>(0,35+4,35+3,0+0,3)*0,7+7,5*0,5</t>
  </si>
  <si>
    <t>240</t>
  </si>
  <si>
    <t>1544293742</t>
  </si>
  <si>
    <t>spotřeba 0,3-0,35 l/m2</t>
  </si>
  <si>
    <t>10,9*0,0003+9,35*0,00035</t>
  </si>
  <si>
    <t>241</t>
  </si>
  <si>
    <t>712331111</t>
  </si>
  <si>
    <t>Provedení povlakové krytiny střech do 10° podkladní vrstvy pásy na sucho samolepící</t>
  </si>
  <si>
    <t>-534813063</t>
  </si>
  <si>
    <t>včetně zaizolování prostupů, vystupujících částí</t>
  </si>
  <si>
    <t>Podrobný popis viz PD - Skladba  R1</t>
  </si>
  <si>
    <t>podkladní hydroizolační pás nalepený na tepelnou izolaci:</t>
  </si>
  <si>
    <t>3,4*(0,5+3,4)*0,5+(4,3+3,6)*0,5+1,0*1,0*2</t>
  </si>
  <si>
    <t>242</t>
  </si>
  <si>
    <t>712831101</t>
  </si>
  <si>
    <t>Provedení povlakové krytiny vytažením na konstrukce pásy na sucho AIP, NAIP nebo tkaninou</t>
  </si>
  <si>
    <t>465787671</t>
  </si>
  <si>
    <t>Podrobný popis viz PD-skladba R1,R1a,R1b</t>
  </si>
  <si>
    <t>zdivo</t>
  </si>
  <si>
    <t>(0,55+4,55+3,4+0,5)*0,7+7,5*0,5</t>
  </si>
  <si>
    <t>243</t>
  </si>
  <si>
    <t>62852-R04</t>
  </si>
  <si>
    <t xml:space="preserve">pás elasterobitumenový (modifikovaný SBS) podkladní hydroizolační s nosnou vložkou s vysokou odolností, tl. 3,0 mm, za studena samolepicí, včetně kotev  </t>
  </si>
  <si>
    <t>689707037</t>
  </si>
  <si>
    <t>Technická specifikace výrobku-výrobek R2</t>
  </si>
  <si>
    <t>10,9*1,15+10,05*1,2</t>
  </si>
  <si>
    <t>244</t>
  </si>
  <si>
    <t>712341559</t>
  </si>
  <si>
    <t>Provedení povlakové krytiny střech do 10° pásy NAIP přitavením v plné ploše</t>
  </si>
  <si>
    <t>998168623</t>
  </si>
  <si>
    <t>Vodorovné plochy:</t>
  </si>
  <si>
    <t>Parotěsná zábrana tl.3,8mm</t>
  </si>
  <si>
    <t>Vrchní hydroizolační pás tl. 5,2 mm:</t>
  </si>
  <si>
    <t>245</t>
  </si>
  <si>
    <t>71284-R01</t>
  </si>
  <si>
    <t>Provedení povlakové krytiny vytažením na konstrukce pásy přitavením a mechanickým přikotvením NAIP vč. ddodávky kotevních prvků</t>
  </si>
  <si>
    <t>-1477351579</t>
  </si>
  <si>
    <t>Skladba R1</t>
  </si>
  <si>
    <t>Parotěsná zábrana tl. 3,8 mm</t>
  </si>
  <si>
    <t>(0,35+4,35+3,0+0,3)*0,5+7,5*0,3</t>
  </si>
  <si>
    <t>(0,55+4,55+3,2+0,5)*0,5+7,5*0,3</t>
  </si>
  <si>
    <t>246</t>
  </si>
  <si>
    <t>62810-R02</t>
  </si>
  <si>
    <t>pás elastomerobitumenový (modifikovaný SBS) hydroizolační natavovací se skelnou nosnou a Al vložkou, s horní plochou termicky aktivovatalnou, tl.3,8mm</t>
  </si>
  <si>
    <t>-784234209</t>
  </si>
  <si>
    <t>Technická specifikace výrobku-R1</t>
  </si>
  <si>
    <t>parotěsná zábrana</t>
  </si>
  <si>
    <t>10,9*1,15+6,25*1,2</t>
  </si>
  <si>
    <t>247</t>
  </si>
  <si>
    <t>62852-R05</t>
  </si>
  <si>
    <t xml:space="preserve">pás elasterobitumenový (modifikovaný TOP SBS) vrchní hydroizolační natavovací s přírodním břidličným posypem a zvýšenou požární odolností, tl. 5,2 mm  </t>
  </si>
  <si>
    <t>-955931746</t>
  </si>
  <si>
    <t>Podrobný popis viz PD - Skladba R1,R1a,W</t>
  </si>
  <si>
    <t>"Technická specifikace výrobku-R3</t>
  </si>
  <si>
    <t>vrchní hydroizolační pás</t>
  </si>
  <si>
    <t>12,58*1,15+6,65*1,2</t>
  </si>
  <si>
    <t>248</t>
  </si>
  <si>
    <t>71298-R01</t>
  </si>
  <si>
    <t>Spojení nové hydroizolace se stávající natavením, asfalt. nátěry</t>
  </si>
  <si>
    <t>2062516701</t>
  </si>
  <si>
    <t>(1,0+6,0+8,0)*2</t>
  </si>
  <si>
    <t>249</t>
  </si>
  <si>
    <t>71299-R01</t>
  </si>
  <si>
    <t>Příchytná plechová poplastovaná lišta - D+M</t>
  </si>
  <si>
    <t>150453080</t>
  </si>
  <si>
    <t>přichycení hydroizolace na zdivu nástavby</t>
  </si>
  <si>
    <t>8,0</t>
  </si>
  <si>
    <t>250</t>
  </si>
  <si>
    <t>998712203</t>
  </si>
  <si>
    <t>Přesun hmot procentní pro krytiny povlakové v objektech v do 24 m</t>
  </si>
  <si>
    <t>538429577</t>
  </si>
  <si>
    <t>713</t>
  </si>
  <si>
    <t>Izolace tepelné</t>
  </si>
  <si>
    <t>251</t>
  </si>
  <si>
    <t>713121111</t>
  </si>
  <si>
    <t>Montáž izolace tepelné podlah volně kladenými rohožemi, pásy, dílci, deskami 1 vrstva</t>
  </si>
  <si>
    <t>1078097889</t>
  </si>
  <si>
    <t>252</t>
  </si>
  <si>
    <t>28375-R02</t>
  </si>
  <si>
    <t>deska z pěnového elastifikovaného polystyrenu EPS T 4000 tl.30 mm</t>
  </si>
  <si>
    <t>-399552746</t>
  </si>
  <si>
    <t>Viz. PD stavební část - tabulka podlah, výkresy půdorysu 1.PP až 4.NP a Tech.zpr.</t>
  </si>
  <si>
    <t>140,828*1,05 'Přepočtené koeficientem množství</t>
  </si>
  <si>
    <t>253</t>
  </si>
  <si>
    <t>283759080</t>
  </si>
  <si>
    <t>deska z pěnového polystyrenu EPS 150 S 1000 x 500 x 40 mm</t>
  </si>
  <si>
    <t>792809031</t>
  </si>
  <si>
    <t>Viz. PD stavební část - tabulka podlah, výkresy půdorysu 1.NP a Tech.zpr.</t>
  </si>
  <si>
    <t>Podlaha D12</t>
  </si>
  <si>
    <t>254</t>
  </si>
  <si>
    <t>283759090</t>
  </si>
  <si>
    <t>deska z pěnového polystyrenu EPS 150 S 1000 x 500 x 50 mm</t>
  </si>
  <si>
    <t>1610340109</t>
  </si>
  <si>
    <t>Viz. PD stavební část - tabulka podlah, výkresy půdorysu 3.NP a Tech.zpr.</t>
  </si>
  <si>
    <t>Podlaha P12</t>
  </si>
  <si>
    <t>255</t>
  </si>
  <si>
    <t>283759140</t>
  </si>
  <si>
    <t>deska z pěnového polystyrenu EPS 150 S 1000 x 500 x 100 mm</t>
  </si>
  <si>
    <t>-1038215543</t>
  </si>
  <si>
    <t>Viz. PD stavební část - tabulka podlah, výkresy půdorysu 2.NP a Tech.zpr.</t>
  </si>
  <si>
    <t>Podlaha D13</t>
  </si>
  <si>
    <t>256</t>
  </si>
  <si>
    <t>283759-R1</t>
  </si>
  <si>
    <t>deska z pěnového polystyrenu EPS 150 S 1000 x 500 x 150 mm</t>
  </si>
  <si>
    <t>24035943</t>
  </si>
  <si>
    <t>Viz. PD stavební část - tabulka podlah, výkresy půdorysu 4.NP a Tech.zpr.</t>
  </si>
  <si>
    <t>Podlaha D14</t>
  </si>
  <si>
    <t>257</t>
  </si>
  <si>
    <t>713121211</t>
  </si>
  <si>
    <t>Montáž izolace tepelné podlah volně kladenými okrajovými pásky</t>
  </si>
  <si>
    <t>-1899324004</t>
  </si>
  <si>
    <t>258</t>
  </si>
  <si>
    <t>28340-R03</t>
  </si>
  <si>
    <t>pásek okrajový Mirelon tl. 10 mm, šíře 85 mm</t>
  </si>
  <si>
    <t>1556562829</t>
  </si>
  <si>
    <t>Podlaha D10:</t>
  </si>
  <si>
    <t>"m.č.F002:" (4,95+2,325+0,95)*2</t>
  </si>
  <si>
    <t>"m.č.F004:" 12,45</t>
  </si>
  <si>
    <t>"m.č.F101:" 37,0</t>
  </si>
  <si>
    <t>"m.č.F201:" 37,3</t>
  </si>
  <si>
    <t>"m.č.F303-část:" 11,4</t>
  </si>
  <si>
    <t>"m.č.F403-část:" 11,4</t>
  </si>
  <si>
    <t>"m.č.F401:" 22,52</t>
  </si>
  <si>
    <t>"m.č.F402:" 9,4</t>
  </si>
  <si>
    <t>"m.č.F302:" (3,35+5,95)*2</t>
  </si>
  <si>
    <t>176,52*1,05 'Přepočtené koeficientem množství</t>
  </si>
  <si>
    <t>259</t>
  </si>
  <si>
    <t>713191132</t>
  </si>
  <si>
    <t>Montáž izolace tepelné podlah, stropů vrchem nebo střech překrytí separační fólií z PE</t>
  </si>
  <si>
    <t>-221958131</t>
  </si>
  <si>
    <t>260</t>
  </si>
  <si>
    <t>283231500</t>
  </si>
  <si>
    <t>fólie separační PE bal. 100 m2</t>
  </si>
  <si>
    <t>-465040148</t>
  </si>
  <si>
    <t>"viz pol.713121111:" 140,828</t>
  </si>
  <si>
    <t>"viz pol.713121211:" 176,52</t>
  </si>
  <si>
    <t>317,348*1,1 'Přepočtené koeficientem množství</t>
  </si>
  <si>
    <t>261</t>
  </si>
  <si>
    <t>713131141</t>
  </si>
  <si>
    <t>Montáž izolace tepelné stěn a základů lepením celoplošně rohoží, pásů, dílců, desek</t>
  </si>
  <si>
    <t>-1007871651</t>
  </si>
  <si>
    <t>Viz. PD stavební část - skladby konstrukcí (stěny), výkresy půdorysu 1.PP a 5.NP a Tech.zpr.</t>
  </si>
  <si>
    <t>Podrobný popis viz PD -  skladba W6</t>
  </si>
  <si>
    <t>základy</t>
  </si>
  <si>
    <t>(2,85*2+4,25)*0,8</t>
  </si>
  <si>
    <t>5.NP-věnec:</t>
  </si>
  <si>
    <t>7,0*0,15</t>
  </si>
  <si>
    <t>zdivo výtah. šachty:</t>
  </si>
  <si>
    <t>(0,55+4,35+3,2+0,5)*0,9</t>
  </si>
  <si>
    <t>262</t>
  </si>
  <si>
    <t>28376-R05</t>
  </si>
  <si>
    <t>deska z extrudovaného polystyrenu XPS 3035 CS s polodrážkou, tl.160 mm</t>
  </si>
  <si>
    <t>-736586902</t>
  </si>
  <si>
    <t>Viz. PD stavební část - skladby konstrukcí (stěny), výkresy půdorysu 1.PP a Tech.zpr.</t>
  </si>
  <si>
    <t>9,91</t>
  </si>
  <si>
    <t>9,91*1,05 'Přepočtené koeficientem množství</t>
  </si>
  <si>
    <t>263</t>
  </si>
  <si>
    <t>63151-R03</t>
  </si>
  <si>
    <t>deska minerální izolační střešní kašírovaná tl.200 mm</t>
  </si>
  <si>
    <t>1368704254</t>
  </si>
  <si>
    <t>Viz. PD stavební část - skladby konstrukcí (stěny), výkresy půdorysu 5.NP a Tech.zpr.</t>
  </si>
  <si>
    <t>7,74</t>
  </si>
  <si>
    <t>7,74*1,05 'Přepočtené koeficientem množství</t>
  </si>
  <si>
    <t>264</t>
  </si>
  <si>
    <t>713141131</t>
  </si>
  <si>
    <t>Montáž izolace tepelné střech plochých lepené za studena 1 vrstva rohoží, pásů, dílců, desek</t>
  </si>
  <si>
    <t>-786411514</t>
  </si>
  <si>
    <t>desky z minerální vlny - 2 vrstvy - 2x tl. 150 mm</t>
  </si>
  <si>
    <t>lepeno v pruzích</t>
  </si>
  <si>
    <t>(3,4*(0,5+3,4)*0,5+(4,3+3,6)*0,5+1,0*1,0*2)*2</t>
  </si>
  <si>
    <t>265</t>
  </si>
  <si>
    <t>63151-R01</t>
  </si>
  <si>
    <t>deska minerální izolační střešní  tl.150 mm</t>
  </si>
  <si>
    <t>1009751102</t>
  </si>
  <si>
    <t>Podrobný popis viz PD-skladba R1</t>
  </si>
  <si>
    <t>Technická specifikace výrobků - R4</t>
  </si>
  <si>
    <t>25,16</t>
  </si>
  <si>
    <t>266</t>
  </si>
  <si>
    <t>713141111</t>
  </si>
  <si>
    <t>Montáž izolace tepelné střech plochých lepené asfaltem plně 1 vrstva rohoží, pásů, dílců, desek</t>
  </si>
  <si>
    <t>-622124363</t>
  </si>
  <si>
    <t>Podrobný popis viz PD-skladby R1,R1a:</t>
  </si>
  <si>
    <t>nataveno na asfaltový parotěsný pás</t>
  </si>
  <si>
    <t xml:space="preserve">spádové klíny </t>
  </si>
  <si>
    <t>267</t>
  </si>
  <si>
    <t>63153-R06</t>
  </si>
  <si>
    <t>spádové klíny izolační střešní z minerální vlny do 120 mm</t>
  </si>
  <si>
    <t>-1639642103</t>
  </si>
  <si>
    <t>spádové klíny tl. 0-max 440 mm:</t>
  </si>
  <si>
    <t>Skladba R1,R1a:</t>
  </si>
  <si>
    <t>plocha 1578,4 m2</t>
  </si>
  <si>
    <t>112,58*0,08</t>
  </si>
  <si>
    <t>9,006*1,05 'Přepočtené koeficientem množství</t>
  </si>
  <si>
    <t>268</t>
  </si>
  <si>
    <t>713141211</t>
  </si>
  <si>
    <t>Montáž izolace tepelné střech plochých volně položené atikový klín</t>
  </si>
  <si>
    <t>-712199612</t>
  </si>
  <si>
    <t>Podrobný popis viz PD - Skladba střešního pláště-skladba R1</t>
  </si>
  <si>
    <t>1,8+4,0+1,0+0,55+4,35+3,4+0,5+1,0</t>
  </si>
  <si>
    <t>269</t>
  </si>
  <si>
    <t>631529080</t>
  </si>
  <si>
    <t>klín atikový přechodný ISOVER AK tl.100 x100 mm</t>
  </si>
  <si>
    <t>-385076370</t>
  </si>
  <si>
    <t>"viz pol.č.713141211:" 16,6</t>
  </si>
  <si>
    <t>16,6*1,05 'Přepočtené koeficientem množství</t>
  </si>
  <si>
    <t>270</t>
  </si>
  <si>
    <t>998713203</t>
  </si>
  <si>
    <t>Přesun hmot procentní pro izolace tepelné v objektech v do 24 m</t>
  </si>
  <si>
    <t>-781796077</t>
  </si>
  <si>
    <t>761</t>
  </si>
  <si>
    <t>Konstrukce prosvětlovací</t>
  </si>
  <si>
    <t>271</t>
  </si>
  <si>
    <t>761111112</t>
  </si>
  <si>
    <t>Stěna zděná ze skleněných tvárnic 190x190x80 mm bezbarvých lesklých dezén rovný</t>
  </si>
  <si>
    <t>667941755</t>
  </si>
  <si>
    <t>Viz. PD stavební část - výkresy půdorysu 5.NP a výkresy řezu A a B, Tech.zpr.</t>
  </si>
  <si>
    <t>1,1*1,7*2</t>
  </si>
  <si>
    <t>272</t>
  </si>
  <si>
    <t>998761203</t>
  </si>
  <si>
    <t>Přesun hmot procentní pro konstrukce sklobetonové v objektech v do 24 m</t>
  </si>
  <si>
    <t>1920541095</t>
  </si>
  <si>
    <t>763</t>
  </si>
  <si>
    <t>Konstrukce suché výstavby</t>
  </si>
  <si>
    <t>273</t>
  </si>
  <si>
    <t>763431001</t>
  </si>
  <si>
    <t>Montáž minerálního podhledu s vyjímatelnými panely vel. do 0,36 m2 na zavěšený viditelný rošt</t>
  </si>
  <si>
    <t>-557278371</t>
  </si>
  <si>
    <t>274</t>
  </si>
  <si>
    <t>59036-R031</t>
  </si>
  <si>
    <t>Rastr R6 - panel akustický ze skelných vláken, 600x600x20mm, zalomená hrana, požadavky na akustiku a vzhled, čištění za mokra, sucha - viz PD</t>
  </si>
  <si>
    <t>593425032</t>
  </si>
  <si>
    <t>Viz. PD stavební část - skladby konstrukcí (podhledy) , výkresy půdorysu a podhledů 1.NP až 4.NP, výkresy řezů A,D a Tech.zpr.</t>
  </si>
  <si>
    <t>1.NP-4.NP:</t>
  </si>
  <si>
    <t>"m.č.101,201,303,403:"32,0*4</t>
  </si>
  <si>
    <t>128*1,05 'Přepočtené koeficientem množství</t>
  </si>
  <si>
    <t>275</t>
  </si>
  <si>
    <t>763431041</t>
  </si>
  <si>
    <t>Příplatek k montáži minerálního podhledu na zavěšený rošt za výšku zavěšení přes 0,5 do 1,0 m</t>
  </si>
  <si>
    <t>512</t>
  </si>
  <si>
    <t>1668306394</t>
  </si>
  <si>
    <t>"viz pol.č.59036-R031:" 128,0</t>
  </si>
  <si>
    <t>276</t>
  </si>
  <si>
    <t>998763403</t>
  </si>
  <si>
    <t>Přesun hmot procentní pro sádrokartonové konstrukce v objektech v do 24 m</t>
  </si>
  <si>
    <t>-112069548</t>
  </si>
  <si>
    <t>764</t>
  </si>
  <si>
    <t>Konstrukce klempířské</t>
  </si>
  <si>
    <t>277</t>
  </si>
  <si>
    <t>76400-R01</t>
  </si>
  <si>
    <t>Ozn. K201 - Oplechování okenních parapetů z žárově pozinkovaného plechu z povrchovou úpravou HB polyester rš. 540 mm, D+M</t>
  </si>
  <si>
    <t>-1214444268</t>
  </si>
  <si>
    <t>Viz. PD stavební část - výrobky PSV (klempířské) , výkresy půdorysu 1.PP až 5.NP a Tech.zpr.</t>
  </si>
  <si>
    <t>-včetně příslušenství</t>
  </si>
  <si>
    <t>1,7*1,05</t>
  </si>
  <si>
    <t>278</t>
  </si>
  <si>
    <t>76400-R02</t>
  </si>
  <si>
    <t>Ozn. K202 - Oplechování okenních parapetů z žárově pozinkovaného plechu z povrchovou úpravou HB polyester rš. 240 mm, D+M</t>
  </si>
  <si>
    <t>-1324125971</t>
  </si>
  <si>
    <t>0,5*1,05</t>
  </si>
  <si>
    <t>279</t>
  </si>
  <si>
    <t>998764203</t>
  </si>
  <si>
    <t>Přesun hmot procentní pro konstrukce klempířské v objektech v do 24 m</t>
  </si>
  <si>
    <t>-490768407</t>
  </si>
  <si>
    <t>766</t>
  </si>
  <si>
    <t>Konstrukce truhlářské</t>
  </si>
  <si>
    <t>282</t>
  </si>
  <si>
    <t>998766203</t>
  </si>
  <si>
    <t>Přesun hmot procentní pro konstrukce truhlářské v objektech v do 24 m</t>
  </si>
  <si>
    <t>-1532182260</t>
  </si>
  <si>
    <t>766.a</t>
  </si>
  <si>
    <t>truhlářské vnitřní</t>
  </si>
  <si>
    <t>283</t>
  </si>
  <si>
    <t>76700-R51</t>
  </si>
  <si>
    <t>Ozn. T201 - Venkovní dřevěné okno 550/1100mm, D+M</t>
  </si>
  <si>
    <t>973994710</t>
  </si>
  <si>
    <t>Viz. PD stavební část - výrobky PSV (truhlářské)</t>
  </si>
  <si>
    <t>284</t>
  </si>
  <si>
    <t>76700-R52</t>
  </si>
  <si>
    <t>Ozn. T202 - Venkovní dřevěné okno 1300/2000mm, D+M</t>
  </si>
  <si>
    <t>1444508230</t>
  </si>
  <si>
    <t>767</t>
  </si>
  <si>
    <t>Konstrukce zámečnické</t>
  </si>
  <si>
    <t>285</t>
  </si>
  <si>
    <t>998767203</t>
  </si>
  <si>
    <t>Přesun hmot procentní pro zámečnické konstrukce v objektech v do 24 m</t>
  </si>
  <si>
    <t>-256807139</t>
  </si>
  <si>
    <t>767.b</t>
  </si>
  <si>
    <t>zámečnické vnitřní protipožární</t>
  </si>
  <si>
    <t>286</t>
  </si>
  <si>
    <t>76701-R51</t>
  </si>
  <si>
    <t>Ozn. Z251 - Ocelové dveře polodrážkové 700/2100 mm plné, otočné, PROTIPOŽÁRNÍ, D+M</t>
  </si>
  <si>
    <t>701393529</t>
  </si>
  <si>
    <t>Viz. PD stavební část - výrobky PSV (zámečnické vnitřní protipožární)</t>
  </si>
  <si>
    <t>-včetně příslušenství a nátěrů</t>
  </si>
  <si>
    <t>0+1</t>
  </si>
  <si>
    <t>287</t>
  </si>
  <si>
    <t>76701-R52</t>
  </si>
  <si>
    <t>Ozn. Z252 - Ocelová lisovaná zárubeň 700/2100 mm do zděné stěny tl.125 mm pro dveře polodrážkové, PROTIPOŽÁRNÍ, D+M</t>
  </si>
  <si>
    <t>-2130230008</t>
  </si>
  <si>
    <t>767.c</t>
  </si>
  <si>
    <t>zámečnické vnitřní</t>
  </si>
  <si>
    <t>288</t>
  </si>
  <si>
    <t>76702-R51</t>
  </si>
  <si>
    <t>Ozn.Z270 - Ocelové žárově zinkované schody, D+M</t>
  </si>
  <si>
    <t>-501460383</t>
  </si>
  <si>
    <t>Viz. PD stavební část - výrobky PSV (zámečnické vnitřní)</t>
  </si>
  <si>
    <t>včetně příslušenství a nátěrů</t>
  </si>
  <si>
    <t>289</t>
  </si>
  <si>
    <t>76702-R52</t>
  </si>
  <si>
    <t>Ozn.Z271 - Lůžkový výtah, 2300 kg, D+M</t>
  </si>
  <si>
    <t>-452709468</t>
  </si>
  <si>
    <t>767.e</t>
  </si>
  <si>
    <t>ostatní</t>
  </si>
  <si>
    <t>290</t>
  </si>
  <si>
    <t>76711-R51</t>
  </si>
  <si>
    <t>Ozn.O201 - Podlahový přechodový profil ve tvaru T z ušlechtilé oceli pro dodatečné vytvoření přechodu mezi sousedícími podlahami ve tvaru T - D+M</t>
  </si>
  <si>
    <t>-371287205</t>
  </si>
  <si>
    <t>Viz. PD stavební část - výrobky PSV (ostatní)</t>
  </si>
  <si>
    <t>34,0*1,05</t>
  </si>
  <si>
    <t>291</t>
  </si>
  <si>
    <t>76711-R52</t>
  </si>
  <si>
    <t>Ozn.O202 - Dilatace keramických podlah - bezúdržbový profil z eloxovaného hliníku s povrchem z termoplastického elastomeru - D+M</t>
  </si>
  <si>
    <t>-389548327</t>
  </si>
  <si>
    <t>11,2*1,05</t>
  </si>
  <si>
    <t>292</t>
  </si>
  <si>
    <t>76711-R53</t>
  </si>
  <si>
    <t>Ozn.O203 - Hliníková podlahová lišta lemující volný okraj podlahy, vč. rohových prvků, D+M</t>
  </si>
  <si>
    <t>1047197959</t>
  </si>
  <si>
    <t>8,0*1,05</t>
  </si>
  <si>
    <t>293</t>
  </si>
  <si>
    <t>76711-R54</t>
  </si>
  <si>
    <t>Ozn.O204 - Systém generalního klíče a hlavního klíče (SHGK), včetně zámků, D+M</t>
  </si>
  <si>
    <t>soubor</t>
  </si>
  <si>
    <t>-1651797774</t>
  </si>
  <si>
    <t>-vlastní klíč 1 dveře</t>
  </si>
  <si>
    <t>-hlavní klíč - skupina dveří</t>
  </si>
  <si>
    <t>-generální klíč - veškeré zámky v objektu</t>
  </si>
  <si>
    <t>-počet řešených vložek - 2</t>
  </si>
  <si>
    <t>294</t>
  </si>
  <si>
    <t>76711-R55</t>
  </si>
  <si>
    <t>Ozn.O205- Plošná ochrana stěn speciálním plastovým profilem, D+M</t>
  </si>
  <si>
    <t>-1848579523</t>
  </si>
  <si>
    <t>-výška 200 mm</t>
  </si>
  <si>
    <t>-tl. 3 mm</t>
  </si>
  <si>
    <t>dvě úrovně</t>
  </si>
  <si>
    <t>118,5*2*1,05</t>
  </si>
  <si>
    <t>295</t>
  </si>
  <si>
    <t>76711-R56</t>
  </si>
  <si>
    <t>Ozn.O206 - Ochrana rohů speciálním plastovým profilem, D+M</t>
  </si>
  <si>
    <t>1505326325</t>
  </si>
  <si>
    <t>-výška 2000 mm prořez 1000 mm</t>
  </si>
  <si>
    <t>-šířka 50x50 mm</t>
  </si>
  <si>
    <t>23,0*2,0+23,0</t>
  </si>
  <si>
    <t>767.g</t>
  </si>
  <si>
    <t>hliníkové vnitřní protipožární</t>
  </si>
  <si>
    <t>296</t>
  </si>
  <si>
    <t>76708-R51</t>
  </si>
  <si>
    <t>Ozn. A250 - Vnitřní hliníková prosklená stěna 2400x2700 mm, dveře posuvné 1800x2100 mm, rámový systém, automatické s radarem D+M</t>
  </si>
  <si>
    <t>-1344943455</t>
  </si>
  <si>
    <t>Viz. PD stavební část - výrobky PSV (hliníkové vnitřní protipožární)</t>
  </si>
  <si>
    <t>775</t>
  </si>
  <si>
    <t>Podlahy skládané (parkety, vlysy, lamely aj.)</t>
  </si>
  <si>
    <t>297</t>
  </si>
  <si>
    <t>775413310</t>
  </si>
  <si>
    <t>Montáž soklíku ze dřeva tvrdého nebo měkkého přibíjeného s přetmelením</t>
  </si>
  <si>
    <t>1248924707</t>
  </si>
  <si>
    <t>Viz. PD stavební část - skladby podlah, výkresy půdorysu 4.NP, výkresy řezu A, D a Tech.zpr.</t>
  </si>
  <si>
    <t>"m.č.F401:" (5,28+5,98)*2-0,8</t>
  </si>
  <si>
    <t>"m.č.F402:" (2,63+2,05)*2-0,8-0,9</t>
  </si>
  <si>
    <t>298</t>
  </si>
  <si>
    <t>614181-R1</t>
  </si>
  <si>
    <t>ukončovací lišta , Podrobný popis viz PD</t>
  </si>
  <si>
    <t>1366186880</t>
  </si>
  <si>
    <t>29,38*1,05 'Přepočtené koeficientem množství</t>
  </si>
  <si>
    <t>299</t>
  </si>
  <si>
    <t>775541111</t>
  </si>
  <si>
    <t>Montáž podlah plovoucích z lamel dýhovaných a laminovaných lepených v drážce š dílce do 150 mm</t>
  </si>
  <si>
    <t>-1177237093</t>
  </si>
  <si>
    <t>300</t>
  </si>
  <si>
    <t>611521-R1</t>
  </si>
  <si>
    <t>parketa laminátová akustic, podrobný popis viz PD</t>
  </si>
  <si>
    <t>1718230647</t>
  </si>
  <si>
    <t>26,795*1,05 'Přepočtené koeficientem množství</t>
  </si>
  <si>
    <t>301</t>
  </si>
  <si>
    <t>998775203</t>
  </si>
  <si>
    <t>Přesun hmot procentní pro podlahy dřevěné v objektech v do 24 m</t>
  </si>
  <si>
    <t>-1769066989</t>
  </si>
  <si>
    <t>771</t>
  </si>
  <si>
    <t>Podlahy z dlaždic</t>
  </si>
  <si>
    <t>302</t>
  </si>
  <si>
    <t>771474112</t>
  </si>
  <si>
    <t>Montáž soklíků z dlaždic keramických rovných flexibilní lepidlo v do 90 mm</t>
  </si>
  <si>
    <t>-753989923</t>
  </si>
  <si>
    <t>Viz. PD stavební část - skladby podlah, výkresy půdorysu 1.PP až 4.NP a Tech.zpr.</t>
  </si>
  <si>
    <t>Viz. PD interiér - výkresy půdorysu 1.PP až 4.NP a Tech.zpr.</t>
  </si>
  <si>
    <t>"m.č.F002:" (4,95+2,325+0,95)*2-0,7</t>
  </si>
  <si>
    <t>"m.č.F004:" 3,3+4,8+0,25*2</t>
  </si>
  <si>
    <t>"m.č.F101:" 28,2+2,85-2,5-1,59+2,25*2</t>
  </si>
  <si>
    <t>"m.č.F201:" 28,75+2,85-2,5-1,59+2,25*2</t>
  </si>
  <si>
    <t>"m.č.F303-část:" 8,26-1,59+0,25*2</t>
  </si>
  <si>
    <t>"m.č.F403-část:" 8,26-1,59+0,25*2</t>
  </si>
  <si>
    <t>"m.č.F004:" 0,4+3,2+0,95*2+0,25*2+1,25+0,7+0,1</t>
  </si>
  <si>
    <t>"m.č.F102:" 0,4+0,7+3,0+0,75+0,95*2+0,25*2+0,8</t>
  </si>
  <si>
    <t>"m.č.F202:" 0,4+0,55+3,0+0,4+0,95*2+0,25*2+3,825+0,15*2</t>
  </si>
  <si>
    <t>"m.č.F303:" 3,0+0,75*2+0,56+0,55*2+0,4+8,75+1,2*2+0,95*2+0,25*2</t>
  </si>
  <si>
    <t>"m.č.F403:" 3,2*2+3,7+0,4+0,95*2+0,25*2+0,65+0,8+0,75*2+0,6</t>
  </si>
  <si>
    <t>303</t>
  </si>
  <si>
    <t>59761-R01</t>
  </si>
  <si>
    <t>Dlaždice keramické slinuté neglazované, sokl -  dle stávající dlažby</t>
  </si>
  <si>
    <t>-347158821</t>
  </si>
  <si>
    <t>Viz. PD interiér - výkresy půdorysu 1.PPaž 4.NP a Tech.zpr.</t>
  </si>
  <si>
    <t>165,695*1,1</t>
  </si>
  <si>
    <t>304</t>
  </si>
  <si>
    <t>771591185</t>
  </si>
  <si>
    <t>Podlahy řezání keramických dlaždic rovné</t>
  </si>
  <si>
    <t>-1779293782</t>
  </si>
  <si>
    <t>řezání dlaždic soklových tvarovek-oblé tvary zdiva:</t>
  </si>
  <si>
    <t>100,0</t>
  </si>
  <si>
    <t>305</t>
  </si>
  <si>
    <t>771574113</t>
  </si>
  <si>
    <t>Montáž podlah keramických režných hladkých lepených flexibilním lepidlem do 12 ks/m2</t>
  </si>
  <si>
    <t>1444111618</t>
  </si>
  <si>
    <t>dlaždice 300/300 mm</t>
  </si>
  <si>
    <t>306</t>
  </si>
  <si>
    <t>59761-R03.1</t>
  </si>
  <si>
    <t>Dlaždice keramické 300/300 mm, slinutý střep, neglazované, protiskluz R9, Podrobný popis viz PD a interier</t>
  </si>
  <si>
    <t>483600566</t>
  </si>
  <si>
    <t>219,988*1,12 'Přepočtené koeficientem množství</t>
  </si>
  <si>
    <t>307</t>
  </si>
  <si>
    <t>771591191</t>
  </si>
  <si>
    <t>Příplatek k podlahám za diagonální kladení dlažby</t>
  </si>
  <si>
    <t>594216478</t>
  </si>
  <si>
    <t>"viz pol.č.771574113:" 219,988</t>
  </si>
  <si>
    <t>308</t>
  </si>
  <si>
    <t>-554767829</t>
  </si>
  <si>
    <t>soklíky:</t>
  </si>
  <si>
    <t>"viz pol.č.771474112:" 165,695*0,1</t>
  </si>
  <si>
    <t>podlahy:</t>
  </si>
  <si>
    <t>236,558*1,12 'Přepočtené koeficientem množství</t>
  </si>
  <si>
    <t>309</t>
  </si>
  <si>
    <t>771591115</t>
  </si>
  <si>
    <t>Podlahy spárování silikonem</t>
  </si>
  <si>
    <t>459358103</t>
  </si>
  <si>
    <t>mezi dlažbou a soklíkem:</t>
  </si>
  <si>
    <t>"viz pol.č.771474112:" 165,695</t>
  </si>
  <si>
    <t>310</t>
  </si>
  <si>
    <t>771591116</t>
  </si>
  <si>
    <t>Podlahy spárování epoxidem</t>
  </si>
  <si>
    <t>-1189812014</t>
  </si>
  <si>
    <t>Horní hrana soklu</t>
  </si>
  <si>
    <t>311</t>
  </si>
  <si>
    <t>998771203</t>
  </si>
  <si>
    <t>Přesun hmot procentní pro podlahy z dlaždic v objektech v do 24 m</t>
  </si>
  <si>
    <t>-1906768676</t>
  </si>
  <si>
    <t>776</t>
  </si>
  <si>
    <t>Podlahy povlakové</t>
  </si>
  <si>
    <t>312</t>
  </si>
  <si>
    <t>776411112</t>
  </si>
  <si>
    <t>Montáž obvodových soklíků výšky  do 100 mm</t>
  </si>
  <si>
    <t>-1994857787</t>
  </si>
  <si>
    <t>Viz. PD stavební část - skladby podlah, výkresy půdorysu 2.NP a 3.NP a Tech.zpr.</t>
  </si>
  <si>
    <t>Viz. PD interiér - výkresy půdorysu 2.NP a 3.NP a Tech.zpr.</t>
  </si>
  <si>
    <t>"m.č.F302:" (3,35+5,95)*2+0,45*2-1,3-1,1</t>
  </si>
  <si>
    <t>"m.č.F205:" (3,52+3,7)*2+0,2*2-0,8</t>
  </si>
  <si>
    <t>"m.č.F206:" (2,0+2,1)*2-0,8</t>
  </si>
  <si>
    <t>313</t>
  </si>
  <si>
    <t>776221111</t>
  </si>
  <si>
    <t>Lepení pásů z PVC standardním lepidlem</t>
  </si>
  <si>
    <t>1682462166</t>
  </si>
  <si>
    <t>314</t>
  </si>
  <si>
    <t>284122-R1</t>
  </si>
  <si>
    <t>Povlaková PVC podlahová krytina v rolích, tl. 2 mm</t>
  </si>
  <si>
    <t>655763934</t>
  </si>
  <si>
    <t>včetně ztrat</t>
  </si>
  <si>
    <t>"viz pol.č.776411112:" 38,54*0,1+"po.č.776221111:" 38,157</t>
  </si>
  <si>
    <t>42,011*1,1 'Přepočtené koeficientem množství</t>
  </si>
  <si>
    <t>315</t>
  </si>
  <si>
    <t>77600-R01</t>
  </si>
  <si>
    <t>Úprava, odříznutí stávající podlahy</t>
  </si>
  <si>
    <t>-1891811046</t>
  </si>
  <si>
    <t>2,2+3,8+6,0</t>
  </si>
  <si>
    <t>316</t>
  </si>
  <si>
    <t>776520-R2</t>
  </si>
  <si>
    <t>Podkladní plastový rohový profil pro vytvoření fabionu o poloměru r=30mm-dodávka+montáž</t>
  </si>
  <si>
    <t>849036112</t>
  </si>
  <si>
    <t>Podrobný popis viz PD</t>
  </si>
  <si>
    <t>soklíky</t>
  </si>
  <si>
    <t>"viz pol.č.776411112:" 38,54</t>
  </si>
  <si>
    <t>317</t>
  </si>
  <si>
    <t>776223111</t>
  </si>
  <si>
    <t>Spoj povlakových podlahovin z PVC svařováním za tepla</t>
  </si>
  <si>
    <t>435148908</t>
  </si>
  <si>
    <t>"viz pol.č.776411112:" 38,54*0,2+"po.č.776221111:" 38,157*1,6</t>
  </si>
  <si>
    <t>318</t>
  </si>
  <si>
    <t>77652-R3</t>
  </si>
  <si>
    <t>Podlahy spárování polyeuretánovým tmelem - horní hrana soklu</t>
  </si>
  <si>
    <t>-1482892704</t>
  </si>
  <si>
    <t>"viz. pol.č.776411112:" 38,54</t>
  </si>
  <si>
    <t>319</t>
  </si>
  <si>
    <t>776991121</t>
  </si>
  <si>
    <t>Základní čištění nově položených podlahovin vysátím a setřením vlhkým mopem</t>
  </si>
  <si>
    <t>1012318225</t>
  </si>
  <si>
    <t>"viz pol.č.776411112:" 38,54*0,1+"viz pol.č.776221111:" 38,157</t>
  </si>
  <si>
    <t>320</t>
  </si>
  <si>
    <t>776121321</t>
  </si>
  <si>
    <t>Vodou ředitelná penetrace savého podkladu povlakových podlah neředěná</t>
  </si>
  <si>
    <t>729101206</t>
  </si>
  <si>
    <t>321</t>
  </si>
  <si>
    <t>776141121</t>
  </si>
  <si>
    <t>Vyrovnání podkladu povlakových podlah stěrkou pevnosti 30 MPa tl 3 mm</t>
  </si>
  <si>
    <t>-1440681523</t>
  </si>
  <si>
    <t>"viz pol.č.776221111:" 38,157</t>
  </si>
  <si>
    <t>322</t>
  </si>
  <si>
    <t>998776203</t>
  </si>
  <si>
    <t>Přesun hmot procentní pro podlahy povlakové v objektech v do 24 m</t>
  </si>
  <si>
    <t>710691715</t>
  </si>
  <si>
    <t>777</t>
  </si>
  <si>
    <t>Podlahy lité</t>
  </si>
  <si>
    <t>323</t>
  </si>
  <si>
    <t>777610-R2</t>
  </si>
  <si>
    <t xml:space="preserve">Nátěry epoxidové podlah betonových protiskluzné vč. penetrace - dvousložkový nátěr na bázi epoxidové pryskyřice, s uzavíracím protiskluzným nátěrem </t>
  </si>
  <si>
    <t>1536302887</t>
  </si>
  <si>
    <t>Viz. PD stavební část - skladby podlah, výkresy půdorysu 5.NP a Tech.zpr.</t>
  </si>
  <si>
    <t>5.NP</t>
  </si>
  <si>
    <t>73,6+5,8</t>
  </si>
  <si>
    <t>324</t>
  </si>
  <si>
    <t>998777203</t>
  </si>
  <si>
    <t>Přesun hmot procentní pro podlahy lité v objektech v do 24 m</t>
  </si>
  <si>
    <t>-65430136</t>
  </si>
  <si>
    <t>784</t>
  </si>
  <si>
    <t>Dokončovací práce - malby a tapety</t>
  </si>
  <si>
    <t>325</t>
  </si>
  <si>
    <t>784171001</t>
  </si>
  <si>
    <t>Olepování vnitřních ploch páskou v místnostech výšky do 3,80 m</t>
  </si>
  <si>
    <t>1469215070</t>
  </si>
  <si>
    <t>Viz. PD stavební část - výkresy půdorysu 1.PP až 5.NP</t>
  </si>
  <si>
    <t>Podlahy</t>
  </si>
  <si>
    <t>22,5+9,4+25,8+19,5+39,5+28,7+2,9+12,0+0,5+28,5+8,5+0,5+3,75+8,5+0,5+9,6+16,5</t>
  </si>
  <si>
    <t>Otvory</t>
  </si>
  <si>
    <t>(0,55+1,1)*2+(1,59+2,2)*2*5*2+(2,5+2,2)*2+(2,5+2,7)*2*2+(1,3+2,6)*2+(1,3+3,3)*2+(1,3+2,13)*2*2</t>
  </si>
  <si>
    <t>326</t>
  </si>
  <si>
    <t>581248-R1</t>
  </si>
  <si>
    <t>páska pro malířské potřeby 50mm x 50 m</t>
  </si>
  <si>
    <t>1280892675</t>
  </si>
  <si>
    <t>327</t>
  </si>
  <si>
    <t>784171101</t>
  </si>
  <si>
    <t>Zakrytí vnitřních podlah včetně pozdějšího odkrytí</t>
  </si>
  <si>
    <t>313235066</t>
  </si>
  <si>
    <t>284,94</t>
  </si>
  <si>
    <t>328</t>
  </si>
  <si>
    <t>784171111</t>
  </si>
  <si>
    <t>Zakrytí vnitřních ploch stěn v místnostech výšky do 3,80 m</t>
  </si>
  <si>
    <t>-1006068218</t>
  </si>
  <si>
    <t>(0,55*1,1)+(1,59*2,2)*5*2+(2,5*2,2)+(2,5*2,7)*2+(1,3*2,6)+(1,3*3,3)+(1,3*2,13)*2</t>
  </si>
  <si>
    <t>329</t>
  </si>
  <si>
    <t>581248440</t>
  </si>
  <si>
    <t>fólie pro malířské potřeby zakrývací, PG 4021-20, 25µ,  4 x 5 m</t>
  </si>
  <si>
    <t>-794568564</t>
  </si>
  <si>
    <t>330</t>
  </si>
  <si>
    <t>78421-R01</t>
  </si>
  <si>
    <t>Nátěr polyuretanový akrylový lak, výborně otěruvzdorný,třída otěru 1, odolný prostředkům používaným ve zdravotnictví, povrch matný,1x penetrační nátěr, 2x vrchní nátěr neředěný, v místnostech v. do 3,80 m, barva bílá</t>
  </si>
  <si>
    <t>1472950682</t>
  </si>
  <si>
    <t>Viz. PD stavební část - skladby konstrukci (nátěry), výkresy půdorysu 1.PP až 4.NP, výkresy řezů A, D a Tech.zpr.</t>
  </si>
  <si>
    <t>ozn. N1:</t>
  </si>
  <si>
    <t>"m.č.F004:" (3,0+5,4)*2*3,15*3,8</t>
  </si>
  <si>
    <t>"m.č.F006-stěna u výtah. šachty:"(5,2+1,1+0,9)*3,8</t>
  </si>
  <si>
    <t>"m.č.F101:" (0,75+8,25+5,0+1,85+2,65+4,25+2,65+2,15+0,75)*3,75-2,4*2,2+4,0</t>
  </si>
  <si>
    <t>"m.č.F102:" (15,08+6,6)*2*3,45+0,67*4*2*3,45</t>
  </si>
  <si>
    <t>"m.č.F201:" (0,5+0,75+6,75+0,23+1,6+5,1+1,6+2,65+4,65+2,65+2,15+0,75)*3,8-2,4*2,2+4,0</t>
  </si>
  <si>
    <t>"m.č.F202:" (17,825+3,0)*2*3,8</t>
  </si>
  <si>
    <t>"m.č.F302:" (3,35+5,95)*2*3,8</t>
  </si>
  <si>
    <t>"m.č.F303:" (11,525+5,6)*2*3,8</t>
  </si>
  <si>
    <t>"m.č.F401:" (5,28+5,98)*2*3,35</t>
  </si>
  <si>
    <t>"m.č.F402:" (2,63+2,05)*2*3,35</t>
  </si>
  <si>
    <t>"m.č.F403:" (6,475+5,6)*2*3,35</t>
  </si>
  <si>
    <t>331</t>
  </si>
  <si>
    <t>78421-R03</t>
  </si>
  <si>
    <t>Malba disprezní omyvatalná, vysoce kryjící, ze  směsí za mokra výborně otěruvzdorných, třída otěru 3, povrch matný, 1x penetrační nátěr, 2x vrchní nátěr neředěný, v místnostech v. do 3,80 m, barva bílá</t>
  </si>
  <si>
    <t>698223931</t>
  </si>
  <si>
    <t>Viz. PD stavební část - skladby konstrukci (nátěry), výkresy půdorysu 1.PP a 2.NP, výkresy řezů A, D a Tech.zpr.</t>
  </si>
  <si>
    <t>Viz. PD interiér - výkresy půdorysu 1.PP a 2.NP a Tech.zpr.</t>
  </si>
  <si>
    <t>ozn. N2:</t>
  </si>
  <si>
    <t>"m.č.F001:" (8,4+5,8)*2*3,15</t>
  </si>
  <si>
    <t>"m.č.F002:" (4,95+2,125+0,95)*2*3,15</t>
  </si>
  <si>
    <t>"m.č.F205:" (3,52+3,7)*2*3,8</t>
  </si>
  <si>
    <t>"m.č.F206:" (1,97+2,1)*2*3,8</t>
  </si>
  <si>
    <t>332</t>
  </si>
  <si>
    <t>784221101</t>
  </si>
  <si>
    <t>Dvojnásobné bílé malby  ze směsí za sucha dobře otěruvzdorných v místnostech do 3,80 m</t>
  </si>
  <si>
    <t>1873342739</t>
  </si>
  <si>
    <t>Viz. PD stavební část - skladby konstrukci (nátěry), výkresy půdorysu 1.PP až 5.NP, výkresy řezů A, D a Tech.zpr.</t>
  </si>
  <si>
    <t>Viz. PD interiér - výkresy půdorysu 1.PP až 5.NP a Tech.zpr.</t>
  </si>
  <si>
    <t>Ozn. N3</t>
  </si>
  <si>
    <t>Stropy</t>
  </si>
  <si>
    <t>Výtah</t>
  </si>
  <si>
    <t>9,0</t>
  </si>
  <si>
    <t>Stěny</t>
  </si>
  <si>
    <t>(2,4+3,75)*2*20,8</t>
  </si>
  <si>
    <t>"nové zdivo:"(2,5+4,0)*4,0+10,0*3,0+1,0*0,6*2</t>
  </si>
  <si>
    <t>333</t>
  </si>
  <si>
    <t>78423-R06</t>
  </si>
  <si>
    <t>Transparentní ochranný hydrofobizační nátěr betonových konstrukcí difuzní otěruvzdorný, 1x penetrační nátěr, 1x vrchní nátěr neředěný</t>
  </si>
  <si>
    <t>1219237966</t>
  </si>
  <si>
    <t>Viz. PD stavební část - skladby konstrukci (nátěry), výkresy půdorysu 1.PP, výkresy řezů A, D a Tech.zpr.</t>
  </si>
  <si>
    <t>Viz. PD interiér - výkresy půdorysu 1.PP a Tech.zpr.</t>
  </si>
  <si>
    <t>ozn. N4:</t>
  </si>
  <si>
    <t>"m.č.001:" 64,22</t>
  </si>
  <si>
    <t>"m.č.001:" (4,7+26,5)*2*2,0</t>
  </si>
  <si>
    <t>D1_02_3 - Požárně bezpečnostní řešení</t>
  </si>
  <si>
    <t>HSV - HSV</t>
  </si>
  <si>
    <t xml:space="preserve">    PBŘ - Požárně bezpečnostrní řešení</t>
  </si>
  <si>
    <t>PBŘ</t>
  </si>
  <si>
    <t>Požárně bezpečnostrní řešení</t>
  </si>
  <si>
    <t>PBR10PHP</t>
  </si>
  <si>
    <t>Montáž protipožárního nátěru na desky z min. plsti 140 kg/m2 - balení 17,5 kg</t>
  </si>
  <si>
    <t>KS</t>
  </si>
  <si>
    <t>-384454044</t>
  </si>
  <si>
    <t>Viz výkres D1.02.3-04 Půdorys 1.PP-5.NP</t>
  </si>
  <si>
    <t>PBR1ozn</t>
  </si>
  <si>
    <t>Montáž označení protipožární ucpávky z obou stran požár. kce</t>
  </si>
  <si>
    <t>-1033112760</t>
  </si>
  <si>
    <t>PBR100NÁT</t>
  </si>
  <si>
    <t>požární nátěr na desky z min. plsti 140 kg/m2 - balení 17,5 kg</t>
  </si>
  <si>
    <t>1329290216</t>
  </si>
  <si>
    <t>PBR101PHP</t>
  </si>
  <si>
    <t>přenosný hasící přístroj S5 o obsahu 5 kg</t>
  </si>
  <si>
    <t>2064784704</t>
  </si>
  <si>
    <t>PBR100EVAK12</t>
  </si>
  <si>
    <t>označení únikových cest fotoluminiscenční značkou (únikové dveře)</t>
  </si>
  <si>
    <t>761306211</t>
  </si>
  <si>
    <t>PBR101EVAK</t>
  </si>
  <si>
    <t>označení neevakuačního výtahu</t>
  </si>
  <si>
    <t>-288189127</t>
  </si>
  <si>
    <t>PBR100EVAK55</t>
  </si>
  <si>
    <t>označení podlaží</t>
  </si>
  <si>
    <t>876353828</t>
  </si>
  <si>
    <t>PBR100ozn</t>
  </si>
  <si>
    <t>označení protipožární ucpávky z obou stran požár. kce</t>
  </si>
  <si>
    <t>-980724507</t>
  </si>
  <si>
    <t>PBR1PHP</t>
  </si>
  <si>
    <t>MONTÁŽ PHP</t>
  </si>
  <si>
    <t>-136762356</t>
  </si>
  <si>
    <t>429chlr1101</t>
  </si>
  <si>
    <t>závěsný materiál - MONTÁŽE</t>
  </si>
  <si>
    <t>kS</t>
  </si>
  <si>
    <t>801688500</t>
  </si>
  <si>
    <t>429vztr1200</t>
  </si>
  <si>
    <t>závěsný materiál - dodávka</t>
  </si>
  <si>
    <t>ks</t>
  </si>
  <si>
    <t>-2020157870</t>
  </si>
  <si>
    <t>PBR1EVAK</t>
  </si>
  <si>
    <t>MONTÁŽ EVAKUAČNÍCH ZNAČEK</t>
  </si>
  <si>
    <t>1414394589</t>
  </si>
  <si>
    <t>5+6+6</t>
  </si>
  <si>
    <t>PBR9R1</t>
  </si>
  <si>
    <t>Revize přenosných hasících přístrojů</t>
  </si>
  <si>
    <t>-623491022</t>
  </si>
  <si>
    <t>PBR9R2</t>
  </si>
  <si>
    <t>Vydání příslušných atestů</t>
  </si>
  <si>
    <t>-465973282</t>
  </si>
  <si>
    <t>631izol050</t>
  </si>
  <si>
    <t>deska tl.50mm z minerální plsti s hustotou větší než 140 kg/m2</t>
  </si>
  <si>
    <t>-586887579</t>
  </si>
  <si>
    <t>izol100</t>
  </si>
  <si>
    <t>Montáž izolace do prostupu</t>
  </si>
  <si>
    <t>-368449381</t>
  </si>
  <si>
    <t>D1_02_4a1 -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</si>
  <si>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</si>
  <si>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</si>
  <si>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</si>
  <si>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</si>
  <si>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 xml:space="preserve">    Z - Zámečnické výrobky</t>
  </si>
  <si>
    <t xml:space="preserve">    HZS - Hodinové zúčtovací sazby</t>
  </si>
  <si>
    <t>733</t>
  </si>
  <si>
    <t>Ústřední vytápění - rozvodné potrubí</t>
  </si>
  <si>
    <t>733110803</t>
  </si>
  <si>
    <t>Demontáž potrubí ocelového závitového do DN 15</t>
  </si>
  <si>
    <t>-1883529050</t>
  </si>
  <si>
    <t>viz výkres: D1.02.4a-04, D1.02.4a-05, D1.02.4a-06, D1.02.4a-07, D1.02.4a-08</t>
  </si>
  <si>
    <t>733110806</t>
  </si>
  <si>
    <t>Demontáž potrubí ocelového závitového do DN 32</t>
  </si>
  <si>
    <t>1294688978</t>
  </si>
  <si>
    <t>733110808</t>
  </si>
  <si>
    <t>Demontáž potrubí ocelového závitového do DN 50</t>
  </si>
  <si>
    <t>2068832707</t>
  </si>
  <si>
    <t>733190801</t>
  </si>
  <si>
    <t>Odřezání objímky dvojité do DN 50</t>
  </si>
  <si>
    <t>926791444</t>
  </si>
  <si>
    <t>733193810</t>
  </si>
  <si>
    <t>Rozřezání konzoly, podpěry nebo výložníku pro potrubí z L profilu do 50x50x5 mm</t>
  </si>
  <si>
    <t>1493272875</t>
  </si>
  <si>
    <t>733890803</t>
  </si>
  <si>
    <t>Přemístění potrubí demontovaného vodorovně do 100 m v objektech výšky přes 6 do 24 m</t>
  </si>
  <si>
    <t>1050307444</t>
  </si>
  <si>
    <t>0,61</t>
  </si>
  <si>
    <t>733191918</t>
  </si>
  <si>
    <t>Zaslepení potrubí ocelového závitového zavařením a skováním DN 50</t>
  </si>
  <si>
    <t>862173869</t>
  </si>
  <si>
    <t>viz výkres: D1.02.4a-04</t>
  </si>
  <si>
    <t>733111122</t>
  </si>
  <si>
    <t>Potrubí ocelové závitové bezešvé běžné nízkotlaké nebo středotlaké DN 10</t>
  </si>
  <si>
    <t>1748962213</t>
  </si>
  <si>
    <t>733111125</t>
  </si>
  <si>
    <t>Potrubí ocelové závitové bezešvé běžné nízkotlaké nebo středotlaké DN 25</t>
  </si>
  <si>
    <t>67857793</t>
  </si>
  <si>
    <t>733113112</t>
  </si>
  <si>
    <t>Příplatek k porubí z trubek ocelových závitových za zhotovení závitové ocelové přípojky DN 10</t>
  </si>
  <si>
    <t>911262610</t>
  </si>
  <si>
    <t>733190107</t>
  </si>
  <si>
    <t>Zkouška těsnosti potrubí ocelové závitové do DN 40</t>
  </si>
  <si>
    <t>1454086343</t>
  </si>
  <si>
    <t>998733103</t>
  </si>
  <si>
    <t>Přesun hmot tonážní pro rozvody potrubí v objektech v do 24 m</t>
  </si>
  <si>
    <t>1393868919</t>
  </si>
  <si>
    <t>734</t>
  </si>
  <si>
    <t>Ústřední vytápění - armatury</t>
  </si>
  <si>
    <t>734200821</t>
  </si>
  <si>
    <t>Demontáž armatury závitové se dvěma závity do G 1/2</t>
  </si>
  <si>
    <t>2110228642</t>
  </si>
  <si>
    <t>734890803</t>
  </si>
  <si>
    <t>Přemístění demontovaných armatur vodorovně do 100 m v objektech výšky přes 6 do 24 m</t>
  </si>
  <si>
    <t>1184309384</t>
  </si>
  <si>
    <t>734209102</t>
  </si>
  <si>
    <t>Montáž armatury závitové s jedním závitem G 3/8</t>
  </si>
  <si>
    <t>1172420275</t>
  </si>
  <si>
    <t>viz výkres: D1.02.4a-05, D1.02.4a-06, D1.02.4a-07, D1.02.4a-08</t>
  </si>
  <si>
    <t>734211113</t>
  </si>
  <si>
    <t>Ventil závitový odvzdušňovací G 3/8 PN 10 do 120°C otopných těles</t>
  </si>
  <si>
    <t>1698373405</t>
  </si>
  <si>
    <t>7342091R01</t>
  </si>
  <si>
    <t>Montáž termostatických hlavic M30x1,5</t>
  </si>
  <si>
    <t>79439952</t>
  </si>
  <si>
    <t>7342216R02</t>
  </si>
  <si>
    <t xml:space="preserve">Termostatická hlavice pro veřejné prostory (zabezpečovací kroužek, zvýšená odolnost), vestavné kapalinové čidlo, připoj. závit M 30x1,5 </t>
  </si>
  <si>
    <t>-953639646</t>
  </si>
  <si>
    <t>734209113</t>
  </si>
  <si>
    <t>Montáž armatury závitové s dvěma závity G 1/2</t>
  </si>
  <si>
    <t>1773734719</t>
  </si>
  <si>
    <t>7342215R13</t>
  </si>
  <si>
    <t>Termostatický radiátorový ventil, rohový, DN10, s přednastavením průtoku, připojení pro term. hlavici M30x1,5</t>
  </si>
  <si>
    <t>-468216446</t>
  </si>
  <si>
    <t>734 26-14RS2</t>
  </si>
  <si>
    <t>Šroubení radiátorové rohové, přednastavitelné, s uzavíráním a vypouštěním, DN10</t>
  </si>
  <si>
    <t>345168449</t>
  </si>
  <si>
    <t>998734103</t>
  </si>
  <si>
    <t>Přesun hmot tonážní pro armatury v objektech v do 24 m</t>
  </si>
  <si>
    <t>1990193501</t>
  </si>
  <si>
    <t>735</t>
  </si>
  <si>
    <t>Ústřední vytápění - otopná tělesa</t>
  </si>
  <si>
    <t>735111810</t>
  </si>
  <si>
    <t>Demontáž otopného tělesa litinového článkového</t>
  </si>
  <si>
    <t>-1949653847</t>
  </si>
  <si>
    <t>viz výkres: D1.02.4a-05, D1.02.4a-06, D1.02.4a-07</t>
  </si>
  <si>
    <t>13,2</t>
  </si>
  <si>
    <t>735291800</t>
  </si>
  <si>
    <t>Demontáž konzoly nebo držáku otopných těles, registrů nebo konvektorů do odpadu</t>
  </si>
  <si>
    <t>1738606794</t>
  </si>
  <si>
    <t>735890802</t>
  </si>
  <si>
    <t>Přemístění demontovaného otopného tělesa vodorovně 100 m v objektech výšky přes 6 do 12 m</t>
  </si>
  <si>
    <t>-2064590954</t>
  </si>
  <si>
    <t>0,33</t>
  </si>
  <si>
    <t>735000912</t>
  </si>
  <si>
    <t>Vyregulování ventilu nebo kohoutu dvojregulačního s termostatickým ovládáním</t>
  </si>
  <si>
    <t>1048122936</t>
  </si>
  <si>
    <t>viz výkres:D1.02.4a-05, D1.02.4a-06, D1.02.4a-07</t>
  </si>
  <si>
    <t>735191914</t>
  </si>
  <si>
    <t>Montáž otopných těles sestavených z použitých článků litinových</t>
  </si>
  <si>
    <t>-1363594381</t>
  </si>
  <si>
    <t>10,9</t>
  </si>
  <si>
    <t>73511R001</t>
  </si>
  <si>
    <t>Konzoly pro upevnění článkových těles (sada=2ks)</t>
  </si>
  <si>
    <t>649064047</t>
  </si>
  <si>
    <t>998735102</t>
  </si>
  <si>
    <t>Přesun hmot tonážní pro otopná tělesa v objektech v do 12 m</t>
  </si>
  <si>
    <t>-2003484470</t>
  </si>
  <si>
    <t>783</t>
  </si>
  <si>
    <t>Dokončovací práce - nátěry</t>
  </si>
  <si>
    <t>783614651</t>
  </si>
  <si>
    <t>Základní antikorozní jednonásobný syntetický potrubí do DN 50 mm</t>
  </si>
  <si>
    <t>-2133801651</t>
  </si>
  <si>
    <t>783617611</t>
  </si>
  <si>
    <t>Krycí dvojnásobný syntetický nátěr potrubí do DN 50 mm</t>
  </si>
  <si>
    <t>-1145190691</t>
  </si>
  <si>
    <t>713463211</t>
  </si>
  <si>
    <t>Montáž izolace tepelné potrubí potrubními pouzdry s Al fólií staženými Al páskou 1x D do 50 mm</t>
  </si>
  <si>
    <t>1541536173</t>
  </si>
  <si>
    <t>631545320R</t>
  </si>
  <si>
    <t>pouzdro potrubní izolační z minerální vlny s AL fólií, d35/30 mm</t>
  </si>
  <si>
    <t>-91133041</t>
  </si>
  <si>
    <t>71346-PE02</t>
  </si>
  <si>
    <t>Montáž tepelné izolace potrubí z pěnového PE, lepené, DN přes 16 do 25mm</t>
  </si>
  <si>
    <t>373489498</t>
  </si>
  <si>
    <t>7131-PE12</t>
  </si>
  <si>
    <t>Termoizolační trubice z pěnového polyethylenu, v základním provedení, tloušťka stěny 10 mm, vnitřní průměr 18 mm</t>
  </si>
  <si>
    <t>-1743747300</t>
  </si>
  <si>
    <t>71346-PE03</t>
  </si>
  <si>
    <t>Montáž tepelné izolace potrubí z pěnového PE, lepené, DN přes 25 do 42mm</t>
  </si>
  <si>
    <t>1760466154</t>
  </si>
  <si>
    <t>7131-PE25</t>
  </si>
  <si>
    <t>Termoizolační trubice z pěnového polyethylenu, v základním provedení, tloušťka stěny 20 mm, vnitřní průměr 35 mm</t>
  </si>
  <si>
    <t>2010475800</t>
  </si>
  <si>
    <t>998713102</t>
  </si>
  <si>
    <t>Přesun hmot tonážní pro izolace tepelné v objektech v do 12 m</t>
  </si>
  <si>
    <t>-64689278</t>
  </si>
  <si>
    <t>Z</t>
  </si>
  <si>
    <t>Zámečnické výrobky</t>
  </si>
  <si>
    <t>767-Z01</t>
  </si>
  <si>
    <t>Montáž kovových stvebních doplňkových konstrukcí</t>
  </si>
  <si>
    <t>50641616</t>
  </si>
  <si>
    <t>0,06</t>
  </si>
  <si>
    <t>767-Z02</t>
  </si>
  <si>
    <t>Nosník ocelový</t>
  </si>
  <si>
    <t>-2134031091</t>
  </si>
  <si>
    <t>767-Z03</t>
  </si>
  <si>
    <t>Tyč ocelová závitivá M8</t>
  </si>
  <si>
    <t>-1907020267</t>
  </si>
  <si>
    <t>767-Z04</t>
  </si>
  <si>
    <t>Objímka dvoušroubová s hlavou M8</t>
  </si>
  <si>
    <t>-1231532946</t>
  </si>
  <si>
    <t>767-Z05</t>
  </si>
  <si>
    <t>Šroub s hmoždinkou M8</t>
  </si>
  <si>
    <t>1589747246</t>
  </si>
  <si>
    <t>767-Z06</t>
  </si>
  <si>
    <t>Sestava mont. dílů nosníku</t>
  </si>
  <si>
    <t>-1993144478</t>
  </si>
  <si>
    <t>767-Z07</t>
  </si>
  <si>
    <t>Sestava spoj. dílů objímky</t>
  </si>
  <si>
    <t>308567787</t>
  </si>
  <si>
    <t>Hodinové zúčtovací sazby</t>
  </si>
  <si>
    <t>799-M01</t>
  </si>
  <si>
    <t>Doregulování hydrodinamických tlaků</t>
  </si>
  <si>
    <t>814906289</t>
  </si>
  <si>
    <t>799-M04</t>
  </si>
  <si>
    <t>Napuštění a odvzdušnění soustavy</t>
  </si>
  <si>
    <t>2105872002</t>
  </si>
  <si>
    <t>799-M05</t>
  </si>
  <si>
    <t>Topná zkouška</t>
  </si>
  <si>
    <t>-75626431</t>
  </si>
  <si>
    <t>799-M06</t>
  </si>
  <si>
    <t>Nezměřitelné stavební práce</t>
  </si>
  <si>
    <t>591632907</t>
  </si>
  <si>
    <t>799-M07</t>
  </si>
  <si>
    <t>Napojení na rozvody</t>
  </si>
  <si>
    <t>-1799060626</t>
  </si>
  <si>
    <t>D1_02_4g - Silnoproudá elektrotechnika</t>
  </si>
  <si>
    <t xml:space="preserve">    EM - Elektromontáže</t>
  </si>
  <si>
    <t xml:space="preserve">    RPBZ - Rozvaděč RPBZ</t>
  </si>
  <si>
    <t>EM</t>
  </si>
  <si>
    <t>Elektromontáže</t>
  </si>
  <si>
    <t>210010107</t>
  </si>
  <si>
    <t>Montáž lišt vkládacích s víčkem šířky do 20 mm</t>
  </si>
  <si>
    <t>-588032120</t>
  </si>
  <si>
    <t>345718250</t>
  </si>
  <si>
    <t>lišta elektroinstalační hranatá bílá LHD 20 x 20</t>
  </si>
  <si>
    <t>-1950649625</t>
  </si>
  <si>
    <t>v.č.D1.02.4g-05 - v.č.D1.02.4g-09</t>
  </si>
  <si>
    <t>210010108</t>
  </si>
  <si>
    <t>Montáž lišt vkládacích s víčkem šířky do 40 mm</t>
  </si>
  <si>
    <t>-417580144</t>
  </si>
  <si>
    <t>345718300</t>
  </si>
  <si>
    <t>lišta elektroinstalační hranatá bílá LHD 40 x 20</t>
  </si>
  <si>
    <t>137675650</t>
  </si>
  <si>
    <t>210010301</t>
  </si>
  <si>
    <t>Montáž krabic přístrojových zapuštěných plastových kruhových KU 68/1, KU68/1301, KP67, KP68/2</t>
  </si>
  <si>
    <t>-1560830081</t>
  </si>
  <si>
    <t>345715110</t>
  </si>
  <si>
    <t>krabice přístrojová instalační KP 68/2</t>
  </si>
  <si>
    <t>1825450086</t>
  </si>
  <si>
    <t>210010321</t>
  </si>
  <si>
    <t>Montáž rozvodek zapuštěných plastových kruhových KU68-1903/KO, KR97/KO97V</t>
  </si>
  <si>
    <t>1322569286</t>
  </si>
  <si>
    <t>345715630</t>
  </si>
  <si>
    <t>rozvodka krabicová z PH KR 97/5</t>
  </si>
  <si>
    <t>1836688201</t>
  </si>
  <si>
    <t>210010453</t>
  </si>
  <si>
    <t>Montáž rozvodek pancéřových plastových čtyřhranných typ 8111</t>
  </si>
  <si>
    <t>2088382746</t>
  </si>
  <si>
    <t>345714280</t>
  </si>
  <si>
    <t>krabice pancéřová z PH 8111 117x117x58 mm svorkovnicí S-96</t>
  </si>
  <si>
    <t>-774446002</t>
  </si>
  <si>
    <t>210010313</t>
  </si>
  <si>
    <t>Montáž krabic odbočných zapuštěných plastových čtyřhranných KO100, KO125</t>
  </si>
  <si>
    <t>-866976575</t>
  </si>
  <si>
    <t>345715240</t>
  </si>
  <si>
    <t>krabice přístrojová odbočná s víčkem z PH KO125</t>
  </si>
  <si>
    <t>-1588356100</t>
  </si>
  <si>
    <t>v.č.D1.02.4g-05</t>
  </si>
  <si>
    <t>210192562R</t>
  </si>
  <si>
    <t>Montáž svorkovnic ochranných se zapojením vodičů typ 6236-30, 63 A</t>
  </si>
  <si>
    <t>-503806673</t>
  </si>
  <si>
    <t>K11kk01526</t>
  </si>
  <si>
    <t>EPS 2, SVORKOVNICE EKVIPOTENCIÁLNÍ, BEZ KRYTU</t>
  </si>
  <si>
    <t>-1851202250</t>
  </si>
  <si>
    <t>210021071R</t>
  </si>
  <si>
    <t>Montáž příchytek plastových jednoduchých KHF 16-25 mm</t>
  </si>
  <si>
    <t>-1428309515</t>
  </si>
  <si>
    <t>K11kk00518</t>
  </si>
  <si>
    <t>5220 ZNM, PŘÍCHYTKA TYP OMEGA, POZINKOVÁNO SENDZIMIR</t>
  </si>
  <si>
    <t>-1241497170</t>
  </si>
  <si>
    <t>K11kk04228</t>
  </si>
  <si>
    <t>SB 6.3X35, ŠROUB DO BETONU,</t>
  </si>
  <si>
    <t>-81396126</t>
  </si>
  <si>
    <t>210021057R</t>
  </si>
  <si>
    <t>Montáž příchytek kovových typ Sonap profil do 74 mm</t>
  </si>
  <si>
    <t>-1687865541</t>
  </si>
  <si>
    <t>SD2</t>
  </si>
  <si>
    <t>Skupinový držák kabelů 89x55x20mm</t>
  </si>
  <si>
    <t>1376546304</t>
  </si>
  <si>
    <t>-1931564809</t>
  </si>
  <si>
    <t>210810001</t>
  </si>
  <si>
    <t>Montáž měděných kabelů CYKY, CYKYD, CYKYDY, NYM, NYY, YSLY 750 V 2x1,5 mm2 uložených volně</t>
  </si>
  <si>
    <t>909441694</t>
  </si>
  <si>
    <t>341110050</t>
  </si>
  <si>
    <t>kabel silový s Cu jádrem CYKY 2x1,5 mm2</t>
  </si>
  <si>
    <t>1653824920</t>
  </si>
  <si>
    <t>v.č.D1.02.4g-09</t>
  </si>
  <si>
    <t>210810005</t>
  </si>
  <si>
    <t>Montáž měděných kabelů CYKY, CYKYD, CYKYDY, NYM, NYY, YSLY 750 V 3x1,5 mm2 uložených volně</t>
  </si>
  <si>
    <t>274887208</t>
  </si>
  <si>
    <t>341110300</t>
  </si>
  <si>
    <t>kabel silový s Cu jádrem CYKY 3x1,5 mm2</t>
  </si>
  <si>
    <t>-869210887</t>
  </si>
  <si>
    <t>210800530</t>
  </si>
  <si>
    <t>Montáž měděných vodičů CY, HO5V, HO7V, NYY, YY 25 mm2 uložených volně</t>
  </si>
  <si>
    <t>1993298205</t>
  </si>
  <si>
    <t>341421600</t>
  </si>
  <si>
    <t>vodič silový s Cu jádrem CYA H07 V-K 25 mm2</t>
  </si>
  <si>
    <t>-1987190006</t>
  </si>
  <si>
    <t>-881885376</t>
  </si>
  <si>
    <t>K01DG200001502B</t>
  </si>
  <si>
    <t>NOPOVIC 1-CXKH-R  2X1,5 RE B2s1d0  M</t>
  </si>
  <si>
    <t>-1295315326</t>
  </si>
  <si>
    <t>170281696</t>
  </si>
  <si>
    <t>K01DG200001503B</t>
  </si>
  <si>
    <t>NOPOVIC 1-CXKH-R  3X1,5 RE B2s1d0  M</t>
  </si>
  <si>
    <t>2016498131</t>
  </si>
  <si>
    <t>210810013</t>
  </si>
  <si>
    <t>Montáž měděných kabelů CYKY, CYKYD, CYKYDY, NYM, NYY, YSLY 750 V 4x10mm2 uložených volně</t>
  </si>
  <si>
    <t>1903480549</t>
  </si>
  <si>
    <t>K01DG200006005B</t>
  </si>
  <si>
    <t>NOPOVIC 1-CXKH-R 5X6 RE B2s1d0  M</t>
  </si>
  <si>
    <t>911215428</t>
  </si>
  <si>
    <t>210810089</t>
  </si>
  <si>
    <t>Montáž měděných kabelů CYKY, NYM, NYY, YSLY 1 kV 4x25 mm2 uložených volně</t>
  </si>
  <si>
    <t>964321925</t>
  </si>
  <si>
    <t>K0116074027</t>
  </si>
  <si>
    <t>NOPOVIC 1-CXKH-V P60-R 5x16 RE B2s1d0  M</t>
  </si>
  <si>
    <t>-140259308</t>
  </si>
  <si>
    <t>210810091</t>
  </si>
  <si>
    <t>Montáž měděných kabelů CYKY, NYM, NYY, YSLY 1 kV 3x50+35mm2 uložených volně</t>
  </si>
  <si>
    <t>1889565929</t>
  </si>
  <si>
    <t>K0116074029</t>
  </si>
  <si>
    <t>NOPOVIC 1-CXKH-V P60-R 5x35 RMV B2s1d0  M</t>
  </si>
  <si>
    <t>1790691975</t>
  </si>
  <si>
    <t>562513866</t>
  </si>
  <si>
    <t>K03lam00212</t>
  </si>
  <si>
    <t>1-CH-R 25</t>
  </si>
  <si>
    <t>491357784</t>
  </si>
  <si>
    <t>210100001</t>
  </si>
  <si>
    <t>Ukončení vodičů v rozváděči nebo na přístroji včetně zapojení průřezu žíly do 2,5 mm2</t>
  </si>
  <si>
    <t>-338495935</t>
  </si>
  <si>
    <t>210100002</t>
  </si>
  <si>
    <t>Ukončení vodičů v rozváděči nebo na přístroji včetně zapojení průřezu žíly do 6 mm2</t>
  </si>
  <si>
    <t>780352368</t>
  </si>
  <si>
    <t>210100003</t>
  </si>
  <si>
    <t>Ukončení vodičů v rozváděči nebo na přístroji včetně zapojení průřezu žíly do 16 mm2</t>
  </si>
  <si>
    <t>-9654604</t>
  </si>
  <si>
    <t>210100004</t>
  </si>
  <si>
    <t>Ukončení vodičů v rozváděči nebo na přístroji včetně zapojení průřezu žíly do 25 mm2</t>
  </si>
  <si>
    <t>1922218751</t>
  </si>
  <si>
    <t>210100005</t>
  </si>
  <si>
    <t>Ukončení vodičů v rozváděči nebo na přístroji včetně zapojení průřezu žíly do 35 mm2</t>
  </si>
  <si>
    <t>-1428545647</t>
  </si>
  <si>
    <t>210220001</t>
  </si>
  <si>
    <t>Montáž uzemňovacího vedení vodičů FeZn pomocí svorek na povrchu páskou do 120 mm2</t>
  </si>
  <si>
    <t>-689927294</t>
  </si>
  <si>
    <t>354420620</t>
  </si>
  <si>
    <t>pás zemnící 30 x 4 mm FeZn</t>
  </si>
  <si>
    <t>-1164077348</t>
  </si>
  <si>
    <t>14,2</t>
  </si>
  <si>
    <t>354416400</t>
  </si>
  <si>
    <t>podpěra vedení PV42 FeZn do zdiva pro zemní pásek 30x4</t>
  </si>
  <si>
    <t>351793769</t>
  </si>
  <si>
    <t>210220302</t>
  </si>
  <si>
    <t>Montáž svorek hromosvodných typu ST, SJ, SK, SZ, SR 01, 02 se 3 a více šrouby</t>
  </si>
  <si>
    <t>-684694877</t>
  </si>
  <si>
    <t>354419860</t>
  </si>
  <si>
    <t>svorka odbočovací a spojovací SR 2a pro pásek 30x4 mm    FeZn</t>
  </si>
  <si>
    <t>851278249</t>
  </si>
  <si>
    <t>210220301</t>
  </si>
  <si>
    <t>Montáž svorek hromosvodných typu SS, SR 03 se 2 šrouby</t>
  </si>
  <si>
    <t>-1451604238</t>
  </si>
  <si>
    <t>354418950</t>
  </si>
  <si>
    <t>svorka připojovací SP1 k připojení kovových částí</t>
  </si>
  <si>
    <t>747535267</t>
  </si>
  <si>
    <t>210120023R</t>
  </si>
  <si>
    <t>Montáž pojistkových spodků do 500 V typ SPH 2, SPC 100</t>
  </si>
  <si>
    <t>2085263805</t>
  </si>
  <si>
    <t>210110031</t>
  </si>
  <si>
    <t>Montáž zapuštěný vypínač nn jednopólový bezšroubové připojení</t>
  </si>
  <si>
    <t>1151594798</t>
  </si>
  <si>
    <t>345355120</t>
  </si>
  <si>
    <t>spínač jednopólový 10A Classic 3553-01289 bílý</t>
  </si>
  <si>
    <t>104961987</t>
  </si>
  <si>
    <t>210110038</t>
  </si>
  <si>
    <t>Montáž zapuštěný přepínač nn 6-střídavý bezšroubové připojení</t>
  </si>
  <si>
    <t>675268610</t>
  </si>
  <si>
    <t>345355520</t>
  </si>
  <si>
    <t>spínač řazení 6 10A Classic 3553-01289 bílý</t>
  </si>
  <si>
    <t>-1137905326</t>
  </si>
  <si>
    <t>210110039</t>
  </si>
  <si>
    <t>Montáž zapuštěný přepínač nn 7-křížový bezšroubové připojení</t>
  </si>
  <si>
    <t>831276412</t>
  </si>
  <si>
    <t>345357100</t>
  </si>
  <si>
    <t>spínač řazení 7 10A Classic 3553-01289 bílý</t>
  </si>
  <si>
    <t>475909141</t>
  </si>
  <si>
    <t>v.č.D1.02.4g-06, v.č.D1.02.4g-07</t>
  </si>
  <si>
    <t>210110004</t>
  </si>
  <si>
    <t>Montáž nástěnný přepínač nn 6-střídavý pro prostředí základní nebo vlhké</t>
  </si>
  <si>
    <t>-1437423895</t>
  </si>
  <si>
    <t>A023553-06929 B</t>
  </si>
  <si>
    <t>Přepínač střídavý, řazení 6, IP44</t>
  </si>
  <si>
    <t>2015798286</t>
  </si>
  <si>
    <t>210120471R</t>
  </si>
  <si>
    <t>Montáž jističů třípólových nn do 125 A bez krytu</t>
  </si>
  <si>
    <t>148170246</t>
  </si>
  <si>
    <t>O0212362</t>
  </si>
  <si>
    <t>Pojistkový odpínač, Ie 160 A   (240 A/ZP000), Ue 690 V, 3-pól. provedení, třmenové svorky 1,5-50 mm2</t>
  </si>
  <si>
    <t>-182040285</t>
  </si>
  <si>
    <t>210120102</t>
  </si>
  <si>
    <t>Montáž pojistkových patron nožových</t>
  </si>
  <si>
    <t>-666808498</t>
  </si>
  <si>
    <t>358252380</t>
  </si>
  <si>
    <t>pojistka nízkoztrátová PHNA00 100A provedení normální, charakteristika  gG</t>
  </si>
  <si>
    <t>-829349949</t>
  </si>
  <si>
    <t>210120501</t>
  </si>
  <si>
    <t>Montáž jističů deionových vestavných do 100 A</t>
  </si>
  <si>
    <t>752027400</t>
  </si>
  <si>
    <t>358226030</t>
  </si>
  <si>
    <t>jistič MODEION BC160NT305-32-D 3-pól. D - distribuční, Ir = 25-32 A, třmen. svorky pro 2,5-95 mm²</t>
  </si>
  <si>
    <t>447814837</t>
  </si>
  <si>
    <t>210201063</t>
  </si>
  <si>
    <t>Montáž svítidel zářivkových bytových vestavných 3 zdroje</t>
  </si>
  <si>
    <t>1873980401</t>
  </si>
  <si>
    <t>B0130-023/314/CX</t>
  </si>
  <si>
    <t>"A1" - vestavné do podhledu M600,  3x14W, G5, IP40, vč. zdrojů (podrobný popis viz technické podmínky)</t>
  </si>
  <si>
    <t>-496796320</t>
  </si>
  <si>
    <t>210201053</t>
  </si>
  <si>
    <t>Montáž svítidel zářivkových bytových nástěnných přisazených 2 zdroje</t>
  </si>
  <si>
    <t>-323567990</t>
  </si>
  <si>
    <t>T-SM-228KR</t>
  </si>
  <si>
    <t>"G2" 2x54W, G5, IP20,  EP, přisazené svítidlo, prismatický akrylátový kryt (vanička), 1270x195x65mm, včetně světelných zdrojů (830-  teple bílá) , Technický popis viz PD D1.02.4g-04 Technické podmínky</t>
  </si>
  <si>
    <t>1463351558</t>
  </si>
  <si>
    <t>210201055</t>
  </si>
  <si>
    <t>Montáž svítidel zářivkových bytových nástěnných přisazených 1 zdroj</t>
  </si>
  <si>
    <t>-1961454371</t>
  </si>
  <si>
    <t>B0112102</t>
  </si>
  <si>
    <t>"N2" Nouzové nástěnné svítidlo 8 W, G5, IP65, autotest, autonomie 1hod.</t>
  </si>
  <si>
    <t>-267876393</t>
  </si>
  <si>
    <t>HZS-1</t>
  </si>
  <si>
    <t>Kompletace</t>
  </si>
  <si>
    <t>1681680380</t>
  </si>
  <si>
    <t>HZS-2</t>
  </si>
  <si>
    <t>Úprava stávajících rozvaděčů</t>
  </si>
  <si>
    <t>1371924020</t>
  </si>
  <si>
    <t>HZS-3</t>
  </si>
  <si>
    <t>Koordinace</t>
  </si>
  <si>
    <t>-1709400366</t>
  </si>
  <si>
    <t>HZS-4</t>
  </si>
  <si>
    <t>Zabezpečení pracoviště</t>
  </si>
  <si>
    <t>-1289222332</t>
  </si>
  <si>
    <t>HZS-5</t>
  </si>
  <si>
    <t>Vyhledání vývodu</t>
  </si>
  <si>
    <t>-2137733322</t>
  </si>
  <si>
    <t>HZS-6</t>
  </si>
  <si>
    <t>Demontáže</t>
  </si>
  <si>
    <t>399667270</t>
  </si>
  <si>
    <t>HZS-7</t>
  </si>
  <si>
    <t>Úprava stávajících rozvodů</t>
  </si>
  <si>
    <t>1856221326</t>
  </si>
  <si>
    <t>HZS-REV</t>
  </si>
  <si>
    <t>Revize</t>
  </si>
  <si>
    <t>1488482934</t>
  </si>
  <si>
    <t>RPBZ</t>
  </si>
  <si>
    <t>Rozvaděč RPBZ</t>
  </si>
  <si>
    <t>210190051</t>
  </si>
  <si>
    <t>Montáž rozvaděčů skříňových nebo panelových dělitelných pole do 200 kg</t>
  </si>
  <si>
    <t>313388894</t>
  </si>
  <si>
    <t>RT1ro8020025R</t>
  </si>
  <si>
    <t xml:space="preserve">Skříň volně stojící, oceloplechová, 681x1978x325 mm (š x v x h), splňuje EW30, P30, EI30, DP1S, krytí IP 54, RAL 7035, 154kg, větrací systém (ztr. výkon 206W),  přívod i vývody vrchem, včetně nosného rámu, přístrojových lišt, krycích desek, popisů atd.  </t>
  </si>
  <si>
    <t>340095499</t>
  </si>
  <si>
    <t>v.č.D1.02.4g-11</t>
  </si>
  <si>
    <t>210120471</t>
  </si>
  <si>
    <t>-1789810648</t>
  </si>
  <si>
    <t>358226300</t>
  </si>
  <si>
    <t>odpínač MODEION BC160NT305-160-V 3-pól. odpínač, Ie = 160 A, třmen. svorky pro 2,5-95 mm²</t>
  </si>
  <si>
    <t>2062260281</t>
  </si>
  <si>
    <t>210130353</t>
  </si>
  <si>
    <t>Montáž stykačů hvězda-trojúhelník ve skříni reverzačních třípólových do 63 A</t>
  </si>
  <si>
    <t>2007761557</t>
  </si>
  <si>
    <t>ATYSETM6S100</t>
  </si>
  <si>
    <t>Přepínací a monitorovací modul (přepínač sítí) 4x100A s automatickým i manuálním přepínáním sítí (ATySet gM 100A)</t>
  </si>
  <si>
    <t>-1719984375</t>
  </si>
  <si>
    <t>210122022</t>
  </si>
  <si>
    <t>Montáž svodiče přepětí nn 2.stupeň jednopólových dvoudílných s modulem</t>
  </si>
  <si>
    <t>1213956922</t>
  </si>
  <si>
    <t>D03952400</t>
  </si>
  <si>
    <t>Svodič přepětí typ 2, 4-pólový pro TN-S systémy, In=20kA(8/20), Uc=275V</t>
  </si>
  <si>
    <t>1679488118</t>
  </si>
  <si>
    <t>210120401</t>
  </si>
  <si>
    <t>Montáž jističů jednopólových nn do 25 A bez krytu</t>
  </si>
  <si>
    <t>-1362474169</t>
  </si>
  <si>
    <t>358221570</t>
  </si>
  <si>
    <t>jistič 1pólový-charakteristika C LPN (LSN) 10C/1</t>
  </si>
  <si>
    <t>-2051882591</t>
  </si>
  <si>
    <t>358221590</t>
  </si>
  <si>
    <t>jistič 1pólový-charakteristika C LPN (LSN) 16C/1</t>
  </si>
  <si>
    <t>-1313646492</t>
  </si>
  <si>
    <t>210120465</t>
  </si>
  <si>
    <t>Montáž jističů třípólových nn do 63 A bez krytu</t>
  </si>
  <si>
    <t>1177132124</t>
  </si>
  <si>
    <t>358224300</t>
  </si>
  <si>
    <t>jistič 3pólový-charakteristika C LPN (LSN) 63C/3</t>
  </si>
  <si>
    <t>669780566</t>
  </si>
  <si>
    <t>210192592</t>
  </si>
  <si>
    <t>Montáž svorkovnic řadových bez zapojení vodičů do 60 A</t>
  </si>
  <si>
    <t>-1661789800</t>
  </si>
  <si>
    <t>345621480</t>
  </si>
  <si>
    <t>svornice řadová RSA 4 objednací číslo A131110</t>
  </si>
  <si>
    <t>-1148290702</t>
  </si>
  <si>
    <t>345622300</t>
  </si>
  <si>
    <t>svornice řadová RSA 16 objednací číslo A161110</t>
  </si>
  <si>
    <t>512816264</t>
  </si>
  <si>
    <t>OVN 02 - Ostatní a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</si>
  <si>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</si>
  <si>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</si>
  <si>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</si>
  <si>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</si>
  <si>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</si>
  <si>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</si>
  <si>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</si>
  <si>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</si>
  <si>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</si>
  <si>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</si>
  <si>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</si>
  <si>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VRN1003-R</t>
  </si>
  <si>
    <t xml:space="preserve">Vytýčení vedení a rozvodů inženýrských sítí. </t>
  </si>
  <si>
    <t>Kč</t>
  </si>
  <si>
    <t>1024</t>
  </si>
  <si>
    <t>1675297685</t>
  </si>
  <si>
    <t xml:space="preserve">"- Detekce a vytýčení známých a předpokládaných vnitřních </t>
  </si>
  <si>
    <t xml:space="preserve">"a vnějších, podzemních a nadzemních, povrchových a </t>
  </si>
  <si>
    <t>"podpovrchových vedení a rozvodů inženýrských sítí.</t>
  </si>
  <si>
    <t>VRN2</t>
  </si>
  <si>
    <t>Příprava staveniště</t>
  </si>
  <si>
    <t>020001000</t>
  </si>
  <si>
    <t>CS ÚRS 2015 01</t>
  </si>
  <si>
    <t>-2122551618</t>
  </si>
  <si>
    <t>"Podrobný popis viz katalog ÚRS -</t>
  </si>
  <si>
    <t>"800-0 Vedlejší rozpočtové náklady</t>
  </si>
  <si>
    <t>".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</si>
  <si>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</si>
  <si>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</si>
  <si>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</si>
  <si>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</si>
  <si>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</si>
  <si>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</si>
  <si>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</si>
  <si>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</si>
  <si>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</si>
  <si>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</si>
  <si>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</si>
  <si>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</si>
  <si>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</si>
  <si>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</si>
  <si>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</si>
  <si>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</si>
  <si>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</si>
  <si>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-900179533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</si>
  <si>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</si>
  <si>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</si>
  <si>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</si>
  <si>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</si>
  <si>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</si>
  <si>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</si>
  <si>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</si>
  <si>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</si>
  <si>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VRN3009-R</t>
  </si>
  <si>
    <t>Vyklizení prostoru staveniště</t>
  </si>
  <si>
    <t>190138593</t>
  </si>
  <si>
    <t xml:space="preserve">"- Vystěhování, vyklizení a vyčištění místností a komunikačních tras </t>
  </si>
  <si>
    <t xml:space="preserve">"ve všech podlažích dotčených navrženými stavebními úpravami, </t>
  </si>
  <si>
    <t xml:space="preserve">"demontáž a zpětné nastěhování, montáž a seřízení vystěhovaného </t>
  </si>
  <si>
    <t>"zařízení, vybavení a dekorací, včetně zajištění jejich ochrany před</t>
  </si>
  <si>
    <t xml:space="preserve">"včetně zajištění jejich ochrany před poškozením, které nelze </t>
  </si>
  <si>
    <t xml:space="preserve">"demontovat nebo vystěhovat. </t>
  </si>
  <si>
    <t xml:space="preserve">"- Odpojení technologických celků a spotřebičů energií v dotčených </t>
  </si>
  <si>
    <t>"místnostech objektu, případně jejich přemístění.</t>
  </si>
  <si>
    <t>VRN3010-R</t>
  </si>
  <si>
    <t xml:space="preserve">Zabezpečení stávajících zařízení a vybavení </t>
  </si>
  <si>
    <t>-225141710</t>
  </si>
  <si>
    <t xml:space="preserve">"- Zabezpečení stávajících zařízení a vybavení proti </t>
  </si>
  <si>
    <t xml:space="preserve">"mechanickému poškození, prachu, zatečení </t>
  </si>
  <si>
    <t xml:space="preserve">"(při opravách a rekonstrukcích) - zabezpečení stávajících </t>
  </si>
  <si>
    <t xml:space="preserve">"a ostatních ponechávaných zařízení  </t>
  </si>
  <si>
    <t>VRN3011-R</t>
  </si>
  <si>
    <t>Závěrečný úklid staveniště a komunikačních tras</t>
  </si>
  <si>
    <t>-844167328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</si>
  <si>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</si>
  <si>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</si>
  <si>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</si>
  <si>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</si>
  <si>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</si>
  <si>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</si>
  <si>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</si>
  <si>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VRN4001-R</t>
  </si>
  <si>
    <t>Kompletační a koordinační činnost</t>
  </si>
  <si>
    <t>660528033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</si>
  <si>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</si>
  <si>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</si>
  <si>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1 x v digitální formě na CD nosiči, v obecně </t>
  </si>
  <si>
    <t xml:space="preserve">"dostupných formátech. </t>
  </si>
  <si>
    <t>VRN4002-R</t>
  </si>
  <si>
    <t>Zpracování harmonogramu</t>
  </si>
  <si>
    <t>216214116</t>
  </si>
  <si>
    <t xml:space="preserve">"Náklady na předložení a aktualizaci podrobného časového </t>
  </si>
  <si>
    <t>"harmonogramu prací a plnění</t>
  </si>
  <si>
    <t>VRN4004-R</t>
  </si>
  <si>
    <t>Monitoring</t>
  </si>
  <si>
    <t>487187980</t>
  </si>
  <si>
    <t>"-Zabezpečení pevných bodů pro sledování pohybu objektů</t>
  </si>
  <si>
    <t>"po celou dobu výstavby</t>
  </si>
  <si>
    <t>VRN4005-R</t>
  </si>
  <si>
    <t>Výrobní dokumentace</t>
  </si>
  <si>
    <t>-1079202507</t>
  </si>
  <si>
    <t>VRN4007-R</t>
  </si>
  <si>
    <t>Měření hluku</t>
  </si>
  <si>
    <t>69333632</t>
  </si>
  <si>
    <t xml:space="preserve">"- Kontrolní měření hluku v průběhu stavby a měření </t>
  </si>
  <si>
    <t>"po dokončení stavby</t>
  </si>
  <si>
    <t>VRN4008-R</t>
  </si>
  <si>
    <t>Zajištění kolaudace stavby</t>
  </si>
  <si>
    <t>-245102602</t>
  </si>
  <si>
    <t>Shromáždění všech dokumentů pro uvedení objektu do provozu</t>
  </si>
  <si>
    <t>VRN7</t>
  </si>
  <si>
    <t>Provozní vlivy</t>
  </si>
  <si>
    <t>VRN7001-R</t>
  </si>
  <si>
    <t>Dočasné dopravní opatření.</t>
  </si>
  <si>
    <t>1747264770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</si>
  <si>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</si>
  <si>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</si>
  <si>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</si>
  <si>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</si>
  <si>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</si>
  <si>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</si>
  <si>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</si>
  <si>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</si>
  <si>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</si>
  <si>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</si>
  <si>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</si>
  <si>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</si>
  <si>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</si>
  <si>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zařízení </t>
  </si>
  <si>
    <t xml:space="preserve">"(nutnost ochranných konstrukcí, ochranných zábradlí a hrazení, </t>
  </si>
  <si>
    <t>"záchytných sítí mimo sítě na lešení, stříšek, apod.)</t>
  </si>
  <si>
    <t>VRN9</t>
  </si>
  <si>
    <t>Ostatní náklady</t>
  </si>
  <si>
    <t>VRN9002-R</t>
  </si>
  <si>
    <t>Dokumentace skutečného provedení stavby</t>
  </si>
  <si>
    <t>845519487</t>
  </si>
  <si>
    <t xml:space="preserve">"- Zpracování a kompletace projektové dokumentace </t>
  </si>
  <si>
    <t>"skutečného provedení stavby se zakreslením změn</t>
  </si>
  <si>
    <t xml:space="preserve">"3 x v tištěné podobě 1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</si>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</sst>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1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35" fillId="2" borderId="0" xfId="20" applyFill="1" applyAlignment="1" applyProtection="1">
      <alignment/>
      <protection/>
    </xf>
    <xf numFmtId="0" fontId="36" fillId="0" borderId="0" xfId="20" applyFont="1" applyAlignment="1" applyProtection="1">
      <alignment horizontal="center" vertical="center"/>
      <protection/>
    </xf>
    <xf numFmtId="0" fontId="3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8" fillId="2" borderId="0" xfId="2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5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6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left" vertical="center"/>
      <protection locked="0"/>
    </xf>
    <xf numFmtId="0" fontId="25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6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5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5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32A60.tmp" descr="D:\KROSPlus\KROSplusData\System\Temp\rad32A6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81C60.tmp" descr="D:\KROSPlus\KROSplusData\System\Temp\rad81C60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7C387.tmp" descr="D:\KROSPlus\KROSplusData\System\Temp\rad7C387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970D1.tmp" descr="D:\KROSPlus\KROSplusData\System\Temp\rad970D1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89416.tmp" descr="D:\KROSPlus\KROSplusData\System\Temp\rad8941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597A6.tmp" descr="D:\KROSPlus\KROSplusData\System\Temp\rad597A6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305" t="s">
        <v>0</v>
      </c>
      <c r="B1" s="306"/>
      <c r="C1" s="306"/>
      <c r="D1" s="307" t="s">
        <v>1</v>
      </c>
      <c r="E1" s="306"/>
      <c r="F1" s="306"/>
      <c r="G1" s="306"/>
      <c r="H1" s="306"/>
      <c r="I1" s="306"/>
      <c r="J1" s="306"/>
      <c r="K1" s="304" t="s">
        <v>3169</v>
      </c>
      <c r="L1" s="304"/>
      <c r="M1" s="304"/>
      <c r="N1" s="304"/>
      <c r="O1" s="304"/>
      <c r="P1" s="304"/>
      <c r="Q1" s="304"/>
      <c r="R1" s="304"/>
      <c r="S1" s="304"/>
      <c r="T1" s="306"/>
      <c r="U1" s="306"/>
      <c r="V1" s="306"/>
      <c r="W1" s="304" t="s">
        <v>3170</v>
      </c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0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4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2"/>
      <c r="AQ5" s="24"/>
      <c r="BE5" s="253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2"/>
      <c r="AQ6" s="24"/>
      <c r="BE6" s="254"/>
      <c r="BS6" s="17" t="s">
        <v>18</v>
      </c>
    </row>
    <row r="7" spans="2:71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254"/>
      <c r="BS7" s="17" t="s">
        <v>22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54"/>
      <c r="BS8" s="17" t="s">
        <v>27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54"/>
      <c r="BS9" s="17" t="s">
        <v>28</v>
      </c>
    </row>
    <row r="10" spans="2:71" ht="14.4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20</v>
      </c>
      <c r="AO10" s="22"/>
      <c r="AP10" s="22"/>
      <c r="AQ10" s="24"/>
      <c r="BE10" s="254"/>
      <c r="BS10" s="17" t="s">
        <v>18</v>
      </c>
    </row>
    <row r="11" spans="2:71" ht="18.4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20</v>
      </c>
      <c r="AO11" s="22"/>
      <c r="AP11" s="22"/>
      <c r="AQ11" s="24"/>
      <c r="BE11" s="254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54"/>
      <c r="BS12" s="17" t="s">
        <v>18</v>
      </c>
    </row>
    <row r="13" spans="2:71" ht="14.4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254"/>
      <c r="BS13" s="17" t="s">
        <v>18</v>
      </c>
    </row>
    <row r="14" spans="2:71" ht="13.5">
      <c r="B14" s="21"/>
      <c r="C14" s="22"/>
      <c r="D14" s="22"/>
      <c r="E14" s="260" t="s">
        <v>34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254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54"/>
      <c r="BS15" s="17" t="s">
        <v>4</v>
      </c>
    </row>
    <row r="16" spans="2:71" ht="14.4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20</v>
      </c>
      <c r="AO16" s="22"/>
      <c r="AP16" s="22"/>
      <c r="AQ16" s="24"/>
      <c r="BE16" s="254"/>
      <c r="BS16" s="17" t="s">
        <v>4</v>
      </c>
    </row>
    <row r="17" spans="2:71" ht="18.4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20</v>
      </c>
      <c r="AO17" s="22"/>
      <c r="AP17" s="22"/>
      <c r="AQ17" s="24"/>
      <c r="BE17" s="254"/>
      <c r="BS17" s="17" t="s">
        <v>37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54"/>
      <c r="BS18" s="17" t="s">
        <v>6</v>
      </c>
    </row>
    <row r="19" spans="2:71" ht="14.4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54"/>
      <c r="BS19" s="17" t="s">
        <v>6</v>
      </c>
    </row>
    <row r="20" spans="2:71" ht="22.5" customHeight="1">
      <c r="B20" s="21"/>
      <c r="C20" s="22"/>
      <c r="D20" s="22"/>
      <c r="E20" s="261" t="s">
        <v>20</v>
      </c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2"/>
      <c r="AP20" s="22"/>
      <c r="AQ20" s="24"/>
      <c r="BE20" s="254"/>
      <c r="BS20" s="17" t="s">
        <v>37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54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54"/>
    </row>
    <row r="23" spans="2:57" s="1" customFormat="1" ht="25.9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62">
        <f>ROUND(AG51,2)</f>
        <v>0</v>
      </c>
      <c r="AL23" s="263"/>
      <c r="AM23" s="263"/>
      <c r="AN23" s="263"/>
      <c r="AO23" s="263"/>
      <c r="AP23" s="35"/>
      <c r="AQ23" s="38"/>
      <c r="BE23" s="255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55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64" t="s">
        <v>40</v>
      </c>
      <c r="M25" s="265"/>
      <c r="N25" s="265"/>
      <c r="O25" s="265"/>
      <c r="P25" s="35"/>
      <c r="Q25" s="35"/>
      <c r="R25" s="35"/>
      <c r="S25" s="35"/>
      <c r="T25" s="35"/>
      <c r="U25" s="35"/>
      <c r="V25" s="35"/>
      <c r="W25" s="264" t="s">
        <v>41</v>
      </c>
      <c r="X25" s="265"/>
      <c r="Y25" s="265"/>
      <c r="Z25" s="265"/>
      <c r="AA25" s="265"/>
      <c r="AB25" s="265"/>
      <c r="AC25" s="265"/>
      <c r="AD25" s="265"/>
      <c r="AE25" s="265"/>
      <c r="AF25" s="35"/>
      <c r="AG25" s="35"/>
      <c r="AH25" s="35"/>
      <c r="AI25" s="35"/>
      <c r="AJ25" s="35"/>
      <c r="AK25" s="264" t="s">
        <v>42</v>
      </c>
      <c r="AL25" s="265"/>
      <c r="AM25" s="265"/>
      <c r="AN25" s="265"/>
      <c r="AO25" s="265"/>
      <c r="AP25" s="35"/>
      <c r="AQ25" s="38"/>
      <c r="BE25" s="255"/>
    </row>
    <row r="26" spans="2:57" s="2" customFormat="1" ht="14.4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266">
        <v>0.21</v>
      </c>
      <c r="M26" s="267"/>
      <c r="N26" s="267"/>
      <c r="O26" s="267"/>
      <c r="P26" s="41"/>
      <c r="Q26" s="41"/>
      <c r="R26" s="41"/>
      <c r="S26" s="41"/>
      <c r="T26" s="41"/>
      <c r="U26" s="41"/>
      <c r="V26" s="41"/>
      <c r="W26" s="268">
        <f>ROUND(AZ51,2)</f>
        <v>0</v>
      </c>
      <c r="X26" s="267"/>
      <c r="Y26" s="267"/>
      <c r="Z26" s="267"/>
      <c r="AA26" s="267"/>
      <c r="AB26" s="267"/>
      <c r="AC26" s="267"/>
      <c r="AD26" s="267"/>
      <c r="AE26" s="267"/>
      <c r="AF26" s="41"/>
      <c r="AG26" s="41"/>
      <c r="AH26" s="41"/>
      <c r="AI26" s="41"/>
      <c r="AJ26" s="41"/>
      <c r="AK26" s="268">
        <f>ROUND(AV51,2)</f>
        <v>0</v>
      </c>
      <c r="AL26" s="267"/>
      <c r="AM26" s="267"/>
      <c r="AN26" s="267"/>
      <c r="AO26" s="267"/>
      <c r="AP26" s="41"/>
      <c r="AQ26" s="43"/>
      <c r="BE26" s="256"/>
    </row>
    <row r="27" spans="2:57" s="2" customFormat="1" ht="14.4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266">
        <v>0.15</v>
      </c>
      <c r="M27" s="267"/>
      <c r="N27" s="267"/>
      <c r="O27" s="267"/>
      <c r="P27" s="41"/>
      <c r="Q27" s="41"/>
      <c r="R27" s="41"/>
      <c r="S27" s="41"/>
      <c r="T27" s="41"/>
      <c r="U27" s="41"/>
      <c r="V27" s="41"/>
      <c r="W27" s="268">
        <f>ROUND(BA51,2)</f>
        <v>0</v>
      </c>
      <c r="X27" s="267"/>
      <c r="Y27" s="267"/>
      <c r="Z27" s="267"/>
      <c r="AA27" s="267"/>
      <c r="AB27" s="267"/>
      <c r="AC27" s="267"/>
      <c r="AD27" s="267"/>
      <c r="AE27" s="267"/>
      <c r="AF27" s="41"/>
      <c r="AG27" s="41"/>
      <c r="AH27" s="41"/>
      <c r="AI27" s="41"/>
      <c r="AJ27" s="41"/>
      <c r="AK27" s="268">
        <f>ROUND(AW51,2)</f>
        <v>0</v>
      </c>
      <c r="AL27" s="267"/>
      <c r="AM27" s="267"/>
      <c r="AN27" s="267"/>
      <c r="AO27" s="267"/>
      <c r="AP27" s="41"/>
      <c r="AQ27" s="43"/>
      <c r="BE27" s="256"/>
    </row>
    <row r="28" spans="2:57" s="2" customFormat="1" ht="14.4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266">
        <v>0.21</v>
      </c>
      <c r="M28" s="267"/>
      <c r="N28" s="267"/>
      <c r="O28" s="267"/>
      <c r="P28" s="41"/>
      <c r="Q28" s="41"/>
      <c r="R28" s="41"/>
      <c r="S28" s="41"/>
      <c r="T28" s="41"/>
      <c r="U28" s="41"/>
      <c r="V28" s="41"/>
      <c r="W28" s="268">
        <f>ROUND(BB51,2)</f>
        <v>0</v>
      </c>
      <c r="X28" s="267"/>
      <c r="Y28" s="267"/>
      <c r="Z28" s="267"/>
      <c r="AA28" s="267"/>
      <c r="AB28" s="267"/>
      <c r="AC28" s="267"/>
      <c r="AD28" s="267"/>
      <c r="AE28" s="267"/>
      <c r="AF28" s="41"/>
      <c r="AG28" s="41"/>
      <c r="AH28" s="41"/>
      <c r="AI28" s="41"/>
      <c r="AJ28" s="41"/>
      <c r="AK28" s="268">
        <v>0</v>
      </c>
      <c r="AL28" s="267"/>
      <c r="AM28" s="267"/>
      <c r="AN28" s="267"/>
      <c r="AO28" s="267"/>
      <c r="AP28" s="41"/>
      <c r="AQ28" s="43"/>
      <c r="BE28" s="256"/>
    </row>
    <row r="29" spans="2:57" s="2" customFormat="1" ht="14.4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266">
        <v>0.15</v>
      </c>
      <c r="M29" s="267"/>
      <c r="N29" s="267"/>
      <c r="O29" s="267"/>
      <c r="P29" s="41"/>
      <c r="Q29" s="41"/>
      <c r="R29" s="41"/>
      <c r="S29" s="41"/>
      <c r="T29" s="41"/>
      <c r="U29" s="41"/>
      <c r="V29" s="41"/>
      <c r="W29" s="268">
        <f>ROUND(BC51,2)</f>
        <v>0</v>
      </c>
      <c r="X29" s="267"/>
      <c r="Y29" s="267"/>
      <c r="Z29" s="267"/>
      <c r="AA29" s="267"/>
      <c r="AB29" s="267"/>
      <c r="AC29" s="267"/>
      <c r="AD29" s="267"/>
      <c r="AE29" s="267"/>
      <c r="AF29" s="41"/>
      <c r="AG29" s="41"/>
      <c r="AH29" s="41"/>
      <c r="AI29" s="41"/>
      <c r="AJ29" s="41"/>
      <c r="AK29" s="268">
        <v>0</v>
      </c>
      <c r="AL29" s="267"/>
      <c r="AM29" s="267"/>
      <c r="AN29" s="267"/>
      <c r="AO29" s="267"/>
      <c r="AP29" s="41"/>
      <c r="AQ29" s="43"/>
      <c r="BE29" s="256"/>
    </row>
    <row r="30" spans="2:57" s="2" customFormat="1" ht="14.4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266">
        <v>0</v>
      </c>
      <c r="M30" s="267"/>
      <c r="N30" s="267"/>
      <c r="O30" s="267"/>
      <c r="P30" s="41"/>
      <c r="Q30" s="41"/>
      <c r="R30" s="41"/>
      <c r="S30" s="41"/>
      <c r="T30" s="41"/>
      <c r="U30" s="41"/>
      <c r="V30" s="41"/>
      <c r="W30" s="268">
        <f>ROUND(BD51,2)</f>
        <v>0</v>
      </c>
      <c r="X30" s="267"/>
      <c r="Y30" s="267"/>
      <c r="Z30" s="267"/>
      <c r="AA30" s="267"/>
      <c r="AB30" s="267"/>
      <c r="AC30" s="267"/>
      <c r="AD30" s="267"/>
      <c r="AE30" s="267"/>
      <c r="AF30" s="41"/>
      <c r="AG30" s="41"/>
      <c r="AH30" s="41"/>
      <c r="AI30" s="41"/>
      <c r="AJ30" s="41"/>
      <c r="AK30" s="268">
        <v>0</v>
      </c>
      <c r="AL30" s="267"/>
      <c r="AM30" s="267"/>
      <c r="AN30" s="267"/>
      <c r="AO30" s="267"/>
      <c r="AP30" s="41"/>
      <c r="AQ30" s="43"/>
      <c r="BE30" s="256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55"/>
    </row>
    <row r="32" spans="2:57" s="1" customFormat="1" ht="25.9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269" t="s">
        <v>51</v>
      </c>
      <c r="Y32" s="270"/>
      <c r="Z32" s="270"/>
      <c r="AA32" s="270"/>
      <c r="AB32" s="270"/>
      <c r="AC32" s="46"/>
      <c r="AD32" s="46"/>
      <c r="AE32" s="46"/>
      <c r="AF32" s="46"/>
      <c r="AG32" s="46"/>
      <c r="AH32" s="46"/>
      <c r="AI32" s="46"/>
      <c r="AJ32" s="46"/>
      <c r="AK32" s="271">
        <f>SUM(AK23:AK30)</f>
        <v>0</v>
      </c>
      <c r="AL32" s="270"/>
      <c r="AM32" s="270"/>
      <c r="AN32" s="270"/>
      <c r="AO32" s="272"/>
      <c r="AP32" s="44"/>
      <c r="AQ32" s="48"/>
      <c r="BE32" s="255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52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A42-15-P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273" t="str">
        <f>K6</f>
        <v>Výstavba čtyř operačních sálů a sterilizace Krajské zdravotní a.s.Nemocnice Teplice o.z.</v>
      </c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5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Teplice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275" t="str">
        <f>IF(AN8="","",AN8)</f>
        <v>12. 10. 2016</v>
      </c>
      <c r="AN44" s="276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5">
      <c r="B46" s="34"/>
      <c r="C46" s="58" t="s">
        <v>29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Krajská zdravotní a.s., Ústí nad Labem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35</v>
      </c>
      <c r="AJ46" s="56"/>
      <c r="AK46" s="56"/>
      <c r="AL46" s="56"/>
      <c r="AM46" s="277" t="str">
        <f>IF(E17="","",E17)</f>
        <v>Atelier Penta v.o.s., Mrštíkova 12, Jihlava</v>
      </c>
      <c r="AN46" s="276"/>
      <c r="AO46" s="276"/>
      <c r="AP46" s="276"/>
      <c r="AQ46" s="56"/>
      <c r="AR46" s="54"/>
      <c r="AS46" s="278" t="s">
        <v>53</v>
      </c>
      <c r="AT46" s="279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34"/>
      <c r="C47" s="58" t="s">
        <v>33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80"/>
      <c r="AT47" s="281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82"/>
      <c r="AT48" s="265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283" t="s">
        <v>54</v>
      </c>
      <c r="D49" s="284"/>
      <c r="E49" s="284"/>
      <c r="F49" s="284"/>
      <c r="G49" s="284"/>
      <c r="H49" s="72"/>
      <c r="I49" s="285" t="s">
        <v>55</v>
      </c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6" t="s">
        <v>56</v>
      </c>
      <c r="AH49" s="284"/>
      <c r="AI49" s="284"/>
      <c r="AJ49" s="284"/>
      <c r="AK49" s="284"/>
      <c r="AL49" s="284"/>
      <c r="AM49" s="284"/>
      <c r="AN49" s="285" t="s">
        <v>57</v>
      </c>
      <c r="AO49" s="284"/>
      <c r="AP49" s="284"/>
      <c r="AQ49" s="73" t="s">
        <v>58</v>
      </c>
      <c r="AR49" s="54"/>
      <c r="AS49" s="74" t="s">
        <v>59</v>
      </c>
      <c r="AT49" s="75" t="s">
        <v>60</v>
      </c>
      <c r="AU49" s="75" t="s">
        <v>61</v>
      </c>
      <c r="AV49" s="75" t="s">
        <v>62</v>
      </c>
      <c r="AW49" s="75" t="s">
        <v>63</v>
      </c>
      <c r="AX49" s="75" t="s">
        <v>64</v>
      </c>
      <c r="AY49" s="75" t="s">
        <v>65</v>
      </c>
      <c r="AZ49" s="75" t="s">
        <v>66</v>
      </c>
      <c r="BA49" s="75" t="s">
        <v>67</v>
      </c>
      <c r="BB49" s="75" t="s">
        <v>68</v>
      </c>
      <c r="BC49" s="75" t="s">
        <v>69</v>
      </c>
      <c r="BD49" s="76" t="s">
        <v>70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71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94">
        <f>ROUND(AG52+AG57,2)</f>
        <v>0</v>
      </c>
      <c r="AH51" s="294"/>
      <c r="AI51" s="294"/>
      <c r="AJ51" s="294"/>
      <c r="AK51" s="294"/>
      <c r="AL51" s="294"/>
      <c r="AM51" s="294"/>
      <c r="AN51" s="295">
        <f aca="true" t="shared" si="0" ref="AN51:AN57">SUM(AG51,AT51)</f>
        <v>0</v>
      </c>
      <c r="AO51" s="295"/>
      <c r="AP51" s="295"/>
      <c r="AQ51" s="82" t="s">
        <v>20</v>
      </c>
      <c r="AR51" s="64"/>
      <c r="AS51" s="83">
        <f>ROUND(AS52+AS57,2)</f>
        <v>0</v>
      </c>
      <c r="AT51" s="84">
        <f aca="true" t="shared" si="1" ref="AT51:AT57">ROUND(SUM(AV51:AW51),2)</f>
        <v>0</v>
      </c>
      <c r="AU51" s="85">
        <f>ROUND(AU52+AU57,5)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ROUND(AZ52+AZ57,2)</f>
        <v>0</v>
      </c>
      <c r="BA51" s="84">
        <f>ROUND(BA52+BA57,2)</f>
        <v>0</v>
      </c>
      <c r="BB51" s="84">
        <f>ROUND(BB52+BB57,2)</f>
        <v>0</v>
      </c>
      <c r="BC51" s="84">
        <f>ROUND(BC52+BC57,2)</f>
        <v>0</v>
      </c>
      <c r="BD51" s="86">
        <f>ROUND(BD52+BD57,2)</f>
        <v>0</v>
      </c>
      <c r="BS51" s="87" t="s">
        <v>72</v>
      </c>
      <c r="BT51" s="87" t="s">
        <v>73</v>
      </c>
      <c r="BU51" s="88" t="s">
        <v>74</v>
      </c>
      <c r="BV51" s="87" t="s">
        <v>75</v>
      </c>
      <c r="BW51" s="87" t="s">
        <v>5</v>
      </c>
      <c r="BX51" s="87" t="s">
        <v>76</v>
      </c>
      <c r="CL51" s="87" t="s">
        <v>20</v>
      </c>
    </row>
    <row r="52" spans="2:91" s="5" customFormat="1" ht="22.5" customHeight="1">
      <c r="B52" s="89"/>
      <c r="C52" s="90"/>
      <c r="D52" s="290" t="s">
        <v>77</v>
      </c>
      <c r="E52" s="288"/>
      <c r="F52" s="288"/>
      <c r="G52" s="288"/>
      <c r="H52" s="288"/>
      <c r="I52" s="91"/>
      <c r="J52" s="290" t="s">
        <v>78</v>
      </c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9">
        <f>ROUND(SUM(AG53:AG56),2)</f>
        <v>0</v>
      </c>
      <c r="AH52" s="288"/>
      <c r="AI52" s="288"/>
      <c r="AJ52" s="288"/>
      <c r="AK52" s="288"/>
      <c r="AL52" s="288"/>
      <c r="AM52" s="288"/>
      <c r="AN52" s="287">
        <f t="shared" si="0"/>
        <v>0</v>
      </c>
      <c r="AO52" s="288"/>
      <c r="AP52" s="288"/>
      <c r="AQ52" s="92" t="s">
        <v>79</v>
      </c>
      <c r="AR52" s="93"/>
      <c r="AS52" s="94">
        <f>ROUND(SUM(AS53:AS56),2)</f>
        <v>0</v>
      </c>
      <c r="AT52" s="95">
        <f t="shared" si="1"/>
        <v>0</v>
      </c>
      <c r="AU52" s="96">
        <f>ROUND(SUM(AU53:AU56),5)</f>
        <v>0</v>
      </c>
      <c r="AV52" s="95">
        <f>ROUND(AZ52*L26,2)</f>
        <v>0</v>
      </c>
      <c r="AW52" s="95">
        <f>ROUND(BA52*L27,2)</f>
        <v>0</v>
      </c>
      <c r="AX52" s="95">
        <f>ROUND(BB52*L26,2)</f>
        <v>0</v>
      </c>
      <c r="AY52" s="95">
        <f>ROUND(BC52*L27,2)</f>
        <v>0</v>
      </c>
      <c r="AZ52" s="95">
        <f>ROUND(SUM(AZ53:AZ56),2)</f>
        <v>0</v>
      </c>
      <c r="BA52" s="95">
        <f>ROUND(SUM(BA53:BA56),2)</f>
        <v>0</v>
      </c>
      <c r="BB52" s="95">
        <f>ROUND(SUM(BB53:BB56),2)</f>
        <v>0</v>
      </c>
      <c r="BC52" s="95">
        <f>ROUND(SUM(BC53:BC56),2)</f>
        <v>0</v>
      </c>
      <c r="BD52" s="97">
        <f>ROUND(SUM(BD53:BD56),2)</f>
        <v>0</v>
      </c>
      <c r="BS52" s="98" t="s">
        <v>72</v>
      </c>
      <c r="BT52" s="98" t="s">
        <v>22</v>
      </c>
      <c r="BU52" s="98" t="s">
        <v>74</v>
      </c>
      <c r="BV52" s="98" t="s">
        <v>75</v>
      </c>
      <c r="BW52" s="98" t="s">
        <v>80</v>
      </c>
      <c r="BX52" s="98" t="s">
        <v>5</v>
      </c>
      <c r="CL52" s="98" t="s">
        <v>20</v>
      </c>
      <c r="CM52" s="98" t="s">
        <v>81</v>
      </c>
    </row>
    <row r="53" spans="1:90" s="6" customFormat="1" ht="22.5" customHeight="1">
      <c r="A53" s="301" t="s">
        <v>3171</v>
      </c>
      <c r="B53" s="99"/>
      <c r="C53" s="100"/>
      <c r="D53" s="100"/>
      <c r="E53" s="293" t="s">
        <v>82</v>
      </c>
      <c r="F53" s="292"/>
      <c r="G53" s="292"/>
      <c r="H53" s="292"/>
      <c r="I53" s="292"/>
      <c r="J53" s="100"/>
      <c r="K53" s="293" t="s">
        <v>83</v>
      </c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1">
        <f>'D1_02_1 - Stavební'!J29</f>
        <v>0</v>
      </c>
      <c r="AH53" s="292"/>
      <c r="AI53" s="292"/>
      <c r="AJ53" s="292"/>
      <c r="AK53" s="292"/>
      <c r="AL53" s="292"/>
      <c r="AM53" s="292"/>
      <c r="AN53" s="291">
        <f t="shared" si="0"/>
        <v>0</v>
      </c>
      <c r="AO53" s="292"/>
      <c r="AP53" s="292"/>
      <c r="AQ53" s="101" t="s">
        <v>84</v>
      </c>
      <c r="AR53" s="102"/>
      <c r="AS53" s="103">
        <v>0</v>
      </c>
      <c r="AT53" s="104">
        <f t="shared" si="1"/>
        <v>0</v>
      </c>
      <c r="AU53" s="105">
        <f>'D1_02_1 - Stavební'!P115</f>
        <v>0</v>
      </c>
      <c r="AV53" s="104">
        <f>'D1_02_1 - Stavební'!J32</f>
        <v>0</v>
      </c>
      <c r="AW53" s="104">
        <f>'D1_02_1 - Stavební'!J33</f>
        <v>0</v>
      </c>
      <c r="AX53" s="104">
        <f>'D1_02_1 - Stavební'!J34</f>
        <v>0</v>
      </c>
      <c r="AY53" s="104">
        <f>'D1_02_1 - Stavební'!J35</f>
        <v>0</v>
      </c>
      <c r="AZ53" s="104">
        <f>'D1_02_1 - Stavební'!F32</f>
        <v>0</v>
      </c>
      <c r="BA53" s="104">
        <f>'D1_02_1 - Stavební'!F33</f>
        <v>0</v>
      </c>
      <c r="BB53" s="104">
        <f>'D1_02_1 - Stavební'!F34</f>
        <v>0</v>
      </c>
      <c r="BC53" s="104">
        <f>'D1_02_1 - Stavební'!F35</f>
        <v>0</v>
      </c>
      <c r="BD53" s="106">
        <f>'D1_02_1 - Stavební'!F36</f>
        <v>0</v>
      </c>
      <c r="BT53" s="107" t="s">
        <v>81</v>
      </c>
      <c r="BV53" s="107" t="s">
        <v>75</v>
      </c>
      <c r="BW53" s="107" t="s">
        <v>85</v>
      </c>
      <c r="BX53" s="107" t="s">
        <v>80</v>
      </c>
      <c r="CL53" s="107" t="s">
        <v>20</v>
      </c>
    </row>
    <row r="54" spans="1:90" s="6" customFormat="1" ht="22.5" customHeight="1">
      <c r="A54" s="301" t="s">
        <v>3171</v>
      </c>
      <c r="B54" s="99"/>
      <c r="C54" s="100"/>
      <c r="D54" s="100"/>
      <c r="E54" s="293" t="s">
        <v>86</v>
      </c>
      <c r="F54" s="292"/>
      <c r="G54" s="292"/>
      <c r="H54" s="292"/>
      <c r="I54" s="292"/>
      <c r="J54" s="100"/>
      <c r="K54" s="293" t="s">
        <v>87</v>
      </c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1">
        <f>'D1_02_3 - Požárně bezpečn...'!J29</f>
        <v>0</v>
      </c>
      <c r="AH54" s="292"/>
      <c r="AI54" s="292"/>
      <c r="AJ54" s="292"/>
      <c r="AK54" s="292"/>
      <c r="AL54" s="292"/>
      <c r="AM54" s="292"/>
      <c r="AN54" s="291">
        <f t="shared" si="0"/>
        <v>0</v>
      </c>
      <c r="AO54" s="292"/>
      <c r="AP54" s="292"/>
      <c r="AQ54" s="101" t="s">
        <v>84</v>
      </c>
      <c r="AR54" s="102"/>
      <c r="AS54" s="103">
        <v>0</v>
      </c>
      <c r="AT54" s="104">
        <f t="shared" si="1"/>
        <v>0</v>
      </c>
      <c r="AU54" s="105">
        <f>'D1_02_3 - Požárně bezpečn...'!P86</f>
        <v>0</v>
      </c>
      <c r="AV54" s="104">
        <f>'D1_02_3 - Požárně bezpečn...'!J32</f>
        <v>0</v>
      </c>
      <c r="AW54" s="104">
        <f>'D1_02_3 - Požárně bezpečn...'!J33</f>
        <v>0</v>
      </c>
      <c r="AX54" s="104">
        <f>'D1_02_3 - Požárně bezpečn...'!J34</f>
        <v>0</v>
      </c>
      <c r="AY54" s="104">
        <f>'D1_02_3 - Požárně bezpečn...'!J35</f>
        <v>0</v>
      </c>
      <c r="AZ54" s="104">
        <f>'D1_02_3 - Požárně bezpečn...'!F32</f>
        <v>0</v>
      </c>
      <c r="BA54" s="104">
        <f>'D1_02_3 - Požárně bezpečn...'!F33</f>
        <v>0</v>
      </c>
      <c r="BB54" s="104">
        <f>'D1_02_3 - Požárně bezpečn...'!F34</f>
        <v>0</v>
      </c>
      <c r="BC54" s="104">
        <f>'D1_02_3 - Požárně bezpečn...'!F35</f>
        <v>0</v>
      </c>
      <c r="BD54" s="106">
        <f>'D1_02_3 - Požárně bezpečn...'!F36</f>
        <v>0</v>
      </c>
      <c r="BT54" s="107" t="s">
        <v>81</v>
      </c>
      <c r="BV54" s="107" t="s">
        <v>75</v>
      </c>
      <c r="BW54" s="107" t="s">
        <v>88</v>
      </c>
      <c r="BX54" s="107" t="s">
        <v>80</v>
      </c>
      <c r="CL54" s="107" t="s">
        <v>20</v>
      </c>
    </row>
    <row r="55" spans="1:90" s="6" customFormat="1" ht="34.5" customHeight="1">
      <c r="A55" s="301" t="s">
        <v>3171</v>
      </c>
      <c r="B55" s="99"/>
      <c r="C55" s="100"/>
      <c r="D55" s="100"/>
      <c r="E55" s="293" t="s">
        <v>89</v>
      </c>
      <c r="F55" s="292"/>
      <c r="G55" s="292"/>
      <c r="H55" s="292"/>
      <c r="I55" s="292"/>
      <c r="J55" s="100"/>
      <c r="K55" s="293" t="s">
        <v>90</v>
      </c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1">
        <f>'D1_02_4a1 - Vytápění'!J29</f>
        <v>0</v>
      </c>
      <c r="AH55" s="292"/>
      <c r="AI55" s="292"/>
      <c r="AJ55" s="292"/>
      <c r="AK55" s="292"/>
      <c r="AL55" s="292"/>
      <c r="AM55" s="292"/>
      <c r="AN55" s="291">
        <f t="shared" si="0"/>
        <v>0</v>
      </c>
      <c r="AO55" s="292"/>
      <c r="AP55" s="292"/>
      <c r="AQ55" s="101" t="s">
        <v>84</v>
      </c>
      <c r="AR55" s="102"/>
      <c r="AS55" s="103">
        <v>0</v>
      </c>
      <c r="AT55" s="104">
        <f t="shared" si="1"/>
        <v>0</v>
      </c>
      <c r="AU55" s="105">
        <f>'D1_02_4a1 - Vytápění'!P90</f>
        <v>0</v>
      </c>
      <c r="AV55" s="104">
        <f>'D1_02_4a1 - Vytápění'!J32</f>
        <v>0</v>
      </c>
      <c r="AW55" s="104">
        <f>'D1_02_4a1 - Vytápění'!J33</f>
        <v>0</v>
      </c>
      <c r="AX55" s="104">
        <f>'D1_02_4a1 - Vytápění'!J34</f>
        <v>0</v>
      </c>
      <c r="AY55" s="104">
        <f>'D1_02_4a1 - Vytápění'!J35</f>
        <v>0</v>
      </c>
      <c r="AZ55" s="104">
        <f>'D1_02_4a1 - Vytápění'!F32</f>
        <v>0</v>
      </c>
      <c r="BA55" s="104">
        <f>'D1_02_4a1 - Vytápění'!F33</f>
        <v>0</v>
      </c>
      <c r="BB55" s="104">
        <f>'D1_02_4a1 - Vytápění'!F34</f>
        <v>0</v>
      </c>
      <c r="BC55" s="104">
        <f>'D1_02_4a1 - Vytápění'!F35</f>
        <v>0</v>
      </c>
      <c r="BD55" s="106">
        <f>'D1_02_4a1 - Vytápění'!F36</f>
        <v>0</v>
      </c>
      <c r="BT55" s="107" t="s">
        <v>81</v>
      </c>
      <c r="BV55" s="107" t="s">
        <v>75</v>
      </c>
      <c r="BW55" s="107" t="s">
        <v>91</v>
      </c>
      <c r="BX55" s="107" t="s">
        <v>80</v>
      </c>
      <c r="CL55" s="107" t="s">
        <v>20</v>
      </c>
    </row>
    <row r="56" spans="1:90" s="6" customFormat="1" ht="22.5" customHeight="1">
      <c r="A56" s="301" t="s">
        <v>3171</v>
      </c>
      <c r="B56" s="99"/>
      <c r="C56" s="100"/>
      <c r="D56" s="100"/>
      <c r="E56" s="293" t="s">
        <v>92</v>
      </c>
      <c r="F56" s="292"/>
      <c r="G56" s="292"/>
      <c r="H56" s="292"/>
      <c r="I56" s="292"/>
      <c r="J56" s="100"/>
      <c r="K56" s="293" t="s">
        <v>93</v>
      </c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1">
        <f>'D1_02_4g - Silnoproudá el...'!J29</f>
        <v>0</v>
      </c>
      <c r="AH56" s="292"/>
      <c r="AI56" s="292"/>
      <c r="AJ56" s="292"/>
      <c r="AK56" s="292"/>
      <c r="AL56" s="292"/>
      <c r="AM56" s="292"/>
      <c r="AN56" s="291">
        <f t="shared" si="0"/>
        <v>0</v>
      </c>
      <c r="AO56" s="292"/>
      <c r="AP56" s="292"/>
      <c r="AQ56" s="101" t="s">
        <v>84</v>
      </c>
      <c r="AR56" s="102"/>
      <c r="AS56" s="103">
        <v>0</v>
      </c>
      <c r="AT56" s="104">
        <f t="shared" si="1"/>
        <v>0</v>
      </c>
      <c r="AU56" s="105">
        <f>'D1_02_4g - Silnoproudá el...'!P85</f>
        <v>0</v>
      </c>
      <c r="AV56" s="104">
        <f>'D1_02_4g - Silnoproudá el...'!J32</f>
        <v>0</v>
      </c>
      <c r="AW56" s="104">
        <f>'D1_02_4g - Silnoproudá el...'!J33</f>
        <v>0</v>
      </c>
      <c r="AX56" s="104">
        <f>'D1_02_4g - Silnoproudá el...'!J34</f>
        <v>0</v>
      </c>
      <c r="AY56" s="104">
        <f>'D1_02_4g - Silnoproudá el...'!J35</f>
        <v>0</v>
      </c>
      <c r="AZ56" s="104">
        <f>'D1_02_4g - Silnoproudá el...'!F32</f>
        <v>0</v>
      </c>
      <c r="BA56" s="104">
        <f>'D1_02_4g - Silnoproudá el...'!F33</f>
        <v>0</v>
      </c>
      <c r="BB56" s="104">
        <f>'D1_02_4g - Silnoproudá el...'!F34</f>
        <v>0</v>
      </c>
      <c r="BC56" s="104">
        <f>'D1_02_4g - Silnoproudá el...'!F35</f>
        <v>0</v>
      </c>
      <c r="BD56" s="106">
        <f>'D1_02_4g - Silnoproudá el...'!F36</f>
        <v>0</v>
      </c>
      <c r="BT56" s="107" t="s">
        <v>81</v>
      </c>
      <c r="BV56" s="107" t="s">
        <v>75</v>
      </c>
      <c r="BW56" s="107" t="s">
        <v>94</v>
      </c>
      <c r="BX56" s="107" t="s">
        <v>80</v>
      </c>
      <c r="CL56" s="107" t="s">
        <v>20</v>
      </c>
    </row>
    <row r="57" spans="1:91" s="5" customFormat="1" ht="22.5" customHeight="1">
      <c r="A57" s="301" t="s">
        <v>3171</v>
      </c>
      <c r="B57" s="89"/>
      <c r="C57" s="90"/>
      <c r="D57" s="290" t="s">
        <v>95</v>
      </c>
      <c r="E57" s="288"/>
      <c r="F57" s="288"/>
      <c r="G57" s="288"/>
      <c r="H57" s="288"/>
      <c r="I57" s="91"/>
      <c r="J57" s="290" t="s">
        <v>96</v>
      </c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7">
        <f>'OVN 02 - Ostatní a vedlej...'!J27</f>
        <v>0</v>
      </c>
      <c r="AH57" s="288"/>
      <c r="AI57" s="288"/>
      <c r="AJ57" s="288"/>
      <c r="AK57" s="288"/>
      <c r="AL57" s="288"/>
      <c r="AM57" s="288"/>
      <c r="AN57" s="287">
        <f t="shared" si="0"/>
        <v>0</v>
      </c>
      <c r="AO57" s="288"/>
      <c r="AP57" s="288"/>
      <c r="AQ57" s="92" t="s">
        <v>97</v>
      </c>
      <c r="AR57" s="93"/>
      <c r="AS57" s="108">
        <v>0</v>
      </c>
      <c r="AT57" s="109">
        <f t="shared" si="1"/>
        <v>0</v>
      </c>
      <c r="AU57" s="110">
        <f>'OVN 02 - Ostatní a vedlej...'!P83</f>
        <v>0</v>
      </c>
      <c r="AV57" s="109">
        <f>'OVN 02 - Ostatní a vedlej...'!J30</f>
        <v>0</v>
      </c>
      <c r="AW57" s="109">
        <f>'OVN 02 - Ostatní a vedlej...'!J31</f>
        <v>0</v>
      </c>
      <c r="AX57" s="109">
        <f>'OVN 02 - Ostatní a vedlej...'!J32</f>
        <v>0</v>
      </c>
      <c r="AY57" s="109">
        <f>'OVN 02 - Ostatní a vedlej...'!J33</f>
        <v>0</v>
      </c>
      <c r="AZ57" s="109">
        <f>'OVN 02 - Ostatní a vedlej...'!F30</f>
        <v>0</v>
      </c>
      <c r="BA57" s="109">
        <f>'OVN 02 - Ostatní a vedlej...'!F31</f>
        <v>0</v>
      </c>
      <c r="BB57" s="109">
        <f>'OVN 02 - Ostatní a vedlej...'!F32</f>
        <v>0</v>
      </c>
      <c r="BC57" s="109">
        <f>'OVN 02 - Ostatní a vedlej...'!F33</f>
        <v>0</v>
      </c>
      <c r="BD57" s="111">
        <f>'OVN 02 - Ostatní a vedlej...'!F34</f>
        <v>0</v>
      </c>
      <c r="BT57" s="98" t="s">
        <v>22</v>
      </c>
      <c r="BV57" s="98" t="s">
        <v>75</v>
      </c>
      <c r="BW57" s="98" t="s">
        <v>98</v>
      </c>
      <c r="BX57" s="98" t="s">
        <v>5</v>
      </c>
      <c r="CL57" s="98" t="s">
        <v>20</v>
      </c>
      <c r="CM57" s="98" t="s">
        <v>81</v>
      </c>
    </row>
    <row r="58" spans="2:44" s="1" customFormat="1" ht="30" customHeight="1">
      <c r="B58" s="34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4"/>
    </row>
    <row r="59" spans="2:44" s="1" customFormat="1" ht="6.95" customHeight="1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4"/>
    </row>
  </sheetData>
  <sheetProtection password="CC35" sheet="1" objects="1" scenarios="1" formatColumns="0" formatRows="0" sort="0" autoFilter="0"/>
  <mergeCells count="61">
    <mergeCell ref="AG51:AM51"/>
    <mergeCell ref="AN51:AP51"/>
    <mergeCell ref="AR2:BE2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D1_02_1 - Stavební'!C2" tooltip="D1_02_1 - Stavební" display="/"/>
    <hyperlink ref="A54" location="'D1_02_3 - Požárně bezpečn...'!C2" tooltip="D1_02_3 - Požárně bezpečn..." display="/"/>
    <hyperlink ref="A55" location="'D1_02_4a1 - Vytápění'!C2" tooltip="D1_02_4a1 - Vytápění" display="/"/>
    <hyperlink ref="A56" location="'D1_02_4g - Silnoproudá el...'!C2" tooltip="D1_02_4g - Silnoproudá el..." display="/"/>
    <hyperlink ref="A57" location="'OVN 02 - Ostatní a vedlej...'!C2" tooltip="OVN 02 - Ostatní a vedlej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3172</v>
      </c>
      <c r="G1" s="308" t="s">
        <v>3173</v>
      </c>
      <c r="H1" s="308"/>
      <c r="I1" s="309"/>
      <c r="J1" s="304" t="s">
        <v>3174</v>
      </c>
      <c r="K1" s="302" t="s">
        <v>99</v>
      </c>
      <c r="L1" s="304" t="s">
        <v>3175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104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ROUND(J115,2)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ROUND(SUM(BE115:BE2422),2)</f>
        <v>0</v>
      </c>
      <c r="G32" s="35"/>
      <c r="H32" s="35"/>
      <c r="I32" s="128">
        <v>0.21</v>
      </c>
      <c r="J32" s="127">
        <f>ROUND(ROUND((SUM(BE115:BE2422)),2)*I32,2)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ROUND(SUM(BF115:BF2422),2)</f>
        <v>0</v>
      </c>
      <c r="G33" s="35"/>
      <c r="H33" s="35"/>
      <c r="I33" s="128">
        <v>0.15</v>
      </c>
      <c r="J33" s="127">
        <f>ROUND(ROUND((SUM(BF115:BF2422)),2)*I33,2)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ROUND(SUM(BG115:BG2422),2)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ROUND(SUM(BH115:BH2422),2)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ROUND(SUM(BI115:BI2422),2)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D1_02_1 - Stavební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J115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110</v>
      </c>
      <c r="E61" s="149"/>
      <c r="F61" s="149"/>
      <c r="G61" s="149"/>
      <c r="H61" s="149"/>
      <c r="I61" s="150"/>
      <c r="J61" s="151">
        <f>J116</f>
        <v>0</v>
      </c>
      <c r="K61" s="152"/>
    </row>
    <row r="62" spans="2:11" s="9" customFormat="1" ht="19.9" customHeight="1">
      <c r="B62" s="153"/>
      <c r="C62" s="154"/>
      <c r="D62" s="155" t="s">
        <v>111</v>
      </c>
      <c r="E62" s="156"/>
      <c r="F62" s="156"/>
      <c r="G62" s="156"/>
      <c r="H62" s="156"/>
      <c r="I62" s="157"/>
      <c r="J62" s="158">
        <f>J117</f>
        <v>0</v>
      </c>
      <c r="K62" s="159"/>
    </row>
    <row r="63" spans="2:11" s="9" customFormat="1" ht="19.9" customHeight="1">
      <c r="B63" s="153"/>
      <c r="C63" s="154"/>
      <c r="D63" s="155" t="s">
        <v>112</v>
      </c>
      <c r="E63" s="156"/>
      <c r="F63" s="156"/>
      <c r="G63" s="156"/>
      <c r="H63" s="156"/>
      <c r="I63" s="157"/>
      <c r="J63" s="158">
        <f>J143</f>
        <v>0</v>
      </c>
      <c r="K63" s="159"/>
    </row>
    <row r="64" spans="2:11" s="9" customFormat="1" ht="19.9" customHeight="1">
      <c r="B64" s="153"/>
      <c r="C64" s="154"/>
      <c r="D64" s="155" t="s">
        <v>113</v>
      </c>
      <c r="E64" s="156"/>
      <c r="F64" s="156"/>
      <c r="G64" s="156"/>
      <c r="H64" s="156"/>
      <c r="I64" s="157"/>
      <c r="J64" s="158">
        <f>J188</f>
        <v>0</v>
      </c>
      <c r="K64" s="159"/>
    </row>
    <row r="65" spans="2:11" s="9" customFormat="1" ht="19.9" customHeight="1">
      <c r="B65" s="153"/>
      <c r="C65" s="154"/>
      <c r="D65" s="155" t="s">
        <v>114</v>
      </c>
      <c r="E65" s="156"/>
      <c r="F65" s="156"/>
      <c r="G65" s="156"/>
      <c r="H65" s="156"/>
      <c r="I65" s="157"/>
      <c r="J65" s="158">
        <f>J430</f>
        <v>0</v>
      </c>
      <c r="K65" s="159"/>
    </row>
    <row r="66" spans="2:11" s="9" customFormat="1" ht="19.9" customHeight="1">
      <c r="B66" s="153"/>
      <c r="C66" s="154"/>
      <c r="D66" s="155" t="s">
        <v>115</v>
      </c>
      <c r="E66" s="156"/>
      <c r="F66" s="156"/>
      <c r="G66" s="156"/>
      <c r="H66" s="156"/>
      <c r="I66" s="157"/>
      <c r="J66" s="158">
        <f>J498</f>
        <v>0</v>
      </c>
      <c r="K66" s="159"/>
    </row>
    <row r="67" spans="2:11" s="9" customFormat="1" ht="14.85" customHeight="1">
      <c r="B67" s="153"/>
      <c r="C67" s="154"/>
      <c r="D67" s="155" t="s">
        <v>116</v>
      </c>
      <c r="E67" s="156"/>
      <c r="F67" s="156"/>
      <c r="G67" s="156"/>
      <c r="H67" s="156"/>
      <c r="I67" s="157"/>
      <c r="J67" s="158">
        <f>J499</f>
        <v>0</v>
      </c>
      <c r="K67" s="159"/>
    </row>
    <row r="68" spans="2:11" s="9" customFormat="1" ht="14.85" customHeight="1">
      <c r="B68" s="153"/>
      <c r="C68" s="154"/>
      <c r="D68" s="155" t="s">
        <v>117</v>
      </c>
      <c r="E68" s="156"/>
      <c r="F68" s="156"/>
      <c r="G68" s="156"/>
      <c r="H68" s="156"/>
      <c r="I68" s="157"/>
      <c r="J68" s="158">
        <f>J657</f>
        <v>0</v>
      </c>
      <c r="K68" s="159"/>
    </row>
    <row r="69" spans="2:11" s="9" customFormat="1" ht="14.85" customHeight="1">
      <c r="B69" s="153"/>
      <c r="C69" s="154"/>
      <c r="D69" s="155" t="s">
        <v>118</v>
      </c>
      <c r="E69" s="156"/>
      <c r="F69" s="156"/>
      <c r="G69" s="156"/>
      <c r="H69" s="156"/>
      <c r="I69" s="157"/>
      <c r="J69" s="158">
        <f>J703</f>
        <v>0</v>
      </c>
      <c r="K69" s="159"/>
    </row>
    <row r="70" spans="2:11" s="9" customFormat="1" ht="19.9" customHeight="1">
      <c r="B70" s="153"/>
      <c r="C70" s="154"/>
      <c r="D70" s="155" t="s">
        <v>119</v>
      </c>
      <c r="E70" s="156"/>
      <c r="F70" s="156"/>
      <c r="G70" s="156"/>
      <c r="H70" s="156"/>
      <c r="I70" s="157"/>
      <c r="J70" s="158">
        <f>J951</f>
        <v>0</v>
      </c>
      <c r="K70" s="159"/>
    </row>
    <row r="71" spans="2:11" s="9" customFormat="1" ht="14.85" customHeight="1">
      <c r="B71" s="153"/>
      <c r="C71" s="154"/>
      <c r="D71" s="155" t="s">
        <v>120</v>
      </c>
      <c r="E71" s="156"/>
      <c r="F71" s="156"/>
      <c r="G71" s="156"/>
      <c r="H71" s="156"/>
      <c r="I71" s="157"/>
      <c r="J71" s="158">
        <f>J952</f>
        <v>0</v>
      </c>
      <c r="K71" s="159"/>
    </row>
    <row r="72" spans="2:11" s="9" customFormat="1" ht="14.85" customHeight="1">
      <c r="B72" s="153"/>
      <c r="C72" s="154"/>
      <c r="D72" s="155" t="s">
        <v>121</v>
      </c>
      <c r="E72" s="156"/>
      <c r="F72" s="156"/>
      <c r="G72" s="156"/>
      <c r="H72" s="156"/>
      <c r="I72" s="157"/>
      <c r="J72" s="158">
        <f>J997</f>
        <v>0</v>
      </c>
      <c r="K72" s="159"/>
    </row>
    <row r="73" spans="2:11" s="9" customFormat="1" ht="14.85" customHeight="1">
      <c r="B73" s="153"/>
      <c r="C73" s="154"/>
      <c r="D73" s="155" t="s">
        <v>122</v>
      </c>
      <c r="E73" s="156"/>
      <c r="F73" s="156"/>
      <c r="G73" s="156"/>
      <c r="H73" s="156"/>
      <c r="I73" s="157"/>
      <c r="J73" s="158">
        <f>J1011</f>
        <v>0</v>
      </c>
      <c r="K73" s="159"/>
    </row>
    <row r="74" spans="2:11" s="9" customFormat="1" ht="14.85" customHeight="1">
      <c r="B74" s="153"/>
      <c r="C74" s="154"/>
      <c r="D74" s="155" t="s">
        <v>123</v>
      </c>
      <c r="E74" s="156"/>
      <c r="F74" s="156"/>
      <c r="G74" s="156"/>
      <c r="H74" s="156"/>
      <c r="I74" s="157"/>
      <c r="J74" s="158">
        <f>J1725</f>
        <v>0</v>
      </c>
      <c r="K74" s="159"/>
    </row>
    <row r="75" spans="2:11" s="8" customFormat="1" ht="24.95" customHeight="1">
      <c r="B75" s="146"/>
      <c r="C75" s="147"/>
      <c r="D75" s="148" t="s">
        <v>124</v>
      </c>
      <c r="E75" s="149"/>
      <c r="F75" s="149"/>
      <c r="G75" s="149"/>
      <c r="H75" s="149"/>
      <c r="I75" s="150"/>
      <c r="J75" s="151">
        <f>J1727</f>
        <v>0</v>
      </c>
      <c r="K75" s="152"/>
    </row>
    <row r="76" spans="2:11" s="9" customFormat="1" ht="19.9" customHeight="1">
      <c r="B76" s="153"/>
      <c r="C76" s="154"/>
      <c r="D76" s="155" t="s">
        <v>125</v>
      </c>
      <c r="E76" s="156"/>
      <c r="F76" s="156"/>
      <c r="G76" s="156"/>
      <c r="H76" s="156"/>
      <c r="I76" s="157"/>
      <c r="J76" s="158">
        <f>J1728</f>
        <v>0</v>
      </c>
      <c r="K76" s="159"/>
    </row>
    <row r="77" spans="2:11" s="9" customFormat="1" ht="19.9" customHeight="1">
      <c r="B77" s="153"/>
      <c r="C77" s="154"/>
      <c r="D77" s="155" t="s">
        <v>126</v>
      </c>
      <c r="E77" s="156"/>
      <c r="F77" s="156"/>
      <c r="G77" s="156"/>
      <c r="H77" s="156"/>
      <c r="I77" s="157"/>
      <c r="J77" s="158">
        <f>J1822</f>
        <v>0</v>
      </c>
      <c r="K77" s="159"/>
    </row>
    <row r="78" spans="2:11" s="9" customFormat="1" ht="19.9" customHeight="1">
      <c r="B78" s="153"/>
      <c r="C78" s="154"/>
      <c r="D78" s="155" t="s">
        <v>127</v>
      </c>
      <c r="E78" s="156"/>
      <c r="F78" s="156"/>
      <c r="G78" s="156"/>
      <c r="H78" s="156"/>
      <c r="I78" s="157"/>
      <c r="J78" s="158">
        <f>J1921</f>
        <v>0</v>
      </c>
      <c r="K78" s="159"/>
    </row>
    <row r="79" spans="2:11" s="9" customFormat="1" ht="19.9" customHeight="1">
      <c r="B79" s="153"/>
      <c r="C79" s="154"/>
      <c r="D79" s="155" t="s">
        <v>128</v>
      </c>
      <c r="E79" s="156"/>
      <c r="F79" s="156"/>
      <c r="G79" s="156"/>
      <c r="H79" s="156"/>
      <c r="I79" s="157"/>
      <c r="J79" s="158">
        <f>J2071</f>
        <v>0</v>
      </c>
      <c r="K79" s="159"/>
    </row>
    <row r="80" spans="2:11" s="9" customFormat="1" ht="19.9" customHeight="1">
      <c r="B80" s="153"/>
      <c r="C80" s="154"/>
      <c r="D80" s="155" t="s">
        <v>129</v>
      </c>
      <c r="E80" s="156"/>
      <c r="F80" s="156"/>
      <c r="G80" s="156"/>
      <c r="H80" s="156"/>
      <c r="I80" s="157"/>
      <c r="J80" s="158">
        <f>J2078</f>
        <v>0</v>
      </c>
      <c r="K80" s="159"/>
    </row>
    <row r="81" spans="2:11" s="9" customFormat="1" ht="19.9" customHeight="1">
      <c r="B81" s="153"/>
      <c r="C81" s="154"/>
      <c r="D81" s="155" t="s">
        <v>130</v>
      </c>
      <c r="E81" s="156"/>
      <c r="F81" s="156"/>
      <c r="G81" s="156"/>
      <c r="H81" s="156"/>
      <c r="I81" s="157"/>
      <c r="J81" s="158">
        <f>J2089</f>
        <v>0</v>
      </c>
      <c r="K81" s="159"/>
    </row>
    <row r="82" spans="2:11" s="9" customFormat="1" ht="19.9" customHeight="1">
      <c r="B82" s="153"/>
      <c r="C82" s="154"/>
      <c r="D82" s="155" t="s">
        <v>131</v>
      </c>
      <c r="E82" s="156"/>
      <c r="F82" s="156"/>
      <c r="G82" s="156"/>
      <c r="H82" s="156"/>
      <c r="I82" s="157"/>
      <c r="J82" s="158">
        <f>J2101</f>
        <v>0</v>
      </c>
      <c r="K82" s="159"/>
    </row>
    <row r="83" spans="2:11" s="9" customFormat="1" ht="14.85" customHeight="1">
      <c r="B83" s="153"/>
      <c r="C83" s="154"/>
      <c r="D83" s="155" t="s">
        <v>132</v>
      </c>
      <c r="E83" s="156"/>
      <c r="F83" s="156"/>
      <c r="G83" s="156"/>
      <c r="H83" s="156"/>
      <c r="I83" s="157"/>
      <c r="J83" s="158">
        <f>J2103</f>
        <v>0</v>
      </c>
      <c r="K83" s="159"/>
    </row>
    <row r="84" spans="2:11" s="9" customFormat="1" ht="19.9" customHeight="1">
      <c r="B84" s="153"/>
      <c r="C84" s="154"/>
      <c r="D84" s="155" t="s">
        <v>133</v>
      </c>
      <c r="E84" s="156"/>
      <c r="F84" s="156"/>
      <c r="G84" s="156"/>
      <c r="H84" s="156"/>
      <c r="I84" s="157"/>
      <c r="J84" s="158">
        <f>J2114</f>
        <v>0</v>
      </c>
      <c r="K84" s="159"/>
    </row>
    <row r="85" spans="2:11" s="9" customFormat="1" ht="14.85" customHeight="1">
      <c r="B85" s="153"/>
      <c r="C85" s="154"/>
      <c r="D85" s="155" t="s">
        <v>134</v>
      </c>
      <c r="E85" s="156"/>
      <c r="F85" s="156"/>
      <c r="G85" s="156"/>
      <c r="H85" s="156"/>
      <c r="I85" s="157"/>
      <c r="J85" s="158">
        <f>J2116</f>
        <v>0</v>
      </c>
      <c r="K85" s="159"/>
    </row>
    <row r="86" spans="2:11" s="9" customFormat="1" ht="14.85" customHeight="1">
      <c r="B86" s="153"/>
      <c r="C86" s="154"/>
      <c r="D86" s="155" t="s">
        <v>135</v>
      </c>
      <c r="E86" s="156"/>
      <c r="F86" s="156"/>
      <c r="G86" s="156"/>
      <c r="H86" s="156"/>
      <c r="I86" s="157"/>
      <c r="J86" s="158">
        <f>J2127</f>
        <v>0</v>
      </c>
      <c r="K86" s="159"/>
    </row>
    <row r="87" spans="2:11" s="9" customFormat="1" ht="14.85" customHeight="1">
      <c r="B87" s="153"/>
      <c r="C87" s="154"/>
      <c r="D87" s="155" t="s">
        <v>136</v>
      </c>
      <c r="E87" s="156"/>
      <c r="F87" s="156"/>
      <c r="G87" s="156"/>
      <c r="H87" s="156"/>
      <c r="I87" s="157"/>
      <c r="J87" s="158">
        <f>J2139</f>
        <v>0</v>
      </c>
      <c r="K87" s="159"/>
    </row>
    <row r="88" spans="2:11" s="9" customFormat="1" ht="14.85" customHeight="1">
      <c r="B88" s="153"/>
      <c r="C88" s="154"/>
      <c r="D88" s="155" t="s">
        <v>137</v>
      </c>
      <c r="E88" s="156"/>
      <c r="F88" s="156"/>
      <c r="G88" s="156"/>
      <c r="H88" s="156"/>
      <c r="I88" s="157"/>
      <c r="J88" s="158">
        <f>J2173</f>
        <v>0</v>
      </c>
      <c r="K88" s="159"/>
    </row>
    <row r="89" spans="2:11" s="9" customFormat="1" ht="19.9" customHeight="1">
      <c r="B89" s="153"/>
      <c r="C89" s="154"/>
      <c r="D89" s="155" t="s">
        <v>138</v>
      </c>
      <c r="E89" s="156"/>
      <c r="F89" s="156"/>
      <c r="G89" s="156"/>
      <c r="H89" s="156"/>
      <c r="I89" s="157"/>
      <c r="J89" s="158">
        <f>J2179</f>
        <v>0</v>
      </c>
      <c r="K89" s="159"/>
    </row>
    <row r="90" spans="2:11" s="9" customFormat="1" ht="19.9" customHeight="1">
      <c r="B90" s="153"/>
      <c r="C90" s="154"/>
      <c r="D90" s="155" t="s">
        <v>139</v>
      </c>
      <c r="E90" s="156"/>
      <c r="F90" s="156"/>
      <c r="G90" s="156"/>
      <c r="H90" s="156"/>
      <c r="I90" s="157"/>
      <c r="J90" s="158">
        <f>J2199</f>
        <v>0</v>
      </c>
      <c r="K90" s="159"/>
    </row>
    <row r="91" spans="2:11" s="9" customFormat="1" ht="19.9" customHeight="1">
      <c r="B91" s="153"/>
      <c r="C91" s="154"/>
      <c r="D91" s="155" t="s">
        <v>140</v>
      </c>
      <c r="E91" s="156"/>
      <c r="F91" s="156"/>
      <c r="G91" s="156"/>
      <c r="H91" s="156"/>
      <c r="I91" s="157"/>
      <c r="J91" s="158">
        <f>J2287</f>
        <v>0</v>
      </c>
      <c r="K91" s="159"/>
    </row>
    <row r="92" spans="2:11" s="9" customFormat="1" ht="19.9" customHeight="1">
      <c r="B92" s="153"/>
      <c r="C92" s="154"/>
      <c r="D92" s="155" t="s">
        <v>141</v>
      </c>
      <c r="E92" s="156"/>
      <c r="F92" s="156"/>
      <c r="G92" s="156"/>
      <c r="H92" s="156"/>
      <c r="I92" s="157"/>
      <c r="J92" s="158">
        <f>J2337</f>
        <v>0</v>
      </c>
      <c r="K92" s="159"/>
    </row>
    <row r="93" spans="2:11" s="9" customFormat="1" ht="19.9" customHeight="1">
      <c r="B93" s="153"/>
      <c r="C93" s="154"/>
      <c r="D93" s="155" t="s">
        <v>142</v>
      </c>
      <c r="E93" s="156"/>
      <c r="F93" s="156"/>
      <c r="G93" s="156"/>
      <c r="H93" s="156"/>
      <c r="I93" s="157"/>
      <c r="J93" s="158">
        <f>J2345</f>
        <v>0</v>
      </c>
      <c r="K93" s="159"/>
    </row>
    <row r="94" spans="2:11" s="1" customFormat="1" ht="21.75" customHeight="1">
      <c r="B94" s="34"/>
      <c r="C94" s="35"/>
      <c r="D94" s="35"/>
      <c r="E94" s="35"/>
      <c r="F94" s="35"/>
      <c r="G94" s="35"/>
      <c r="H94" s="35"/>
      <c r="I94" s="115"/>
      <c r="J94" s="35"/>
      <c r="K94" s="38"/>
    </row>
    <row r="95" spans="2:11" s="1" customFormat="1" ht="6.95" customHeight="1">
      <c r="B95" s="49"/>
      <c r="C95" s="50"/>
      <c r="D95" s="50"/>
      <c r="E95" s="50"/>
      <c r="F95" s="50"/>
      <c r="G95" s="50"/>
      <c r="H95" s="50"/>
      <c r="I95" s="136"/>
      <c r="J95" s="50"/>
      <c r="K95" s="51"/>
    </row>
    <row r="99" spans="2:12" s="1" customFormat="1" ht="6.95" customHeight="1">
      <c r="B99" s="52"/>
      <c r="C99" s="53"/>
      <c r="D99" s="53"/>
      <c r="E99" s="53"/>
      <c r="F99" s="53"/>
      <c r="G99" s="53"/>
      <c r="H99" s="53"/>
      <c r="I99" s="139"/>
      <c r="J99" s="53"/>
      <c r="K99" s="53"/>
      <c r="L99" s="54"/>
    </row>
    <row r="100" spans="2:12" s="1" customFormat="1" ht="36.95" customHeight="1">
      <c r="B100" s="34"/>
      <c r="C100" s="55" t="s">
        <v>143</v>
      </c>
      <c r="D100" s="56"/>
      <c r="E100" s="56"/>
      <c r="F100" s="56"/>
      <c r="G100" s="56"/>
      <c r="H100" s="56"/>
      <c r="I100" s="160"/>
      <c r="J100" s="56"/>
      <c r="K100" s="56"/>
      <c r="L100" s="54"/>
    </row>
    <row r="101" spans="2:12" s="1" customFormat="1" ht="6.95" customHeight="1">
      <c r="B101" s="34"/>
      <c r="C101" s="56"/>
      <c r="D101" s="56"/>
      <c r="E101" s="56"/>
      <c r="F101" s="56"/>
      <c r="G101" s="56"/>
      <c r="H101" s="56"/>
      <c r="I101" s="160"/>
      <c r="J101" s="56"/>
      <c r="K101" s="56"/>
      <c r="L101" s="54"/>
    </row>
    <row r="102" spans="2:12" s="1" customFormat="1" ht="14.45" customHeight="1">
      <c r="B102" s="34"/>
      <c r="C102" s="58" t="s">
        <v>16</v>
      </c>
      <c r="D102" s="56"/>
      <c r="E102" s="56"/>
      <c r="F102" s="56"/>
      <c r="G102" s="56"/>
      <c r="H102" s="56"/>
      <c r="I102" s="160"/>
      <c r="J102" s="56"/>
      <c r="K102" s="56"/>
      <c r="L102" s="54"/>
    </row>
    <row r="103" spans="2:12" s="1" customFormat="1" ht="22.5" customHeight="1">
      <c r="B103" s="34"/>
      <c r="C103" s="56"/>
      <c r="D103" s="56"/>
      <c r="E103" s="299" t="str">
        <f>E7</f>
        <v>Výstavba čtyř operačních sálů a sterilizace Krajské zdravotní a.s.Nemocnice Teplice o.z.</v>
      </c>
      <c r="F103" s="276"/>
      <c r="G103" s="276"/>
      <c r="H103" s="276"/>
      <c r="I103" s="160"/>
      <c r="J103" s="56"/>
      <c r="K103" s="56"/>
      <c r="L103" s="54"/>
    </row>
    <row r="104" spans="2:12" ht="13.5">
      <c r="B104" s="21"/>
      <c r="C104" s="58" t="s">
        <v>101</v>
      </c>
      <c r="D104" s="161"/>
      <c r="E104" s="161"/>
      <c r="F104" s="161"/>
      <c r="G104" s="161"/>
      <c r="H104" s="161"/>
      <c r="J104" s="161"/>
      <c r="K104" s="161"/>
      <c r="L104" s="162"/>
    </row>
    <row r="105" spans="2:12" s="1" customFormat="1" ht="22.5" customHeight="1">
      <c r="B105" s="34"/>
      <c r="C105" s="56"/>
      <c r="D105" s="56"/>
      <c r="E105" s="299" t="s">
        <v>102</v>
      </c>
      <c r="F105" s="276"/>
      <c r="G105" s="276"/>
      <c r="H105" s="276"/>
      <c r="I105" s="160"/>
      <c r="J105" s="56"/>
      <c r="K105" s="56"/>
      <c r="L105" s="54"/>
    </row>
    <row r="106" spans="2:12" s="1" customFormat="1" ht="14.45" customHeight="1">
      <c r="B106" s="34"/>
      <c r="C106" s="58" t="s">
        <v>103</v>
      </c>
      <c r="D106" s="56"/>
      <c r="E106" s="56"/>
      <c r="F106" s="56"/>
      <c r="G106" s="56"/>
      <c r="H106" s="56"/>
      <c r="I106" s="160"/>
      <c r="J106" s="56"/>
      <c r="K106" s="56"/>
      <c r="L106" s="54"/>
    </row>
    <row r="107" spans="2:12" s="1" customFormat="1" ht="23.25" customHeight="1">
      <c r="B107" s="34"/>
      <c r="C107" s="56"/>
      <c r="D107" s="56"/>
      <c r="E107" s="273" t="str">
        <f>E11</f>
        <v>D1_02_1 - Stavební</v>
      </c>
      <c r="F107" s="276"/>
      <c r="G107" s="276"/>
      <c r="H107" s="276"/>
      <c r="I107" s="160"/>
      <c r="J107" s="56"/>
      <c r="K107" s="56"/>
      <c r="L107" s="54"/>
    </row>
    <row r="108" spans="2:12" s="1" customFormat="1" ht="6.95" customHeight="1">
      <c r="B108" s="34"/>
      <c r="C108" s="56"/>
      <c r="D108" s="56"/>
      <c r="E108" s="56"/>
      <c r="F108" s="56"/>
      <c r="G108" s="56"/>
      <c r="H108" s="56"/>
      <c r="I108" s="160"/>
      <c r="J108" s="56"/>
      <c r="K108" s="56"/>
      <c r="L108" s="54"/>
    </row>
    <row r="109" spans="2:12" s="1" customFormat="1" ht="18" customHeight="1">
      <c r="B109" s="34"/>
      <c r="C109" s="58" t="s">
        <v>23</v>
      </c>
      <c r="D109" s="56"/>
      <c r="E109" s="56"/>
      <c r="F109" s="163" t="str">
        <f>F14</f>
        <v>Teplice</v>
      </c>
      <c r="G109" s="56"/>
      <c r="H109" s="56"/>
      <c r="I109" s="164" t="s">
        <v>25</v>
      </c>
      <c r="J109" s="66" t="str">
        <f>IF(J14="","",J14)</f>
        <v>12. 10. 2016</v>
      </c>
      <c r="K109" s="56"/>
      <c r="L109" s="54"/>
    </row>
    <row r="110" spans="2:12" s="1" customFormat="1" ht="6.95" customHeight="1">
      <c r="B110" s="34"/>
      <c r="C110" s="56"/>
      <c r="D110" s="56"/>
      <c r="E110" s="56"/>
      <c r="F110" s="56"/>
      <c r="G110" s="56"/>
      <c r="H110" s="56"/>
      <c r="I110" s="160"/>
      <c r="J110" s="56"/>
      <c r="K110" s="56"/>
      <c r="L110" s="54"/>
    </row>
    <row r="111" spans="2:12" s="1" customFormat="1" ht="13.5">
      <c r="B111" s="34"/>
      <c r="C111" s="58" t="s">
        <v>29</v>
      </c>
      <c r="D111" s="56"/>
      <c r="E111" s="56"/>
      <c r="F111" s="163" t="str">
        <f>E17</f>
        <v>Krajská zdravotní a.s., Ústí nad Labem</v>
      </c>
      <c r="G111" s="56"/>
      <c r="H111" s="56"/>
      <c r="I111" s="164" t="s">
        <v>35</v>
      </c>
      <c r="J111" s="163" t="str">
        <f>E23</f>
        <v>Atelier Penta v.o.s., Mrštíkova 12, Jihlava</v>
      </c>
      <c r="K111" s="56"/>
      <c r="L111" s="54"/>
    </row>
    <row r="112" spans="2:12" s="1" customFormat="1" ht="14.45" customHeight="1">
      <c r="B112" s="34"/>
      <c r="C112" s="58" t="s">
        <v>33</v>
      </c>
      <c r="D112" s="56"/>
      <c r="E112" s="56"/>
      <c r="F112" s="163" t="str">
        <f>IF(E20="","",E20)</f>
        <v/>
      </c>
      <c r="G112" s="56"/>
      <c r="H112" s="56"/>
      <c r="I112" s="160"/>
      <c r="J112" s="56"/>
      <c r="K112" s="56"/>
      <c r="L112" s="54"/>
    </row>
    <row r="113" spans="2:12" s="1" customFormat="1" ht="10.35" customHeight="1">
      <c r="B113" s="34"/>
      <c r="C113" s="56"/>
      <c r="D113" s="56"/>
      <c r="E113" s="56"/>
      <c r="F113" s="56"/>
      <c r="G113" s="56"/>
      <c r="H113" s="56"/>
      <c r="I113" s="160"/>
      <c r="J113" s="56"/>
      <c r="K113" s="56"/>
      <c r="L113" s="54"/>
    </row>
    <row r="114" spans="2:20" s="10" customFormat="1" ht="29.25" customHeight="1">
      <c r="B114" s="165"/>
      <c r="C114" s="166" t="s">
        <v>144</v>
      </c>
      <c r="D114" s="167" t="s">
        <v>58</v>
      </c>
      <c r="E114" s="167" t="s">
        <v>54</v>
      </c>
      <c r="F114" s="167" t="s">
        <v>145</v>
      </c>
      <c r="G114" s="167" t="s">
        <v>146</v>
      </c>
      <c r="H114" s="167" t="s">
        <v>147</v>
      </c>
      <c r="I114" s="168" t="s">
        <v>148</v>
      </c>
      <c r="J114" s="167" t="s">
        <v>107</v>
      </c>
      <c r="K114" s="169" t="s">
        <v>149</v>
      </c>
      <c r="L114" s="170"/>
      <c r="M114" s="74" t="s">
        <v>150</v>
      </c>
      <c r="N114" s="75" t="s">
        <v>43</v>
      </c>
      <c r="O114" s="75" t="s">
        <v>151</v>
      </c>
      <c r="P114" s="75" t="s">
        <v>152</v>
      </c>
      <c r="Q114" s="75" t="s">
        <v>153</v>
      </c>
      <c r="R114" s="75" t="s">
        <v>154</v>
      </c>
      <c r="S114" s="75" t="s">
        <v>155</v>
      </c>
      <c r="T114" s="76" t="s">
        <v>156</v>
      </c>
    </row>
    <row r="115" spans="2:63" s="1" customFormat="1" ht="29.25" customHeight="1">
      <c r="B115" s="34"/>
      <c r="C115" s="80" t="s">
        <v>108</v>
      </c>
      <c r="D115" s="56"/>
      <c r="E115" s="56"/>
      <c r="F115" s="56"/>
      <c r="G115" s="56"/>
      <c r="H115" s="56"/>
      <c r="I115" s="160"/>
      <c r="J115" s="171">
        <f>BK115</f>
        <v>0</v>
      </c>
      <c r="K115" s="56"/>
      <c r="L115" s="54"/>
      <c r="M115" s="77"/>
      <c r="N115" s="78"/>
      <c r="O115" s="78"/>
      <c r="P115" s="172">
        <f>P116+P1727</f>
        <v>0</v>
      </c>
      <c r="Q115" s="78"/>
      <c r="R115" s="172">
        <f>R116+R1727</f>
        <v>522.4284971530001</v>
      </c>
      <c r="S115" s="78"/>
      <c r="T115" s="173">
        <f>T116+T1727</f>
        <v>463.3996875</v>
      </c>
      <c r="AT115" s="17" t="s">
        <v>72</v>
      </c>
      <c r="AU115" s="17" t="s">
        <v>109</v>
      </c>
      <c r="BK115" s="174">
        <f>BK116+BK1727</f>
        <v>0</v>
      </c>
    </row>
    <row r="116" spans="2:63" s="11" customFormat="1" ht="37.35" customHeight="1">
      <c r="B116" s="175"/>
      <c r="C116" s="176"/>
      <c r="D116" s="177" t="s">
        <v>72</v>
      </c>
      <c r="E116" s="178" t="s">
        <v>157</v>
      </c>
      <c r="F116" s="178" t="s">
        <v>158</v>
      </c>
      <c r="G116" s="176"/>
      <c r="H116" s="176"/>
      <c r="I116" s="179"/>
      <c r="J116" s="180">
        <f>BK116</f>
        <v>0</v>
      </c>
      <c r="K116" s="176"/>
      <c r="L116" s="181"/>
      <c r="M116" s="182"/>
      <c r="N116" s="183"/>
      <c r="O116" s="183"/>
      <c r="P116" s="184">
        <f>P117+P143+P188+P430+P498+P951</f>
        <v>0</v>
      </c>
      <c r="Q116" s="183"/>
      <c r="R116" s="184">
        <f>R117+R143+R188+R430+R498+R951</f>
        <v>518.3043094600001</v>
      </c>
      <c r="S116" s="183"/>
      <c r="T116" s="185">
        <f>T117+T143+T188+T430+T498+T951</f>
        <v>463.3996875</v>
      </c>
      <c r="AR116" s="186" t="s">
        <v>22</v>
      </c>
      <c r="AT116" s="187" t="s">
        <v>72</v>
      </c>
      <c r="AU116" s="187" t="s">
        <v>73</v>
      </c>
      <c r="AY116" s="186" t="s">
        <v>159</v>
      </c>
      <c r="BK116" s="188">
        <f>BK117+BK143+BK188+BK430+BK498+BK951</f>
        <v>0</v>
      </c>
    </row>
    <row r="117" spans="2:63" s="11" customFormat="1" ht="19.9" customHeight="1">
      <c r="B117" s="175"/>
      <c r="C117" s="176"/>
      <c r="D117" s="189" t="s">
        <v>72</v>
      </c>
      <c r="E117" s="190" t="s">
        <v>22</v>
      </c>
      <c r="F117" s="190" t="s">
        <v>160</v>
      </c>
      <c r="G117" s="176"/>
      <c r="H117" s="176"/>
      <c r="I117" s="179"/>
      <c r="J117" s="191">
        <f>BK117</f>
        <v>0</v>
      </c>
      <c r="K117" s="176"/>
      <c r="L117" s="181"/>
      <c r="M117" s="182"/>
      <c r="N117" s="183"/>
      <c r="O117" s="183"/>
      <c r="P117" s="184">
        <f>SUM(P118:P142)</f>
        <v>0</v>
      </c>
      <c r="Q117" s="183"/>
      <c r="R117" s="184">
        <f>SUM(R118:R142)</f>
        <v>36.288</v>
      </c>
      <c r="S117" s="183"/>
      <c r="T117" s="185">
        <f>SUM(T118:T142)</f>
        <v>0</v>
      </c>
      <c r="AR117" s="186" t="s">
        <v>22</v>
      </c>
      <c r="AT117" s="187" t="s">
        <v>72</v>
      </c>
      <c r="AU117" s="187" t="s">
        <v>22</v>
      </c>
      <c r="AY117" s="186" t="s">
        <v>159</v>
      </c>
      <c r="BK117" s="188">
        <f>SUM(BK118:BK142)</f>
        <v>0</v>
      </c>
    </row>
    <row r="118" spans="2:65" s="1" customFormat="1" ht="22.5" customHeight="1">
      <c r="B118" s="34"/>
      <c r="C118" s="192" t="s">
        <v>22</v>
      </c>
      <c r="D118" s="192" t="s">
        <v>161</v>
      </c>
      <c r="E118" s="193" t="s">
        <v>162</v>
      </c>
      <c r="F118" s="194" t="s">
        <v>163</v>
      </c>
      <c r="G118" s="195" t="s">
        <v>164</v>
      </c>
      <c r="H118" s="196">
        <v>35.016</v>
      </c>
      <c r="I118" s="197"/>
      <c r="J118" s="198">
        <f>ROUND(I118*H118,2)</f>
        <v>0</v>
      </c>
      <c r="K118" s="194" t="s">
        <v>165</v>
      </c>
      <c r="L118" s="54"/>
      <c r="M118" s="199" t="s">
        <v>20</v>
      </c>
      <c r="N118" s="200" t="s">
        <v>44</v>
      </c>
      <c r="O118" s="35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17" t="s">
        <v>166</v>
      </c>
      <c r="AT118" s="17" t="s">
        <v>161</v>
      </c>
      <c r="AU118" s="17" t="s">
        <v>81</v>
      </c>
      <c r="AY118" s="17" t="s">
        <v>159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17" t="s">
        <v>22</v>
      </c>
      <c r="BK118" s="203">
        <f>ROUND(I118*H118,2)</f>
        <v>0</v>
      </c>
      <c r="BL118" s="17" t="s">
        <v>166</v>
      </c>
      <c r="BM118" s="17" t="s">
        <v>167</v>
      </c>
    </row>
    <row r="119" spans="2:51" s="12" customFormat="1" ht="27">
      <c r="B119" s="204"/>
      <c r="C119" s="205"/>
      <c r="D119" s="206" t="s">
        <v>168</v>
      </c>
      <c r="E119" s="207" t="s">
        <v>20</v>
      </c>
      <c r="F119" s="208" t="s">
        <v>169</v>
      </c>
      <c r="G119" s="205"/>
      <c r="H119" s="209" t="s">
        <v>20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168</v>
      </c>
      <c r="AU119" s="215" t="s">
        <v>81</v>
      </c>
      <c r="AV119" s="12" t="s">
        <v>22</v>
      </c>
      <c r="AW119" s="12" t="s">
        <v>37</v>
      </c>
      <c r="AX119" s="12" t="s">
        <v>73</v>
      </c>
      <c r="AY119" s="215" t="s">
        <v>159</v>
      </c>
    </row>
    <row r="120" spans="2:51" s="12" customFormat="1" ht="13.5">
      <c r="B120" s="204"/>
      <c r="C120" s="205"/>
      <c r="D120" s="206" t="s">
        <v>168</v>
      </c>
      <c r="E120" s="207" t="s">
        <v>20</v>
      </c>
      <c r="F120" s="208" t="s">
        <v>170</v>
      </c>
      <c r="G120" s="205"/>
      <c r="H120" s="209" t="s">
        <v>20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168</v>
      </c>
      <c r="AU120" s="215" t="s">
        <v>81</v>
      </c>
      <c r="AV120" s="12" t="s">
        <v>22</v>
      </c>
      <c r="AW120" s="12" t="s">
        <v>37</v>
      </c>
      <c r="AX120" s="12" t="s">
        <v>73</v>
      </c>
      <c r="AY120" s="215" t="s">
        <v>159</v>
      </c>
    </row>
    <row r="121" spans="2:51" s="12" customFormat="1" ht="13.5">
      <c r="B121" s="204"/>
      <c r="C121" s="205"/>
      <c r="D121" s="206" t="s">
        <v>168</v>
      </c>
      <c r="E121" s="207" t="s">
        <v>20</v>
      </c>
      <c r="F121" s="208" t="s">
        <v>171</v>
      </c>
      <c r="G121" s="205"/>
      <c r="H121" s="209" t="s">
        <v>20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168</v>
      </c>
      <c r="AU121" s="215" t="s">
        <v>81</v>
      </c>
      <c r="AV121" s="12" t="s">
        <v>22</v>
      </c>
      <c r="AW121" s="12" t="s">
        <v>37</v>
      </c>
      <c r="AX121" s="12" t="s">
        <v>73</v>
      </c>
      <c r="AY121" s="215" t="s">
        <v>159</v>
      </c>
    </row>
    <row r="122" spans="2:51" s="13" customFormat="1" ht="13.5">
      <c r="B122" s="216"/>
      <c r="C122" s="217"/>
      <c r="D122" s="218" t="s">
        <v>168</v>
      </c>
      <c r="E122" s="219" t="s">
        <v>20</v>
      </c>
      <c r="F122" s="220" t="s">
        <v>172</v>
      </c>
      <c r="G122" s="217"/>
      <c r="H122" s="221">
        <v>35.016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168</v>
      </c>
      <c r="AU122" s="227" t="s">
        <v>81</v>
      </c>
      <c r="AV122" s="13" t="s">
        <v>81</v>
      </c>
      <c r="AW122" s="13" t="s">
        <v>37</v>
      </c>
      <c r="AX122" s="13" t="s">
        <v>73</v>
      </c>
      <c r="AY122" s="227" t="s">
        <v>159</v>
      </c>
    </row>
    <row r="123" spans="2:65" s="1" customFormat="1" ht="22.5" customHeight="1">
      <c r="B123" s="34"/>
      <c r="C123" s="192" t="s">
        <v>81</v>
      </c>
      <c r="D123" s="192" t="s">
        <v>161</v>
      </c>
      <c r="E123" s="193" t="s">
        <v>173</v>
      </c>
      <c r="F123" s="194" t="s">
        <v>174</v>
      </c>
      <c r="G123" s="195" t="s">
        <v>164</v>
      </c>
      <c r="H123" s="196">
        <v>35.016</v>
      </c>
      <c r="I123" s="197"/>
      <c r="J123" s="198">
        <f>ROUND(I123*H123,2)</f>
        <v>0</v>
      </c>
      <c r="K123" s="194" t="s">
        <v>165</v>
      </c>
      <c r="L123" s="54"/>
      <c r="M123" s="199" t="s">
        <v>20</v>
      </c>
      <c r="N123" s="200" t="s">
        <v>44</v>
      </c>
      <c r="O123" s="3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7" t="s">
        <v>166</v>
      </c>
      <c r="AT123" s="17" t="s">
        <v>161</v>
      </c>
      <c r="AU123" s="17" t="s">
        <v>81</v>
      </c>
      <c r="AY123" s="17" t="s">
        <v>159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22</v>
      </c>
      <c r="BK123" s="203">
        <f>ROUND(I123*H123,2)</f>
        <v>0</v>
      </c>
      <c r="BL123" s="17" t="s">
        <v>166</v>
      </c>
      <c r="BM123" s="17" t="s">
        <v>175</v>
      </c>
    </row>
    <row r="124" spans="2:65" s="1" customFormat="1" ht="22.5" customHeight="1">
      <c r="B124" s="34"/>
      <c r="C124" s="192" t="s">
        <v>176</v>
      </c>
      <c r="D124" s="192" t="s">
        <v>161</v>
      </c>
      <c r="E124" s="193" t="s">
        <v>177</v>
      </c>
      <c r="F124" s="194" t="s">
        <v>178</v>
      </c>
      <c r="G124" s="195" t="s">
        <v>164</v>
      </c>
      <c r="H124" s="196">
        <v>35.016</v>
      </c>
      <c r="I124" s="197"/>
      <c r="J124" s="198">
        <f>ROUND(I124*H124,2)</f>
        <v>0</v>
      </c>
      <c r="K124" s="194" t="s">
        <v>165</v>
      </c>
      <c r="L124" s="54"/>
      <c r="M124" s="199" t="s">
        <v>20</v>
      </c>
      <c r="N124" s="200" t="s">
        <v>44</v>
      </c>
      <c r="O124" s="35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7" t="s">
        <v>166</v>
      </c>
      <c r="AT124" s="17" t="s">
        <v>161</v>
      </c>
      <c r="AU124" s="17" t="s">
        <v>81</v>
      </c>
      <c r="AY124" s="17" t="s">
        <v>159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22</v>
      </c>
      <c r="BK124" s="203">
        <f>ROUND(I124*H124,2)</f>
        <v>0</v>
      </c>
      <c r="BL124" s="17" t="s">
        <v>166</v>
      </c>
      <c r="BM124" s="17" t="s">
        <v>179</v>
      </c>
    </row>
    <row r="125" spans="2:51" s="12" customFormat="1" ht="13.5">
      <c r="B125" s="204"/>
      <c r="C125" s="205"/>
      <c r="D125" s="206" t="s">
        <v>168</v>
      </c>
      <c r="E125" s="207" t="s">
        <v>20</v>
      </c>
      <c r="F125" s="208" t="s">
        <v>180</v>
      </c>
      <c r="G125" s="205"/>
      <c r="H125" s="209" t="s">
        <v>20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168</v>
      </c>
      <c r="AU125" s="215" t="s">
        <v>81</v>
      </c>
      <c r="AV125" s="12" t="s">
        <v>22</v>
      </c>
      <c r="AW125" s="12" t="s">
        <v>37</v>
      </c>
      <c r="AX125" s="12" t="s">
        <v>73</v>
      </c>
      <c r="AY125" s="215" t="s">
        <v>159</v>
      </c>
    </row>
    <row r="126" spans="2:51" s="13" customFormat="1" ht="13.5">
      <c r="B126" s="216"/>
      <c r="C126" s="217"/>
      <c r="D126" s="218" t="s">
        <v>168</v>
      </c>
      <c r="E126" s="219" t="s">
        <v>20</v>
      </c>
      <c r="F126" s="220" t="s">
        <v>181</v>
      </c>
      <c r="G126" s="217"/>
      <c r="H126" s="221">
        <v>35.016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168</v>
      </c>
      <c r="AU126" s="227" t="s">
        <v>81</v>
      </c>
      <c r="AV126" s="13" t="s">
        <v>81</v>
      </c>
      <c r="AW126" s="13" t="s">
        <v>37</v>
      </c>
      <c r="AX126" s="13" t="s">
        <v>73</v>
      </c>
      <c r="AY126" s="227" t="s">
        <v>159</v>
      </c>
    </row>
    <row r="127" spans="2:65" s="1" customFormat="1" ht="31.5" customHeight="1">
      <c r="B127" s="34"/>
      <c r="C127" s="192" t="s">
        <v>166</v>
      </c>
      <c r="D127" s="192" t="s">
        <v>161</v>
      </c>
      <c r="E127" s="193" t="s">
        <v>182</v>
      </c>
      <c r="F127" s="194" t="s">
        <v>183</v>
      </c>
      <c r="G127" s="195" t="s">
        <v>164</v>
      </c>
      <c r="H127" s="196">
        <v>70.032</v>
      </c>
      <c r="I127" s="197"/>
      <c r="J127" s="198">
        <f>ROUND(I127*H127,2)</f>
        <v>0</v>
      </c>
      <c r="K127" s="194" t="s">
        <v>165</v>
      </c>
      <c r="L127" s="54"/>
      <c r="M127" s="199" t="s">
        <v>20</v>
      </c>
      <c r="N127" s="200" t="s">
        <v>44</v>
      </c>
      <c r="O127" s="35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17" t="s">
        <v>166</v>
      </c>
      <c r="AT127" s="17" t="s">
        <v>161</v>
      </c>
      <c r="AU127" s="17" t="s">
        <v>81</v>
      </c>
      <c r="AY127" s="17" t="s">
        <v>159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22</v>
      </c>
      <c r="BK127" s="203">
        <f>ROUND(I127*H127,2)</f>
        <v>0</v>
      </c>
      <c r="BL127" s="17" t="s">
        <v>166</v>
      </c>
      <c r="BM127" s="17" t="s">
        <v>184</v>
      </c>
    </row>
    <row r="128" spans="2:51" s="13" customFormat="1" ht="13.5">
      <c r="B128" s="216"/>
      <c r="C128" s="217"/>
      <c r="D128" s="218" t="s">
        <v>168</v>
      </c>
      <c r="E128" s="217"/>
      <c r="F128" s="220" t="s">
        <v>185</v>
      </c>
      <c r="G128" s="217"/>
      <c r="H128" s="221">
        <v>70.032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168</v>
      </c>
      <c r="AU128" s="227" t="s">
        <v>81</v>
      </c>
      <c r="AV128" s="13" t="s">
        <v>81</v>
      </c>
      <c r="AW128" s="13" t="s">
        <v>4</v>
      </c>
      <c r="AX128" s="13" t="s">
        <v>22</v>
      </c>
      <c r="AY128" s="227" t="s">
        <v>159</v>
      </c>
    </row>
    <row r="129" spans="2:65" s="1" customFormat="1" ht="22.5" customHeight="1">
      <c r="B129" s="34"/>
      <c r="C129" s="192" t="s">
        <v>186</v>
      </c>
      <c r="D129" s="192" t="s">
        <v>161</v>
      </c>
      <c r="E129" s="193" t="s">
        <v>187</v>
      </c>
      <c r="F129" s="194" t="s">
        <v>188</v>
      </c>
      <c r="G129" s="195" t="s">
        <v>164</v>
      </c>
      <c r="H129" s="196">
        <v>35.016</v>
      </c>
      <c r="I129" s="197"/>
      <c r="J129" s="198">
        <f>ROUND(I129*H129,2)</f>
        <v>0</v>
      </c>
      <c r="K129" s="194" t="s">
        <v>165</v>
      </c>
      <c r="L129" s="54"/>
      <c r="M129" s="199" t="s">
        <v>20</v>
      </c>
      <c r="N129" s="200" t="s">
        <v>44</v>
      </c>
      <c r="O129" s="35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17" t="s">
        <v>166</v>
      </c>
      <c r="AT129" s="17" t="s">
        <v>161</v>
      </c>
      <c r="AU129" s="17" t="s">
        <v>81</v>
      </c>
      <c r="AY129" s="17" t="s">
        <v>159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22</v>
      </c>
      <c r="BK129" s="203">
        <f>ROUND(I129*H129,2)</f>
        <v>0</v>
      </c>
      <c r="BL129" s="17" t="s">
        <v>166</v>
      </c>
      <c r="BM129" s="17" t="s">
        <v>189</v>
      </c>
    </row>
    <row r="130" spans="2:51" s="12" customFormat="1" ht="13.5">
      <c r="B130" s="204"/>
      <c r="C130" s="205"/>
      <c r="D130" s="206" t="s">
        <v>168</v>
      </c>
      <c r="E130" s="207" t="s">
        <v>20</v>
      </c>
      <c r="F130" s="208" t="s">
        <v>190</v>
      </c>
      <c r="G130" s="205"/>
      <c r="H130" s="209" t="s">
        <v>20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168</v>
      </c>
      <c r="AU130" s="215" t="s">
        <v>81</v>
      </c>
      <c r="AV130" s="12" t="s">
        <v>22</v>
      </c>
      <c r="AW130" s="12" t="s">
        <v>37</v>
      </c>
      <c r="AX130" s="12" t="s">
        <v>73</v>
      </c>
      <c r="AY130" s="215" t="s">
        <v>159</v>
      </c>
    </row>
    <row r="131" spans="2:51" s="13" customFormat="1" ht="13.5">
      <c r="B131" s="216"/>
      <c r="C131" s="217"/>
      <c r="D131" s="218" t="s">
        <v>168</v>
      </c>
      <c r="E131" s="219" t="s">
        <v>20</v>
      </c>
      <c r="F131" s="220" t="s">
        <v>181</v>
      </c>
      <c r="G131" s="217"/>
      <c r="H131" s="221">
        <v>35.016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168</v>
      </c>
      <c r="AU131" s="227" t="s">
        <v>81</v>
      </c>
      <c r="AV131" s="13" t="s">
        <v>81</v>
      </c>
      <c r="AW131" s="13" t="s">
        <v>37</v>
      </c>
      <c r="AX131" s="13" t="s">
        <v>73</v>
      </c>
      <c r="AY131" s="227" t="s">
        <v>159</v>
      </c>
    </row>
    <row r="132" spans="2:65" s="1" customFormat="1" ht="22.5" customHeight="1">
      <c r="B132" s="34"/>
      <c r="C132" s="192" t="s">
        <v>191</v>
      </c>
      <c r="D132" s="192" t="s">
        <v>161</v>
      </c>
      <c r="E132" s="193" t="s">
        <v>192</v>
      </c>
      <c r="F132" s="194" t="s">
        <v>193</v>
      </c>
      <c r="G132" s="195" t="s">
        <v>164</v>
      </c>
      <c r="H132" s="196">
        <v>35.016</v>
      </c>
      <c r="I132" s="197"/>
      <c r="J132" s="198">
        <f>ROUND(I132*H132,2)</f>
        <v>0</v>
      </c>
      <c r="K132" s="194" t="s">
        <v>20</v>
      </c>
      <c r="L132" s="54"/>
      <c r="M132" s="199" t="s">
        <v>20</v>
      </c>
      <c r="N132" s="200" t="s">
        <v>44</v>
      </c>
      <c r="O132" s="35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17" t="s">
        <v>166</v>
      </c>
      <c r="AT132" s="17" t="s">
        <v>161</v>
      </c>
      <c r="AU132" s="17" t="s">
        <v>81</v>
      </c>
      <c r="AY132" s="17" t="s">
        <v>159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22</v>
      </c>
      <c r="BK132" s="203">
        <f>ROUND(I132*H132,2)</f>
        <v>0</v>
      </c>
      <c r="BL132" s="17" t="s">
        <v>166</v>
      </c>
      <c r="BM132" s="17" t="s">
        <v>194</v>
      </c>
    </row>
    <row r="133" spans="2:51" s="13" customFormat="1" ht="13.5">
      <c r="B133" s="216"/>
      <c r="C133" s="217"/>
      <c r="D133" s="218" t="s">
        <v>168</v>
      </c>
      <c r="E133" s="219" t="s">
        <v>20</v>
      </c>
      <c r="F133" s="220" t="s">
        <v>181</v>
      </c>
      <c r="G133" s="217"/>
      <c r="H133" s="221">
        <v>35.016</v>
      </c>
      <c r="I133" s="222"/>
      <c r="J133" s="217"/>
      <c r="K133" s="217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168</v>
      </c>
      <c r="AU133" s="227" t="s">
        <v>81</v>
      </c>
      <c r="AV133" s="13" t="s">
        <v>81</v>
      </c>
      <c r="AW133" s="13" t="s">
        <v>37</v>
      </c>
      <c r="AX133" s="13" t="s">
        <v>22</v>
      </c>
      <c r="AY133" s="227" t="s">
        <v>159</v>
      </c>
    </row>
    <row r="134" spans="2:65" s="1" customFormat="1" ht="22.5" customHeight="1">
      <c r="B134" s="34"/>
      <c r="C134" s="192" t="s">
        <v>195</v>
      </c>
      <c r="D134" s="192" t="s">
        <v>161</v>
      </c>
      <c r="E134" s="193" t="s">
        <v>196</v>
      </c>
      <c r="F134" s="194" t="s">
        <v>197</v>
      </c>
      <c r="G134" s="195" t="s">
        <v>198</v>
      </c>
      <c r="H134" s="196">
        <v>66.53</v>
      </c>
      <c r="I134" s="197"/>
      <c r="J134" s="198">
        <f>ROUND(I134*H134,2)</f>
        <v>0</v>
      </c>
      <c r="K134" s="194" t="s">
        <v>165</v>
      </c>
      <c r="L134" s="54"/>
      <c r="M134" s="199" t="s">
        <v>20</v>
      </c>
      <c r="N134" s="200" t="s">
        <v>44</v>
      </c>
      <c r="O134" s="35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17" t="s">
        <v>166</v>
      </c>
      <c r="AT134" s="17" t="s">
        <v>161</v>
      </c>
      <c r="AU134" s="17" t="s">
        <v>81</v>
      </c>
      <c r="AY134" s="17" t="s">
        <v>159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22</v>
      </c>
      <c r="BK134" s="203">
        <f>ROUND(I134*H134,2)</f>
        <v>0</v>
      </c>
      <c r="BL134" s="17" t="s">
        <v>166</v>
      </c>
      <c r="BM134" s="17" t="s">
        <v>199</v>
      </c>
    </row>
    <row r="135" spans="2:51" s="13" customFormat="1" ht="13.5">
      <c r="B135" s="216"/>
      <c r="C135" s="217"/>
      <c r="D135" s="218" t="s">
        <v>168</v>
      </c>
      <c r="E135" s="219" t="s">
        <v>20</v>
      </c>
      <c r="F135" s="220" t="s">
        <v>200</v>
      </c>
      <c r="G135" s="217"/>
      <c r="H135" s="221">
        <v>66.53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168</v>
      </c>
      <c r="AU135" s="227" t="s">
        <v>81</v>
      </c>
      <c r="AV135" s="13" t="s">
        <v>81</v>
      </c>
      <c r="AW135" s="13" t="s">
        <v>37</v>
      </c>
      <c r="AX135" s="13" t="s">
        <v>73</v>
      </c>
      <c r="AY135" s="227" t="s">
        <v>159</v>
      </c>
    </row>
    <row r="136" spans="2:65" s="1" customFormat="1" ht="22.5" customHeight="1">
      <c r="B136" s="34"/>
      <c r="C136" s="192" t="s">
        <v>201</v>
      </c>
      <c r="D136" s="192" t="s">
        <v>161</v>
      </c>
      <c r="E136" s="193" t="s">
        <v>202</v>
      </c>
      <c r="F136" s="194" t="s">
        <v>203</v>
      </c>
      <c r="G136" s="195" t="s">
        <v>164</v>
      </c>
      <c r="H136" s="196">
        <v>15.12</v>
      </c>
      <c r="I136" s="197"/>
      <c r="J136" s="198">
        <f>ROUND(I136*H136,2)</f>
        <v>0</v>
      </c>
      <c r="K136" s="194" t="s">
        <v>165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7" t="s">
        <v>166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166</v>
      </c>
      <c r="BM136" s="17" t="s">
        <v>204</v>
      </c>
    </row>
    <row r="137" spans="2:51" s="12" customFormat="1" ht="27">
      <c r="B137" s="204"/>
      <c r="C137" s="205"/>
      <c r="D137" s="206" t="s">
        <v>168</v>
      </c>
      <c r="E137" s="207" t="s">
        <v>20</v>
      </c>
      <c r="F137" s="208" t="s">
        <v>205</v>
      </c>
      <c r="G137" s="205"/>
      <c r="H137" s="209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51" s="12" customFormat="1" ht="13.5">
      <c r="B138" s="204"/>
      <c r="C138" s="205"/>
      <c r="D138" s="206" t="s">
        <v>168</v>
      </c>
      <c r="E138" s="207" t="s">
        <v>20</v>
      </c>
      <c r="F138" s="208" t="s">
        <v>170</v>
      </c>
      <c r="G138" s="205"/>
      <c r="H138" s="209" t="s">
        <v>20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168</v>
      </c>
      <c r="AU138" s="215" t="s">
        <v>81</v>
      </c>
      <c r="AV138" s="12" t="s">
        <v>22</v>
      </c>
      <c r="AW138" s="12" t="s">
        <v>37</v>
      </c>
      <c r="AX138" s="12" t="s">
        <v>73</v>
      </c>
      <c r="AY138" s="215" t="s">
        <v>159</v>
      </c>
    </row>
    <row r="139" spans="2:51" s="12" customFormat="1" ht="13.5">
      <c r="B139" s="204"/>
      <c r="C139" s="205"/>
      <c r="D139" s="206" t="s">
        <v>168</v>
      </c>
      <c r="E139" s="207" t="s">
        <v>20</v>
      </c>
      <c r="F139" s="208" t="s">
        <v>206</v>
      </c>
      <c r="G139" s="205"/>
      <c r="H139" s="209" t="s">
        <v>20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168</v>
      </c>
      <c r="AU139" s="215" t="s">
        <v>81</v>
      </c>
      <c r="AV139" s="12" t="s">
        <v>22</v>
      </c>
      <c r="AW139" s="12" t="s">
        <v>37</v>
      </c>
      <c r="AX139" s="12" t="s">
        <v>73</v>
      </c>
      <c r="AY139" s="215" t="s">
        <v>159</v>
      </c>
    </row>
    <row r="140" spans="2:51" s="13" customFormat="1" ht="13.5">
      <c r="B140" s="216"/>
      <c r="C140" s="217"/>
      <c r="D140" s="218" t="s">
        <v>168</v>
      </c>
      <c r="E140" s="219" t="s">
        <v>20</v>
      </c>
      <c r="F140" s="220" t="s">
        <v>207</v>
      </c>
      <c r="G140" s="217"/>
      <c r="H140" s="221">
        <v>15.12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168</v>
      </c>
      <c r="AU140" s="227" t="s">
        <v>81</v>
      </c>
      <c r="AV140" s="13" t="s">
        <v>81</v>
      </c>
      <c r="AW140" s="13" t="s">
        <v>37</v>
      </c>
      <c r="AX140" s="13" t="s">
        <v>73</v>
      </c>
      <c r="AY140" s="227" t="s">
        <v>159</v>
      </c>
    </row>
    <row r="141" spans="2:65" s="1" customFormat="1" ht="22.5" customHeight="1">
      <c r="B141" s="34"/>
      <c r="C141" s="228" t="s">
        <v>208</v>
      </c>
      <c r="D141" s="228" t="s">
        <v>209</v>
      </c>
      <c r="E141" s="229" t="s">
        <v>210</v>
      </c>
      <c r="F141" s="230" t="s">
        <v>211</v>
      </c>
      <c r="G141" s="231" t="s">
        <v>198</v>
      </c>
      <c r="H141" s="232">
        <v>36.288</v>
      </c>
      <c r="I141" s="233"/>
      <c r="J141" s="234">
        <f>ROUND(I141*H141,2)</f>
        <v>0</v>
      </c>
      <c r="K141" s="230" t="s">
        <v>20</v>
      </c>
      <c r="L141" s="235"/>
      <c r="M141" s="236" t="s">
        <v>20</v>
      </c>
      <c r="N141" s="237" t="s">
        <v>44</v>
      </c>
      <c r="O141" s="35"/>
      <c r="P141" s="201">
        <f>O141*H141</f>
        <v>0</v>
      </c>
      <c r="Q141" s="201">
        <v>1</v>
      </c>
      <c r="R141" s="201">
        <f>Q141*H141</f>
        <v>36.288</v>
      </c>
      <c r="S141" s="201">
        <v>0</v>
      </c>
      <c r="T141" s="202">
        <f>S141*H141</f>
        <v>0</v>
      </c>
      <c r="AR141" s="17" t="s">
        <v>201</v>
      </c>
      <c r="AT141" s="17" t="s">
        <v>209</v>
      </c>
      <c r="AU141" s="17" t="s">
        <v>81</v>
      </c>
      <c r="AY141" s="17" t="s">
        <v>159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22</v>
      </c>
      <c r="BK141" s="203">
        <f>ROUND(I141*H141,2)</f>
        <v>0</v>
      </c>
      <c r="BL141" s="17" t="s">
        <v>166</v>
      </c>
      <c r="BM141" s="17" t="s">
        <v>212</v>
      </c>
    </row>
    <row r="142" spans="2:51" s="13" customFormat="1" ht="13.5">
      <c r="B142" s="216"/>
      <c r="C142" s="217"/>
      <c r="D142" s="206" t="s">
        <v>168</v>
      </c>
      <c r="E142" s="217"/>
      <c r="F142" s="238" t="s">
        <v>213</v>
      </c>
      <c r="G142" s="217"/>
      <c r="H142" s="239">
        <v>36.288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168</v>
      </c>
      <c r="AU142" s="227" t="s">
        <v>81</v>
      </c>
      <c r="AV142" s="13" t="s">
        <v>81</v>
      </c>
      <c r="AW142" s="13" t="s">
        <v>4</v>
      </c>
      <c r="AX142" s="13" t="s">
        <v>22</v>
      </c>
      <c r="AY142" s="227" t="s">
        <v>159</v>
      </c>
    </row>
    <row r="143" spans="2:63" s="11" customFormat="1" ht="29.85" customHeight="1">
      <c r="B143" s="175"/>
      <c r="C143" s="176"/>
      <c r="D143" s="189" t="s">
        <v>72</v>
      </c>
      <c r="E143" s="190" t="s">
        <v>214</v>
      </c>
      <c r="F143" s="190" t="s">
        <v>215</v>
      </c>
      <c r="G143" s="176"/>
      <c r="H143" s="176"/>
      <c r="I143" s="179"/>
      <c r="J143" s="191">
        <f>BK143</f>
        <v>0</v>
      </c>
      <c r="K143" s="176"/>
      <c r="L143" s="181"/>
      <c r="M143" s="182"/>
      <c r="N143" s="183"/>
      <c r="O143" s="183"/>
      <c r="P143" s="184">
        <f>SUM(P144:P187)</f>
        <v>0</v>
      </c>
      <c r="Q143" s="183"/>
      <c r="R143" s="184">
        <f>SUM(R144:R187)</f>
        <v>67.84130076</v>
      </c>
      <c r="S143" s="183"/>
      <c r="T143" s="185">
        <f>SUM(T144:T187)</f>
        <v>0</v>
      </c>
      <c r="AR143" s="186" t="s">
        <v>22</v>
      </c>
      <c r="AT143" s="187" t="s">
        <v>72</v>
      </c>
      <c r="AU143" s="187" t="s">
        <v>22</v>
      </c>
      <c r="AY143" s="186" t="s">
        <v>159</v>
      </c>
      <c r="BK143" s="188">
        <f>SUM(BK144:BK187)</f>
        <v>0</v>
      </c>
    </row>
    <row r="144" spans="2:65" s="1" customFormat="1" ht="22.5" customHeight="1">
      <c r="B144" s="34"/>
      <c r="C144" s="192" t="s">
        <v>27</v>
      </c>
      <c r="D144" s="192" t="s">
        <v>161</v>
      </c>
      <c r="E144" s="193" t="s">
        <v>216</v>
      </c>
      <c r="F144" s="194" t="s">
        <v>217</v>
      </c>
      <c r="G144" s="195" t="s">
        <v>164</v>
      </c>
      <c r="H144" s="196">
        <v>5.343</v>
      </c>
      <c r="I144" s="197"/>
      <c r="J144" s="198">
        <f>ROUND(I144*H144,2)</f>
        <v>0</v>
      </c>
      <c r="K144" s="194" t="s">
        <v>165</v>
      </c>
      <c r="L144" s="54"/>
      <c r="M144" s="199" t="s">
        <v>20</v>
      </c>
      <c r="N144" s="200" t="s">
        <v>44</v>
      </c>
      <c r="O144" s="35"/>
      <c r="P144" s="201">
        <f>O144*H144</f>
        <v>0</v>
      </c>
      <c r="Q144" s="201">
        <v>2.25634</v>
      </c>
      <c r="R144" s="201">
        <f>Q144*H144</f>
        <v>12.05562462</v>
      </c>
      <c r="S144" s="201">
        <v>0</v>
      </c>
      <c r="T144" s="202">
        <f>S144*H144</f>
        <v>0</v>
      </c>
      <c r="AR144" s="17" t="s">
        <v>166</v>
      </c>
      <c r="AT144" s="17" t="s">
        <v>161</v>
      </c>
      <c r="AU144" s="17" t="s">
        <v>81</v>
      </c>
      <c r="AY144" s="17" t="s">
        <v>159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22</v>
      </c>
      <c r="BK144" s="203">
        <f>ROUND(I144*H144,2)</f>
        <v>0</v>
      </c>
      <c r="BL144" s="17" t="s">
        <v>166</v>
      </c>
      <c r="BM144" s="17" t="s">
        <v>218</v>
      </c>
    </row>
    <row r="145" spans="2:51" s="12" customFormat="1" ht="27">
      <c r="B145" s="204"/>
      <c r="C145" s="205"/>
      <c r="D145" s="206" t="s">
        <v>168</v>
      </c>
      <c r="E145" s="207" t="s">
        <v>20</v>
      </c>
      <c r="F145" s="208" t="s">
        <v>219</v>
      </c>
      <c r="G145" s="205"/>
      <c r="H145" s="209" t="s">
        <v>20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168</v>
      </c>
      <c r="AU145" s="215" t="s">
        <v>81</v>
      </c>
      <c r="AV145" s="12" t="s">
        <v>22</v>
      </c>
      <c r="AW145" s="12" t="s">
        <v>37</v>
      </c>
      <c r="AX145" s="12" t="s">
        <v>73</v>
      </c>
      <c r="AY145" s="215" t="s">
        <v>159</v>
      </c>
    </row>
    <row r="146" spans="2:51" s="12" customFormat="1" ht="13.5">
      <c r="B146" s="204"/>
      <c r="C146" s="205"/>
      <c r="D146" s="206" t="s">
        <v>168</v>
      </c>
      <c r="E146" s="207" t="s">
        <v>20</v>
      </c>
      <c r="F146" s="208" t="s">
        <v>220</v>
      </c>
      <c r="G146" s="205"/>
      <c r="H146" s="209" t="s">
        <v>20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168</v>
      </c>
      <c r="AU146" s="215" t="s">
        <v>81</v>
      </c>
      <c r="AV146" s="12" t="s">
        <v>22</v>
      </c>
      <c r="AW146" s="12" t="s">
        <v>37</v>
      </c>
      <c r="AX146" s="12" t="s">
        <v>73</v>
      </c>
      <c r="AY146" s="215" t="s">
        <v>159</v>
      </c>
    </row>
    <row r="147" spans="2:51" s="12" customFormat="1" ht="13.5">
      <c r="B147" s="204"/>
      <c r="C147" s="205"/>
      <c r="D147" s="206" t="s">
        <v>168</v>
      </c>
      <c r="E147" s="207" t="s">
        <v>20</v>
      </c>
      <c r="F147" s="208" t="s">
        <v>170</v>
      </c>
      <c r="G147" s="205"/>
      <c r="H147" s="209" t="s">
        <v>20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168</v>
      </c>
      <c r="AU147" s="215" t="s">
        <v>81</v>
      </c>
      <c r="AV147" s="12" t="s">
        <v>22</v>
      </c>
      <c r="AW147" s="12" t="s">
        <v>37</v>
      </c>
      <c r="AX147" s="12" t="s">
        <v>73</v>
      </c>
      <c r="AY147" s="215" t="s">
        <v>159</v>
      </c>
    </row>
    <row r="148" spans="2:51" s="12" customFormat="1" ht="13.5">
      <c r="B148" s="204"/>
      <c r="C148" s="205"/>
      <c r="D148" s="206" t="s">
        <v>168</v>
      </c>
      <c r="E148" s="207" t="s">
        <v>20</v>
      </c>
      <c r="F148" s="208" t="s">
        <v>221</v>
      </c>
      <c r="G148" s="205"/>
      <c r="H148" s="209" t="s">
        <v>20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168</v>
      </c>
      <c r="AU148" s="215" t="s">
        <v>81</v>
      </c>
      <c r="AV148" s="12" t="s">
        <v>22</v>
      </c>
      <c r="AW148" s="12" t="s">
        <v>37</v>
      </c>
      <c r="AX148" s="12" t="s">
        <v>73</v>
      </c>
      <c r="AY148" s="215" t="s">
        <v>159</v>
      </c>
    </row>
    <row r="149" spans="2:51" s="13" customFormat="1" ht="13.5">
      <c r="B149" s="216"/>
      <c r="C149" s="217"/>
      <c r="D149" s="218" t="s">
        <v>168</v>
      </c>
      <c r="E149" s="219" t="s">
        <v>20</v>
      </c>
      <c r="F149" s="220" t="s">
        <v>222</v>
      </c>
      <c r="G149" s="217"/>
      <c r="H149" s="221">
        <v>5.343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168</v>
      </c>
      <c r="AU149" s="227" t="s">
        <v>81</v>
      </c>
      <c r="AV149" s="13" t="s">
        <v>81</v>
      </c>
      <c r="AW149" s="13" t="s">
        <v>37</v>
      </c>
      <c r="AX149" s="13" t="s">
        <v>73</v>
      </c>
      <c r="AY149" s="227" t="s">
        <v>159</v>
      </c>
    </row>
    <row r="150" spans="2:65" s="1" customFormat="1" ht="22.5" customHeight="1">
      <c r="B150" s="34"/>
      <c r="C150" s="192" t="s">
        <v>223</v>
      </c>
      <c r="D150" s="192" t="s">
        <v>161</v>
      </c>
      <c r="E150" s="193" t="s">
        <v>224</v>
      </c>
      <c r="F150" s="194" t="s">
        <v>225</v>
      </c>
      <c r="G150" s="195" t="s">
        <v>164</v>
      </c>
      <c r="H150" s="196">
        <v>14.968</v>
      </c>
      <c r="I150" s="197"/>
      <c r="J150" s="198">
        <f>ROUND(I150*H150,2)</f>
        <v>0</v>
      </c>
      <c r="K150" s="194" t="s">
        <v>165</v>
      </c>
      <c r="L150" s="54"/>
      <c r="M150" s="199" t="s">
        <v>20</v>
      </c>
      <c r="N150" s="200" t="s">
        <v>44</v>
      </c>
      <c r="O150" s="35"/>
      <c r="P150" s="201">
        <f>O150*H150</f>
        <v>0</v>
      </c>
      <c r="Q150" s="201">
        <v>2.45329</v>
      </c>
      <c r="R150" s="201">
        <f>Q150*H150</f>
        <v>36.72084472</v>
      </c>
      <c r="S150" s="201">
        <v>0</v>
      </c>
      <c r="T150" s="202">
        <f>S150*H150</f>
        <v>0</v>
      </c>
      <c r="AR150" s="17" t="s">
        <v>166</v>
      </c>
      <c r="AT150" s="17" t="s">
        <v>161</v>
      </c>
      <c r="AU150" s="17" t="s">
        <v>81</v>
      </c>
      <c r="AY150" s="17" t="s">
        <v>159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22</v>
      </c>
      <c r="BK150" s="203">
        <f>ROUND(I150*H150,2)</f>
        <v>0</v>
      </c>
      <c r="BL150" s="17" t="s">
        <v>166</v>
      </c>
      <c r="BM150" s="17" t="s">
        <v>226</v>
      </c>
    </row>
    <row r="151" spans="2:51" s="12" customFormat="1" ht="27">
      <c r="B151" s="204"/>
      <c r="C151" s="205"/>
      <c r="D151" s="206" t="s">
        <v>168</v>
      </c>
      <c r="E151" s="207" t="s">
        <v>20</v>
      </c>
      <c r="F151" s="208" t="s">
        <v>219</v>
      </c>
      <c r="G151" s="205"/>
      <c r="H151" s="209" t="s">
        <v>20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168</v>
      </c>
      <c r="AU151" s="215" t="s">
        <v>81</v>
      </c>
      <c r="AV151" s="12" t="s">
        <v>22</v>
      </c>
      <c r="AW151" s="12" t="s">
        <v>37</v>
      </c>
      <c r="AX151" s="12" t="s">
        <v>73</v>
      </c>
      <c r="AY151" s="215" t="s">
        <v>159</v>
      </c>
    </row>
    <row r="152" spans="2:51" s="12" customFormat="1" ht="13.5">
      <c r="B152" s="204"/>
      <c r="C152" s="205"/>
      <c r="D152" s="206" t="s">
        <v>168</v>
      </c>
      <c r="E152" s="207" t="s">
        <v>20</v>
      </c>
      <c r="F152" s="208" t="s">
        <v>220</v>
      </c>
      <c r="G152" s="205"/>
      <c r="H152" s="209" t="s">
        <v>20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168</v>
      </c>
      <c r="AU152" s="215" t="s">
        <v>81</v>
      </c>
      <c r="AV152" s="12" t="s">
        <v>22</v>
      </c>
      <c r="AW152" s="12" t="s">
        <v>37</v>
      </c>
      <c r="AX152" s="12" t="s">
        <v>73</v>
      </c>
      <c r="AY152" s="215" t="s">
        <v>159</v>
      </c>
    </row>
    <row r="153" spans="2:51" s="12" customFormat="1" ht="13.5">
      <c r="B153" s="204"/>
      <c r="C153" s="205"/>
      <c r="D153" s="206" t="s">
        <v>168</v>
      </c>
      <c r="E153" s="207" t="s">
        <v>20</v>
      </c>
      <c r="F153" s="208" t="s">
        <v>170</v>
      </c>
      <c r="G153" s="205"/>
      <c r="H153" s="209" t="s">
        <v>20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168</v>
      </c>
      <c r="AU153" s="215" t="s">
        <v>81</v>
      </c>
      <c r="AV153" s="12" t="s">
        <v>22</v>
      </c>
      <c r="AW153" s="12" t="s">
        <v>37</v>
      </c>
      <c r="AX153" s="12" t="s">
        <v>73</v>
      </c>
      <c r="AY153" s="215" t="s">
        <v>159</v>
      </c>
    </row>
    <row r="154" spans="2:51" s="12" customFormat="1" ht="13.5">
      <c r="B154" s="204"/>
      <c r="C154" s="205"/>
      <c r="D154" s="206" t="s">
        <v>168</v>
      </c>
      <c r="E154" s="207" t="s">
        <v>20</v>
      </c>
      <c r="F154" s="208" t="s">
        <v>227</v>
      </c>
      <c r="G154" s="205"/>
      <c r="H154" s="209" t="s">
        <v>20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168</v>
      </c>
      <c r="AU154" s="215" t="s">
        <v>81</v>
      </c>
      <c r="AV154" s="12" t="s">
        <v>22</v>
      </c>
      <c r="AW154" s="12" t="s">
        <v>37</v>
      </c>
      <c r="AX154" s="12" t="s">
        <v>73</v>
      </c>
      <c r="AY154" s="215" t="s">
        <v>159</v>
      </c>
    </row>
    <row r="155" spans="2:51" s="12" customFormat="1" ht="13.5">
      <c r="B155" s="204"/>
      <c r="C155" s="205"/>
      <c r="D155" s="206" t="s">
        <v>168</v>
      </c>
      <c r="E155" s="207" t="s">
        <v>20</v>
      </c>
      <c r="F155" s="208" t="s">
        <v>228</v>
      </c>
      <c r="G155" s="205"/>
      <c r="H155" s="209" t="s">
        <v>20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168</v>
      </c>
      <c r="AU155" s="215" t="s">
        <v>81</v>
      </c>
      <c r="AV155" s="12" t="s">
        <v>22</v>
      </c>
      <c r="AW155" s="12" t="s">
        <v>37</v>
      </c>
      <c r="AX155" s="12" t="s">
        <v>73</v>
      </c>
      <c r="AY155" s="215" t="s">
        <v>159</v>
      </c>
    </row>
    <row r="156" spans="2:51" s="13" customFormat="1" ht="13.5">
      <c r="B156" s="216"/>
      <c r="C156" s="217"/>
      <c r="D156" s="206" t="s">
        <v>168</v>
      </c>
      <c r="E156" s="240" t="s">
        <v>20</v>
      </c>
      <c r="F156" s="238" t="s">
        <v>229</v>
      </c>
      <c r="G156" s="217"/>
      <c r="H156" s="239">
        <v>5.866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168</v>
      </c>
      <c r="AU156" s="227" t="s">
        <v>81</v>
      </c>
      <c r="AV156" s="13" t="s">
        <v>81</v>
      </c>
      <c r="AW156" s="13" t="s">
        <v>37</v>
      </c>
      <c r="AX156" s="13" t="s">
        <v>73</v>
      </c>
      <c r="AY156" s="227" t="s">
        <v>159</v>
      </c>
    </row>
    <row r="157" spans="2:51" s="12" customFormat="1" ht="13.5">
      <c r="B157" s="204"/>
      <c r="C157" s="205"/>
      <c r="D157" s="206" t="s">
        <v>168</v>
      </c>
      <c r="E157" s="207" t="s">
        <v>20</v>
      </c>
      <c r="F157" s="208" t="s">
        <v>230</v>
      </c>
      <c r="G157" s="205"/>
      <c r="H157" s="209" t="s">
        <v>20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168</v>
      </c>
      <c r="AU157" s="215" t="s">
        <v>81</v>
      </c>
      <c r="AV157" s="12" t="s">
        <v>22</v>
      </c>
      <c r="AW157" s="12" t="s">
        <v>37</v>
      </c>
      <c r="AX157" s="12" t="s">
        <v>73</v>
      </c>
      <c r="AY157" s="215" t="s">
        <v>159</v>
      </c>
    </row>
    <row r="158" spans="2:51" s="13" customFormat="1" ht="13.5">
      <c r="B158" s="216"/>
      <c r="C158" s="217"/>
      <c r="D158" s="218" t="s">
        <v>168</v>
      </c>
      <c r="E158" s="219" t="s">
        <v>20</v>
      </c>
      <c r="F158" s="220" t="s">
        <v>231</v>
      </c>
      <c r="G158" s="217"/>
      <c r="H158" s="221">
        <v>9.102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168</v>
      </c>
      <c r="AU158" s="227" t="s">
        <v>81</v>
      </c>
      <c r="AV158" s="13" t="s">
        <v>81</v>
      </c>
      <c r="AW158" s="13" t="s">
        <v>37</v>
      </c>
      <c r="AX158" s="13" t="s">
        <v>73</v>
      </c>
      <c r="AY158" s="227" t="s">
        <v>159</v>
      </c>
    </row>
    <row r="159" spans="2:65" s="1" customFormat="1" ht="22.5" customHeight="1">
      <c r="B159" s="34"/>
      <c r="C159" s="192" t="s">
        <v>232</v>
      </c>
      <c r="D159" s="192" t="s">
        <v>161</v>
      </c>
      <c r="E159" s="193" t="s">
        <v>233</v>
      </c>
      <c r="F159" s="194" t="s">
        <v>234</v>
      </c>
      <c r="G159" s="195" t="s">
        <v>235</v>
      </c>
      <c r="H159" s="196">
        <v>30.945</v>
      </c>
      <c r="I159" s="197"/>
      <c r="J159" s="198">
        <f>ROUND(I159*H159,2)</f>
        <v>0</v>
      </c>
      <c r="K159" s="194" t="s">
        <v>165</v>
      </c>
      <c r="L159" s="54"/>
      <c r="M159" s="199" t="s">
        <v>20</v>
      </c>
      <c r="N159" s="200" t="s">
        <v>44</v>
      </c>
      <c r="O159" s="35"/>
      <c r="P159" s="201">
        <f>O159*H159</f>
        <v>0</v>
      </c>
      <c r="Q159" s="201">
        <v>0.00103</v>
      </c>
      <c r="R159" s="201">
        <f>Q159*H159</f>
        <v>0.03187335</v>
      </c>
      <c r="S159" s="201">
        <v>0</v>
      </c>
      <c r="T159" s="202">
        <f>S159*H159</f>
        <v>0</v>
      </c>
      <c r="AR159" s="17" t="s">
        <v>166</v>
      </c>
      <c r="AT159" s="17" t="s">
        <v>161</v>
      </c>
      <c r="AU159" s="17" t="s">
        <v>81</v>
      </c>
      <c r="AY159" s="17" t="s">
        <v>159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22</v>
      </c>
      <c r="BK159" s="203">
        <f>ROUND(I159*H159,2)</f>
        <v>0</v>
      </c>
      <c r="BL159" s="17" t="s">
        <v>166</v>
      </c>
      <c r="BM159" s="17" t="s">
        <v>236</v>
      </c>
    </row>
    <row r="160" spans="2:51" s="12" customFormat="1" ht="27">
      <c r="B160" s="204"/>
      <c r="C160" s="205"/>
      <c r="D160" s="206" t="s">
        <v>168</v>
      </c>
      <c r="E160" s="207" t="s">
        <v>20</v>
      </c>
      <c r="F160" s="208" t="s">
        <v>219</v>
      </c>
      <c r="G160" s="205"/>
      <c r="H160" s="209" t="s">
        <v>20</v>
      </c>
      <c r="I160" s="210"/>
      <c r="J160" s="205"/>
      <c r="K160" s="205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168</v>
      </c>
      <c r="AU160" s="215" t="s">
        <v>81</v>
      </c>
      <c r="AV160" s="12" t="s">
        <v>22</v>
      </c>
      <c r="AW160" s="12" t="s">
        <v>37</v>
      </c>
      <c r="AX160" s="12" t="s">
        <v>73</v>
      </c>
      <c r="AY160" s="215" t="s">
        <v>159</v>
      </c>
    </row>
    <row r="161" spans="2:51" s="12" customFormat="1" ht="13.5">
      <c r="B161" s="204"/>
      <c r="C161" s="205"/>
      <c r="D161" s="206" t="s">
        <v>168</v>
      </c>
      <c r="E161" s="207" t="s">
        <v>20</v>
      </c>
      <c r="F161" s="208" t="s">
        <v>220</v>
      </c>
      <c r="G161" s="205"/>
      <c r="H161" s="209" t="s">
        <v>20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168</v>
      </c>
      <c r="AU161" s="215" t="s">
        <v>81</v>
      </c>
      <c r="AV161" s="12" t="s">
        <v>22</v>
      </c>
      <c r="AW161" s="12" t="s">
        <v>37</v>
      </c>
      <c r="AX161" s="12" t="s">
        <v>73</v>
      </c>
      <c r="AY161" s="215" t="s">
        <v>159</v>
      </c>
    </row>
    <row r="162" spans="2:51" s="12" customFormat="1" ht="13.5">
      <c r="B162" s="204"/>
      <c r="C162" s="205"/>
      <c r="D162" s="206" t="s">
        <v>168</v>
      </c>
      <c r="E162" s="207" t="s">
        <v>20</v>
      </c>
      <c r="F162" s="208" t="s">
        <v>170</v>
      </c>
      <c r="G162" s="205"/>
      <c r="H162" s="209" t="s">
        <v>20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168</v>
      </c>
      <c r="AU162" s="215" t="s">
        <v>81</v>
      </c>
      <c r="AV162" s="12" t="s">
        <v>22</v>
      </c>
      <c r="AW162" s="12" t="s">
        <v>37</v>
      </c>
      <c r="AX162" s="12" t="s">
        <v>73</v>
      </c>
      <c r="AY162" s="215" t="s">
        <v>159</v>
      </c>
    </row>
    <row r="163" spans="2:51" s="12" customFormat="1" ht="13.5">
      <c r="B163" s="204"/>
      <c r="C163" s="205"/>
      <c r="D163" s="206" t="s">
        <v>168</v>
      </c>
      <c r="E163" s="207" t="s">
        <v>20</v>
      </c>
      <c r="F163" s="208" t="s">
        <v>237</v>
      </c>
      <c r="G163" s="205"/>
      <c r="H163" s="209" t="s">
        <v>20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168</v>
      </c>
      <c r="AU163" s="215" t="s">
        <v>81</v>
      </c>
      <c r="AV163" s="12" t="s">
        <v>22</v>
      </c>
      <c r="AW163" s="12" t="s">
        <v>37</v>
      </c>
      <c r="AX163" s="12" t="s">
        <v>73</v>
      </c>
      <c r="AY163" s="215" t="s">
        <v>159</v>
      </c>
    </row>
    <row r="164" spans="2:51" s="13" customFormat="1" ht="13.5">
      <c r="B164" s="216"/>
      <c r="C164" s="217"/>
      <c r="D164" s="206" t="s">
        <v>168</v>
      </c>
      <c r="E164" s="240" t="s">
        <v>20</v>
      </c>
      <c r="F164" s="238" t="s">
        <v>238</v>
      </c>
      <c r="G164" s="217"/>
      <c r="H164" s="239">
        <v>3.135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168</v>
      </c>
      <c r="AU164" s="227" t="s">
        <v>81</v>
      </c>
      <c r="AV164" s="13" t="s">
        <v>81</v>
      </c>
      <c r="AW164" s="13" t="s">
        <v>37</v>
      </c>
      <c r="AX164" s="13" t="s">
        <v>73</v>
      </c>
      <c r="AY164" s="227" t="s">
        <v>159</v>
      </c>
    </row>
    <row r="165" spans="2:51" s="12" customFormat="1" ht="13.5">
      <c r="B165" s="204"/>
      <c r="C165" s="205"/>
      <c r="D165" s="206" t="s">
        <v>168</v>
      </c>
      <c r="E165" s="207" t="s">
        <v>20</v>
      </c>
      <c r="F165" s="208" t="s">
        <v>239</v>
      </c>
      <c r="G165" s="205"/>
      <c r="H165" s="209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51" s="13" customFormat="1" ht="13.5">
      <c r="B166" s="216"/>
      <c r="C166" s="217"/>
      <c r="D166" s="218" t="s">
        <v>168</v>
      </c>
      <c r="E166" s="219" t="s">
        <v>20</v>
      </c>
      <c r="F166" s="220" t="s">
        <v>240</v>
      </c>
      <c r="G166" s="217"/>
      <c r="H166" s="221">
        <v>27.81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81</v>
      </c>
      <c r="AV166" s="13" t="s">
        <v>81</v>
      </c>
      <c r="AW166" s="13" t="s">
        <v>37</v>
      </c>
      <c r="AX166" s="13" t="s">
        <v>73</v>
      </c>
      <c r="AY166" s="227" t="s">
        <v>159</v>
      </c>
    </row>
    <row r="167" spans="2:65" s="1" customFormat="1" ht="22.5" customHeight="1">
      <c r="B167" s="34"/>
      <c r="C167" s="192" t="s">
        <v>241</v>
      </c>
      <c r="D167" s="192" t="s">
        <v>161</v>
      </c>
      <c r="E167" s="193" t="s">
        <v>242</v>
      </c>
      <c r="F167" s="194" t="s">
        <v>243</v>
      </c>
      <c r="G167" s="195" t="s">
        <v>235</v>
      </c>
      <c r="H167" s="196">
        <v>30.945</v>
      </c>
      <c r="I167" s="197"/>
      <c r="J167" s="198">
        <f>ROUND(I167*H167,2)</f>
        <v>0</v>
      </c>
      <c r="K167" s="194" t="s">
        <v>165</v>
      </c>
      <c r="L167" s="54"/>
      <c r="M167" s="199" t="s">
        <v>20</v>
      </c>
      <c r="N167" s="200" t="s">
        <v>44</v>
      </c>
      <c r="O167" s="35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17" t="s">
        <v>166</v>
      </c>
      <c r="AT167" s="17" t="s">
        <v>161</v>
      </c>
      <c r="AU167" s="17" t="s">
        <v>81</v>
      </c>
      <c r="AY167" s="17" t="s">
        <v>159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22</v>
      </c>
      <c r="BK167" s="203">
        <f>ROUND(I167*H167,2)</f>
        <v>0</v>
      </c>
      <c r="BL167" s="17" t="s">
        <v>166</v>
      </c>
      <c r="BM167" s="17" t="s">
        <v>244</v>
      </c>
    </row>
    <row r="168" spans="2:65" s="1" customFormat="1" ht="22.5" customHeight="1">
      <c r="B168" s="34"/>
      <c r="C168" s="192" t="s">
        <v>245</v>
      </c>
      <c r="D168" s="192" t="s">
        <v>161</v>
      </c>
      <c r="E168" s="193" t="s">
        <v>246</v>
      </c>
      <c r="F168" s="194" t="s">
        <v>247</v>
      </c>
      <c r="G168" s="195" t="s">
        <v>164</v>
      </c>
      <c r="H168" s="196">
        <v>2.273</v>
      </c>
      <c r="I168" s="197"/>
      <c r="J168" s="198">
        <f>ROUND(I168*H168,2)</f>
        <v>0</v>
      </c>
      <c r="K168" s="194" t="s">
        <v>165</v>
      </c>
      <c r="L168" s="54"/>
      <c r="M168" s="199" t="s">
        <v>20</v>
      </c>
      <c r="N168" s="200" t="s">
        <v>44</v>
      </c>
      <c r="O168" s="35"/>
      <c r="P168" s="201">
        <f>O168*H168</f>
        <v>0</v>
      </c>
      <c r="Q168" s="201">
        <v>2.45329</v>
      </c>
      <c r="R168" s="201">
        <f>Q168*H168</f>
        <v>5.57632817</v>
      </c>
      <c r="S168" s="201">
        <v>0</v>
      </c>
      <c r="T168" s="202">
        <f>S168*H168</f>
        <v>0</v>
      </c>
      <c r="AR168" s="17" t="s">
        <v>166</v>
      </c>
      <c r="AT168" s="17" t="s">
        <v>161</v>
      </c>
      <c r="AU168" s="17" t="s">
        <v>81</v>
      </c>
      <c r="AY168" s="17" t="s">
        <v>159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22</v>
      </c>
      <c r="BK168" s="203">
        <f>ROUND(I168*H168,2)</f>
        <v>0</v>
      </c>
      <c r="BL168" s="17" t="s">
        <v>166</v>
      </c>
      <c r="BM168" s="17" t="s">
        <v>248</v>
      </c>
    </row>
    <row r="169" spans="2:51" s="12" customFormat="1" ht="27">
      <c r="B169" s="204"/>
      <c r="C169" s="205"/>
      <c r="D169" s="206" t="s">
        <v>168</v>
      </c>
      <c r="E169" s="207" t="s">
        <v>20</v>
      </c>
      <c r="F169" s="208" t="s">
        <v>219</v>
      </c>
      <c r="G169" s="205"/>
      <c r="H169" s="209" t="s">
        <v>20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168</v>
      </c>
      <c r="AU169" s="215" t="s">
        <v>81</v>
      </c>
      <c r="AV169" s="12" t="s">
        <v>22</v>
      </c>
      <c r="AW169" s="12" t="s">
        <v>37</v>
      </c>
      <c r="AX169" s="12" t="s">
        <v>73</v>
      </c>
      <c r="AY169" s="215" t="s">
        <v>159</v>
      </c>
    </row>
    <row r="170" spans="2:51" s="12" customFormat="1" ht="13.5">
      <c r="B170" s="204"/>
      <c r="C170" s="205"/>
      <c r="D170" s="206" t="s">
        <v>168</v>
      </c>
      <c r="E170" s="207" t="s">
        <v>20</v>
      </c>
      <c r="F170" s="208" t="s">
        <v>220</v>
      </c>
      <c r="G170" s="205"/>
      <c r="H170" s="209" t="s">
        <v>20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168</v>
      </c>
      <c r="AU170" s="215" t="s">
        <v>81</v>
      </c>
      <c r="AV170" s="12" t="s">
        <v>22</v>
      </c>
      <c r="AW170" s="12" t="s">
        <v>37</v>
      </c>
      <c r="AX170" s="12" t="s">
        <v>73</v>
      </c>
      <c r="AY170" s="215" t="s">
        <v>159</v>
      </c>
    </row>
    <row r="171" spans="2:51" s="12" customFormat="1" ht="13.5">
      <c r="B171" s="204"/>
      <c r="C171" s="205"/>
      <c r="D171" s="206" t="s">
        <v>168</v>
      </c>
      <c r="E171" s="207" t="s">
        <v>20</v>
      </c>
      <c r="F171" s="208" t="s">
        <v>170</v>
      </c>
      <c r="G171" s="205"/>
      <c r="H171" s="209" t="s">
        <v>20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168</v>
      </c>
      <c r="AU171" s="215" t="s">
        <v>81</v>
      </c>
      <c r="AV171" s="12" t="s">
        <v>22</v>
      </c>
      <c r="AW171" s="12" t="s">
        <v>37</v>
      </c>
      <c r="AX171" s="12" t="s">
        <v>73</v>
      </c>
      <c r="AY171" s="215" t="s">
        <v>159</v>
      </c>
    </row>
    <row r="172" spans="2:51" s="12" customFormat="1" ht="13.5">
      <c r="B172" s="204"/>
      <c r="C172" s="205"/>
      <c r="D172" s="206" t="s">
        <v>168</v>
      </c>
      <c r="E172" s="207" t="s">
        <v>20</v>
      </c>
      <c r="F172" s="208" t="s">
        <v>249</v>
      </c>
      <c r="G172" s="205"/>
      <c r="H172" s="209" t="s">
        <v>20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168</v>
      </c>
      <c r="AU172" s="215" t="s">
        <v>81</v>
      </c>
      <c r="AV172" s="12" t="s">
        <v>22</v>
      </c>
      <c r="AW172" s="12" t="s">
        <v>37</v>
      </c>
      <c r="AX172" s="12" t="s">
        <v>73</v>
      </c>
      <c r="AY172" s="215" t="s">
        <v>159</v>
      </c>
    </row>
    <row r="173" spans="2:51" s="13" customFormat="1" ht="13.5">
      <c r="B173" s="216"/>
      <c r="C173" s="217"/>
      <c r="D173" s="218" t="s">
        <v>168</v>
      </c>
      <c r="E173" s="219" t="s">
        <v>20</v>
      </c>
      <c r="F173" s="220" t="s">
        <v>250</v>
      </c>
      <c r="G173" s="217"/>
      <c r="H173" s="221">
        <v>2.273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81</v>
      </c>
      <c r="AV173" s="13" t="s">
        <v>81</v>
      </c>
      <c r="AW173" s="13" t="s">
        <v>37</v>
      </c>
      <c r="AX173" s="13" t="s">
        <v>73</v>
      </c>
      <c r="AY173" s="227" t="s">
        <v>159</v>
      </c>
    </row>
    <row r="174" spans="2:65" s="1" customFormat="1" ht="22.5" customHeight="1">
      <c r="B174" s="34"/>
      <c r="C174" s="192" t="s">
        <v>8</v>
      </c>
      <c r="D174" s="192" t="s">
        <v>161</v>
      </c>
      <c r="E174" s="193" t="s">
        <v>251</v>
      </c>
      <c r="F174" s="194" t="s">
        <v>252</v>
      </c>
      <c r="G174" s="195" t="s">
        <v>235</v>
      </c>
      <c r="H174" s="196">
        <v>5.58</v>
      </c>
      <c r="I174" s="197"/>
      <c r="J174" s="198">
        <f>ROUND(I174*H174,2)</f>
        <v>0</v>
      </c>
      <c r="K174" s="194" t="s">
        <v>165</v>
      </c>
      <c r="L174" s="54"/>
      <c r="M174" s="199" t="s">
        <v>20</v>
      </c>
      <c r="N174" s="200" t="s">
        <v>44</v>
      </c>
      <c r="O174" s="35"/>
      <c r="P174" s="201">
        <f>O174*H174</f>
        <v>0</v>
      </c>
      <c r="Q174" s="201">
        <v>0.00103</v>
      </c>
      <c r="R174" s="201">
        <f>Q174*H174</f>
        <v>0.005747400000000001</v>
      </c>
      <c r="S174" s="201">
        <v>0</v>
      </c>
      <c r="T174" s="202">
        <f>S174*H174</f>
        <v>0</v>
      </c>
      <c r="AR174" s="17" t="s">
        <v>166</v>
      </c>
      <c r="AT174" s="17" t="s">
        <v>161</v>
      </c>
      <c r="AU174" s="17" t="s">
        <v>81</v>
      </c>
      <c r="AY174" s="17" t="s">
        <v>159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22</v>
      </c>
      <c r="BK174" s="203">
        <f>ROUND(I174*H174,2)</f>
        <v>0</v>
      </c>
      <c r="BL174" s="17" t="s">
        <v>166</v>
      </c>
      <c r="BM174" s="17" t="s">
        <v>253</v>
      </c>
    </row>
    <row r="175" spans="2:51" s="12" customFormat="1" ht="27">
      <c r="B175" s="204"/>
      <c r="C175" s="205"/>
      <c r="D175" s="206" t="s">
        <v>168</v>
      </c>
      <c r="E175" s="207" t="s">
        <v>20</v>
      </c>
      <c r="F175" s="208" t="s">
        <v>219</v>
      </c>
      <c r="G175" s="205"/>
      <c r="H175" s="209" t="s">
        <v>20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168</v>
      </c>
      <c r="AU175" s="215" t="s">
        <v>81</v>
      </c>
      <c r="AV175" s="12" t="s">
        <v>22</v>
      </c>
      <c r="AW175" s="12" t="s">
        <v>37</v>
      </c>
      <c r="AX175" s="12" t="s">
        <v>73</v>
      </c>
      <c r="AY175" s="215" t="s">
        <v>159</v>
      </c>
    </row>
    <row r="176" spans="2:51" s="12" customFormat="1" ht="13.5">
      <c r="B176" s="204"/>
      <c r="C176" s="205"/>
      <c r="D176" s="206" t="s">
        <v>168</v>
      </c>
      <c r="E176" s="207" t="s">
        <v>20</v>
      </c>
      <c r="F176" s="208" t="s">
        <v>220</v>
      </c>
      <c r="G176" s="205"/>
      <c r="H176" s="209" t="s">
        <v>20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168</v>
      </c>
      <c r="AU176" s="215" t="s">
        <v>81</v>
      </c>
      <c r="AV176" s="12" t="s">
        <v>22</v>
      </c>
      <c r="AW176" s="12" t="s">
        <v>37</v>
      </c>
      <c r="AX176" s="12" t="s">
        <v>73</v>
      </c>
      <c r="AY176" s="215" t="s">
        <v>159</v>
      </c>
    </row>
    <row r="177" spans="2:51" s="12" customFormat="1" ht="13.5">
      <c r="B177" s="204"/>
      <c r="C177" s="205"/>
      <c r="D177" s="206" t="s">
        <v>168</v>
      </c>
      <c r="E177" s="207" t="s">
        <v>20</v>
      </c>
      <c r="F177" s="208" t="s">
        <v>170</v>
      </c>
      <c r="G177" s="205"/>
      <c r="H177" s="209" t="s">
        <v>20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168</v>
      </c>
      <c r="AU177" s="215" t="s">
        <v>81</v>
      </c>
      <c r="AV177" s="12" t="s">
        <v>22</v>
      </c>
      <c r="AW177" s="12" t="s">
        <v>37</v>
      </c>
      <c r="AX177" s="12" t="s">
        <v>73</v>
      </c>
      <c r="AY177" s="215" t="s">
        <v>159</v>
      </c>
    </row>
    <row r="178" spans="2:51" s="12" customFormat="1" ht="13.5">
      <c r="B178" s="204"/>
      <c r="C178" s="205"/>
      <c r="D178" s="206" t="s">
        <v>168</v>
      </c>
      <c r="E178" s="207" t="s">
        <v>20</v>
      </c>
      <c r="F178" s="208" t="s">
        <v>249</v>
      </c>
      <c r="G178" s="205"/>
      <c r="H178" s="209" t="s">
        <v>20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168</v>
      </c>
      <c r="AU178" s="215" t="s">
        <v>81</v>
      </c>
      <c r="AV178" s="12" t="s">
        <v>22</v>
      </c>
      <c r="AW178" s="12" t="s">
        <v>37</v>
      </c>
      <c r="AX178" s="12" t="s">
        <v>73</v>
      </c>
      <c r="AY178" s="215" t="s">
        <v>159</v>
      </c>
    </row>
    <row r="179" spans="2:51" s="13" customFormat="1" ht="13.5">
      <c r="B179" s="216"/>
      <c r="C179" s="217"/>
      <c r="D179" s="218" t="s">
        <v>168</v>
      </c>
      <c r="E179" s="219" t="s">
        <v>20</v>
      </c>
      <c r="F179" s="220" t="s">
        <v>254</v>
      </c>
      <c r="G179" s="217"/>
      <c r="H179" s="221">
        <v>5.58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168</v>
      </c>
      <c r="AU179" s="227" t="s">
        <v>81</v>
      </c>
      <c r="AV179" s="13" t="s">
        <v>81</v>
      </c>
      <c r="AW179" s="13" t="s">
        <v>37</v>
      </c>
      <c r="AX179" s="13" t="s">
        <v>73</v>
      </c>
      <c r="AY179" s="227" t="s">
        <v>159</v>
      </c>
    </row>
    <row r="180" spans="2:65" s="1" customFormat="1" ht="22.5" customHeight="1">
      <c r="B180" s="34"/>
      <c r="C180" s="192" t="s">
        <v>255</v>
      </c>
      <c r="D180" s="192" t="s">
        <v>161</v>
      </c>
      <c r="E180" s="193" t="s">
        <v>256</v>
      </c>
      <c r="F180" s="194" t="s">
        <v>257</v>
      </c>
      <c r="G180" s="195" t="s">
        <v>235</v>
      </c>
      <c r="H180" s="196">
        <v>5.58</v>
      </c>
      <c r="I180" s="197"/>
      <c r="J180" s="198">
        <f>ROUND(I180*H180,2)</f>
        <v>0</v>
      </c>
      <c r="K180" s="194" t="s">
        <v>165</v>
      </c>
      <c r="L180" s="54"/>
      <c r="M180" s="199" t="s">
        <v>20</v>
      </c>
      <c r="N180" s="200" t="s">
        <v>44</v>
      </c>
      <c r="O180" s="35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17" t="s">
        <v>166</v>
      </c>
      <c r="AT180" s="17" t="s">
        <v>161</v>
      </c>
      <c r="AU180" s="17" t="s">
        <v>81</v>
      </c>
      <c r="AY180" s="17" t="s">
        <v>159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22</v>
      </c>
      <c r="BK180" s="203">
        <f>ROUND(I180*H180,2)</f>
        <v>0</v>
      </c>
      <c r="BL180" s="17" t="s">
        <v>166</v>
      </c>
      <c r="BM180" s="17" t="s">
        <v>258</v>
      </c>
    </row>
    <row r="181" spans="2:65" s="1" customFormat="1" ht="22.5" customHeight="1">
      <c r="B181" s="34"/>
      <c r="C181" s="192" t="s">
        <v>259</v>
      </c>
      <c r="D181" s="192" t="s">
        <v>161</v>
      </c>
      <c r="E181" s="193" t="s">
        <v>260</v>
      </c>
      <c r="F181" s="194" t="s">
        <v>261</v>
      </c>
      <c r="G181" s="195" t="s">
        <v>198</v>
      </c>
      <c r="H181" s="196">
        <v>2.25</v>
      </c>
      <c r="I181" s="197"/>
      <c r="J181" s="198">
        <f>ROUND(I181*H181,2)</f>
        <v>0</v>
      </c>
      <c r="K181" s="194" t="s">
        <v>165</v>
      </c>
      <c r="L181" s="54"/>
      <c r="M181" s="199" t="s">
        <v>20</v>
      </c>
      <c r="N181" s="200" t="s">
        <v>44</v>
      </c>
      <c r="O181" s="35"/>
      <c r="P181" s="201">
        <f>O181*H181</f>
        <v>0</v>
      </c>
      <c r="Q181" s="201">
        <v>1.06017</v>
      </c>
      <c r="R181" s="201">
        <f>Q181*H181</f>
        <v>2.3853825</v>
      </c>
      <c r="S181" s="201">
        <v>0</v>
      </c>
      <c r="T181" s="202">
        <f>S181*H181</f>
        <v>0</v>
      </c>
      <c r="AR181" s="17" t="s">
        <v>166</v>
      </c>
      <c r="AT181" s="17" t="s">
        <v>161</v>
      </c>
      <c r="AU181" s="17" t="s">
        <v>81</v>
      </c>
      <c r="AY181" s="17" t="s">
        <v>159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22</v>
      </c>
      <c r="BK181" s="203">
        <f>ROUND(I181*H181,2)</f>
        <v>0</v>
      </c>
      <c r="BL181" s="17" t="s">
        <v>166</v>
      </c>
      <c r="BM181" s="17" t="s">
        <v>262</v>
      </c>
    </row>
    <row r="182" spans="2:51" s="12" customFormat="1" ht="13.5">
      <c r="B182" s="204"/>
      <c r="C182" s="205"/>
      <c r="D182" s="206" t="s">
        <v>168</v>
      </c>
      <c r="E182" s="207" t="s">
        <v>20</v>
      </c>
      <c r="F182" s="208" t="s">
        <v>263</v>
      </c>
      <c r="G182" s="205"/>
      <c r="H182" s="209" t="s">
        <v>20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168</v>
      </c>
      <c r="AU182" s="215" t="s">
        <v>81</v>
      </c>
      <c r="AV182" s="12" t="s">
        <v>22</v>
      </c>
      <c r="AW182" s="12" t="s">
        <v>37</v>
      </c>
      <c r="AX182" s="12" t="s">
        <v>73</v>
      </c>
      <c r="AY182" s="215" t="s">
        <v>159</v>
      </c>
    </row>
    <row r="183" spans="2:51" s="12" customFormat="1" ht="13.5">
      <c r="B183" s="204"/>
      <c r="C183" s="205"/>
      <c r="D183" s="206" t="s">
        <v>168</v>
      </c>
      <c r="E183" s="207" t="s">
        <v>20</v>
      </c>
      <c r="F183" s="208" t="s">
        <v>170</v>
      </c>
      <c r="G183" s="205"/>
      <c r="H183" s="209" t="s">
        <v>20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168</v>
      </c>
      <c r="AU183" s="215" t="s">
        <v>81</v>
      </c>
      <c r="AV183" s="12" t="s">
        <v>22</v>
      </c>
      <c r="AW183" s="12" t="s">
        <v>37</v>
      </c>
      <c r="AX183" s="12" t="s">
        <v>73</v>
      </c>
      <c r="AY183" s="215" t="s">
        <v>159</v>
      </c>
    </row>
    <row r="184" spans="2:51" s="13" customFormat="1" ht="13.5">
      <c r="B184" s="216"/>
      <c r="C184" s="217"/>
      <c r="D184" s="218" t="s">
        <v>168</v>
      </c>
      <c r="E184" s="219" t="s">
        <v>20</v>
      </c>
      <c r="F184" s="220" t="s">
        <v>264</v>
      </c>
      <c r="G184" s="217"/>
      <c r="H184" s="221">
        <v>2.25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168</v>
      </c>
      <c r="AU184" s="227" t="s">
        <v>81</v>
      </c>
      <c r="AV184" s="13" t="s">
        <v>81</v>
      </c>
      <c r="AW184" s="13" t="s">
        <v>37</v>
      </c>
      <c r="AX184" s="13" t="s">
        <v>73</v>
      </c>
      <c r="AY184" s="227" t="s">
        <v>159</v>
      </c>
    </row>
    <row r="185" spans="2:65" s="1" customFormat="1" ht="22.5" customHeight="1">
      <c r="B185" s="34"/>
      <c r="C185" s="192" t="s">
        <v>265</v>
      </c>
      <c r="D185" s="192" t="s">
        <v>161</v>
      </c>
      <c r="E185" s="193" t="s">
        <v>266</v>
      </c>
      <c r="F185" s="194" t="s">
        <v>267</v>
      </c>
      <c r="G185" s="195" t="s">
        <v>164</v>
      </c>
      <c r="H185" s="196">
        <v>4.5</v>
      </c>
      <c r="I185" s="197"/>
      <c r="J185" s="198">
        <f>ROUND(I185*H185,2)</f>
        <v>0</v>
      </c>
      <c r="K185" s="194" t="s">
        <v>165</v>
      </c>
      <c r="L185" s="54"/>
      <c r="M185" s="199" t="s">
        <v>20</v>
      </c>
      <c r="N185" s="200" t="s">
        <v>44</v>
      </c>
      <c r="O185" s="35"/>
      <c r="P185" s="201">
        <f>O185*H185</f>
        <v>0</v>
      </c>
      <c r="Q185" s="201">
        <v>2.459</v>
      </c>
      <c r="R185" s="201">
        <f>Q185*H185</f>
        <v>11.0655</v>
      </c>
      <c r="S185" s="201">
        <v>0</v>
      </c>
      <c r="T185" s="202">
        <f>S185*H185</f>
        <v>0</v>
      </c>
      <c r="AR185" s="17" t="s">
        <v>166</v>
      </c>
      <c r="AT185" s="17" t="s">
        <v>161</v>
      </c>
      <c r="AU185" s="17" t="s">
        <v>81</v>
      </c>
      <c r="AY185" s="17" t="s">
        <v>159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22</v>
      </c>
      <c r="BK185" s="203">
        <f>ROUND(I185*H185,2)</f>
        <v>0</v>
      </c>
      <c r="BL185" s="17" t="s">
        <v>166</v>
      </c>
      <c r="BM185" s="17" t="s">
        <v>268</v>
      </c>
    </row>
    <row r="186" spans="2:51" s="12" customFormat="1" ht="13.5">
      <c r="B186" s="204"/>
      <c r="C186" s="205"/>
      <c r="D186" s="206" t="s">
        <v>168</v>
      </c>
      <c r="E186" s="207" t="s">
        <v>20</v>
      </c>
      <c r="F186" s="208" t="s">
        <v>269</v>
      </c>
      <c r="G186" s="205"/>
      <c r="H186" s="209" t="s">
        <v>20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168</v>
      </c>
      <c r="AU186" s="215" t="s">
        <v>81</v>
      </c>
      <c r="AV186" s="12" t="s">
        <v>22</v>
      </c>
      <c r="AW186" s="12" t="s">
        <v>37</v>
      </c>
      <c r="AX186" s="12" t="s">
        <v>73</v>
      </c>
      <c r="AY186" s="215" t="s">
        <v>159</v>
      </c>
    </row>
    <row r="187" spans="2:51" s="13" customFormat="1" ht="13.5">
      <c r="B187" s="216"/>
      <c r="C187" s="217"/>
      <c r="D187" s="206" t="s">
        <v>168</v>
      </c>
      <c r="E187" s="240" t="s">
        <v>20</v>
      </c>
      <c r="F187" s="238" t="s">
        <v>270</v>
      </c>
      <c r="G187" s="217"/>
      <c r="H187" s="239">
        <v>4.5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168</v>
      </c>
      <c r="AU187" s="227" t="s">
        <v>81</v>
      </c>
      <c r="AV187" s="13" t="s">
        <v>81</v>
      </c>
      <c r="AW187" s="13" t="s">
        <v>37</v>
      </c>
      <c r="AX187" s="13" t="s">
        <v>73</v>
      </c>
      <c r="AY187" s="227" t="s">
        <v>159</v>
      </c>
    </row>
    <row r="188" spans="2:63" s="11" customFormat="1" ht="29.85" customHeight="1">
      <c r="B188" s="175"/>
      <c r="C188" s="176"/>
      <c r="D188" s="189" t="s">
        <v>72</v>
      </c>
      <c r="E188" s="190" t="s">
        <v>176</v>
      </c>
      <c r="F188" s="190" t="s">
        <v>271</v>
      </c>
      <c r="G188" s="176"/>
      <c r="H188" s="176"/>
      <c r="I188" s="179"/>
      <c r="J188" s="191">
        <f>BK188</f>
        <v>0</v>
      </c>
      <c r="K188" s="176"/>
      <c r="L188" s="181"/>
      <c r="M188" s="182"/>
      <c r="N188" s="183"/>
      <c r="O188" s="183"/>
      <c r="P188" s="184">
        <f>SUM(P189:P429)</f>
        <v>0</v>
      </c>
      <c r="Q188" s="183"/>
      <c r="R188" s="184">
        <f>SUM(R189:R429)</f>
        <v>250.49059676000002</v>
      </c>
      <c r="S188" s="183"/>
      <c r="T188" s="185">
        <f>SUM(T189:T429)</f>
        <v>0</v>
      </c>
      <c r="AR188" s="186" t="s">
        <v>22</v>
      </c>
      <c r="AT188" s="187" t="s">
        <v>72</v>
      </c>
      <c r="AU188" s="187" t="s">
        <v>22</v>
      </c>
      <c r="AY188" s="186" t="s">
        <v>159</v>
      </c>
      <c r="BK188" s="188">
        <f>SUM(BK189:BK429)</f>
        <v>0</v>
      </c>
    </row>
    <row r="189" spans="2:65" s="1" customFormat="1" ht="22.5" customHeight="1">
      <c r="B189" s="34"/>
      <c r="C189" s="192" t="s">
        <v>272</v>
      </c>
      <c r="D189" s="192" t="s">
        <v>161</v>
      </c>
      <c r="E189" s="193" t="s">
        <v>273</v>
      </c>
      <c r="F189" s="194" t="s">
        <v>274</v>
      </c>
      <c r="G189" s="195" t="s">
        <v>275</v>
      </c>
      <c r="H189" s="196">
        <v>20</v>
      </c>
      <c r="I189" s="197"/>
      <c r="J189" s="198">
        <f>ROUND(I189*H189,2)</f>
        <v>0</v>
      </c>
      <c r="K189" s="194" t="s">
        <v>165</v>
      </c>
      <c r="L189" s="54"/>
      <c r="M189" s="199" t="s">
        <v>20</v>
      </c>
      <c r="N189" s="200" t="s">
        <v>44</v>
      </c>
      <c r="O189" s="35"/>
      <c r="P189" s="201">
        <f>O189*H189</f>
        <v>0</v>
      </c>
      <c r="Q189" s="201">
        <v>0.01262</v>
      </c>
      <c r="R189" s="201">
        <f>Q189*H189</f>
        <v>0.25239999999999996</v>
      </c>
      <c r="S189" s="201">
        <v>0</v>
      </c>
      <c r="T189" s="202">
        <f>S189*H189</f>
        <v>0</v>
      </c>
      <c r="AR189" s="17" t="s">
        <v>166</v>
      </c>
      <c r="AT189" s="17" t="s">
        <v>161</v>
      </c>
      <c r="AU189" s="17" t="s">
        <v>81</v>
      </c>
      <c r="AY189" s="17" t="s">
        <v>159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22</v>
      </c>
      <c r="BK189" s="203">
        <f>ROUND(I189*H189,2)</f>
        <v>0</v>
      </c>
      <c r="BL189" s="17" t="s">
        <v>166</v>
      </c>
      <c r="BM189" s="17" t="s">
        <v>276</v>
      </c>
    </row>
    <row r="190" spans="2:51" s="12" customFormat="1" ht="27">
      <c r="B190" s="204"/>
      <c r="C190" s="205"/>
      <c r="D190" s="206" t="s">
        <v>168</v>
      </c>
      <c r="E190" s="207" t="s">
        <v>20</v>
      </c>
      <c r="F190" s="208" t="s">
        <v>277</v>
      </c>
      <c r="G190" s="205"/>
      <c r="H190" s="209" t="s">
        <v>20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168</v>
      </c>
      <c r="AU190" s="215" t="s">
        <v>81</v>
      </c>
      <c r="AV190" s="12" t="s">
        <v>22</v>
      </c>
      <c r="AW190" s="12" t="s">
        <v>37</v>
      </c>
      <c r="AX190" s="12" t="s">
        <v>73</v>
      </c>
      <c r="AY190" s="215" t="s">
        <v>159</v>
      </c>
    </row>
    <row r="191" spans="2:51" s="12" customFormat="1" ht="13.5">
      <c r="B191" s="204"/>
      <c r="C191" s="205"/>
      <c r="D191" s="206" t="s">
        <v>168</v>
      </c>
      <c r="E191" s="207" t="s">
        <v>20</v>
      </c>
      <c r="F191" s="208" t="s">
        <v>170</v>
      </c>
      <c r="G191" s="205"/>
      <c r="H191" s="209" t="s">
        <v>20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168</v>
      </c>
      <c r="AU191" s="215" t="s">
        <v>81</v>
      </c>
      <c r="AV191" s="12" t="s">
        <v>22</v>
      </c>
      <c r="AW191" s="12" t="s">
        <v>37</v>
      </c>
      <c r="AX191" s="12" t="s">
        <v>73</v>
      </c>
      <c r="AY191" s="215" t="s">
        <v>159</v>
      </c>
    </row>
    <row r="192" spans="2:51" s="13" customFormat="1" ht="13.5">
      <c r="B192" s="216"/>
      <c r="C192" s="217"/>
      <c r="D192" s="218" t="s">
        <v>168</v>
      </c>
      <c r="E192" s="219" t="s">
        <v>20</v>
      </c>
      <c r="F192" s="220" t="s">
        <v>278</v>
      </c>
      <c r="G192" s="217"/>
      <c r="H192" s="221">
        <v>20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168</v>
      </c>
      <c r="AU192" s="227" t="s">
        <v>81</v>
      </c>
      <c r="AV192" s="13" t="s">
        <v>81</v>
      </c>
      <c r="AW192" s="13" t="s">
        <v>37</v>
      </c>
      <c r="AX192" s="13" t="s">
        <v>73</v>
      </c>
      <c r="AY192" s="227" t="s">
        <v>159</v>
      </c>
    </row>
    <row r="193" spans="2:65" s="1" customFormat="1" ht="22.5" customHeight="1">
      <c r="B193" s="34"/>
      <c r="C193" s="192" t="s">
        <v>279</v>
      </c>
      <c r="D193" s="192" t="s">
        <v>161</v>
      </c>
      <c r="E193" s="193" t="s">
        <v>280</v>
      </c>
      <c r="F193" s="194" t="s">
        <v>281</v>
      </c>
      <c r="G193" s="195" t="s">
        <v>275</v>
      </c>
      <c r="H193" s="196">
        <v>10</v>
      </c>
      <c r="I193" s="197"/>
      <c r="J193" s="198">
        <f>ROUND(I193*H193,2)</f>
        <v>0</v>
      </c>
      <c r="K193" s="194" t="s">
        <v>165</v>
      </c>
      <c r="L193" s="54"/>
      <c r="M193" s="199" t="s">
        <v>20</v>
      </c>
      <c r="N193" s="200" t="s">
        <v>44</v>
      </c>
      <c r="O193" s="35"/>
      <c r="P193" s="201">
        <f>O193*H193</f>
        <v>0</v>
      </c>
      <c r="Q193" s="201">
        <v>0.02524</v>
      </c>
      <c r="R193" s="201">
        <f>Q193*H193</f>
        <v>0.25239999999999996</v>
      </c>
      <c r="S193" s="201">
        <v>0</v>
      </c>
      <c r="T193" s="202">
        <f>S193*H193</f>
        <v>0</v>
      </c>
      <c r="AR193" s="17" t="s">
        <v>166</v>
      </c>
      <c r="AT193" s="17" t="s">
        <v>161</v>
      </c>
      <c r="AU193" s="17" t="s">
        <v>81</v>
      </c>
      <c r="AY193" s="17" t="s">
        <v>159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22</v>
      </c>
      <c r="BK193" s="203">
        <f>ROUND(I193*H193,2)</f>
        <v>0</v>
      </c>
      <c r="BL193" s="17" t="s">
        <v>166</v>
      </c>
      <c r="BM193" s="17" t="s">
        <v>282</v>
      </c>
    </row>
    <row r="194" spans="2:51" s="12" customFormat="1" ht="27">
      <c r="B194" s="204"/>
      <c r="C194" s="205"/>
      <c r="D194" s="206" t="s">
        <v>168</v>
      </c>
      <c r="E194" s="207" t="s">
        <v>20</v>
      </c>
      <c r="F194" s="208" t="s">
        <v>277</v>
      </c>
      <c r="G194" s="205"/>
      <c r="H194" s="209" t="s">
        <v>20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168</v>
      </c>
      <c r="AU194" s="215" t="s">
        <v>81</v>
      </c>
      <c r="AV194" s="12" t="s">
        <v>22</v>
      </c>
      <c r="AW194" s="12" t="s">
        <v>37</v>
      </c>
      <c r="AX194" s="12" t="s">
        <v>73</v>
      </c>
      <c r="AY194" s="215" t="s">
        <v>159</v>
      </c>
    </row>
    <row r="195" spans="2:51" s="12" customFormat="1" ht="13.5">
      <c r="B195" s="204"/>
      <c r="C195" s="205"/>
      <c r="D195" s="206" t="s">
        <v>168</v>
      </c>
      <c r="E195" s="207" t="s">
        <v>20</v>
      </c>
      <c r="F195" s="208" t="s">
        <v>170</v>
      </c>
      <c r="G195" s="205"/>
      <c r="H195" s="209" t="s">
        <v>20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168</v>
      </c>
      <c r="AU195" s="215" t="s">
        <v>81</v>
      </c>
      <c r="AV195" s="12" t="s">
        <v>22</v>
      </c>
      <c r="AW195" s="12" t="s">
        <v>37</v>
      </c>
      <c r="AX195" s="12" t="s">
        <v>73</v>
      </c>
      <c r="AY195" s="215" t="s">
        <v>159</v>
      </c>
    </row>
    <row r="196" spans="2:51" s="13" customFormat="1" ht="13.5">
      <c r="B196" s="216"/>
      <c r="C196" s="217"/>
      <c r="D196" s="218" t="s">
        <v>168</v>
      </c>
      <c r="E196" s="219" t="s">
        <v>20</v>
      </c>
      <c r="F196" s="220" t="s">
        <v>283</v>
      </c>
      <c r="G196" s="217"/>
      <c r="H196" s="221">
        <v>10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168</v>
      </c>
      <c r="AU196" s="227" t="s">
        <v>81</v>
      </c>
      <c r="AV196" s="13" t="s">
        <v>81</v>
      </c>
      <c r="AW196" s="13" t="s">
        <v>37</v>
      </c>
      <c r="AX196" s="13" t="s">
        <v>73</v>
      </c>
      <c r="AY196" s="227" t="s">
        <v>159</v>
      </c>
    </row>
    <row r="197" spans="2:65" s="1" customFormat="1" ht="22.5" customHeight="1">
      <c r="B197" s="34"/>
      <c r="C197" s="192" t="s">
        <v>7</v>
      </c>
      <c r="D197" s="192" t="s">
        <v>161</v>
      </c>
      <c r="E197" s="193" t="s">
        <v>284</v>
      </c>
      <c r="F197" s="194" t="s">
        <v>285</v>
      </c>
      <c r="G197" s="195" t="s">
        <v>275</v>
      </c>
      <c r="H197" s="196">
        <v>5</v>
      </c>
      <c r="I197" s="197"/>
      <c r="J197" s="198">
        <f>ROUND(I197*H197,2)</f>
        <v>0</v>
      </c>
      <c r="K197" s="194" t="s">
        <v>165</v>
      </c>
      <c r="L197" s="54"/>
      <c r="M197" s="199" t="s">
        <v>20</v>
      </c>
      <c r="N197" s="200" t="s">
        <v>44</v>
      </c>
      <c r="O197" s="35"/>
      <c r="P197" s="201">
        <f>O197*H197</f>
        <v>0</v>
      </c>
      <c r="Q197" s="201">
        <v>0.09686</v>
      </c>
      <c r="R197" s="201">
        <f>Q197*H197</f>
        <v>0.4843</v>
      </c>
      <c r="S197" s="201">
        <v>0</v>
      </c>
      <c r="T197" s="202">
        <f>S197*H197</f>
        <v>0</v>
      </c>
      <c r="AR197" s="17" t="s">
        <v>166</v>
      </c>
      <c r="AT197" s="17" t="s">
        <v>161</v>
      </c>
      <c r="AU197" s="17" t="s">
        <v>81</v>
      </c>
      <c r="AY197" s="17" t="s">
        <v>159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22</v>
      </c>
      <c r="BK197" s="203">
        <f>ROUND(I197*H197,2)</f>
        <v>0</v>
      </c>
      <c r="BL197" s="17" t="s">
        <v>166</v>
      </c>
      <c r="BM197" s="17" t="s">
        <v>286</v>
      </c>
    </row>
    <row r="198" spans="2:51" s="12" customFormat="1" ht="27">
      <c r="B198" s="204"/>
      <c r="C198" s="205"/>
      <c r="D198" s="206" t="s">
        <v>168</v>
      </c>
      <c r="E198" s="207" t="s">
        <v>20</v>
      </c>
      <c r="F198" s="208" t="s">
        <v>277</v>
      </c>
      <c r="G198" s="205"/>
      <c r="H198" s="209" t="s">
        <v>20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168</v>
      </c>
      <c r="AU198" s="215" t="s">
        <v>81</v>
      </c>
      <c r="AV198" s="12" t="s">
        <v>22</v>
      </c>
      <c r="AW198" s="12" t="s">
        <v>37</v>
      </c>
      <c r="AX198" s="12" t="s">
        <v>73</v>
      </c>
      <c r="AY198" s="215" t="s">
        <v>159</v>
      </c>
    </row>
    <row r="199" spans="2:51" s="12" customFormat="1" ht="13.5">
      <c r="B199" s="204"/>
      <c r="C199" s="205"/>
      <c r="D199" s="206" t="s">
        <v>168</v>
      </c>
      <c r="E199" s="207" t="s">
        <v>20</v>
      </c>
      <c r="F199" s="208" t="s">
        <v>170</v>
      </c>
      <c r="G199" s="205"/>
      <c r="H199" s="209" t="s">
        <v>20</v>
      </c>
      <c r="I199" s="210"/>
      <c r="J199" s="205"/>
      <c r="K199" s="205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168</v>
      </c>
      <c r="AU199" s="215" t="s">
        <v>81</v>
      </c>
      <c r="AV199" s="12" t="s">
        <v>22</v>
      </c>
      <c r="AW199" s="12" t="s">
        <v>37</v>
      </c>
      <c r="AX199" s="12" t="s">
        <v>73</v>
      </c>
      <c r="AY199" s="215" t="s">
        <v>159</v>
      </c>
    </row>
    <row r="200" spans="2:51" s="13" customFormat="1" ht="13.5">
      <c r="B200" s="216"/>
      <c r="C200" s="217"/>
      <c r="D200" s="218" t="s">
        <v>168</v>
      </c>
      <c r="E200" s="219" t="s">
        <v>20</v>
      </c>
      <c r="F200" s="220" t="s">
        <v>287</v>
      </c>
      <c r="G200" s="217"/>
      <c r="H200" s="221">
        <v>5</v>
      </c>
      <c r="I200" s="222"/>
      <c r="J200" s="217"/>
      <c r="K200" s="217"/>
      <c r="L200" s="223"/>
      <c r="M200" s="224"/>
      <c r="N200" s="225"/>
      <c r="O200" s="225"/>
      <c r="P200" s="225"/>
      <c r="Q200" s="225"/>
      <c r="R200" s="225"/>
      <c r="S200" s="225"/>
      <c r="T200" s="226"/>
      <c r="AT200" s="227" t="s">
        <v>168</v>
      </c>
      <c r="AU200" s="227" t="s">
        <v>81</v>
      </c>
      <c r="AV200" s="13" t="s">
        <v>81</v>
      </c>
      <c r="AW200" s="13" t="s">
        <v>37</v>
      </c>
      <c r="AX200" s="13" t="s">
        <v>73</v>
      </c>
      <c r="AY200" s="227" t="s">
        <v>159</v>
      </c>
    </row>
    <row r="201" spans="2:65" s="1" customFormat="1" ht="22.5" customHeight="1">
      <c r="B201" s="34"/>
      <c r="C201" s="192" t="s">
        <v>288</v>
      </c>
      <c r="D201" s="192" t="s">
        <v>161</v>
      </c>
      <c r="E201" s="193" t="s">
        <v>289</v>
      </c>
      <c r="F201" s="194" t="s">
        <v>290</v>
      </c>
      <c r="G201" s="195" t="s">
        <v>275</v>
      </c>
      <c r="H201" s="196">
        <v>11</v>
      </c>
      <c r="I201" s="197"/>
      <c r="J201" s="198">
        <f>ROUND(I201*H201,2)</f>
        <v>0</v>
      </c>
      <c r="K201" s="194" t="s">
        <v>165</v>
      </c>
      <c r="L201" s="54"/>
      <c r="M201" s="199" t="s">
        <v>20</v>
      </c>
      <c r="N201" s="200" t="s">
        <v>44</v>
      </c>
      <c r="O201" s="35"/>
      <c r="P201" s="201">
        <f>O201*H201</f>
        <v>0</v>
      </c>
      <c r="Q201" s="201">
        <v>0.18142</v>
      </c>
      <c r="R201" s="201">
        <f>Q201*H201</f>
        <v>1.99562</v>
      </c>
      <c r="S201" s="201">
        <v>0</v>
      </c>
      <c r="T201" s="202">
        <f>S201*H201</f>
        <v>0</v>
      </c>
      <c r="AR201" s="17" t="s">
        <v>166</v>
      </c>
      <c r="AT201" s="17" t="s">
        <v>161</v>
      </c>
      <c r="AU201" s="17" t="s">
        <v>81</v>
      </c>
      <c r="AY201" s="17" t="s">
        <v>159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22</v>
      </c>
      <c r="BK201" s="203">
        <f>ROUND(I201*H201,2)</f>
        <v>0</v>
      </c>
      <c r="BL201" s="17" t="s">
        <v>166</v>
      </c>
      <c r="BM201" s="17" t="s">
        <v>291</v>
      </c>
    </row>
    <row r="202" spans="2:51" s="12" customFormat="1" ht="27">
      <c r="B202" s="204"/>
      <c r="C202" s="205"/>
      <c r="D202" s="206" t="s">
        <v>168</v>
      </c>
      <c r="E202" s="207" t="s">
        <v>20</v>
      </c>
      <c r="F202" s="208" t="s">
        <v>277</v>
      </c>
      <c r="G202" s="205"/>
      <c r="H202" s="209" t="s">
        <v>20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168</v>
      </c>
      <c r="AU202" s="215" t="s">
        <v>81</v>
      </c>
      <c r="AV202" s="12" t="s">
        <v>22</v>
      </c>
      <c r="AW202" s="12" t="s">
        <v>37</v>
      </c>
      <c r="AX202" s="12" t="s">
        <v>73</v>
      </c>
      <c r="AY202" s="215" t="s">
        <v>159</v>
      </c>
    </row>
    <row r="203" spans="2:51" s="12" customFormat="1" ht="13.5">
      <c r="B203" s="204"/>
      <c r="C203" s="205"/>
      <c r="D203" s="206" t="s">
        <v>168</v>
      </c>
      <c r="E203" s="207" t="s">
        <v>20</v>
      </c>
      <c r="F203" s="208" t="s">
        <v>170</v>
      </c>
      <c r="G203" s="205"/>
      <c r="H203" s="209" t="s">
        <v>20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168</v>
      </c>
      <c r="AU203" s="215" t="s">
        <v>81</v>
      </c>
      <c r="AV203" s="12" t="s">
        <v>22</v>
      </c>
      <c r="AW203" s="12" t="s">
        <v>37</v>
      </c>
      <c r="AX203" s="12" t="s">
        <v>73</v>
      </c>
      <c r="AY203" s="215" t="s">
        <v>159</v>
      </c>
    </row>
    <row r="204" spans="2:51" s="12" customFormat="1" ht="13.5">
      <c r="B204" s="204"/>
      <c r="C204" s="205"/>
      <c r="D204" s="206" t="s">
        <v>168</v>
      </c>
      <c r="E204" s="207" t="s">
        <v>20</v>
      </c>
      <c r="F204" s="208" t="s">
        <v>292</v>
      </c>
      <c r="G204" s="205"/>
      <c r="H204" s="209" t="s">
        <v>20</v>
      </c>
      <c r="I204" s="210"/>
      <c r="J204" s="205"/>
      <c r="K204" s="205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168</v>
      </c>
      <c r="AU204" s="215" t="s">
        <v>81</v>
      </c>
      <c r="AV204" s="12" t="s">
        <v>22</v>
      </c>
      <c r="AW204" s="12" t="s">
        <v>37</v>
      </c>
      <c r="AX204" s="12" t="s">
        <v>73</v>
      </c>
      <c r="AY204" s="215" t="s">
        <v>159</v>
      </c>
    </row>
    <row r="205" spans="2:51" s="13" customFormat="1" ht="13.5">
      <c r="B205" s="216"/>
      <c r="C205" s="217"/>
      <c r="D205" s="206" t="s">
        <v>168</v>
      </c>
      <c r="E205" s="240" t="s">
        <v>20</v>
      </c>
      <c r="F205" s="238" t="s">
        <v>293</v>
      </c>
      <c r="G205" s="217"/>
      <c r="H205" s="239">
        <v>2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168</v>
      </c>
      <c r="AU205" s="227" t="s">
        <v>81</v>
      </c>
      <c r="AV205" s="13" t="s">
        <v>81</v>
      </c>
      <c r="AW205" s="13" t="s">
        <v>37</v>
      </c>
      <c r="AX205" s="13" t="s">
        <v>73</v>
      </c>
      <c r="AY205" s="227" t="s">
        <v>159</v>
      </c>
    </row>
    <row r="206" spans="2:51" s="13" customFormat="1" ht="13.5">
      <c r="B206" s="216"/>
      <c r="C206" s="217"/>
      <c r="D206" s="206" t="s">
        <v>168</v>
      </c>
      <c r="E206" s="240" t="s">
        <v>20</v>
      </c>
      <c r="F206" s="238" t="s">
        <v>294</v>
      </c>
      <c r="G206" s="217"/>
      <c r="H206" s="239">
        <v>2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168</v>
      </c>
      <c r="AU206" s="227" t="s">
        <v>81</v>
      </c>
      <c r="AV206" s="13" t="s">
        <v>81</v>
      </c>
      <c r="AW206" s="13" t="s">
        <v>37</v>
      </c>
      <c r="AX206" s="13" t="s">
        <v>73</v>
      </c>
      <c r="AY206" s="227" t="s">
        <v>159</v>
      </c>
    </row>
    <row r="207" spans="2:51" s="13" customFormat="1" ht="13.5">
      <c r="B207" s="216"/>
      <c r="C207" s="217"/>
      <c r="D207" s="206" t="s">
        <v>168</v>
      </c>
      <c r="E207" s="240" t="s">
        <v>20</v>
      </c>
      <c r="F207" s="238" t="s">
        <v>295</v>
      </c>
      <c r="G207" s="217"/>
      <c r="H207" s="239">
        <v>1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168</v>
      </c>
      <c r="AU207" s="227" t="s">
        <v>81</v>
      </c>
      <c r="AV207" s="13" t="s">
        <v>81</v>
      </c>
      <c r="AW207" s="13" t="s">
        <v>37</v>
      </c>
      <c r="AX207" s="13" t="s">
        <v>73</v>
      </c>
      <c r="AY207" s="227" t="s">
        <v>159</v>
      </c>
    </row>
    <row r="208" spans="2:51" s="13" customFormat="1" ht="13.5">
      <c r="B208" s="216"/>
      <c r="C208" s="217"/>
      <c r="D208" s="206" t="s">
        <v>168</v>
      </c>
      <c r="E208" s="240" t="s">
        <v>20</v>
      </c>
      <c r="F208" s="238" t="s">
        <v>296</v>
      </c>
      <c r="G208" s="217"/>
      <c r="H208" s="239">
        <v>2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168</v>
      </c>
      <c r="AU208" s="227" t="s">
        <v>81</v>
      </c>
      <c r="AV208" s="13" t="s">
        <v>81</v>
      </c>
      <c r="AW208" s="13" t="s">
        <v>37</v>
      </c>
      <c r="AX208" s="13" t="s">
        <v>73</v>
      </c>
      <c r="AY208" s="227" t="s">
        <v>159</v>
      </c>
    </row>
    <row r="209" spans="2:51" s="12" customFormat="1" ht="13.5">
      <c r="B209" s="204"/>
      <c r="C209" s="205"/>
      <c r="D209" s="206" t="s">
        <v>168</v>
      </c>
      <c r="E209" s="207" t="s">
        <v>20</v>
      </c>
      <c r="F209" s="208" t="s">
        <v>297</v>
      </c>
      <c r="G209" s="205"/>
      <c r="H209" s="209" t="s">
        <v>20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168</v>
      </c>
      <c r="AU209" s="215" t="s">
        <v>81</v>
      </c>
      <c r="AV209" s="12" t="s">
        <v>22</v>
      </c>
      <c r="AW209" s="12" t="s">
        <v>37</v>
      </c>
      <c r="AX209" s="12" t="s">
        <v>73</v>
      </c>
      <c r="AY209" s="215" t="s">
        <v>159</v>
      </c>
    </row>
    <row r="210" spans="2:51" s="13" customFormat="1" ht="13.5">
      <c r="B210" s="216"/>
      <c r="C210" s="217"/>
      <c r="D210" s="206" t="s">
        <v>168</v>
      </c>
      <c r="E210" s="240" t="s">
        <v>20</v>
      </c>
      <c r="F210" s="238" t="s">
        <v>298</v>
      </c>
      <c r="G210" s="217"/>
      <c r="H210" s="239">
        <v>2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168</v>
      </c>
      <c r="AU210" s="227" t="s">
        <v>81</v>
      </c>
      <c r="AV210" s="13" t="s">
        <v>81</v>
      </c>
      <c r="AW210" s="13" t="s">
        <v>37</v>
      </c>
      <c r="AX210" s="13" t="s">
        <v>73</v>
      </c>
      <c r="AY210" s="227" t="s">
        <v>159</v>
      </c>
    </row>
    <row r="211" spans="2:51" s="13" customFormat="1" ht="13.5">
      <c r="B211" s="216"/>
      <c r="C211" s="217"/>
      <c r="D211" s="218" t="s">
        <v>168</v>
      </c>
      <c r="E211" s="219" t="s">
        <v>20</v>
      </c>
      <c r="F211" s="220" t="s">
        <v>299</v>
      </c>
      <c r="G211" s="217"/>
      <c r="H211" s="221">
        <v>2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168</v>
      </c>
      <c r="AU211" s="227" t="s">
        <v>81</v>
      </c>
      <c r="AV211" s="13" t="s">
        <v>81</v>
      </c>
      <c r="AW211" s="13" t="s">
        <v>37</v>
      </c>
      <c r="AX211" s="13" t="s">
        <v>73</v>
      </c>
      <c r="AY211" s="227" t="s">
        <v>159</v>
      </c>
    </row>
    <row r="212" spans="2:65" s="1" customFormat="1" ht="22.5" customHeight="1">
      <c r="B212" s="34"/>
      <c r="C212" s="192" t="s">
        <v>300</v>
      </c>
      <c r="D212" s="192" t="s">
        <v>161</v>
      </c>
      <c r="E212" s="193" t="s">
        <v>301</v>
      </c>
      <c r="F212" s="194" t="s">
        <v>302</v>
      </c>
      <c r="G212" s="195" t="s">
        <v>164</v>
      </c>
      <c r="H212" s="196">
        <v>1.264</v>
      </c>
      <c r="I212" s="197"/>
      <c r="J212" s="198">
        <f>ROUND(I212*H212,2)</f>
        <v>0</v>
      </c>
      <c r="K212" s="194" t="s">
        <v>165</v>
      </c>
      <c r="L212" s="54"/>
      <c r="M212" s="199" t="s">
        <v>20</v>
      </c>
      <c r="N212" s="200" t="s">
        <v>44</v>
      </c>
      <c r="O212" s="35"/>
      <c r="P212" s="201">
        <f>O212*H212</f>
        <v>0</v>
      </c>
      <c r="Q212" s="201">
        <v>1.8775</v>
      </c>
      <c r="R212" s="201">
        <f>Q212*H212</f>
        <v>2.37316</v>
      </c>
      <c r="S212" s="201">
        <v>0</v>
      </c>
      <c r="T212" s="202">
        <f>S212*H212</f>
        <v>0</v>
      </c>
      <c r="AR212" s="17" t="s">
        <v>166</v>
      </c>
      <c r="AT212" s="17" t="s">
        <v>161</v>
      </c>
      <c r="AU212" s="17" t="s">
        <v>81</v>
      </c>
      <c r="AY212" s="17" t="s">
        <v>159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22</v>
      </c>
      <c r="BK212" s="203">
        <f>ROUND(I212*H212,2)</f>
        <v>0</v>
      </c>
      <c r="BL212" s="17" t="s">
        <v>166</v>
      </c>
      <c r="BM212" s="17" t="s">
        <v>303</v>
      </c>
    </row>
    <row r="213" spans="2:51" s="12" customFormat="1" ht="27">
      <c r="B213" s="204"/>
      <c r="C213" s="205"/>
      <c r="D213" s="206" t="s">
        <v>168</v>
      </c>
      <c r="E213" s="207" t="s">
        <v>20</v>
      </c>
      <c r="F213" s="208" t="s">
        <v>277</v>
      </c>
      <c r="G213" s="205"/>
      <c r="H213" s="209" t="s">
        <v>20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168</v>
      </c>
      <c r="AU213" s="215" t="s">
        <v>81</v>
      </c>
      <c r="AV213" s="12" t="s">
        <v>22</v>
      </c>
      <c r="AW213" s="12" t="s">
        <v>37</v>
      </c>
      <c r="AX213" s="12" t="s">
        <v>73</v>
      </c>
      <c r="AY213" s="215" t="s">
        <v>159</v>
      </c>
    </row>
    <row r="214" spans="2:51" s="12" customFormat="1" ht="13.5">
      <c r="B214" s="204"/>
      <c r="C214" s="205"/>
      <c r="D214" s="206" t="s">
        <v>168</v>
      </c>
      <c r="E214" s="207" t="s">
        <v>20</v>
      </c>
      <c r="F214" s="208" t="s">
        <v>170</v>
      </c>
      <c r="G214" s="205"/>
      <c r="H214" s="209" t="s">
        <v>20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168</v>
      </c>
      <c r="AU214" s="215" t="s">
        <v>81</v>
      </c>
      <c r="AV214" s="12" t="s">
        <v>22</v>
      </c>
      <c r="AW214" s="12" t="s">
        <v>37</v>
      </c>
      <c r="AX214" s="12" t="s">
        <v>73</v>
      </c>
      <c r="AY214" s="215" t="s">
        <v>159</v>
      </c>
    </row>
    <row r="215" spans="2:51" s="12" customFormat="1" ht="13.5">
      <c r="B215" s="204"/>
      <c r="C215" s="205"/>
      <c r="D215" s="206" t="s">
        <v>168</v>
      </c>
      <c r="E215" s="207" t="s">
        <v>20</v>
      </c>
      <c r="F215" s="208" t="s">
        <v>304</v>
      </c>
      <c r="G215" s="205"/>
      <c r="H215" s="209" t="s">
        <v>20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168</v>
      </c>
      <c r="AU215" s="215" t="s">
        <v>81</v>
      </c>
      <c r="AV215" s="12" t="s">
        <v>22</v>
      </c>
      <c r="AW215" s="12" t="s">
        <v>37</v>
      </c>
      <c r="AX215" s="12" t="s">
        <v>73</v>
      </c>
      <c r="AY215" s="215" t="s">
        <v>159</v>
      </c>
    </row>
    <row r="216" spans="2:51" s="13" customFormat="1" ht="13.5">
      <c r="B216" s="216"/>
      <c r="C216" s="217"/>
      <c r="D216" s="206" t="s">
        <v>168</v>
      </c>
      <c r="E216" s="240" t="s">
        <v>20</v>
      </c>
      <c r="F216" s="238" t="s">
        <v>305</v>
      </c>
      <c r="G216" s="217"/>
      <c r="H216" s="239">
        <v>0.198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168</v>
      </c>
      <c r="AU216" s="227" t="s">
        <v>81</v>
      </c>
      <c r="AV216" s="13" t="s">
        <v>81</v>
      </c>
      <c r="AW216" s="13" t="s">
        <v>37</v>
      </c>
      <c r="AX216" s="13" t="s">
        <v>73</v>
      </c>
      <c r="AY216" s="227" t="s">
        <v>159</v>
      </c>
    </row>
    <row r="217" spans="2:51" s="12" customFormat="1" ht="13.5">
      <c r="B217" s="204"/>
      <c r="C217" s="205"/>
      <c r="D217" s="206" t="s">
        <v>168</v>
      </c>
      <c r="E217" s="207" t="s">
        <v>20</v>
      </c>
      <c r="F217" s="208" t="s">
        <v>306</v>
      </c>
      <c r="G217" s="205"/>
      <c r="H217" s="209" t="s">
        <v>20</v>
      </c>
      <c r="I217" s="210"/>
      <c r="J217" s="205"/>
      <c r="K217" s="205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168</v>
      </c>
      <c r="AU217" s="215" t="s">
        <v>81</v>
      </c>
      <c r="AV217" s="12" t="s">
        <v>22</v>
      </c>
      <c r="AW217" s="12" t="s">
        <v>37</v>
      </c>
      <c r="AX217" s="12" t="s">
        <v>73</v>
      </c>
      <c r="AY217" s="215" t="s">
        <v>159</v>
      </c>
    </row>
    <row r="218" spans="2:51" s="13" customFormat="1" ht="13.5">
      <c r="B218" s="216"/>
      <c r="C218" s="217"/>
      <c r="D218" s="206" t="s">
        <v>168</v>
      </c>
      <c r="E218" s="240" t="s">
        <v>20</v>
      </c>
      <c r="F218" s="238" t="s">
        <v>307</v>
      </c>
      <c r="G218" s="217"/>
      <c r="H218" s="239">
        <v>0.305</v>
      </c>
      <c r="I218" s="222"/>
      <c r="J218" s="217"/>
      <c r="K218" s="217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168</v>
      </c>
      <c r="AU218" s="227" t="s">
        <v>81</v>
      </c>
      <c r="AV218" s="13" t="s">
        <v>81</v>
      </c>
      <c r="AW218" s="13" t="s">
        <v>37</v>
      </c>
      <c r="AX218" s="13" t="s">
        <v>73</v>
      </c>
      <c r="AY218" s="227" t="s">
        <v>159</v>
      </c>
    </row>
    <row r="219" spans="2:51" s="12" customFormat="1" ht="13.5">
      <c r="B219" s="204"/>
      <c r="C219" s="205"/>
      <c r="D219" s="206" t="s">
        <v>168</v>
      </c>
      <c r="E219" s="207" t="s">
        <v>20</v>
      </c>
      <c r="F219" s="208" t="s">
        <v>308</v>
      </c>
      <c r="G219" s="205"/>
      <c r="H219" s="209" t="s">
        <v>20</v>
      </c>
      <c r="I219" s="210"/>
      <c r="J219" s="205"/>
      <c r="K219" s="205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168</v>
      </c>
      <c r="AU219" s="215" t="s">
        <v>81</v>
      </c>
      <c r="AV219" s="12" t="s">
        <v>22</v>
      </c>
      <c r="AW219" s="12" t="s">
        <v>37</v>
      </c>
      <c r="AX219" s="12" t="s">
        <v>73</v>
      </c>
      <c r="AY219" s="215" t="s">
        <v>159</v>
      </c>
    </row>
    <row r="220" spans="2:51" s="13" customFormat="1" ht="13.5">
      <c r="B220" s="216"/>
      <c r="C220" s="217"/>
      <c r="D220" s="218" t="s">
        <v>168</v>
      </c>
      <c r="E220" s="219" t="s">
        <v>20</v>
      </c>
      <c r="F220" s="220" t="s">
        <v>309</v>
      </c>
      <c r="G220" s="217"/>
      <c r="H220" s="221">
        <v>0.761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168</v>
      </c>
      <c r="AU220" s="227" t="s">
        <v>81</v>
      </c>
      <c r="AV220" s="13" t="s">
        <v>81</v>
      </c>
      <c r="AW220" s="13" t="s">
        <v>37</v>
      </c>
      <c r="AX220" s="13" t="s">
        <v>73</v>
      </c>
      <c r="AY220" s="227" t="s">
        <v>159</v>
      </c>
    </row>
    <row r="221" spans="2:65" s="1" customFormat="1" ht="22.5" customHeight="1">
      <c r="B221" s="34"/>
      <c r="C221" s="192" t="s">
        <v>310</v>
      </c>
      <c r="D221" s="192" t="s">
        <v>161</v>
      </c>
      <c r="E221" s="193" t="s">
        <v>311</v>
      </c>
      <c r="F221" s="194" t="s">
        <v>312</v>
      </c>
      <c r="G221" s="195" t="s">
        <v>164</v>
      </c>
      <c r="H221" s="196">
        <v>25.427</v>
      </c>
      <c r="I221" s="197"/>
      <c r="J221" s="198">
        <f>ROUND(I221*H221,2)</f>
        <v>0</v>
      </c>
      <c r="K221" s="194" t="s">
        <v>165</v>
      </c>
      <c r="L221" s="54"/>
      <c r="M221" s="199" t="s">
        <v>20</v>
      </c>
      <c r="N221" s="200" t="s">
        <v>44</v>
      </c>
      <c r="O221" s="35"/>
      <c r="P221" s="201">
        <f>O221*H221</f>
        <v>0</v>
      </c>
      <c r="Q221" s="201">
        <v>1.8775</v>
      </c>
      <c r="R221" s="201">
        <f>Q221*H221</f>
        <v>47.739192499999994</v>
      </c>
      <c r="S221" s="201">
        <v>0</v>
      </c>
      <c r="T221" s="202">
        <f>S221*H221</f>
        <v>0</v>
      </c>
      <c r="AR221" s="17" t="s">
        <v>166</v>
      </c>
      <c r="AT221" s="17" t="s">
        <v>161</v>
      </c>
      <c r="AU221" s="17" t="s">
        <v>81</v>
      </c>
      <c r="AY221" s="17" t="s">
        <v>159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22</v>
      </c>
      <c r="BK221" s="203">
        <f>ROUND(I221*H221,2)</f>
        <v>0</v>
      </c>
      <c r="BL221" s="17" t="s">
        <v>166</v>
      </c>
      <c r="BM221" s="17" t="s">
        <v>313</v>
      </c>
    </row>
    <row r="222" spans="2:51" s="12" customFormat="1" ht="27">
      <c r="B222" s="204"/>
      <c r="C222" s="205"/>
      <c r="D222" s="206" t="s">
        <v>168</v>
      </c>
      <c r="E222" s="207" t="s">
        <v>20</v>
      </c>
      <c r="F222" s="208" t="s">
        <v>277</v>
      </c>
      <c r="G222" s="205"/>
      <c r="H222" s="209" t="s">
        <v>20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168</v>
      </c>
      <c r="AU222" s="215" t="s">
        <v>81</v>
      </c>
      <c r="AV222" s="12" t="s">
        <v>22</v>
      </c>
      <c r="AW222" s="12" t="s">
        <v>37</v>
      </c>
      <c r="AX222" s="12" t="s">
        <v>73</v>
      </c>
      <c r="AY222" s="215" t="s">
        <v>159</v>
      </c>
    </row>
    <row r="223" spans="2:51" s="12" customFormat="1" ht="13.5">
      <c r="B223" s="204"/>
      <c r="C223" s="205"/>
      <c r="D223" s="206" t="s">
        <v>168</v>
      </c>
      <c r="E223" s="207" t="s">
        <v>20</v>
      </c>
      <c r="F223" s="208" t="s">
        <v>170</v>
      </c>
      <c r="G223" s="205"/>
      <c r="H223" s="209" t="s">
        <v>20</v>
      </c>
      <c r="I223" s="210"/>
      <c r="J223" s="205"/>
      <c r="K223" s="205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168</v>
      </c>
      <c r="AU223" s="215" t="s">
        <v>81</v>
      </c>
      <c r="AV223" s="12" t="s">
        <v>22</v>
      </c>
      <c r="AW223" s="12" t="s">
        <v>37</v>
      </c>
      <c r="AX223" s="12" t="s">
        <v>73</v>
      </c>
      <c r="AY223" s="215" t="s">
        <v>159</v>
      </c>
    </row>
    <row r="224" spans="2:51" s="12" customFormat="1" ht="13.5">
      <c r="B224" s="204"/>
      <c r="C224" s="205"/>
      <c r="D224" s="206" t="s">
        <v>168</v>
      </c>
      <c r="E224" s="207" t="s">
        <v>20</v>
      </c>
      <c r="F224" s="208" t="s">
        <v>304</v>
      </c>
      <c r="G224" s="205"/>
      <c r="H224" s="209" t="s">
        <v>20</v>
      </c>
      <c r="I224" s="210"/>
      <c r="J224" s="205"/>
      <c r="K224" s="205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168</v>
      </c>
      <c r="AU224" s="215" t="s">
        <v>81</v>
      </c>
      <c r="AV224" s="12" t="s">
        <v>22</v>
      </c>
      <c r="AW224" s="12" t="s">
        <v>37</v>
      </c>
      <c r="AX224" s="12" t="s">
        <v>73</v>
      </c>
      <c r="AY224" s="215" t="s">
        <v>159</v>
      </c>
    </row>
    <row r="225" spans="2:51" s="13" customFormat="1" ht="13.5">
      <c r="B225" s="216"/>
      <c r="C225" s="217"/>
      <c r="D225" s="206" t="s">
        <v>168</v>
      </c>
      <c r="E225" s="240" t="s">
        <v>20</v>
      </c>
      <c r="F225" s="238" t="s">
        <v>314</v>
      </c>
      <c r="G225" s="217"/>
      <c r="H225" s="239">
        <v>0.819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168</v>
      </c>
      <c r="AU225" s="227" t="s">
        <v>81</v>
      </c>
      <c r="AV225" s="13" t="s">
        <v>81</v>
      </c>
      <c r="AW225" s="13" t="s">
        <v>37</v>
      </c>
      <c r="AX225" s="13" t="s">
        <v>73</v>
      </c>
      <c r="AY225" s="227" t="s">
        <v>159</v>
      </c>
    </row>
    <row r="226" spans="2:51" s="13" customFormat="1" ht="13.5">
      <c r="B226" s="216"/>
      <c r="C226" s="217"/>
      <c r="D226" s="206" t="s">
        <v>168</v>
      </c>
      <c r="E226" s="240" t="s">
        <v>20</v>
      </c>
      <c r="F226" s="238" t="s">
        <v>315</v>
      </c>
      <c r="G226" s="217"/>
      <c r="H226" s="239">
        <v>2.063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168</v>
      </c>
      <c r="AU226" s="227" t="s">
        <v>81</v>
      </c>
      <c r="AV226" s="13" t="s">
        <v>81</v>
      </c>
      <c r="AW226" s="13" t="s">
        <v>37</v>
      </c>
      <c r="AX226" s="13" t="s">
        <v>73</v>
      </c>
      <c r="AY226" s="227" t="s">
        <v>159</v>
      </c>
    </row>
    <row r="227" spans="2:51" s="13" customFormat="1" ht="13.5">
      <c r="B227" s="216"/>
      <c r="C227" s="217"/>
      <c r="D227" s="206" t="s">
        <v>168</v>
      </c>
      <c r="E227" s="240" t="s">
        <v>20</v>
      </c>
      <c r="F227" s="238" t="s">
        <v>316</v>
      </c>
      <c r="G227" s="217"/>
      <c r="H227" s="239">
        <v>1.463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168</v>
      </c>
      <c r="AU227" s="227" t="s">
        <v>81</v>
      </c>
      <c r="AV227" s="13" t="s">
        <v>81</v>
      </c>
      <c r="AW227" s="13" t="s">
        <v>37</v>
      </c>
      <c r="AX227" s="13" t="s">
        <v>73</v>
      </c>
      <c r="AY227" s="227" t="s">
        <v>159</v>
      </c>
    </row>
    <row r="228" spans="2:51" s="12" customFormat="1" ht="13.5">
      <c r="B228" s="204"/>
      <c r="C228" s="205"/>
      <c r="D228" s="206" t="s">
        <v>168</v>
      </c>
      <c r="E228" s="207" t="s">
        <v>20</v>
      </c>
      <c r="F228" s="208" t="s">
        <v>317</v>
      </c>
      <c r="G228" s="205"/>
      <c r="H228" s="209" t="s">
        <v>20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168</v>
      </c>
      <c r="AU228" s="215" t="s">
        <v>81</v>
      </c>
      <c r="AV228" s="12" t="s">
        <v>22</v>
      </c>
      <c r="AW228" s="12" t="s">
        <v>37</v>
      </c>
      <c r="AX228" s="12" t="s">
        <v>73</v>
      </c>
      <c r="AY228" s="215" t="s">
        <v>159</v>
      </c>
    </row>
    <row r="229" spans="2:51" s="13" customFormat="1" ht="13.5">
      <c r="B229" s="216"/>
      <c r="C229" s="217"/>
      <c r="D229" s="206" t="s">
        <v>168</v>
      </c>
      <c r="E229" s="240" t="s">
        <v>20</v>
      </c>
      <c r="F229" s="238" t="s">
        <v>318</v>
      </c>
      <c r="G229" s="217"/>
      <c r="H229" s="239">
        <v>4.64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168</v>
      </c>
      <c r="AU229" s="227" t="s">
        <v>81</v>
      </c>
      <c r="AV229" s="13" t="s">
        <v>81</v>
      </c>
      <c r="AW229" s="13" t="s">
        <v>37</v>
      </c>
      <c r="AX229" s="13" t="s">
        <v>73</v>
      </c>
      <c r="AY229" s="227" t="s">
        <v>159</v>
      </c>
    </row>
    <row r="230" spans="2:51" s="12" customFormat="1" ht="13.5">
      <c r="B230" s="204"/>
      <c r="C230" s="205"/>
      <c r="D230" s="206" t="s">
        <v>168</v>
      </c>
      <c r="E230" s="207" t="s">
        <v>20</v>
      </c>
      <c r="F230" s="208" t="s">
        <v>319</v>
      </c>
      <c r="G230" s="205"/>
      <c r="H230" s="209" t="s">
        <v>20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168</v>
      </c>
      <c r="AU230" s="215" t="s">
        <v>81</v>
      </c>
      <c r="AV230" s="12" t="s">
        <v>22</v>
      </c>
      <c r="AW230" s="12" t="s">
        <v>37</v>
      </c>
      <c r="AX230" s="12" t="s">
        <v>73</v>
      </c>
      <c r="AY230" s="215" t="s">
        <v>159</v>
      </c>
    </row>
    <row r="231" spans="2:51" s="13" customFormat="1" ht="13.5">
      <c r="B231" s="216"/>
      <c r="C231" s="217"/>
      <c r="D231" s="206" t="s">
        <v>168</v>
      </c>
      <c r="E231" s="240" t="s">
        <v>20</v>
      </c>
      <c r="F231" s="238" t="s">
        <v>320</v>
      </c>
      <c r="G231" s="217"/>
      <c r="H231" s="239">
        <v>7.2</v>
      </c>
      <c r="I231" s="222"/>
      <c r="J231" s="217"/>
      <c r="K231" s="217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168</v>
      </c>
      <c r="AU231" s="227" t="s">
        <v>81</v>
      </c>
      <c r="AV231" s="13" t="s">
        <v>81</v>
      </c>
      <c r="AW231" s="13" t="s">
        <v>37</v>
      </c>
      <c r="AX231" s="13" t="s">
        <v>73</v>
      </c>
      <c r="AY231" s="227" t="s">
        <v>159</v>
      </c>
    </row>
    <row r="232" spans="2:51" s="13" customFormat="1" ht="13.5">
      <c r="B232" s="216"/>
      <c r="C232" s="217"/>
      <c r="D232" s="206" t="s">
        <v>168</v>
      </c>
      <c r="E232" s="240" t="s">
        <v>20</v>
      </c>
      <c r="F232" s="238" t="s">
        <v>321</v>
      </c>
      <c r="G232" s="217"/>
      <c r="H232" s="239">
        <v>4.033</v>
      </c>
      <c r="I232" s="222"/>
      <c r="J232" s="217"/>
      <c r="K232" s="217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168</v>
      </c>
      <c r="AU232" s="227" t="s">
        <v>81</v>
      </c>
      <c r="AV232" s="13" t="s">
        <v>81</v>
      </c>
      <c r="AW232" s="13" t="s">
        <v>37</v>
      </c>
      <c r="AX232" s="13" t="s">
        <v>73</v>
      </c>
      <c r="AY232" s="227" t="s">
        <v>159</v>
      </c>
    </row>
    <row r="233" spans="2:51" s="12" customFormat="1" ht="13.5">
      <c r="B233" s="204"/>
      <c r="C233" s="205"/>
      <c r="D233" s="206" t="s">
        <v>168</v>
      </c>
      <c r="E233" s="207" t="s">
        <v>20</v>
      </c>
      <c r="F233" s="208" t="s">
        <v>306</v>
      </c>
      <c r="G233" s="205"/>
      <c r="H233" s="209" t="s">
        <v>20</v>
      </c>
      <c r="I233" s="210"/>
      <c r="J233" s="205"/>
      <c r="K233" s="205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168</v>
      </c>
      <c r="AU233" s="215" t="s">
        <v>81</v>
      </c>
      <c r="AV233" s="12" t="s">
        <v>22</v>
      </c>
      <c r="AW233" s="12" t="s">
        <v>37</v>
      </c>
      <c r="AX233" s="12" t="s">
        <v>73</v>
      </c>
      <c r="AY233" s="215" t="s">
        <v>159</v>
      </c>
    </row>
    <row r="234" spans="2:51" s="13" customFormat="1" ht="13.5">
      <c r="B234" s="216"/>
      <c r="C234" s="217"/>
      <c r="D234" s="206" t="s">
        <v>168</v>
      </c>
      <c r="E234" s="240" t="s">
        <v>20</v>
      </c>
      <c r="F234" s="238" t="s">
        <v>322</v>
      </c>
      <c r="G234" s="217"/>
      <c r="H234" s="239">
        <v>1.176</v>
      </c>
      <c r="I234" s="222"/>
      <c r="J234" s="217"/>
      <c r="K234" s="217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168</v>
      </c>
      <c r="AU234" s="227" t="s">
        <v>81</v>
      </c>
      <c r="AV234" s="13" t="s">
        <v>81</v>
      </c>
      <c r="AW234" s="13" t="s">
        <v>37</v>
      </c>
      <c r="AX234" s="13" t="s">
        <v>73</v>
      </c>
      <c r="AY234" s="227" t="s">
        <v>159</v>
      </c>
    </row>
    <row r="235" spans="2:51" s="13" customFormat="1" ht="13.5">
      <c r="B235" s="216"/>
      <c r="C235" s="217"/>
      <c r="D235" s="206" t="s">
        <v>168</v>
      </c>
      <c r="E235" s="240" t="s">
        <v>20</v>
      </c>
      <c r="F235" s="238" t="s">
        <v>323</v>
      </c>
      <c r="G235" s="217"/>
      <c r="H235" s="239">
        <v>4.033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168</v>
      </c>
      <c r="AU235" s="227" t="s">
        <v>81</v>
      </c>
      <c r="AV235" s="13" t="s">
        <v>81</v>
      </c>
      <c r="AW235" s="13" t="s">
        <v>37</v>
      </c>
      <c r="AX235" s="13" t="s">
        <v>73</v>
      </c>
      <c r="AY235" s="227" t="s">
        <v>159</v>
      </c>
    </row>
    <row r="236" spans="2:51" s="12" customFormat="1" ht="13.5">
      <c r="B236" s="204"/>
      <c r="C236" s="205"/>
      <c r="D236" s="218" t="s">
        <v>168</v>
      </c>
      <c r="E236" s="241" t="s">
        <v>20</v>
      </c>
      <c r="F236" s="242" t="s">
        <v>308</v>
      </c>
      <c r="G236" s="205"/>
      <c r="H236" s="243" t="s">
        <v>20</v>
      </c>
      <c r="I236" s="210"/>
      <c r="J236" s="205"/>
      <c r="K236" s="205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168</v>
      </c>
      <c r="AU236" s="215" t="s">
        <v>81</v>
      </c>
      <c r="AV236" s="12" t="s">
        <v>22</v>
      </c>
      <c r="AW236" s="12" t="s">
        <v>37</v>
      </c>
      <c r="AX236" s="12" t="s">
        <v>73</v>
      </c>
      <c r="AY236" s="215" t="s">
        <v>159</v>
      </c>
    </row>
    <row r="237" spans="2:65" s="1" customFormat="1" ht="22.5" customHeight="1">
      <c r="B237" s="34"/>
      <c r="C237" s="192" t="s">
        <v>324</v>
      </c>
      <c r="D237" s="192" t="s">
        <v>161</v>
      </c>
      <c r="E237" s="193" t="s">
        <v>325</v>
      </c>
      <c r="F237" s="194" t="s">
        <v>326</v>
      </c>
      <c r="G237" s="195" t="s">
        <v>164</v>
      </c>
      <c r="H237" s="196">
        <v>9.638</v>
      </c>
      <c r="I237" s="197"/>
      <c r="J237" s="198">
        <f>ROUND(I237*H237,2)</f>
        <v>0</v>
      </c>
      <c r="K237" s="194" t="s">
        <v>165</v>
      </c>
      <c r="L237" s="54"/>
      <c r="M237" s="199" t="s">
        <v>20</v>
      </c>
      <c r="N237" s="200" t="s">
        <v>44</v>
      </c>
      <c r="O237" s="35"/>
      <c r="P237" s="201">
        <f>O237*H237</f>
        <v>0</v>
      </c>
      <c r="Q237" s="201">
        <v>1.89706</v>
      </c>
      <c r="R237" s="201">
        <f>Q237*H237</f>
        <v>18.28386428</v>
      </c>
      <c r="S237" s="201">
        <v>0</v>
      </c>
      <c r="T237" s="202">
        <f>S237*H237</f>
        <v>0</v>
      </c>
      <c r="AR237" s="17" t="s">
        <v>166</v>
      </c>
      <c r="AT237" s="17" t="s">
        <v>161</v>
      </c>
      <c r="AU237" s="17" t="s">
        <v>81</v>
      </c>
      <c r="AY237" s="17" t="s">
        <v>159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22</v>
      </c>
      <c r="BK237" s="203">
        <f>ROUND(I237*H237,2)</f>
        <v>0</v>
      </c>
      <c r="BL237" s="17" t="s">
        <v>166</v>
      </c>
      <c r="BM237" s="17" t="s">
        <v>327</v>
      </c>
    </row>
    <row r="238" spans="2:51" s="12" customFormat="1" ht="27">
      <c r="B238" s="204"/>
      <c r="C238" s="205"/>
      <c r="D238" s="206" t="s">
        <v>168</v>
      </c>
      <c r="E238" s="207" t="s">
        <v>20</v>
      </c>
      <c r="F238" s="208" t="s">
        <v>277</v>
      </c>
      <c r="G238" s="205"/>
      <c r="H238" s="209" t="s">
        <v>20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168</v>
      </c>
      <c r="AU238" s="215" t="s">
        <v>81</v>
      </c>
      <c r="AV238" s="12" t="s">
        <v>22</v>
      </c>
      <c r="AW238" s="12" t="s">
        <v>37</v>
      </c>
      <c r="AX238" s="12" t="s">
        <v>73</v>
      </c>
      <c r="AY238" s="215" t="s">
        <v>159</v>
      </c>
    </row>
    <row r="239" spans="2:51" s="12" customFormat="1" ht="13.5">
      <c r="B239" s="204"/>
      <c r="C239" s="205"/>
      <c r="D239" s="206" t="s">
        <v>168</v>
      </c>
      <c r="E239" s="207" t="s">
        <v>20</v>
      </c>
      <c r="F239" s="208" t="s">
        <v>170</v>
      </c>
      <c r="G239" s="205"/>
      <c r="H239" s="209" t="s">
        <v>20</v>
      </c>
      <c r="I239" s="210"/>
      <c r="J239" s="205"/>
      <c r="K239" s="205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168</v>
      </c>
      <c r="AU239" s="215" t="s">
        <v>81</v>
      </c>
      <c r="AV239" s="12" t="s">
        <v>22</v>
      </c>
      <c r="AW239" s="12" t="s">
        <v>37</v>
      </c>
      <c r="AX239" s="12" t="s">
        <v>73</v>
      </c>
      <c r="AY239" s="215" t="s">
        <v>159</v>
      </c>
    </row>
    <row r="240" spans="2:51" s="12" customFormat="1" ht="13.5">
      <c r="B240" s="204"/>
      <c r="C240" s="205"/>
      <c r="D240" s="206" t="s">
        <v>168</v>
      </c>
      <c r="E240" s="207" t="s">
        <v>20</v>
      </c>
      <c r="F240" s="208" t="s">
        <v>304</v>
      </c>
      <c r="G240" s="205"/>
      <c r="H240" s="209" t="s">
        <v>20</v>
      </c>
      <c r="I240" s="210"/>
      <c r="J240" s="205"/>
      <c r="K240" s="205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168</v>
      </c>
      <c r="AU240" s="215" t="s">
        <v>81</v>
      </c>
      <c r="AV240" s="12" t="s">
        <v>22</v>
      </c>
      <c r="AW240" s="12" t="s">
        <v>37</v>
      </c>
      <c r="AX240" s="12" t="s">
        <v>73</v>
      </c>
      <c r="AY240" s="215" t="s">
        <v>159</v>
      </c>
    </row>
    <row r="241" spans="2:51" s="13" customFormat="1" ht="13.5">
      <c r="B241" s="216"/>
      <c r="C241" s="217"/>
      <c r="D241" s="206" t="s">
        <v>168</v>
      </c>
      <c r="E241" s="240" t="s">
        <v>20</v>
      </c>
      <c r="F241" s="238" t="s">
        <v>328</v>
      </c>
      <c r="G241" s="217"/>
      <c r="H241" s="239">
        <v>3.086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168</v>
      </c>
      <c r="AU241" s="227" t="s">
        <v>81</v>
      </c>
      <c r="AV241" s="13" t="s">
        <v>81</v>
      </c>
      <c r="AW241" s="13" t="s">
        <v>37</v>
      </c>
      <c r="AX241" s="13" t="s">
        <v>73</v>
      </c>
      <c r="AY241" s="227" t="s">
        <v>159</v>
      </c>
    </row>
    <row r="242" spans="2:51" s="12" customFormat="1" ht="13.5">
      <c r="B242" s="204"/>
      <c r="C242" s="205"/>
      <c r="D242" s="206" t="s">
        <v>168</v>
      </c>
      <c r="E242" s="207" t="s">
        <v>20</v>
      </c>
      <c r="F242" s="208" t="s">
        <v>317</v>
      </c>
      <c r="G242" s="205"/>
      <c r="H242" s="209" t="s">
        <v>20</v>
      </c>
      <c r="I242" s="210"/>
      <c r="J242" s="205"/>
      <c r="K242" s="205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168</v>
      </c>
      <c r="AU242" s="215" t="s">
        <v>81</v>
      </c>
      <c r="AV242" s="12" t="s">
        <v>22</v>
      </c>
      <c r="AW242" s="12" t="s">
        <v>37</v>
      </c>
      <c r="AX242" s="12" t="s">
        <v>73</v>
      </c>
      <c r="AY242" s="215" t="s">
        <v>159</v>
      </c>
    </row>
    <row r="243" spans="2:51" s="13" customFormat="1" ht="13.5">
      <c r="B243" s="216"/>
      <c r="C243" s="217"/>
      <c r="D243" s="206" t="s">
        <v>168</v>
      </c>
      <c r="E243" s="240" t="s">
        <v>20</v>
      </c>
      <c r="F243" s="238" t="s">
        <v>329</v>
      </c>
      <c r="G243" s="217"/>
      <c r="H243" s="239">
        <v>2.574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168</v>
      </c>
      <c r="AU243" s="227" t="s">
        <v>81</v>
      </c>
      <c r="AV243" s="13" t="s">
        <v>81</v>
      </c>
      <c r="AW243" s="13" t="s">
        <v>37</v>
      </c>
      <c r="AX243" s="13" t="s">
        <v>73</v>
      </c>
      <c r="AY243" s="227" t="s">
        <v>159</v>
      </c>
    </row>
    <row r="244" spans="2:51" s="12" customFormat="1" ht="13.5">
      <c r="B244" s="204"/>
      <c r="C244" s="205"/>
      <c r="D244" s="206" t="s">
        <v>168</v>
      </c>
      <c r="E244" s="207" t="s">
        <v>20</v>
      </c>
      <c r="F244" s="208" t="s">
        <v>319</v>
      </c>
      <c r="G244" s="205"/>
      <c r="H244" s="209" t="s">
        <v>20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168</v>
      </c>
      <c r="AU244" s="215" t="s">
        <v>81</v>
      </c>
      <c r="AV244" s="12" t="s">
        <v>22</v>
      </c>
      <c r="AW244" s="12" t="s">
        <v>37</v>
      </c>
      <c r="AX244" s="12" t="s">
        <v>73</v>
      </c>
      <c r="AY244" s="215" t="s">
        <v>159</v>
      </c>
    </row>
    <row r="245" spans="2:51" s="13" customFormat="1" ht="13.5">
      <c r="B245" s="216"/>
      <c r="C245" s="217"/>
      <c r="D245" s="218" t="s">
        <v>168</v>
      </c>
      <c r="E245" s="219" t="s">
        <v>20</v>
      </c>
      <c r="F245" s="220" t="s">
        <v>330</v>
      </c>
      <c r="G245" s="217"/>
      <c r="H245" s="221">
        <v>3.978</v>
      </c>
      <c r="I245" s="222"/>
      <c r="J245" s="217"/>
      <c r="K245" s="217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168</v>
      </c>
      <c r="AU245" s="227" t="s">
        <v>81</v>
      </c>
      <c r="AV245" s="13" t="s">
        <v>81</v>
      </c>
      <c r="AW245" s="13" t="s">
        <v>37</v>
      </c>
      <c r="AX245" s="13" t="s">
        <v>73</v>
      </c>
      <c r="AY245" s="227" t="s">
        <v>159</v>
      </c>
    </row>
    <row r="246" spans="2:65" s="1" customFormat="1" ht="22.5" customHeight="1">
      <c r="B246" s="34"/>
      <c r="C246" s="192" t="s">
        <v>331</v>
      </c>
      <c r="D246" s="192" t="s">
        <v>161</v>
      </c>
      <c r="E246" s="193" t="s">
        <v>332</v>
      </c>
      <c r="F246" s="194" t="s">
        <v>333</v>
      </c>
      <c r="G246" s="195" t="s">
        <v>164</v>
      </c>
      <c r="H246" s="196">
        <v>15.993</v>
      </c>
      <c r="I246" s="197"/>
      <c r="J246" s="198">
        <f>ROUND(I246*H246,2)</f>
        <v>0</v>
      </c>
      <c r="K246" s="194" t="s">
        <v>165</v>
      </c>
      <c r="L246" s="54"/>
      <c r="M246" s="199" t="s">
        <v>20</v>
      </c>
      <c r="N246" s="200" t="s">
        <v>44</v>
      </c>
      <c r="O246" s="35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17" t="s">
        <v>166</v>
      </c>
      <c r="AT246" s="17" t="s">
        <v>161</v>
      </c>
      <c r="AU246" s="17" t="s">
        <v>81</v>
      </c>
      <c r="AY246" s="17" t="s">
        <v>159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22</v>
      </c>
      <c r="BK246" s="203">
        <f>ROUND(I246*H246,2)</f>
        <v>0</v>
      </c>
      <c r="BL246" s="17" t="s">
        <v>166</v>
      </c>
      <c r="BM246" s="17" t="s">
        <v>334</v>
      </c>
    </row>
    <row r="247" spans="2:51" s="12" customFormat="1" ht="27">
      <c r="B247" s="204"/>
      <c r="C247" s="205"/>
      <c r="D247" s="206" t="s">
        <v>168</v>
      </c>
      <c r="E247" s="207" t="s">
        <v>20</v>
      </c>
      <c r="F247" s="208" t="s">
        <v>277</v>
      </c>
      <c r="G247" s="205"/>
      <c r="H247" s="209" t="s">
        <v>20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168</v>
      </c>
      <c r="AU247" s="215" t="s">
        <v>81</v>
      </c>
      <c r="AV247" s="12" t="s">
        <v>22</v>
      </c>
      <c r="AW247" s="12" t="s">
        <v>37</v>
      </c>
      <c r="AX247" s="12" t="s">
        <v>73</v>
      </c>
      <c r="AY247" s="215" t="s">
        <v>159</v>
      </c>
    </row>
    <row r="248" spans="2:51" s="12" customFormat="1" ht="13.5">
      <c r="B248" s="204"/>
      <c r="C248" s="205"/>
      <c r="D248" s="206" t="s">
        <v>168</v>
      </c>
      <c r="E248" s="207" t="s">
        <v>20</v>
      </c>
      <c r="F248" s="208" t="s">
        <v>170</v>
      </c>
      <c r="G248" s="205"/>
      <c r="H248" s="209" t="s">
        <v>20</v>
      </c>
      <c r="I248" s="210"/>
      <c r="J248" s="205"/>
      <c r="K248" s="205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168</v>
      </c>
      <c r="AU248" s="215" t="s">
        <v>81</v>
      </c>
      <c r="AV248" s="12" t="s">
        <v>22</v>
      </c>
      <c r="AW248" s="12" t="s">
        <v>37</v>
      </c>
      <c r="AX248" s="12" t="s">
        <v>73</v>
      </c>
      <c r="AY248" s="215" t="s">
        <v>159</v>
      </c>
    </row>
    <row r="249" spans="2:51" s="12" customFormat="1" ht="13.5">
      <c r="B249" s="204"/>
      <c r="C249" s="205"/>
      <c r="D249" s="206" t="s">
        <v>168</v>
      </c>
      <c r="E249" s="207" t="s">
        <v>20</v>
      </c>
      <c r="F249" s="208" t="s">
        <v>335</v>
      </c>
      <c r="G249" s="205"/>
      <c r="H249" s="209" t="s">
        <v>20</v>
      </c>
      <c r="I249" s="210"/>
      <c r="J249" s="205"/>
      <c r="K249" s="205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168</v>
      </c>
      <c r="AU249" s="215" t="s">
        <v>81</v>
      </c>
      <c r="AV249" s="12" t="s">
        <v>22</v>
      </c>
      <c r="AW249" s="12" t="s">
        <v>37</v>
      </c>
      <c r="AX249" s="12" t="s">
        <v>73</v>
      </c>
      <c r="AY249" s="215" t="s">
        <v>159</v>
      </c>
    </row>
    <row r="250" spans="2:51" s="13" customFormat="1" ht="13.5">
      <c r="B250" s="216"/>
      <c r="C250" s="217"/>
      <c r="D250" s="218" t="s">
        <v>168</v>
      </c>
      <c r="E250" s="219" t="s">
        <v>20</v>
      </c>
      <c r="F250" s="220" t="s">
        <v>336</v>
      </c>
      <c r="G250" s="217"/>
      <c r="H250" s="221">
        <v>15.993</v>
      </c>
      <c r="I250" s="222"/>
      <c r="J250" s="217"/>
      <c r="K250" s="217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168</v>
      </c>
      <c r="AU250" s="227" t="s">
        <v>81</v>
      </c>
      <c r="AV250" s="13" t="s">
        <v>81</v>
      </c>
      <c r="AW250" s="13" t="s">
        <v>37</v>
      </c>
      <c r="AX250" s="13" t="s">
        <v>73</v>
      </c>
      <c r="AY250" s="227" t="s">
        <v>159</v>
      </c>
    </row>
    <row r="251" spans="2:65" s="1" customFormat="1" ht="22.5" customHeight="1">
      <c r="B251" s="34"/>
      <c r="C251" s="192" t="s">
        <v>214</v>
      </c>
      <c r="D251" s="192" t="s">
        <v>161</v>
      </c>
      <c r="E251" s="193" t="s">
        <v>337</v>
      </c>
      <c r="F251" s="194" t="s">
        <v>338</v>
      </c>
      <c r="G251" s="195" t="s">
        <v>164</v>
      </c>
      <c r="H251" s="196">
        <v>17.353</v>
      </c>
      <c r="I251" s="197"/>
      <c r="J251" s="198">
        <f>ROUND(I251*H251,2)</f>
        <v>0</v>
      </c>
      <c r="K251" s="194" t="s">
        <v>165</v>
      </c>
      <c r="L251" s="54"/>
      <c r="M251" s="199" t="s">
        <v>20</v>
      </c>
      <c r="N251" s="200" t="s">
        <v>44</v>
      </c>
      <c r="O251" s="35"/>
      <c r="P251" s="201">
        <f>O251*H251</f>
        <v>0</v>
      </c>
      <c r="Q251" s="201">
        <v>1.80972</v>
      </c>
      <c r="R251" s="201">
        <f>Q251*H251</f>
        <v>31.404071160000004</v>
      </c>
      <c r="S251" s="201">
        <v>0</v>
      </c>
      <c r="T251" s="202">
        <f>S251*H251</f>
        <v>0</v>
      </c>
      <c r="AR251" s="17" t="s">
        <v>166</v>
      </c>
      <c r="AT251" s="17" t="s">
        <v>161</v>
      </c>
      <c r="AU251" s="17" t="s">
        <v>81</v>
      </c>
      <c r="AY251" s="17" t="s">
        <v>159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22</v>
      </c>
      <c r="BK251" s="203">
        <f>ROUND(I251*H251,2)</f>
        <v>0</v>
      </c>
      <c r="BL251" s="17" t="s">
        <v>166</v>
      </c>
      <c r="BM251" s="17" t="s">
        <v>339</v>
      </c>
    </row>
    <row r="252" spans="2:51" s="12" customFormat="1" ht="13.5">
      <c r="B252" s="204"/>
      <c r="C252" s="205"/>
      <c r="D252" s="206" t="s">
        <v>168</v>
      </c>
      <c r="E252" s="207" t="s">
        <v>20</v>
      </c>
      <c r="F252" s="208" t="s">
        <v>340</v>
      </c>
      <c r="G252" s="205"/>
      <c r="H252" s="209" t="s">
        <v>20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168</v>
      </c>
      <c r="AU252" s="215" t="s">
        <v>81</v>
      </c>
      <c r="AV252" s="12" t="s">
        <v>22</v>
      </c>
      <c r="AW252" s="12" t="s">
        <v>37</v>
      </c>
      <c r="AX252" s="12" t="s">
        <v>73</v>
      </c>
      <c r="AY252" s="215" t="s">
        <v>159</v>
      </c>
    </row>
    <row r="253" spans="2:51" s="12" customFormat="1" ht="13.5">
      <c r="B253" s="204"/>
      <c r="C253" s="205"/>
      <c r="D253" s="206" t="s">
        <v>168</v>
      </c>
      <c r="E253" s="207" t="s">
        <v>20</v>
      </c>
      <c r="F253" s="208" t="s">
        <v>170</v>
      </c>
      <c r="G253" s="205"/>
      <c r="H253" s="209" t="s">
        <v>20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168</v>
      </c>
      <c r="AU253" s="215" t="s">
        <v>81</v>
      </c>
      <c r="AV253" s="12" t="s">
        <v>22</v>
      </c>
      <c r="AW253" s="12" t="s">
        <v>37</v>
      </c>
      <c r="AX253" s="12" t="s">
        <v>73</v>
      </c>
      <c r="AY253" s="215" t="s">
        <v>159</v>
      </c>
    </row>
    <row r="254" spans="2:51" s="12" customFormat="1" ht="13.5">
      <c r="B254" s="204"/>
      <c r="C254" s="205"/>
      <c r="D254" s="206" t="s">
        <v>168</v>
      </c>
      <c r="E254" s="207" t="s">
        <v>20</v>
      </c>
      <c r="F254" s="208" t="s">
        <v>341</v>
      </c>
      <c r="G254" s="205"/>
      <c r="H254" s="209" t="s">
        <v>20</v>
      </c>
      <c r="I254" s="210"/>
      <c r="J254" s="205"/>
      <c r="K254" s="205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168</v>
      </c>
      <c r="AU254" s="215" t="s">
        <v>81</v>
      </c>
      <c r="AV254" s="12" t="s">
        <v>22</v>
      </c>
      <c r="AW254" s="12" t="s">
        <v>37</v>
      </c>
      <c r="AX254" s="12" t="s">
        <v>73</v>
      </c>
      <c r="AY254" s="215" t="s">
        <v>159</v>
      </c>
    </row>
    <row r="255" spans="2:51" s="13" customFormat="1" ht="13.5">
      <c r="B255" s="216"/>
      <c r="C255" s="217"/>
      <c r="D255" s="206" t="s">
        <v>168</v>
      </c>
      <c r="E255" s="240" t="s">
        <v>20</v>
      </c>
      <c r="F255" s="238" t="s">
        <v>342</v>
      </c>
      <c r="G255" s="217"/>
      <c r="H255" s="239">
        <v>8.281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168</v>
      </c>
      <c r="AU255" s="227" t="s">
        <v>81</v>
      </c>
      <c r="AV255" s="13" t="s">
        <v>81</v>
      </c>
      <c r="AW255" s="13" t="s">
        <v>37</v>
      </c>
      <c r="AX255" s="13" t="s">
        <v>73</v>
      </c>
      <c r="AY255" s="227" t="s">
        <v>159</v>
      </c>
    </row>
    <row r="256" spans="2:51" s="13" customFormat="1" ht="13.5">
      <c r="B256" s="216"/>
      <c r="C256" s="217"/>
      <c r="D256" s="218" t="s">
        <v>168</v>
      </c>
      <c r="E256" s="219" t="s">
        <v>20</v>
      </c>
      <c r="F256" s="220" t="s">
        <v>343</v>
      </c>
      <c r="G256" s="217"/>
      <c r="H256" s="221">
        <v>9.072</v>
      </c>
      <c r="I256" s="222"/>
      <c r="J256" s="217"/>
      <c r="K256" s="217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168</v>
      </c>
      <c r="AU256" s="227" t="s">
        <v>81</v>
      </c>
      <c r="AV256" s="13" t="s">
        <v>81</v>
      </c>
      <c r="AW256" s="13" t="s">
        <v>37</v>
      </c>
      <c r="AX256" s="13" t="s">
        <v>73</v>
      </c>
      <c r="AY256" s="227" t="s">
        <v>159</v>
      </c>
    </row>
    <row r="257" spans="2:65" s="1" customFormat="1" ht="31.5" customHeight="1">
      <c r="B257" s="34"/>
      <c r="C257" s="192" t="s">
        <v>344</v>
      </c>
      <c r="D257" s="192" t="s">
        <v>161</v>
      </c>
      <c r="E257" s="193" t="s">
        <v>345</v>
      </c>
      <c r="F257" s="194" t="s">
        <v>346</v>
      </c>
      <c r="G257" s="195" t="s">
        <v>235</v>
      </c>
      <c r="H257" s="196">
        <v>12.188</v>
      </c>
      <c r="I257" s="197"/>
      <c r="J257" s="198">
        <f>ROUND(I257*H257,2)</f>
        <v>0</v>
      </c>
      <c r="K257" s="194" t="s">
        <v>20</v>
      </c>
      <c r="L257" s="54"/>
      <c r="M257" s="199" t="s">
        <v>20</v>
      </c>
      <c r="N257" s="200" t="s">
        <v>44</v>
      </c>
      <c r="O257" s="35"/>
      <c r="P257" s="201">
        <f>O257*H257</f>
        <v>0</v>
      </c>
      <c r="Q257" s="201">
        <v>0.55291</v>
      </c>
      <c r="R257" s="201">
        <f>Q257*H257</f>
        <v>6.73886708</v>
      </c>
      <c r="S257" s="201">
        <v>0</v>
      </c>
      <c r="T257" s="202">
        <f>S257*H257</f>
        <v>0</v>
      </c>
      <c r="AR257" s="17" t="s">
        <v>166</v>
      </c>
      <c r="AT257" s="17" t="s">
        <v>161</v>
      </c>
      <c r="AU257" s="17" t="s">
        <v>81</v>
      </c>
      <c r="AY257" s="17" t="s">
        <v>159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22</v>
      </c>
      <c r="BK257" s="203">
        <f>ROUND(I257*H257,2)</f>
        <v>0</v>
      </c>
      <c r="BL257" s="17" t="s">
        <v>166</v>
      </c>
      <c r="BM257" s="17" t="s">
        <v>347</v>
      </c>
    </row>
    <row r="258" spans="2:51" s="12" customFormat="1" ht="13.5">
      <c r="B258" s="204"/>
      <c r="C258" s="205"/>
      <c r="D258" s="206" t="s">
        <v>168</v>
      </c>
      <c r="E258" s="207" t="s">
        <v>20</v>
      </c>
      <c r="F258" s="208" t="s">
        <v>348</v>
      </c>
      <c r="G258" s="205"/>
      <c r="H258" s="209" t="s">
        <v>20</v>
      </c>
      <c r="I258" s="210"/>
      <c r="J258" s="205"/>
      <c r="K258" s="205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168</v>
      </c>
      <c r="AU258" s="215" t="s">
        <v>81</v>
      </c>
      <c r="AV258" s="12" t="s">
        <v>22</v>
      </c>
      <c r="AW258" s="12" t="s">
        <v>37</v>
      </c>
      <c r="AX258" s="12" t="s">
        <v>73</v>
      </c>
      <c r="AY258" s="215" t="s">
        <v>159</v>
      </c>
    </row>
    <row r="259" spans="2:51" s="12" customFormat="1" ht="13.5">
      <c r="B259" s="204"/>
      <c r="C259" s="205"/>
      <c r="D259" s="206" t="s">
        <v>168</v>
      </c>
      <c r="E259" s="207" t="s">
        <v>20</v>
      </c>
      <c r="F259" s="208" t="s">
        <v>349</v>
      </c>
      <c r="G259" s="205"/>
      <c r="H259" s="209" t="s">
        <v>20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168</v>
      </c>
      <c r="AU259" s="215" t="s">
        <v>81</v>
      </c>
      <c r="AV259" s="12" t="s">
        <v>22</v>
      </c>
      <c r="AW259" s="12" t="s">
        <v>37</v>
      </c>
      <c r="AX259" s="12" t="s">
        <v>73</v>
      </c>
      <c r="AY259" s="215" t="s">
        <v>159</v>
      </c>
    </row>
    <row r="260" spans="2:51" s="12" customFormat="1" ht="13.5">
      <c r="B260" s="204"/>
      <c r="C260" s="205"/>
      <c r="D260" s="206" t="s">
        <v>168</v>
      </c>
      <c r="E260" s="207" t="s">
        <v>20</v>
      </c>
      <c r="F260" s="208" t="s">
        <v>170</v>
      </c>
      <c r="G260" s="205"/>
      <c r="H260" s="209" t="s">
        <v>20</v>
      </c>
      <c r="I260" s="210"/>
      <c r="J260" s="205"/>
      <c r="K260" s="205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168</v>
      </c>
      <c r="AU260" s="215" t="s">
        <v>81</v>
      </c>
      <c r="AV260" s="12" t="s">
        <v>22</v>
      </c>
      <c r="AW260" s="12" t="s">
        <v>37</v>
      </c>
      <c r="AX260" s="12" t="s">
        <v>73</v>
      </c>
      <c r="AY260" s="215" t="s">
        <v>159</v>
      </c>
    </row>
    <row r="261" spans="2:51" s="12" customFormat="1" ht="13.5">
      <c r="B261" s="204"/>
      <c r="C261" s="205"/>
      <c r="D261" s="206" t="s">
        <v>168</v>
      </c>
      <c r="E261" s="207" t="s">
        <v>20</v>
      </c>
      <c r="F261" s="208" t="s">
        <v>304</v>
      </c>
      <c r="G261" s="205"/>
      <c r="H261" s="209" t="s">
        <v>20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168</v>
      </c>
      <c r="AU261" s="215" t="s">
        <v>81</v>
      </c>
      <c r="AV261" s="12" t="s">
        <v>22</v>
      </c>
      <c r="AW261" s="12" t="s">
        <v>37</v>
      </c>
      <c r="AX261" s="12" t="s">
        <v>73</v>
      </c>
      <c r="AY261" s="215" t="s">
        <v>159</v>
      </c>
    </row>
    <row r="262" spans="2:51" s="13" customFormat="1" ht="13.5">
      <c r="B262" s="216"/>
      <c r="C262" s="217"/>
      <c r="D262" s="218" t="s">
        <v>168</v>
      </c>
      <c r="E262" s="219" t="s">
        <v>20</v>
      </c>
      <c r="F262" s="220" t="s">
        <v>350</v>
      </c>
      <c r="G262" s="217"/>
      <c r="H262" s="221">
        <v>12.188</v>
      </c>
      <c r="I262" s="222"/>
      <c r="J262" s="217"/>
      <c r="K262" s="217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168</v>
      </c>
      <c r="AU262" s="227" t="s">
        <v>81</v>
      </c>
      <c r="AV262" s="13" t="s">
        <v>81</v>
      </c>
      <c r="AW262" s="13" t="s">
        <v>37</v>
      </c>
      <c r="AX262" s="13" t="s">
        <v>73</v>
      </c>
      <c r="AY262" s="227" t="s">
        <v>159</v>
      </c>
    </row>
    <row r="263" spans="2:65" s="1" customFormat="1" ht="31.5" customHeight="1">
      <c r="B263" s="34"/>
      <c r="C263" s="192" t="s">
        <v>351</v>
      </c>
      <c r="D263" s="192" t="s">
        <v>161</v>
      </c>
      <c r="E263" s="193" t="s">
        <v>352</v>
      </c>
      <c r="F263" s="194" t="s">
        <v>353</v>
      </c>
      <c r="G263" s="195" t="s">
        <v>235</v>
      </c>
      <c r="H263" s="196">
        <v>134.999</v>
      </c>
      <c r="I263" s="197"/>
      <c r="J263" s="198">
        <f>ROUND(I263*H263,2)</f>
        <v>0</v>
      </c>
      <c r="K263" s="194" t="s">
        <v>20</v>
      </c>
      <c r="L263" s="54"/>
      <c r="M263" s="199" t="s">
        <v>20</v>
      </c>
      <c r="N263" s="200" t="s">
        <v>44</v>
      </c>
      <c r="O263" s="35"/>
      <c r="P263" s="201">
        <f>O263*H263</f>
        <v>0</v>
      </c>
      <c r="Q263" s="201">
        <v>0.67489</v>
      </c>
      <c r="R263" s="201">
        <f>Q263*H263</f>
        <v>91.10947510999999</v>
      </c>
      <c r="S263" s="201">
        <v>0</v>
      </c>
      <c r="T263" s="202">
        <f>S263*H263</f>
        <v>0</v>
      </c>
      <c r="AR263" s="17" t="s">
        <v>166</v>
      </c>
      <c r="AT263" s="17" t="s">
        <v>161</v>
      </c>
      <c r="AU263" s="17" t="s">
        <v>81</v>
      </c>
      <c r="AY263" s="17" t="s">
        <v>159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7" t="s">
        <v>22</v>
      </c>
      <c r="BK263" s="203">
        <f>ROUND(I263*H263,2)</f>
        <v>0</v>
      </c>
      <c r="BL263" s="17" t="s">
        <v>166</v>
      </c>
      <c r="BM263" s="17" t="s">
        <v>354</v>
      </c>
    </row>
    <row r="264" spans="2:51" s="12" customFormat="1" ht="27">
      <c r="B264" s="204"/>
      <c r="C264" s="205"/>
      <c r="D264" s="206" t="s">
        <v>168</v>
      </c>
      <c r="E264" s="207" t="s">
        <v>20</v>
      </c>
      <c r="F264" s="208" t="s">
        <v>277</v>
      </c>
      <c r="G264" s="205"/>
      <c r="H264" s="209" t="s">
        <v>20</v>
      </c>
      <c r="I264" s="210"/>
      <c r="J264" s="205"/>
      <c r="K264" s="205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168</v>
      </c>
      <c r="AU264" s="215" t="s">
        <v>81</v>
      </c>
      <c r="AV264" s="12" t="s">
        <v>22</v>
      </c>
      <c r="AW264" s="12" t="s">
        <v>37</v>
      </c>
      <c r="AX264" s="12" t="s">
        <v>73</v>
      </c>
      <c r="AY264" s="215" t="s">
        <v>159</v>
      </c>
    </row>
    <row r="265" spans="2:51" s="12" customFormat="1" ht="13.5">
      <c r="B265" s="204"/>
      <c r="C265" s="205"/>
      <c r="D265" s="206" t="s">
        <v>168</v>
      </c>
      <c r="E265" s="207" t="s">
        <v>20</v>
      </c>
      <c r="F265" s="208" t="s">
        <v>355</v>
      </c>
      <c r="G265" s="205"/>
      <c r="H265" s="209" t="s">
        <v>20</v>
      </c>
      <c r="I265" s="210"/>
      <c r="J265" s="205"/>
      <c r="K265" s="205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168</v>
      </c>
      <c r="AU265" s="215" t="s">
        <v>81</v>
      </c>
      <c r="AV265" s="12" t="s">
        <v>22</v>
      </c>
      <c r="AW265" s="12" t="s">
        <v>37</v>
      </c>
      <c r="AX265" s="12" t="s">
        <v>73</v>
      </c>
      <c r="AY265" s="215" t="s">
        <v>159</v>
      </c>
    </row>
    <row r="266" spans="2:51" s="12" customFormat="1" ht="13.5">
      <c r="B266" s="204"/>
      <c r="C266" s="205"/>
      <c r="D266" s="206" t="s">
        <v>168</v>
      </c>
      <c r="E266" s="207" t="s">
        <v>20</v>
      </c>
      <c r="F266" s="208" t="s">
        <v>170</v>
      </c>
      <c r="G266" s="205"/>
      <c r="H266" s="209" t="s">
        <v>20</v>
      </c>
      <c r="I266" s="210"/>
      <c r="J266" s="205"/>
      <c r="K266" s="205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168</v>
      </c>
      <c r="AU266" s="215" t="s">
        <v>81</v>
      </c>
      <c r="AV266" s="12" t="s">
        <v>22</v>
      </c>
      <c r="AW266" s="12" t="s">
        <v>37</v>
      </c>
      <c r="AX266" s="12" t="s">
        <v>73</v>
      </c>
      <c r="AY266" s="215" t="s">
        <v>159</v>
      </c>
    </row>
    <row r="267" spans="2:51" s="12" customFormat="1" ht="13.5">
      <c r="B267" s="204"/>
      <c r="C267" s="205"/>
      <c r="D267" s="206" t="s">
        <v>168</v>
      </c>
      <c r="E267" s="207" t="s">
        <v>20</v>
      </c>
      <c r="F267" s="208" t="s">
        <v>304</v>
      </c>
      <c r="G267" s="205"/>
      <c r="H267" s="209" t="s">
        <v>20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168</v>
      </c>
      <c r="AU267" s="215" t="s">
        <v>81</v>
      </c>
      <c r="AV267" s="12" t="s">
        <v>22</v>
      </c>
      <c r="AW267" s="12" t="s">
        <v>37</v>
      </c>
      <c r="AX267" s="12" t="s">
        <v>73</v>
      </c>
      <c r="AY267" s="215" t="s">
        <v>159</v>
      </c>
    </row>
    <row r="268" spans="2:51" s="13" customFormat="1" ht="13.5">
      <c r="B268" s="216"/>
      <c r="C268" s="217"/>
      <c r="D268" s="206" t="s">
        <v>168</v>
      </c>
      <c r="E268" s="240" t="s">
        <v>20</v>
      </c>
      <c r="F268" s="238" t="s">
        <v>356</v>
      </c>
      <c r="G268" s="217"/>
      <c r="H268" s="239">
        <v>27.843</v>
      </c>
      <c r="I268" s="222"/>
      <c r="J268" s="217"/>
      <c r="K268" s="217"/>
      <c r="L268" s="223"/>
      <c r="M268" s="224"/>
      <c r="N268" s="225"/>
      <c r="O268" s="225"/>
      <c r="P268" s="225"/>
      <c r="Q268" s="225"/>
      <c r="R268" s="225"/>
      <c r="S268" s="225"/>
      <c r="T268" s="226"/>
      <c r="AT268" s="227" t="s">
        <v>168</v>
      </c>
      <c r="AU268" s="227" t="s">
        <v>81</v>
      </c>
      <c r="AV268" s="13" t="s">
        <v>81</v>
      </c>
      <c r="AW268" s="13" t="s">
        <v>37</v>
      </c>
      <c r="AX268" s="13" t="s">
        <v>73</v>
      </c>
      <c r="AY268" s="227" t="s">
        <v>159</v>
      </c>
    </row>
    <row r="269" spans="2:51" s="12" customFormat="1" ht="13.5">
      <c r="B269" s="204"/>
      <c r="C269" s="205"/>
      <c r="D269" s="206" t="s">
        <v>168</v>
      </c>
      <c r="E269" s="207" t="s">
        <v>20</v>
      </c>
      <c r="F269" s="208" t="s">
        <v>317</v>
      </c>
      <c r="G269" s="205"/>
      <c r="H269" s="209" t="s">
        <v>20</v>
      </c>
      <c r="I269" s="210"/>
      <c r="J269" s="205"/>
      <c r="K269" s="205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168</v>
      </c>
      <c r="AU269" s="215" t="s">
        <v>81</v>
      </c>
      <c r="AV269" s="12" t="s">
        <v>22</v>
      </c>
      <c r="AW269" s="12" t="s">
        <v>37</v>
      </c>
      <c r="AX269" s="12" t="s">
        <v>73</v>
      </c>
      <c r="AY269" s="215" t="s">
        <v>159</v>
      </c>
    </row>
    <row r="270" spans="2:51" s="13" customFormat="1" ht="13.5">
      <c r="B270" s="216"/>
      <c r="C270" s="217"/>
      <c r="D270" s="206" t="s">
        <v>168</v>
      </c>
      <c r="E270" s="240" t="s">
        <v>20</v>
      </c>
      <c r="F270" s="238" t="s">
        <v>357</v>
      </c>
      <c r="G270" s="217"/>
      <c r="H270" s="239">
        <v>28.488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168</v>
      </c>
      <c r="AU270" s="227" t="s">
        <v>81</v>
      </c>
      <c r="AV270" s="13" t="s">
        <v>81</v>
      </c>
      <c r="AW270" s="13" t="s">
        <v>37</v>
      </c>
      <c r="AX270" s="13" t="s">
        <v>73</v>
      </c>
      <c r="AY270" s="227" t="s">
        <v>159</v>
      </c>
    </row>
    <row r="271" spans="2:51" s="12" customFormat="1" ht="13.5">
      <c r="B271" s="204"/>
      <c r="C271" s="205"/>
      <c r="D271" s="206" t="s">
        <v>168</v>
      </c>
      <c r="E271" s="207" t="s">
        <v>20</v>
      </c>
      <c r="F271" s="208" t="s">
        <v>319</v>
      </c>
      <c r="G271" s="205"/>
      <c r="H271" s="209" t="s">
        <v>20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168</v>
      </c>
      <c r="AU271" s="215" t="s">
        <v>81</v>
      </c>
      <c r="AV271" s="12" t="s">
        <v>22</v>
      </c>
      <c r="AW271" s="12" t="s">
        <v>37</v>
      </c>
      <c r="AX271" s="12" t="s">
        <v>73</v>
      </c>
      <c r="AY271" s="215" t="s">
        <v>159</v>
      </c>
    </row>
    <row r="272" spans="2:51" s="13" customFormat="1" ht="13.5">
      <c r="B272" s="216"/>
      <c r="C272" s="217"/>
      <c r="D272" s="206" t="s">
        <v>168</v>
      </c>
      <c r="E272" s="240" t="s">
        <v>20</v>
      </c>
      <c r="F272" s="238" t="s">
        <v>358</v>
      </c>
      <c r="G272" s="217"/>
      <c r="H272" s="239">
        <v>22.285</v>
      </c>
      <c r="I272" s="222"/>
      <c r="J272" s="217"/>
      <c r="K272" s="217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168</v>
      </c>
      <c r="AU272" s="227" t="s">
        <v>81</v>
      </c>
      <c r="AV272" s="13" t="s">
        <v>81</v>
      </c>
      <c r="AW272" s="13" t="s">
        <v>37</v>
      </c>
      <c r="AX272" s="13" t="s">
        <v>73</v>
      </c>
      <c r="AY272" s="227" t="s">
        <v>159</v>
      </c>
    </row>
    <row r="273" spans="2:51" s="12" customFormat="1" ht="13.5">
      <c r="B273" s="204"/>
      <c r="C273" s="205"/>
      <c r="D273" s="206" t="s">
        <v>168</v>
      </c>
      <c r="E273" s="207" t="s">
        <v>20</v>
      </c>
      <c r="F273" s="208" t="s">
        <v>306</v>
      </c>
      <c r="G273" s="205"/>
      <c r="H273" s="209" t="s">
        <v>20</v>
      </c>
      <c r="I273" s="210"/>
      <c r="J273" s="205"/>
      <c r="K273" s="205"/>
      <c r="L273" s="211"/>
      <c r="M273" s="212"/>
      <c r="N273" s="213"/>
      <c r="O273" s="213"/>
      <c r="P273" s="213"/>
      <c r="Q273" s="213"/>
      <c r="R273" s="213"/>
      <c r="S273" s="213"/>
      <c r="T273" s="214"/>
      <c r="AT273" s="215" t="s">
        <v>168</v>
      </c>
      <c r="AU273" s="215" t="s">
        <v>81</v>
      </c>
      <c r="AV273" s="12" t="s">
        <v>22</v>
      </c>
      <c r="AW273" s="12" t="s">
        <v>37</v>
      </c>
      <c r="AX273" s="12" t="s">
        <v>73</v>
      </c>
      <c r="AY273" s="215" t="s">
        <v>159</v>
      </c>
    </row>
    <row r="274" spans="2:51" s="13" customFormat="1" ht="13.5">
      <c r="B274" s="216"/>
      <c r="C274" s="217"/>
      <c r="D274" s="206" t="s">
        <v>168</v>
      </c>
      <c r="E274" s="240" t="s">
        <v>20</v>
      </c>
      <c r="F274" s="238" t="s">
        <v>358</v>
      </c>
      <c r="G274" s="217"/>
      <c r="H274" s="239">
        <v>22.285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168</v>
      </c>
      <c r="AU274" s="227" t="s">
        <v>81</v>
      </c>
      <c r="AV274" s="13" t="s">
        <v>81</v>
      </c>
      <c r="AW274" s="13" t="s">
        <v>37</v>
      </c>
      <c r="AX274" s="13" t="s">
        <v>73</v>
      </c>
      <c r="AY274" s="227" t="s">
        <v>159</v>
      </c>
    </row>
    <row r="275" spans="2:51" s="12" customFormat="1" ht="13.5">
      <c r="B275" s="204"/>
      <c r="C275" s="205"/>
      <c r="D275" s="206" t="s">
        <v>168</v>
      </c>
      <c r="E275" s="207" t="s">
        <v>20</v>
      </c>
      <c r="F275" s="208" t="s">
        <v>308</v>
      </c>
      <c r="G275" s="205"/>
      <c r="H275" s="209" t="s">
        <v>20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168</v>
      </c>
      <c r="AU275" s="215" t="s">
        <v>81</v>
      </c>
      <c r="AV275" s="12" t="s">
        <v>22</v>
      </c>
      <c r="AW275" s="12" t="s">
        <v>37</v>
      </c>
      <c r="AX275" s="12" t="s">
        <v>73</v>
      </c>
      <c r="AY275" s="215" t="s">
        <v>159</v>
      </c>
    </row>
    <row r="276" spans="2:51" s="13" customFormat="1" ht="13.5">
      <c r="B276" s="216"/>
      <c r="C276" s="217"/>
      <c r="D276" s="206" t="s">
        <v>168</v>
      </c>
      <c r="E276" s="240" t="s">
        <v>20</v>
      </c>
      <c r="F276" s="238" t="s">
        <v>359</v>
      </c>
      <c r="G276" s="217"/>
      <c r="H276" s="239">
        <v>28.698</v>
      </c>
      <c r="I276" s="222"/>
      <c r="J276" s="217"/>
      <c r="K276" s="217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168</v>
      </c>
      <c r="AU276" s="227" t="s">
        <v>81</v>
      </c>
      <c r="AV276" s="13" t="s">
        <v>81</v>
      </c>
      <c r="AW276" s="13" t="s">
        <v>37</v>
      </c>
      <c r="AX276" s="13" t="s">
        <v>73</v>
      </c>
      <c r="AY276" s="227" t="s">
        <v>159</v>
      </c>
    </row>
    <row r="277" spans="2:51" s="12" customFormat="1" ht="13.5">
      <c r="B277" s="204"/>
      <c r="C277" s="205"/>
      <c r="D277" s="206" t="s">
        <v>168</v>
      </c>
      <c r="E277" s="207" t="s">
        <v>20</v>
      </c>
      <c r="F277" s="208" t="s">
        <v>341</v>
      </c>
      <c r="G277" s="205"/>
      <c r="H277" s="209" t="s">
        <v>20</v>
      </c>
      <c r="I277" s="210"/>
      <c r="J277" s="205"/>
      <c r="K277" s="205"/>
      <c r="L277" s="211"/>
      <c r="M277" s="212"/>
      <c r="N277" s="213"/>
      <c r="O277" s="213"/>
      <c r="P277" s="213"/>
      <c r="Q277" s="213"/>
      <c r="R277" s="213"/>
      <c r="S277" s="213"/>
      <c r="T277" s="214"/>
      <c r="AT277" s="215" t="s">
        <v>168</v>
      </c>
      <c r="AU277" s="215" t="s">
        <v>81</v>
      </c>
      <c r="AV277" s="12" t="s">
        <v>22</v>
      </c>
      <c r="AW277" s="12" t="s">
        <v>37</v>
      </c>
      <c r="AX277" s="12" t="s">
        <v>73</v>
      </c>
      <c r="AY277" s="215" t="s">
        <v>159</v>
      </c>
    </row>
    <row r="278" spans="2:51" s="13" customFormat="1" ht="13.5">
      <c r="B278" s="216"/>
      <c r="C278" s="217"/>
      <c r="D278" s="218" t="s">
        <v>168</v>
      </c>
      <c r="E278" s="219" t="s">
        <v>20</v>
      </c>
      <c r="F278" s="220" t="s">
        <v>360</v>
      </c>
      <c r="G278" s="217"/>
      <c r="H278" s="221">
        <v>5.4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168</v>
      </c>
      <c r="AU278" s="227" t="s">
        <v>81</v>
      </c>
      <c r="AV278" s="13" t="s">
        <v>81</v>
      </c>
      <c r="AW278" s="13" t="s">
        <v>37</v>
      </c>
      <c r="AX278" s="13" t="s">
        <v>73</v>
      </c>
      <c r="AY278" s="227" t="s">
        <v>159</v>
      </c>
    </row>
    <row r="279" spans="2:65" s="1" customFormat="1" ht="22.5" customHeight="1">
      <c r="B279" s="34"/>
      <c r="C279" s="192" t="s">
        <v>361</v>
      </c>
      <c r="D279" s="192" t="s">
        <v>161</v>
      </c>
      <c r="E279" s="193" t="s">
        <v>362</v>
      </c>
      <c r="F279" s="194" t="s">
        <v>363</v>
      </c>
      <c r="G279" s="195" t="s">
        <v>198</v>
      </c>
      <c r="H279" s="196">
        <v>6</v>
      </c>
      <c r="I279" s="197"/>
      <c r="J279" s="198">
        <f>ROUND(I279*H279,2)</f>
        <v>0</v>
      </c>
      <c r="K279" s="194" t="s">
        <v>165</v>
      </c>
      <c r="L279" s="54"/>
      <c r="M279" s="199" t="s">
        <v>20</v>
      </c>
      <c r="N279" s="200" t="s">
        <v>44</v>
      </c>
      <c r="O279" s="35"/>
      <c r="P279" s="201">
        <f>O279*H279</f>
        <v>0</v>
      </c>
      <c r="Q279" s="201">
        <v>1.04881</v>
      </c>
      <c r="R279" s="201">
        <f>Q279*H279</f>
        <v>6.29286</v>
      </c>
      <c r="S279" s="201">
        <v>0</v>
      </c>
      <c r="T279" s="202">
        <f>S279*H279</f>
        <v>0</v>
      </c>
      <c r="AR279" s="17" t="s">
        <v>166</v>
      </c>
      <c r="AT279" s="17" t="s">
        <v>161</v>
      </c>
      <c r="AU279" s="17" t="s">
        <v>81</v>
      </c>
      <c r="AY279" s="17" t="s">
        <v>159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7" t="s">
        <v>22</v>
      </c>
      <c r="BK279" s="203">
        <f>ROUND(I279*H279,2)</f>
        <v>0</v>
      </c>
      <c r="BL279" s="17" t="s">
        <v>166</v>
      </c>
      <c r="BM279" s="17" t="s">
        <v>364</v>
      </c>
    </row>
    <row r="280" spans="2:51" s="12" customFormat="1" ht="13.5">
      <c r="B280" s="204"/>
      <c r="C280" s="205"/>
      <c r="D280" s="206" t="s">
        <v>168</v>
      </c>
      <c r="E280" s="207" t="s">
        <v>20</v>
      </c>
      <c r="F280" s="208" t="s">
        <v>263</v>
      </c>
      <c r="G280" s="205"/>
      <c r="H280" s="209" t="s">
        <v>20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168</v>
      </c>
      <c r="AU280" s="215" t="s">
        <v>81</v>
      </c>
      <c r="AV280" s="12" t="s">
        <v>22</v>
      </c>
      <c r="AW280" s="12" t="s">
        <v>37</v>
      </c>
      <c r="AX280" s="12" t="s">
        <v>73</v>
      </c>
      <c r="AY280" s="215" t="s">
        <v>159</v>
      </c>
    </row>
    <row r="281" spans="2:51" s="12" customFormat="1" ht="13.5">
      <c r="B281" s="204"/>
      <c r="C281" s="205"/>
      <c r="D281" s="206" t="s">
        <v>168</v>
      </c>
      <c r="E281" s="207" t="s">
        <v>20</v>
      </c>
      <c r="F281" s="208" t="s">
        <v>170</v>
      </c>
      <c r="G281" s="205"/>
      <c r="H281" s="209" t="s">
        <v>20</v>
      </c>
      <c r="I281" s="210"/>
      <c r="J281" s="205"/>
      <c r="K281" s="205"/>
      <c r="L281" s="211"/>
      <c r="M281" s="212"/>
      <c r="N281" s="213"/>
      <c r="O281" s="213"/>
      <c r="P281" s="213"/>
      <c r="Q281" s="213"/>
      <c r="R281" s="213"/>
      <c r="S281" s="213"/>
      <c r="T281" s="214"/>
      <c r="AT281" s="215" t="s">
        <v>168</v>
      </c>
      <c r="AU281" s="215" t="s">
        <v>81</v>
      </c>
      <c r="AV281" s="12" t="s">
        <v>22</v>
      </c>
      <c r="AW281" s="12" t="s">
        <v>37</v>
      </c>
      <c r="AX281" s="12" t="s">
        <v>73</v>
      </c>
      <c r="AY281" s="215" t="s">
        <v>159</v>
      </c>
    </row>
    <row r="282" spans="2:51" s="13" customFormat="1" ht="13.5">
      <c r="B282" s="216"/>
      <c r="C282" s="217"/>
      <c r="D282" s="218" t="s">
        <v>168</v>
      </c>
      <c r="E282" s="219" t="s">
        <v>20</v>
      </c>
      <c r="F282" s="220" t="s">
        <v>365</v>
      </c>
      <c r="G282" s="217"/>
      <c r="H282" s="221">
        <v>6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168</v>
      </c>
      <c r="AU282" s="227" t="s">
        <v>81</v>
      </c>
      <c r="AV282" s="13" t="s">
        <v>81</v>
      </c>
      <c r="AW282" s="13" t="s">
        <v>37</v>
      </c>
      <c r="AX282" s="13" t="s">
        <v>73</v>
      </c>
      <c r="AY282" s="227" t="s">
        <v>159</v>
      </c>
    </row>
    <row r="283" spans="2:65" s="1" customFormat="1" ht="22.5" customHeight="1">
      <c r="B283" s="34"/>
      <c r="C283" s="192" t="s">
        <v>366</v>
      </c>
      <c r="D283" s="192" t="s">
        <v>161</v>
      </c>
      <c r="E283" s="193" t="s">
        <v>367</v>
      </c>
      <c r="F283" s="194" t="s">
        <v>368</v>
      </c>
      <c r="G283" s="195" t="s">
        <v>275</v>
      </c>
      <c r="H283" s="196">
        <v>1</v>
      </c>
      <c r="I283" s="197"/>
      <c r="J283" s="198">
        <f>ROUND(I283*H283,2)</f>
        <v>0</v>
      </c>
      <c r="K283" s="194" t="s">
        <v>165</v>
      </c>
      <c r="L283" s="54"/>
      <c r="M283" s="199" t="s">
        <v>20</v>
      </c>
      <c r="N283" s="200" t="s">
        <v>44</v>
      </c>
      <c r="O283" s="35"/>
      <c r="P283" s="201">
        <f>O283*H283</f>
        <v>0</v>
      </c>
      <c r="Q283" s="201">
        <v>0.02321</v>
      </c>
      <c r="R283" s="201">
        <f>Q283*H283</f>
        <v>0.02321</v>
      </c>
      <c r="S283" s="201">
        <v>0</v>
      </c>
      <c r="T283" s="202">
        <f>S283*H283</f>
        <v>0</v>
      </c>
      <c r="AR283" s="17" t="s">
        <v>166</v>
      </c>
      <c r="AT283" s="17" t="s">
        <v>161</v>
      </c>
      <c r="AU283" s="17" t="s">
        <v>81</v>
      </c>
      <c r="AY283" s="17" t="s">
        <v>159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7" t="s">
        <v>22</v>
      </c>
      <c r="BK283" s="203">
        <f>ROUND(I283*H283,2)</f>
        <v>0</v>
      </c>
      <c r="BL283" s="17" t="s">
        <v>166</v>
      </c>
      <c r="BM283" s="17" t="s">
        <v>369</v>
      </c>
    </row>
    <row r="284" spans="2:51" s="12" customFormat="1" ht="13.5">
      <c r="B284" s="204"/>
      <c r="C284" s="205"/>
      <c r="D284" s="206" t="s">
        <v>168</v>
      </c>
      <c r="E284" s="207" t="s">
        <v>20</v>
      </c>
      <c r="F284" s="208" t="s">
        <v>348</v>
      </c>
      <c r="G284" s="205"/>
      <c r="H284" s="209" t="s">
        <v>20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168</v>
      </c>
      <c r="AU284" s="215" t="s">
        <v>81</v>
      </c>
      <c r="AV284" s="12" t="s">
        <v>22</v>
      </c>
      <c r="AW284" s="12" t="s">
        <v>37</v>
      </c>
      <c r="AX284" s="12" t="s">
        <v>73</v>
      </c>
      <c r="AY284" s="215" t="s">
        <v>159</v>
      </c>
    </row>
    <row r="285" spans="2:51" s="12" customFormat="1" ht="13.5">
      <c r="B285" s="204"/>
      <c r="C285" s="205"/>
      <c r="D285" s="206" t="s">
        <v>168</v>
      </c>
      <c r="E285" s="207" t="s">
        <v>20</v>
      </c>
      <c r="F285" s="208" t="s">
        <v>170</v>
      </c>
      <c r="G285" s="205"/>
      <c r="H285" s="209" t="s">
        <v>20</v>
      </c>
      <c r="I285" s="210"/>
      <c r="J285" s="205"/>
      <c r="K285" s="205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168</v>
      </c>
      <c r="AU285" s="215" t="s">
        <v>81</v>
      </c>
      <c r="AV285" s="12" t="s">
        <v>22</v>
      </c>
      <c r="AW285" s="12" t="s">
        <v>37</v>
      </c>
      <c r="AX285" s="12" t="s">
        <v>73</v>
      </c>
      <c r="AY285" s="215" t="s">
        <v>159</v>
      </c>
    </row>
    <row r="286" spans="2:51" s="13" customFormat="1" ht="13.5">
      <c r="B286" s="216"/>
      <c r="C286" s="217"/>
      <c r="D286" s="218" t="s">
        <v>168</v>
      </c>
      <c r="E286" s="219" t="s">
        <v>20</v>
      </c>
      <c r="F286" s="220" t="s">
        <v>370</v>
      </c>
      <c r="G286" s="217"/>
      <c r="H286" s="221">
        <v>1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168</v>
      </c>
      <c r="AU286" s="227" t="s">
        <v>81</v>
      </c>
      <c r="AV286" s="13" t="s">
        <v>81</v>
      </c>
      <c r="AW286" s="13" t="s">
        <v>37</v>
      </c>
      <c r="AX286" s="13" t="s">
        <v>73</v>
      </c>
      <c r="AY286" s="227" t="s">
        <v>159</v>
      </c>
    </row>
    <row r="287" spans="2:65" s="1" customFormat="1" ht="22.5" customHeight="1">
      <c r="B287" s="34"/>
      <c r="C287" s="192" t="s">
        <v>371</v>
      </c>
      <c r="D287" s="192" t="s">
        <v>161</v>
      </c>
      <c r="E287" s="193" t="s">
        <v>372</v>
      </c>
      <c r="F287" s="194" t="s">
        <v>373</v>
      </c>
      <c r="G287" s="195" t="s">
        <v>198</v>
      </c>
      <c r="H287" s="196">
        <v>0.395</v>
      </c>
      <c r="I287" s="197"/>
      <c r="J287" s="198">
        <f>ROUND(I287*H287,2)</f>
        <v>0</v>
      </c>
      <c r="K287" s="194" t="s">
        <v>165</v>
      </c>
      <c r="L287" s="54"/>
      <c r="M287" s="199" t="s">
        <v>20</v>
      </c>
      <c r="N287" s="200" t="s">
        <v>44</v>
      </c>
      <c r="O287" s="35"/>
      <c r="P287" s="201">
        <f>O287*H287</f>
        <v>0</v>
      </c>
      <c r="Q287" s="201">
        <v>0.01954</v>
      </c>
      <c r="R287" s="201">
        <f>Q287*H287</f>
        <v>0.0077183</v>
      </c>
      <c r="S287" s="201">
        <v>0</v>
      </c>
      <c r="T287" s="202">
        <f>S287*H287</f>
        <v>0</v>
      </c>
      <c r="AR287" s="17" t="s">
        <v>166</v>
      </c>
      <c r="AT287" s="17" t="s">
        <v>161</v>
      </c>
      <c r="AU287" s="17" t="s">
        <v>81</v>
      </c>
      <c r="AY287" s="17" t="s">
        <v>159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7" t="s">
        <v>22</v>
      </c>
      <c r="BK287" s="203">
        <f>ROUND(I287*H287,2)</f>
        <v>0</v>
      </c>
      <c r="BL287" s="17" t="s">
        <v>166</v>
      </c>
      <c r="BM287" s="17" t="s">
        <v>374</v>
      </c>
    </row>
    <row r="288" spans="2:65" s="1" customFormat="1" ht="22.5" customHeight="1">
      <c r="B288" s="34"/>
      <c r="C288" s="228" t="s">
        <v>375</v>
      </c>
      <c r="D288" s="228" t="s">
        <v>209</v>
      </c>
      <c r="E288" s="229" t="s">
        <v>376</v>
      </c>
      <c r="F288" s="230" t="s">
        <v>377</v>
      </c>
      <c r="G288" s="231" t="s">
        <v>198</v>
      </c>
      <c r="H288" s="232">
        <v>0.427</v>
      </c>
      <c r="I288" s="233"/>
      <c r="J288" s="234">
        <f>ROUND(I288*H288,2)</f>
        <v>0</v>
      </c>
      <c r="K288" s="230" t="s">
        <v>165</v>
      </c>
      <c r="L288" s="235"/>
      <c r="M288" s="236" t="s">
        <v>20</v>
      </c>
      <c r="N288" s="237" t="s">
        <v>44</v>
      </c>
      <c r="O288" s="35"/>
      <c r="P288" s="201">
        <f>O288*H288</f>
        <v>0</v>
      </c>
      <c r="Q288" s="201">
        <v>1</v>
      </c>
      <c r="R288" s="201">
        <f>Q288*H288</f>
        <v>0.427</v>
      </c>
      <c r="S288" s="201">
        <v>0</v>
      </c>
      <c r="T288" s="202">
        <f>S288*H288</f>
        <v>0</v>
      </c>
      <c r="AR288" s="17" t="s">
        <v>201</v>
      </c>
      <c r="AT288" s="17" t="s">
        <v>209</v>
      </c>
      <c r="AU288" s="17" t="s">
        <v>81</v>
      </c>
      <c r="AY288" s="17" t="s">
        <v>159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22</v>
      </c>
      <c r="BK288" s="203">
        <f>ROUND(I288*H288,2)</f>
        <v>0</v>
      </c>
      <c r="BL288" s="17" t="s">
        <v>166</v>
      </c>
      <c r="BM288" s="17" t="s">
        <v>378</v>
      </c>
    </row>
    <row r="289" spans="2:51" s="12" customFormat="1" ht="27">
      <c r="B289" s="204"/>
      <c r="C289" s="205"/>
      <c r="D289" s="206" t="s">
        <v>168</v>
      </c>
      <c r="E289" s="207" t="s">
        <v>20</v>
      </c>
      <c r="F289" s="208" t="s">
        <v>379</v>
      </c>
      <c r="G289" s="205"/>
      <c r="H289" s="209" t="s">
        <v>20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168</v>
      </c>
      <c r="AU289" s="215" t="s">
        <v>81</v>
      </c>
      <c r="AV289" s="12" t="s">
        <v>22</v>
      </c>
      <c r="AW289" s="12" t="s">
        <v>37</v>
      </c>
      <c r="AX289" s="12" t="s">
        <v>73</v>
      </c>
      <c r="AY289" s="215" t="s">
        <v>159</v>
      </c>
    </row>
    <row r="290" spans="2:51" s="12" customFormat="1" ht="13.5">
      <c r="B290" s="204"/>
      <c r="C290" s="205"/>
      <c r="D290" s="206" t="s">
        <v>168</v>
      </c>
      <c r="E290" s="207" t="s">
        <v>20</v>
      </c>
      <c r="F290" s="208" t="s">
        <v>380</v>
      </c>
      <c r="G290" s="205"/>
      <c r="H290" s="209" t="s">
        <v>20</v>
      </c>
      <c r="I290" s="210"/>
      <c r="J290" s="205"/>
      <c r="K290" s="205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168</v>
      </c>
      <c r="AU290" s="215" t="s">
        <v>81</v>
      </c>
      <c r="AV290" s="12" t="s">
        <v>22</v>
      </c>
      <c r="AW290" s="12" t="s">
        <v>37</v>
      </c>
      <c r="AX290" s="12" t="s">
        <v>73</v>
      </c>
      <c r="AY290" s="215" t="s">
        <v>159</v>
      </c>
    </row>
    <row r="291" spans="2:51" s="12" customFormat="1" ht="13.5">
      <c r="B291" s="204"/>
      <c r="C291" s="205"/>
      <c r="D291" s="206" t="s">
        <v>168</v>
      </c>
      <c r="E291" s="207" t="s">
        <v>20</v>
      </c>
      <c r="F291" s="208" t="s">
        <v>170</v>
      </c>
      <c r="G291" s="205"/>
      <c r="H291" s="209" t="s">
        <v>20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168</v>
      </c>
      <c r="AU291" s="215" t="s">
        <v>81</v>
      </c>
      <c r="AV291" s="12" t="s">
        <v>22</v>
      </c>
      <c r="AW291" s="12" t="s">
        <v>37</v>
      </c>
      <c r="AX291" s="12" t="s">
        <v>73</v>
      </c>
      <c r="AY291" s="215" t="s">
        <v>159</v>
      </c>
    </row>
    <row r="292" spans="2:51" s="12" customFormat="1" ht="13.5">
      <c r="B292" s="204"/>
      <c r="C292" s="205"/>
      <c r="D292" s="206" t="s">
        <v>168</v>
      </c>
      <c r="E292" s="207" t="s">
        <v>20</v>
      </c>
      <c r="F292" s="208" t="s">
        <v>381</v>
      </c>
      <c r="G292" s="205"/>
      <c r="H292" s="209" t="s">
        <v>20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168</v>
      </c>
      <c r="AU292" s="215" t="s">
        <v>81</v>
      </c>
      <c r="AV292" s="12" t="s">
        <v>22</v>
      </c>
      <c r="AW292" s="12" t="s">
        <v>37</v>
      </c>
      <c r="AX292" s="12" t="s">
        <v>73</v>
      </c>
      <c r="AY292" s="215" t="s">
        <v>159</v>
      </c>
    </row>
    <row r="293" spans="2:51" s="13" customFormat="1" ht="13.5">
      <c r="B293" s="216"/>
      <c r="C293" s="217"/>
      <c r="D293" s="206" t="s">
        <v>168</v>
      </c>
      <c r="E293" s="240" t="s">
        <v>20</v>
      </c>
      <c r="F293" s="238" t="s">
        <v>382</v>
      </c>
      <c r="G293" s="217"/>
      <c r="H293" s="239">
        <v>0.2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168</v>
      </c>
      <c r="AU293" s="227" t="s">
        <v>81</v>
      </c>
      <c r="AV293" s="13" t="s">
        <v>81</v>
      </c>
      <c r="AW293" s="13" t="s">
        <v>37</v>
      </c>
      <c r="AX293" s="13" t="s">
        <v>73</v>
      </c>
      <c r="AY293" s="227" t="s">
        <v>159</v>
      </c>
    </row>
    <row r="294" spans="2:51" s="13" customFormat="1" ht="13.5">
      <c r="B294" s="216"/>
      <c r="C294" s="217"/>
      <c r="D294" s="206" t="s">
        <v>168</v>
      </c>
      <c r="E294" s="240" t="s">
        <v>20</v>
      </c>
      <c r="F294" s="238" t="s">
        <v>383</v>
      </c>
      <c r="G294" s="217"/>
      <c r="H294" s="239">
        <v>0.062</v>
      </c>
      <c r="I294" s="222"/>
      <c r="J294" s="217"/>
      <c r="K294" s="217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168</v>
      </c>
      <c r="AU294" s="227" t="s">
        <v>81</v>
      </c>
      <c r="AV294" s="13" t="s">
        <v>81</v>
      </c>
      <c r="AW294" s="13" t="s">
        <v>37</v>
      </c>
      <c r="AX294" s="13" t="s">
        <v>73</v>
      </c>
      <c r="AY294" s="227" t="s">
        <v>159</v>
      </c>
    </row>
    <row r="295" spans="2:51" s="13" customFormat="1" ht="13.5">
      <c r="B295" s="216"/>
      <c r="C295" s="217"/>
      <c r="D295" s="206" t="s">
        <v>168</v>
      </c>
      <c r="E295" s="240" t="s">
        <v>20</v>
      </c>
      <c r="F295" s="238" t="s">
        <v>384</v>
      </c>
      <c r="G295" s="217"/>
      <c r="H295" s="239">
        <v>0.133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168</v>
      </c>
      <c r="AU295" s="227" t="s">
        <v>81</v>
      </c>
      <c r="AV295" s="13" t="s">
        <v>81</v>
      </c>
      <c r="AW295" s="13" t="s">
        <v>37</v>
      </c>
      <c r="AX295" s="13" t="s">
        <v>73</v>
      </c>
      <c r="AY295" s="227" t="s">
        <v>159</v>
      </c>
    </row>
    <row r="296" spans="2:51" s="13" customFormat="1" ht="13.5">
      <c r="B296" s="216"/>
      <c r="C296" s="217"/>
      <c r="D296" s="218" t="s">
        <v>168</v>
      </c>
      <c r="E296" s="217"/>
      <c r="F296" s="220" t="s">
        <v>385</v>
      </c>
      <c r="G296" s="217"/>
      <c r="H296" s="221">
        <v>0.427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168</v>
      </c>
      <c r="AU296" s="227" t="s">
        <v>81</v>
      </c>
      <c r="AV296" s="13" t="s">
        <v>81</v>
      </c>
      <c r="AW296" s="13" t="s">
        <v>4</v>
      </c>
      <c r="AX296" s="13" t="s">
        <v>22</v>
      </c>
      <c r="AY296" s="227" t="s">
        <v>159</v>
      </c>
    </row>
    <row r="297" spans="2:65" s="1" customFormat="1" ht="22.5" customHeight="1">
      <c r="B297" s="34"/>
      <c r="C297" s="192" t="s">
        <v>386</v>
      </c>
      <c r="D297" s="192" t="s">
        <v>161</v>
      </c>
      <c r="E297" s="193" t="s">
        <v>387</v>
      </c>
      <c r="F297" s="194" t="s">
        <v>388</v>
      </c>
      <c r="G297" s="195" t="s">
        <v>198</v>
      </c>
      <c r="H297" s="196">
        <v>3.034</v>
      </c>
      <c r="I297" s="197"/>
      <c r="J297" s="198">
        <f>ROUND(I297*H297,2)</f>
        <v>0</v>
      </c>
      <c r="K297" s="194" t="s">
        <v>165</v>
      </c>
      <c r="L297" s="54"/>
      <c r="M297" s="199" t="s">
        <v>20</v>
      </c>
      <c r="N297" s="200" t="s">
        <v>44</v>
      </c>
      <c r="O297" s="35"/>
      <c r="P297" s="201">
        <f>O297*H297</f>
        <v>0</v>
      </c>
      <c r="Q297" s="201">
        <v>0.01709</v>
      </c>
      <c r="R297" s="201">
        <f>Q297*H297</f>
        <v>0.05185106</v>
      </c>
      <c r="S297" s="201">
        <v>0</v>
      </c>
      <c r="T297" s="202">
        <f>S297*H297</f>
        <v>0</v>
      </c>
      <c r="AR297" s="17" t="s">
        <v>166</v>
      </c>
      <c r="AT297" s="17" t="s">
        <v>161</v>
      </c>
      <c r="AU297" s="17" t="s">
        <v>81</v>
      </c>
      <c r="AY297" s="17" t="s">
        <v>159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22</v>
      </c>
      <c r="BK297" s="203">
        <f>ROUND(I297*H297,2)</f>
        <v>0</v>
      </c>
      <c r="BL297" s="17" t="s">
        <v>166</v>
      </c>
      <c r="BM297" s="17" t="s">
        <v>389</v>
      </c>
    </row>
    <row r="298" spans="2:65" s="1" customFormat="1" ht="22.5" customHeight="1">
      <c r="B298" s="34"/>
      <c r="C298" s="228" t="s">
        <v>390</v>
      </c>
      <c r="D298" s="228" t="s">
        <v>209</v>
      </c>
      <c r="E298" s="229" t="s">
        <v>391</v>
      </c>
      <c r="F298" s="230" t="s">
        <v>392</v>
      </c>
      <c r="G298" s="231" t="s">
        <v>198</v>
      </c>
      <c r="H298" s="232">
        <v>1.172</v>
      </c>
      <c r="I298" s="233"/>
      <c r="J298" s="234">
        <f>ROUND(I298*H298,2)</f>
        <v>0</v>
      </c>
      <c r="K298" s="230" t="s">
        <v>165</v>
      </c>
      <c r="L298" s="235"/>
      <c r="M298" s="236" t="s">
        <v>20</v>
      </c>
      <c r="N298" s="237" t="s">
        <v>44</v>
      </c>
      <c r="O298" s="35"/>
      <c r="P298" s="201">
        <f>O298*H298</f>
        <v>0</v>
      </c>
      <c r="Q298" s="201">
        <v>1</v>
      </c>
      <c r="R298" s="201">
        <f>Q298*H298</f>
        <v>1.172</v>
      </c>
      <c r="S298" s="201">
        <v>0</v>
      </c>
      <c r="T298" s="202">
        <f>S298*H298</f>
        <v>0</v>
      </c>
      <c r="AR298" s="17" t="s">
        <v>201</v>
      </c>
      <c r="AT298" s="17" t="s">
        <v>209</v>
      </c>
      <c r="AU298" s="17" t="s">
        <v>81</v>
      </c>
      <c r="AY298" s="17" t="s">
        <v>159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7" t="s">
        <v>22</v>
      </c>
      <c r="BK298" s="203">
        <f>ROUND(I298*H298,2)</f>
        <v>0</v>
      </c>
      <c r="BL298" s="17" t="s">
        <v>166</v>
      </c>
      <c r="BM298" s="17" t="s">
        <v>393</v>
      </c>
    </row>
    <row r="299" spans="2:51" s="12" customFormat="1" ht="27">
      <c r="B299" s="204"/>
      <c r="C299" s="205"/>
      <c r="D299" s="206" t="s">
        <v>168</v>
      </c>
      <c r="E299" s="207" t="s">
        <v>20</v>
      </c>
      <c r="F299" s="208" t="s">
        <v>394</v>
      </c>
      <c r="G299" s="205"/>
      <c r="H299" s="209" t="s">
        <v>20</v>
      </c>
      <c r="I299" s="210"/>
      <c r="J299" s="205"/>
      <c r="K299" s="205"/>
      <c r="L299" s="211"/>
      <c r="M299" s="212"/>
      <c r="N299" s="213"/>
      <c r="O299" s="213"/>
      <c r="P299" s="213"/>
      <c r="Q299" s="213"/>
      <c r="R299" s="213"/>
      <c r="S299" s="213"/>
      <c r="T299" s="214"/>
      <c r="AT299" s="215" t="s">
        <v>168</v>
      </c>
      <c r="AU299" s="215" t="s">
        <v>81</v>
      </c>
      <c r="AV299" s="12" t="s">
        <v>22</v>
      </c>
      <c r="AW299" s="12" t="s">
        <v>37</v>
      </c>
      <c r="AX299" s="12" t="s">
        <v>73</v>
      </c>
      <c r="AY299" s="215" t="s">
        <v>159</v>
      </c>
    </row>
    <row r="300" spans="2:51" s="12" customFormat="1" ht="13.5">
      <c r="B300" s="204"/>
      <c r="C300" s="205"/>
      <c r="D300" s="206" t="s">
        <v>168</v>
      </c>
      <c r="E300" s="207" t="s">
        <v>20</v>
      </c>
      <c r="F300" s="208" t="s">
        <v>395</v>
      </c>
      <c r="G300" s="205"/>
      <c r="H300" s="209" t="s">
        <v>20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168</v>
      </c>
      <c r="AU300" s="215" t="s">
        <v>81</v>
      </c>
      <c r="AV300" s="12" t="s">
        <v>22</v>
      </c>
      <c r="AW300" s="12" t="s">
        <v>37</v>
      </c>
      <c r="AX300" s="12" t="s">
        <v>73</v>
      </c>
      <c r="AY300" s="215" t="s">
        <v>159</v>
      </c>
    </row>
    <row r="301" spans="2:51" s="12" customFormat="1" ht="13.5">
      <c r="B301" s="204"/>
      <c r="C301" s="205"/>
      <c r="D301" s="206" t="s">
        <v>168</v>
      </c>
      <c r="E301" s="207" t="s">
        <v>20</v>
      </c>
      <c r="F301" s="208" t="s">
        <v>170</v>
      </c>
      <c r="G301" s="205"/>
      <c r="H301" s="209" t="s">
        <v>20</v>
      </c>
      <c r="I301" s="210"/>
      <c r="J301" s="205"/>
      <c r="K301" s="205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168</v>
      </c>
      <c r="AU301" s="215" t="s">
        <v>81</v>
      </c>
      <c r="AV301" s="12" t="s">
        <v>22</v>
      </c>
      <c r="AW301" s="12" t="s">
        <v>37</v>
      </c>
      <c r="AX301" s="12" t="s">
        <v>73</v>
      </c>
      <c r="AY301" s="215" t="s">
        <v>159</v>
      </c>
    </row>
    <row r="302" spans="2:51" s="13" customFormat="1" ht="13.5">
      <c r="B302" s="216"/>
      <c r="C302" s="217"/>
      <c r="D302" s="206" t="s">
        <v>168</v>
      </c>
      <c r="E302" s="240" t="s">
        <v>20</v>
      </c>
      <c r="F302" s="238" t="s">
        <v>396</v>
      </c>
      <c r="G302" s="217"/>
      <c r="H302" s="239">
        <v>0.204</v>
      </c>
      <c r="I302" s="222"/>
      <c r="J302" s="217"/>
      <c r="K302" s="217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168</v>
      </c>
      <c r="AU302" s="227" t="s">
        <v>81</v>
      </c>
      <c r="AV302" s="13" t="s">
        <v>81</v>
      </c>
      <c r="AW302" s="13" t="s">
        <v>37</v>
      </c>
      <c r="AX302" s="13" t="s">
        <v>73</v>
      </c>
      <c r="AY302" s="227" t="s">
        <v>159</v>
      </c>
    </row>
    <row r="303" spans="2:51" s="13" customFormat="1" ht="13.5">
      <c r="B303" s="216"/>
      <c r="C303" s="217"/>
      <c r="D303" s="206" t="s">
        <v>168</v>
      </c>
      <c r="E303" s="240" t="s">
        <v>20</v>
      </c>
      <c r="F303" s="238" t="s">
        <v>397</v>
      </c>
      <c r="G303" s="217"/>
      <c r="H303" s="239">
        <v>0.451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168</v>
      </c>
      <c r="AU303" s="227" t="s">
        <v>81</v>
      </c>
      <c r="AV303" s="13" t="s">
        <v>81</v>
      </c>
      <c r="AW303" s="13" t="s">
        <v>37</v>
      </c>
      <c r="AX303" s="13" t="s">
        <v>73</v>
      </c>
      <c r="AY303" s="227" t="s">
        <v>159</v>
      </c>
    </row>
    <row r="304" spans="2:51" s="13" customFormat="1" ht="13.5">
      <c r="B304" s="216"/>
      <c r="C304" s="217"/>
      <c r="D304" s="206" t="s">
        <v>168</v>
      </c>
      <c r="E304" s="240" t="s">
        <v>20</v>
      </c>
      <c r="F304" s="238" t="s">
        <v>398</v>
      </c>
      <c r="G304" s="217"/>
      <c r="H304" s="239">
        <v>0.43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168</v>
      </c>
      <c r="AU304" s="227" t="s">
        <v>81</v>
      </c>
      <c r="AV304" s="13" t="s">
        <v>81</v>
      </c>
      <c r="AW304" s="13" t="s">
        <v>37</v>
      </c>
      <c r="AX304" s="13" t="s">
        <v>73</v>
      </c>
      <c r="AY304" s="227" t="s">
        <v>159</v>
      </c>
    </row>
    <row r="305" spans="2:51" s="13" customFormat="1" ht="13.5">
      <c r="B305" s="216"/>
      <c r="C305" s="217"/>
      <c r="D305" s="218" t="s">
        <v>168</v>
      </c>
      <c r="E305" s="217"/>
      <c r="F305" s="220" t="s">
        <v>399</v>
      </c>
      <c r="G305" s="217"/>
      <c r="H305" s="221">
        <v>1.172</v>
      </c>
      <c r="I305" s="222"/>
      <c r="J305" s="217"/>
      <c r="K305" s="217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168</v>
      </c>
      <c r="AU305" s="227" t="s">
        <v>81</v>
      </c>
      <c r="AV305" s="13" t="s">
        <v>81</v>
      </c>
      <c r="AW305" s="13" t="s">
        <v>4</v>
      </c>
      <c r="AX305" s="13" t="s">
        <v>22</v>
      </c>
      <c r="AY305" s="227" t="s">
        <v>159</v>
      </c>
    </row>
    <row r="306" spans="2:65" s="1" customFormat="1" ht="22.5" customHeight="1">
      <c r="B306" s="34"/>
      <c r="C306" s="228" t="s">
        <v>400</v>
      </c>
      <c r="D306" s="228" t="s">
        <v>209</v>
      </c>
      <c r="E306" s="229" t="s">
        <v>401</v>
      </c>
      <c r="F306" s="230" t="s">
        <v>402</v>
      </c>
      <c r="G306" s="231" t="s">
        <v>198</v>
      </c>
      <c r="H306" s="232">
        <v>1.102</v>
      </c>
      <c r="I306" s="233"/>
      <c r="J306" s="234">
        <f>ROUND(I306*H306,2)</f>
        <v>0</v>
      </c>
      <c r="K306" s="230" t="s">
        <v>165</v>
      </c>
      <c r="L306" s="235"/>
      <c r="M306" s="236" t="s">
        <v>20</v>
      </c>
      <c r="N306" s="237" t="s">
        <v>44</v>
      </c>
      <c r="O306" s="35"/>
      <c r="P306" s="201">
        <f>O306*H306</f>
        <v>0</v>
      </c>
      <c r="Q306" s="201">
        <v>1</v>
      </c>
      <c r="R306" s="201">
        <f>Q306*H306</f>
        <v>1.102</v>
      </c>
      <c r="S306" s="201">
        <v>0</v>
      </c>
      <c r="T306" s="202">
        <f>S306*H306</f>
        <v>0</v>
      </c>
      <c r="AR306" s="17" t="s">
        <v>201</v>
      </c>
      <c r="AT306" s="17" t="s">
        <v>209</v>
      </c>
      <c r="AU306" s="17" t="s">
        <v>81</v>
      </c>
      <c r="AY306" s="17" t="s">
        <v>159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7" t="s">
        <v>22</v>
      </c>
      <c r="BK306" s="203">
        <f>ROUND(I306*H306,2)</f>
        <v>0</v>
      </c>
      <c r="BL306" s="17" t="s">
        <v>166</v>
      </c>
      <c r="BM306" s="17" t="s">
        <v>403</v>
      </c>
    </row>
    <row r="307" spans="2:51" s="12" customFormat="1" ht="27">
      <c r="B307" s="204"/>
      <c r="C307" s="205"/>
      <c r="D307" s="206" t="s">
        <v>168</v>
      </c>
      <c r="E307" s="207" t="s">
        <v>20</v>
      </c>
      <c r="F307" s="208" t="s">
        <v>277</v>
      </c>
      <c r="G307" s="205"/>
      <c r="H307" s="209" t="s">
        <v>20</v>
      </c>
      <c r="I307" s="210"/>
      <c r="J307" s="205"/>
      <c r="K307" s="205"/>
      <c r="L307" s="211"/>
      <c r="M307" s="212"/>
      <c r="N307" s="213"/>
      <c r="O307" s="213"/>
      <c r="P307" s="213"/>
      <c r="Q307" s="213"/>
      <c r="R307" s="213"/>
      <c r="S307" s="213"/>
      <c r="T307" s="214"/>
      <c r="AT307" s="215" t="s">
        <v>168</v>
      </c>
      <c r="AU307" s="215" t="s">
        <v>81</v>
      </c>
      <c r="AV307" s="12" t="s">
        <v>22</v>
      </c>
      <c r="AW307" s="12" t="s">
        <v>37</v>
      </c>
      <c r="AX307" s="12" t="s">
        <v>73</v>
      </c>
      <c r="AY307" s="215" t="s">
        <v>159</v>
      </c>
    </row>
    <row r="308" spans="2:51" s="12" customFormat="1" ht="13.5">
      <c r="B308" s="204"/>
      <c r="C308" s="205"/>
      <c r="D308" s="206" t="s">
        <v>168</v>
      </c>
      <c r="E308" s="207" t="s">
        <v>20</v>
      </c>
      <c r="F308" s="208" t="s">
        <v>355</v>
      </c>
      <c r="G308" s="205"/>
      <c r="H308" s="209" t="s">
        <v>20</v>
      </c>
      <c r="I308" s="210"/>
      <c r="J308" s="205"/>
      <c r="K308" s="205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168</v>
      </c>
      <c r="AU308" s="215" t="s">
        <v>81</v>
      </c>
      <c r="AV308" s="12" t="s">
        <v>22</v>
      </c>
      <c r="AW308" s="12" t="s">
        <v>37</v>
      </c>
      <c r="AX308" s="12" t="s">
        <v>73</v>
      </c>
      <c r="AY308" s="215" t="s">
        <v>159</v>
      </c>
    </row>
    <row r="309" spans="2:51" s="12" customFormat="1" ht="13.5">
      <c r="B309" s="204"/>
      <c r="C309" s="205"/>
      <c r="D309" s="206" t="s">
        <v>168</v>
      </c>
      <c r="E309" s="207" t="s">
        <v>20</v>
      </c>
      <c r="F309" s="208" t="s">
        <v>170</v>
      </c>
      <c r="G309" s="205"/>
      <c r="H309" s="209" t="s">
        <v>20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168</v>
      </c>
      <c r="AU309" s="215" t="s">
        <v>81</v>
      </c>
      <c r="AV309" s="12" t="s">
        <v>22</v>
      </c>
      <c r="AW309" s="12" t="s">
        <v>37</v>
      </c>
      <c r="AX309" s="12" t="s">
        <v>73</v>
      </c>
      <c r="AY309" s="215" t="s">
        <v>159</v>
      </c>
    </row>
    <row r="310" spans="2:51" s="13" customFormat="1" ht="13.5">
      <c r="B310" s="216"/>
      <c r="C310" s="217"/>
      <c r="D310" s="206" t="s">
        <v>168</v>
      </c>
      <c r="E310" s="240" t="s">
        <v>20</v>
      </c>
      <c r="F310" s="238" t="s">
        <v>404</v>
      </c>
      <c r="G310" s="217"/>
      <c r="H310" s="239">
        <v>0.289</v>
      </c>
      <c r="I310" s="222"/>
      <c r="J310" s="217"/>
      <c r="K310" s="217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168</v>
      </c>
      <c r="AU310" s="227" t="s">
        <v>81</v>
      </c>
      <c r="AV310" s="13" t="s">
        <v>81</v>
      </c>
      <c r="AW310" s="13" t="s">
        <v>37</v>
      </c>
      <c r="AX310" s="13" t="s">
        <v>73</v>
      </c>
      <c r="AY310" s="227" t="s">
        <v>159</v>
      </c>
    </row>
    <row r="311" spans="2:51" s="13" customFormat="1" ht="13.5">
      <c r="B311" s="216"/>
      <c r="C311" s="217"/>
      <c r="D311" s="206" t="s">
        <v>168</v>
      </c>
      <c r="E311" s="240" t="s">
        <v>20</v>
      </c>
      <c r="F311" s="238" t="s">
        <v>405</v>
      </c>
      <c r="G311" s="217"/>
      <c r="H311" s="239">
        <v>0.289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168</v>
      </c>
      <c r="AU311" s="227" t="s">
        <v>81</v>
      </c>
      <c r="AV311" s="13" t="s">
        <v>81</v>
      </c>
      <c r="AW311" s="13" t="s">
        <v>37</v>
      </c>
      <c r="AX311" s="13" t="s">
        <v>73</v>
      </c>
      <c r="AY311" s="227" t="s">
        <v>159</v>
      </c>
    </row>
    <row r="312" spans="2:51" s="13" customFormat="1" ht="13.5">
      <c r="B312" s="216"/>
      <c r="C312" s="217"/>
      <c r="D312" s="206" t="s">
        <v>168</v>
      </c>
      <c r="E312" s="240" t="s">
        <v>20</v>
      </c>
      <c r="F312" s="238" t="s">
        <v>406</v>
      </c>
      <c r="G312" s="217"/>
      <c r="H312" s="239">
        <v>0.289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168</v>
      </c>
      <c r="AU312" s="227" t="s">
        <v>81</v>
      </c>
      <c r="AV312" s="13" t="s">
        <v>81</v>
      </c>
      <c r="AW312" s="13" t="s">
        <v>37</v>
      </c>
      <c r="AX312" s="13" t="s">
        <v>73</v>
      </c>
      <c r="AY312" s="227" t="s">
        <v>159</v>
      </c>
    </row>
    <row r="313" spans="2:51" s="13" customFormat="1" ht="13.5">
      <c r="B313" s="216"/>
      <c r="C313" s="217"/>
      <c r="D313" s="206" t="s">
        <v>168</v>
      </c>
      <c r="E313" s="240" t="s">
        <v>20</v>
      </c>
      <c r="F313" s="238" t="s">
        <v>407</v>
      </c>
      <c r="G313" s="217"/>
      <c r="H313" s="239">
        <v>0.153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168</v>
      </c>
      <c r="AU313" s="227" t="s">
        <v>81</v>
      </c>
      <c r="AV313" s="13" t="s">
        <v>81</v>
      </c>
      <c r="AW313" s="13" t="s">
        <v>37</v>
      </c>
      <c r="AX313" s="13" t="s">
        <v>73</v>
      </c>
      <c r="AY313" s="227" t="s">
        <v>159</v>
      </c>
    </row>
    <row r="314" spans="2:51" s="13" customFormat="1" ht="13.5">
      <c r="B314" s="216"/>
      <c r="C314" s="217"/>
      <c r="D314" s="218" t="s">
        <v>168</v>
      </c>
      <c r="E314" s="217"/>
      <c r="F314" s="220" t="s">
        <v>408</v>
      </c>
      <c r="G314" s="217"/>
      <c r="H314" s="221">
        <v>1.102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168</v>
      </c>
      <c r="AU314" s="227" t="s">
        <v>81</v>
      </c>
      <c r="AV314" s="13" t="s">
        <v>81</v>
      </c>
      <c r="AW314" s="13" t="s">
        <v>4</v>
      </c>
      <c r="AX314" s="13" t="s">
        <v>22</v>
      </c>
      <c r="AY314" s="227" t="s">
        <v>159</v>
      </c>
    </row>
    <row r="315" spans="2:65" s="1" customFormat="1" ht="22.5" customHeight="1">
      <c r="B315" s="34"/>
      <c r="C315" s="228" t="s">
        <v>409</v>
      </c>
      <c r="D315" s="228" t="s">
        <v>209</v>
      </c>
      <c r="E315" s="229" t="s">
        <v>410</v>
      </c>
      <c r="F315" s="230" t="s">
        <v>411</v>
      </c>
      <c r="G315" s="231" t="s">
        <v>198</v>
      </c>
      <c r="H315" s="232">
        <v>0.667</v>
      </c>
      <c r="I315" s="233"/>
      <c r="J315" s="234">
        <f>ROUND(I315*H315,2)</f>
        <v>0</v>
      </c>
      <c r="K315" s="230" t="s">
        <v>165</v>
      </c>
      <c r="L315" s="235"/>
      <c r="M315" s="236" t="s">
        <v>20</v>
      </c>
      <c r="N315" s="237" t="s">
        <v>44</v>
      </c>
      <c r="O315" s="35"/>
      <c r="P315" s="201">
        <f>O315*H315</f>
        <v>0</v>
      </c>
      <c r="Q315" s="201">
        <v>1</v>
      </c>
      <c r="R315" s="201">
        <f>Q315*H315</f>
        <v>0.667</v>
      </c>
      <c r="S315" s="201">
        <v>0</v>
      </c>
      <c r="T315" s="202">
        <f>S315*H315</f>
        <v>0</v>
      </c>
      <c r="AR315" s="17" t="s">
        <v>201</v>
      </c>
      <c r="AT315" s="17" t="s">
        <v>209</v>
      </c>
      <c r="AU315" s="17" t="s">
        <v>81</v>
      </c>
      <c r="AY315" s="17" t="s">
        <v>159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7" t="s">
        <v>22</v>
      </c>
      <c r="BK315" s="203">
        <f>ROUND(I315*H315,2)</f>
        <v>0</v>
      </c>
      <c r="BL315" s="17" t="s">
        <v>166</v>
      </c>
      <c r="BM315" s="17" t="s">
        <v>412</v>
      </c>
    </row>
    <row r="316" spans="2:51" s="12" customFormat="1" ht="13.5">
      <c r="B316" s="204"/>
      <c r="C316" s="205"/>
      <c r="D316" s="206" t="s">
        <v>168</v>
      </c>
      <c r="E316" s="207" t="s">
        <v>20</v>
      </c>
      <c r="F316" s="208" t="s">
        <v>413</v>
      </c>
      <c r="G316" s="205"/>
      <c r="H316" s="209" t="s">
        <v>20</v>
      </c>
      <c r="I316" s="210"/>
      <c r="J316" s="205"/>
      <c r="K316" s="205"/>
      <c r="L316" s="211"/>
      <c r="M316" s="212"/>
      <c r="N316" s="213"/>
      <c r="O316" s="213"/>
      <c r="P316" s="213"/>
      <c r="Q316" s="213"/>
      <c r="R316" s="213"/>
      <c r="S316" s="213"/>
      <c r="T316" s="214"/>
      <c r="AT316" s="215" t="s">
        <v>168</v>
      </c>
      <c r="AU316" s="215" t="s">
        <v>81</v>
      </c>
      <c r="AV316" s="12" t="s">
        <v>22</v>
      </c>
      <c r="AW316" s="12" t="s">
        <v>37</v>
      </c>
      <c r="AX316" s="12" t="s">
        <v>73</v>
      </c>
      <c r="AY316" s="215" t="s">
        <v>159</v>
      </c>
    </row>
    <row r="317" spans="2:51" s="12" customFormat="1" ht="13.5">
      <c r="B317" s="204"/>
      <c r="C317" s="205"/>
      <c r="D317" s="206" t="s">
        <v>168</v>
      </c>
      <c r="E317" s="207" t="s">
        <v>20</v>
      </c>
      <c r="F317" s="208" t="s">
        <v>414</v>
      </c>
      <c r="G317" s="205"/>
      <c r="H317" s="209" t="s">
        <v>20</v>
      </c>
      <c r="I317" s="210"/>
      <c r="J317" s="205"/>
      <c r="K317" s="205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168</v>
      </c>
      <c r="AU317" s="215" t="s">
        <v>81</v>
      </c>
      <c r="AV317" s="12" t="s">
        <v>22</v>
      </c>
      <c r="AW317" s="12" t="s">
        <v>37</v>
      </c>
      <c r="AX317" s="12" t="s">
        <v>73</v>
      </c>
      <c r="AY317" s="215" t="s">
        <v>159</v>
      </c>
    </row>
    <row r="318" spans="2:51" s="12" customFormat="1" ht="13.5">
      <c r="B318" s="204"/>
      <c r="C318" s="205"/>
      <c r="D318" s="206" t="s">
        <v>168</v>
      </c>
      <c r="E318" s="207" t="s">
        <v>20</v>
      </c>
      <c r="F318" s="208" t="s">
        <v>170</v>
      </c>
      <c r="G318" s="205"/>
      <c r="H318" s="209" t="s">
        <v>20</v>
      </c>
      <c r="I318" s="210"/>
      <c r="J318" s="205"/>
      <c r="K318" s="205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168</v>
      </c>
      <c r="AU318" s="215" t="s">
        <v>81</v>
      </c>
      <c r="AV318" s="12" t="s">
        <v>22</v>
      </c>
      <c r="AW318" s="12" t="s">
        <v>37</v>
      </c>
      <c r="AX318" s="12" t="s">
        <v>73</v>
      </c>
      <c r="AY318" s="215" t="s">
        <v>159</v>
      </c>
    </row>
    <row r="319" spans="2:51" s="13" customFormat="1" ht="13.5">
      <c r="B319" s="216"/>
      <c r="C319" s="217"/>
      <c r="D319" s="206" t="s">
        <v>168</v>
      </c>
      <c r="E319" s="240" t="s">
        <v>20</v>
      </c>
      <c r="F319" s="238" t="s">
        <v>415</v>
      </c>
      <c r="G319" s="217"/>
      <c r="H319" s="239">
        <v>0.618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168</v>
      </c>
      <c r="AU319" s="227" t="s">
        <v>81</v>
      </c>
      <c r="AV319" s="13" t="s">
        <v>81</v>
      </c>
      <c r="AW319" s="13" t="s">
        <v>37</v>
      </c>
      <c r="AX319" s="13" t="s">
        <v>73</v>
      </c>
      <c r="AY319" s="227" t="s">
        <v>159</v>
      </c>
    </row>
    <row r="320" spans="2:51" s="13" customFormat="1" ht="13.5">
      <c r="B320" s="216"/>
      <c r="C320" s="217"/>
      <c r="D320" s="218" t="s">
        <v>168</v>
      </c>
      <c r="E320" s="217"/>
      <c r="F320" s="220" t="s">
        <v>416</v>
      </c>
      <c r="G320" s="217"/>
      <c r="H320" s="221">
        <v>0.667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168</v>
      </c>
      <c r="AU320" s="227" t="s">
        <v>81</v>
      </c>
      <c r="AV320" s="13" t="s">
        <v>81</v>
      </c>
      <c r="AW320" s="13" t="s">
        <v>4</v>
      </c>
      <c r="AX320" s="13" t="s">
        <v>22</v>
      </c>
      <c r="AY320" s="227" t="s">
        <v>159</v>
      </c>
    </row>
    <row r="321" spans="2:65" s="1" customFormat="1" ht="22.5" customHeight="1">
      <c r="B321" s="34"/>
      <c r="C321" s="228" t="s">
        <v>417</v>
      </c>
      <c r="D321" s="228" t="s">
        <v>209</v>
      </c>
      <c r="E321" s="229" t="s">
        <v>418</v>
      </c>
      <c r="F321" s="230" t="s">
        <v>419</v>
      </c>
      <c r="G321" s="231" t="s">
        <v>198</v>
      </c>
      <c r="H321" s="232">
        <v>0.336</v>
      </c>
      <c r="I321" s="233"/>
      <c r="J321" s="234">
        <f>ROUND(I321*H321,2)</f>
        <v>0</v>
      </c>
      <c r="K321" s="230" t="s">
        <v>165</v>
      </c>
      <c r="L321" s="235"/>
      <c r="M321" s="236" t="s">
        <v>20</v>
      </c>
      <c r="N321" s="237" t="s">
        <v>44</v>
      </c>
      <c r="O321" s="35"/>
      <c r="P321" s="201">
        <f>O321*H321</f>
        <v>0</v>
      </c>
      <c r="Q321" s="201">
        <v>1</v>
      </c>
      <c r="R321" s="201">
        <f>Q321*H321</f>
        <v>0.336</v>
      </c>
      <c r="S321" s="201">
        <v>0</v>
      </c>
      <c r="T321" s="202">
        <f>S321*H321</f>
        <v>0</v>
      </c>
      <c r="AR321" s="17" t="s">
        <v>201</v>
      </c>
      <c r="AT321" s="17" t="s">
        <v>209</v>
      </c>
      <c r="AU321" s="17" t="s">
        <v>81</v>
      </c>
      <c r="AY321" s="17" t="s">
        <v>159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7" t="s">
        <v>22</v>
      </c>
      <c r="BK321" s="203">
        <f>ROUND(I321*H321,2)</f>
        <v>0</v>
      </c>
      <c r="BL321" s="17" t="s">
        <v>166</v>
      </c>
      <c r="BM321" s="17" t="s">
        <v>420</v>
      </c>
    </row>
    <row r="322" spans="2:51" s="12" customFormat="1" ht="13.5">
      <c r="B322" s="204"/>
      <c r="C322" s="205"/>
      <c r="D322" s="206" t="s">
        <v>168</v>
      </c>
      <c r="E322" s="207" t="s">
        <v>20</v>
      </c>
      <c r="F322" s="208" t="s">
        <v>421</v>
      </c>
      <c r="G322" s="205"/>
      <c r="H322" s="209" t="s">
        <v>20</v>
      </c>
      <c r="I322" s="210"/>
      <c r="J322" s="205"/>
      <c r="K322" s="205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168</v>
      </c>
      <c r="AU322" s="215" t="s">
        <v>81</v>
      </c>
      <c r="AV322" s="12" t="s">
        <v>22</v>
      </c>
      <c r="AW322" s="12" t="s">
        <v>37</v>
      </c>
      <c r="AX322" s="12" t="s">
        <v>73</v>
      </c>
      <c r="AY322" s="215" t="s">
        <v>159</v>
      </c>
    </row>
    <row r="323" spans="2:51" s="12" customFormat="1" ht="13.5">
      <c r="B323" s="204"/>
      <c r="C323" s="205"/>
      <c r="D323" s="206" t="s">
        <v>168</v>
      </c>
      <c r="E323" s="207" t="s">
        <v>20</v>
      </c>
      <c r="F323" s="208" t="s">
        <v>422</v>
      </c>
      <c r="G323" s="205"/>
      <c r="H323" s="209" t="s">
        <v>20</v>
      </c>
      <c r="I323" s="210"/>
      <c r="J323" s="205"/>
      <c r="K323" s="205"/>
      <c r="L323" s="211"/>
      <c r="M323" s="212"/>
      <c r="N323" s="213"/>
      <c r="O323" s="213"/>
      <c r="P323" s="213"/>
      <c r="Q323" s="213"/>
      <c r="R323" s="213"/>
      <c r="S323" s="213"/>
      <c r="T323" s="214"/>
      <c r="AT323" s="215" t="s">
        <v>168</v>
      </c>
      <c r="AU323" s="215" t="s">
        <v>81</v>
      </c>
      <c r="AV323" s="12" t="s">
        <v>22</v>
      </c>
      <c r="AW323" s="12" t="s">
        <v>37</v>
      </c>
      <c r="AX323" s="12" t="s">
        <v>73</v>
      </c>
      <c r="AY323" s="215" t="s">
        <v>159</v>
      </c>
    </row>
    <row r="324" spans="2:51" s="12" customFormat="1" ht="13.5">
      <c r="B324" s="204"/>
      <c r="C324" s="205"/>
      <c r="D324" s="206" t="s">
        <v>168</v>
      </c>
      <c r="E324" s="207" t="s">
        <v>20</v>
      </c>
      <c r="F324" s="208" t="s">
        <v>170</v>
      </c>
      <c r="G324" s="205"/>
      <c r="H324" s="209" t="s">
        <v>20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168</v>
      </c>
      <c r="AU324" s="215" t="s">
        <v>81</v>
      </c>
      <c r="AV324" s="12" t="s">
        <v>22</v>
      </c>
      <c r="AW324" s="12" t="s">
        <v>37</v>
      </c>
      <c r="AX324" s="12" t="s">
        <v>73</v>
      </c>
      <c r="AY324" s="215" t="s">
        <v>159</v>
      </c>
    </row>
    <row r="325" spans="2:51" s="13" customFormat="1" ht="13.5">
      <c r="B325" s="216"/>
      <c r="C325" s="217"/>
      <c r="D325" s="206" t="s">
        <v>168</v>
      </c>
      <c r="E325" s="240" t="s">
        <v>20</v>
      </c>
      <c r="F325" s="238" t="s">
        <v>423</v>
      </c>
      <c r="G325" s="217"/>
      <c r="H325" s="239">
        <v>3.919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168</v>
      </c>
      <c r="AU325" s="227" t="s">
        <v>81</v>
      </c>
      <c r="AV325" s="13" t="s">
        <v>81</v>
      </c>
      <c r="AW325" s="13" t="s">
        <v>37</v>
      </c>
      <c r="AX325" s="13" t="s">
        <v>73</v>
      </c>
      <c r="AY325" s="227" t="s">
        <v>159</v>
      </c>
    </row>
    <row r="326" spans="2:51" s="13" customFormat="1" ht="13.5">
      <c r="B326" s="216"/>
      <c r="C326" s="217"/>
      <c r="D326" s="206" t="s">
        <v>168</v>
      </c>
      <c r="E326" s="240" t="s">
        <v>20</v>
      </c>
      <c r="F326" s="238" t="s">
        <v>424</v>
      </c>
      <c r="G326" s="217"/>
      <c r="H326" s="239">
        <v>0.311</v>
      </c>
      <c r="I326" s="222"/>
      <c r="J326" s="217"/>
      <c r="K326" s="217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168</v>
      </c>
      <c r="AU326" s="227" t="s">
        <v>81</v>
      </c>
      <c r="AV326" s="13" t="s">
        <v>81</v>
      </c>
      <c r="AW326" s="13" t="s">
        <v>37</v>
      </c>
      <c r="AX326" s="13" t="s">
        <v>22</v>
      </c>
      <c r="AY326" s="227" t="s">
        <v>159</v>
      </c>
    </row>
    <row r="327" spans="2:51" s="13" customFormat="1" ht="13.5">
      <c r="B327" s="216"/>
      <c r="C327" s="217"/>
      <c r="D327" s="218" t="s">
        <v>168</v>
      </c>
      <c r="E327" s="217"/>
      <c r="F327" s="220" t="s">
        <v>425</v>
      </c>
      <c r="G327" s="217"/>
      <c r="H327" s="221">
        <v>0.336</v>
      </c>
      <c r="I327" s="222"/>
      <c r="J327" s="217"/>
      <c r="K327" s="217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168</v>
      </c>
      <c r="AU327" s="227" t="s">
        <v>81</v>
      </c>
      <c r="AV327" s="13" t="s">
        <v>81</v>
      </c>
      <c r="AW327" s="13" t="s">
        <v>4</v>
      </c>
      <c r="AX327" s="13" t="s">
        <v>22</v>
      </c>
      <c r="AY327" s="227" t="s">
        <v>159</v>
      </c>
    </row>
    <row r="328" spans="2:65" s="1" customFormat="1" ht="22.5" customHeight="1">
      <c r="B328" s="34"/>
      <c r="C328" s="192" t="s">
        <v>426</v>
      </c>
      <c r="D328" s="192" t="s">
        <v>161</v>
      </c>
      <c r="E328" s="193" t="s">
        <v>427</v>
      </c>
      <c r="F328" s="194" t="s">
        <v>428</v>
      </c>
      <c r="G328" s="195" t="s">
        <v>198</v>
      </c>
      <c r="H328" s="196">
        <v>3.714</v>
      </c>
      <c r="I328" s="197"/>
      <c r="J328" s="198">
        <f>ROUND(I328*H328,2)</f>
        <v>0</v>
      </c>
      <c r="K328" s="194" t="s">
        <v>165</v>
      </c>
      <c r="L328" s="54"/>
      <c r="M328" s="199" t="s">
        <v>20</v>
      </c>
      <c r="N328" s="200" t="s">
        <v>44</v>
      </c>
      <c r="O328" s="35"/>
      <c r="P328" s="201">
        <f>O328*H328</f>
        <v>0</v>
      </c>
      <c r="Q328" s="201">
        <v>0.01221</v>
      </c>
      <c r="R328" s="201">
        <f>Q328*H328</f>
        <v>0.04534794</v>
      </c>
      <c r="S328" s="201">
        <v>0</v>
      </c>
      <c r="T328" s="202">
        <f>S328*H328</f>
        <v>0</v>
      </c>
      <c r="AR328" s="17" t="s">
        <v>166</v>
      </c>
      <c r="AT328" s="17" t="s">
        <v>161</v>
      </c>
      <c r="AU328" s="17" t="s">
        <v>81</v>
      </c>
      <c r="AY328" s="17" t="s">
        <v>159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17" t="s">
        <v>22</v>
      </c>
      <c r="BK328" s="203">
        <f>ROUND(I328*H328,2)</f>
        <v>0</v>
      </c>
      <c r="BL328" s="17" t="s">
        <v>166</v>
      </c>
      <c r="BM328" s="17" t="s">
        <v>429</v>
      </c>
    </row>
    <row r="329" spans="2:65" s="1" customFormat="1" ht="22.5" customHeight="1">
      <c r="B329" s="34"/>
      <c r="C329" s="228" t="s">
        <v>430</v>
      </c>
      <c r="D329" s="228" t="s">
        <v>209</v>
      </c>
      <c r="E329" s="229" t="s">
        <v>431</v>
      </c>
      <c r="F329" s="230" t="s">
        <v>432</v>
      </c>
      <c r="G329" s="231" t="s">
        <v>198</v>
      </c>
      <c r="H329" s="232">
        <v>2.925</v>
      </c>
      <c r="I329" s="233"/>
      <c r="J329" s="234">
        <f>ROUND(I329*H329,2)</f>
        <v>0</v>
      </c>
      <c r="K329" s="230" t="s">
        <v>165</v>
      </c>
      <c r="L329" s="235"/>
      <c r="M329" s="236" t="s">
        <v>20</v>
      </c>
      <c r="N329" s="237" t="s">
        <v>44</v>
      </c>
      <c r="O329" s="35"/>
      <c r="P329" s="201">
        <f>O329*H329</f>
        <v>0</v>
      </c>
      <c r="Q329" s="201">
        <v>1</v>
      </c>
      <c r="R329" s="201">
        <f>Q329*H329</f>
        <v>2.925</v>
      </c>
      <c r="S329" s="201">
        <v>0</v>
      </c>
      <c r="T329" s="202">
        <f>S329*H329</f>
        <v>0</v>
      </c>
      <c r="AR329" s="17" t="s">
        <v>201</v>
      </c>
      <c r="AT329" s="17" t="s">
        <v>209</v>
      </c>
      <c r="AU329" s="17" t="s">
        <v>81</v>
      </c>
      <c r="AY329" s="17" t="s">
        <v>159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22</v>
      </c>
      <c r="BK329" s="203">
        <f>ROUND(I329*H329,2)</f>
        <v>0</v>
      </c>
      <c r="BL329" s="17" t="s">
        <v>166</v>
      </c>
      <c r="BM329" s="17" t="s">
        <v>433</v>
      </c>
    </row>
    <row r="330" spans="2:51" s="12" customFormat="1" ht="13.5">
      <c r="B330" s="204"/>
      <c r="C330" s="205"/>
      <c r="D330" s="206" t="s">
        <v>168</v>
      </c>
      <c r="E330" s="207" t="s">
        <v>20</v>
      </c>
      <c r="F330" s="208" t="s">
        <v>348</v>
      </c>
      <c r="G330" s="205"/>
      <c r="H330" s="209" t="s">
        <v>20</v>
      </c>
      <c r="I330" s="210"/>
      <c r="J330" s="205"/>
      <c r="K330" s="205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168</v>
      </c>
      <c r="AU330" s="215" t="s">
        <v>81</v>
      </c>
      <c r="AV330" s="12" t="s">
        <v>22</v>
      </c>
      <c r="AW330" s="12" t="s">
        <v>37</v>
      </c>
      <c r="AX330" s="12" t="s">
        <v>73</v>
      </c>
      <c r="AY330" s="215" t="s">
        <v>159</v>
      </c>
    </row>
    <row r="331" spans="2:51" s="12" customFormat="1" ht="13.5">
      <c r="B331" s="204"/>
      <c r="C331" s="205"/>
      <c r="D331" s="206" t="s">
        <v>168</v>
      </c>
      <c r="E331" s="207" t="s">
        <v>20</v>
      </c>
      <c r="F331" s="208" t="s">
        <v>349</v>
      </c>
      <c r="G331" s="205"/>
      <c r="H331" s="209" t="s">
        <v>20</v>
      </c>
      <c r="I331" s="210"/>
      <c r="J331" s="205"/>
      <c r="K331" s="205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168</v>
      </c>
      <c r="AU331" s="215" t="s">
        <v>81</v>
      </c>
      <c r="AV331" s="12" t="s">
        <v>22</v>
      </c>
      <c r="AW331" s="12" t="s">
        <v>37</v>
      </c>
      <c r="AX331" s="12" t="s">
        <v>73</v>
      </c>
      <c r="AY331" s="215" t="s">
        <v>159</v>
      </c>
    </row>
    <row r="332" spans="2:51" s="12" customFormat="1" ht="13.5">
      <c r="B332" s="204"/>
      <c r="C332" s="205"/>
      <c r="D332" s="206" t="s">
        <v>168</v>
      </c>
      <c r="E332" s="207" t="s">
        <v>20</v>
      </c>
      <c r="F332" s="208" t="s">
        <v>170</v>
      </c>
      <c r="G332" s="205"/>
      <c r="H332" s="209" t="s">
        <v>20</v>
      </c>
      <c r="I332" s="210"/>
      <c r="J332" s="205"/>
      <c r="K332" s="205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168</v>
      </c>
      <c r="AU332" s="215" t="s">
        <v>81</v>
      </c>
      <c r="AV332" s="12" t="s">
        <v>22</v>
      </c>
      <c r="AW332" s="12" t="s">
        <v>37</v>
      </c>
      <c r="AX332" s="12" t="s">
        <v>73</v>
      </c>
      <c r="AY332" s="215" t="s">
        <v>159</v>
      </c>
    </row>
    <row r="333" spans="2:51" s="13" customFormat="1" ht="13.5">
      <c r="B333" s="216"/>
      <c r="C333" s="217"/>
      <c r="D333" s="206" t="s">
        <v>168</v>
      </c>
      <c r="E333" s="240" t="s">
        <v>20</v>
      </c>
      <c r="F333" s="238" t="s">
        <v>434</v>
      </c>
      <c r="G333" s="217"/>
      <c r="H333" s="239">
        <v>0.246</v>
      </c>
      <c r="I333" s="222"/>
      <c r="J333" s="217"/>
      <c r="K333" s="217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168</v>
      </c>
      <c r="AU333" s="227" t="s">
        <v>81</v>
      </c>
      <c r="AV333" s="13" t="s">
        <v>81</v>
      </c>
      <c r="AW333" s="13" t="s">
        <v>37</v>
      </c>
      <c r="AX333" s="13" t="s">
        <v>73</v>
      </c>
      <c r="AY333" s="227" t="s">
        <v>159</v>
      </c>
    </row>
    <row r="334" spans="2:51" s="13" customFormat="1" ht="13.5">
      <c r="B334" s="216"/>
      <c r="C334" s="217"/>
      <c r="D334" s="206" t="s">
        <v>168</v>
      </c>
      <c r="E334" s="240" t="s">
        <v>20</v>
      </c>
      <c r="F334" s="238" t="s">
        <v>435</v>
      </c>
      <c r="G334" s="217"/>
      <c r="H334" s="239">
        <v>2.462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168</v>
      </c>
      <c r="AU334" s="227" t="s">
        <v>81</v>
      </c>
      <c r="AV334" s="13" t="s">
        <v>81</v>
      </c>
      <c r="AW334" s="13" t="s">
        <v>37</v>
      </c>
      <c r="AX334" s="13" t="s">
        <v>73</v>
      </c>
      <c r="AY334" s="227" t="s">
        <v>159</v>
      </c>
    </row>
    <row r="335" spans="2:51" s="13" customFormat="1" ht="13.5">
      <c r="B335" s="216"/>
      <c r="C335" s="217"/>
      <c r="D335" s="218" t="s">
        <v>168</v>
      </c>
      <c r="E335" s="217"/>
      <c r="F335" s="220" t="s">
        <v>436</v>
      </c>
      <c r="G335" s="217"/>
      <c r="H335" s="221">
        <v>2.925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168</v>
      </c>
      <c r="AU335" s="227" t="s">
        <v>81</v>
      </c>
      <c r="AV335" s="13" t="s">
        <v>81</v>
      </c>
      <c r="AW335" s="13" t="s">
        <v>4</v>
      </c>
      <c r="AX335" s="13" t="s">
        <v>22</v>
      </c>
      <c r="AY335" s="227" t="s">
        <v>159</v>
      </c>
    </row>
    <row r="336" spans="2:65" s="1" customFormat="1" ht="22.5" customHeight="1">
      <c r="B336" s="34"/>
      <c r="C336" s="228" t="s">
        <v>437</v>
      </c>
      <c r="D336" s="228" t="s">
        <v>209</v>
      </c>
      <c r="E336" s="229" t="s">
        <v>438</v>
      </c>
      <c r="F336" s="230" t="s">
        <v>439</v>
      </c>
      <c r="G336" s="231" t="s">
        <v>198</v>
      </c>
      <c r="H336" s="232">
        <v>1.086</v>
      </c>
      <c r="I336" s="233"/>
      <c r="J336" s="234">
        <f>ROUND(I336*H336,2)</f>
        <v>0</v>
      </c>
      <c r="K336" s="230" t="s">
        <v>165</v>
      </c>
      <c r="L336" s="235"/>
      <c r="M336" s="236" t="s">
        <v>20</v>
      </c>
      <c r="N336" s="237" t="s">
        <v>44</v>
      </c>
      <c r="O336" s="35"/>
      <c r="P336" s="201">
        <f>O336*H336</f>
        <v>0</v>
      </c>
      <c r="Q336" s="201">
        <v>1</v>
      </c>
      <c r="R336" s="201">
        <f>Q336*H336</f>
        <v>1.086</v>
      </c>
      <c r="S336" s="201">
        <v>0</v>
      </c>
      <c r="T336" s="202">
        <f>S336*H336</f>
        <v>0</v>
      </c>
      <c r="AR336" s="17" t="s">
        <v>201</v>
      </c>
      <c r="AT336" s="17" t="s">
        <v>209</v>
      </c>
      <c r="AU336" s="17" t="s">
        <v>81</v>
      </c>
      <c r="AY336" s="17" t="s">
        <v>159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17" t="s">
        <v>22</v>
      </c>
      <c r="BK336" s="203">
        <f>ROUND(I336*H336,2)</f>
        <v>0</v>
      </c>
      <c r="BL336" s="17" t="s">
        <v>166</v>
      </c>
      <c r="BM336" s="17" t="s">
        <v>440</v>
      </c>
    </row>
    <row r="337" spans="2:51" s="12" customFormat="1" ht="13.5">
      <c r="B337" s="204"/>
      <c r="C337" s="205"/>
      <c r="D337" s="206" t="s">
        <v>168</v>
      </c>
      <c r="E337" s="207" t="s">
        <v>20</v>
      </c>
      <c r="F337" s="208" t="s">
        <v>348</v>
      </c>
      <c r="G337" s="205"/>
      <c r="H337" s="209" t="s">
        <v>20</v>
      </c>
      <c r="I337" s="210"/>
      <c r="J337" s="205"/>
      <c r="K337" s="205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168</v>
      </c>
      <c r="AU337" s="215" t="s">
        <v>81</v>
      </c>
      <c r="AV337" s="12" t="s">
        <v>22</v>
      </c>
      <c r="AW337" s="12" t="s">
        <v>37</v>
      </c>
      <c r="AX337" s="12" t="s">
        <v>73</v>
      </c>
      <c r="AY337" s="215" t="s">
        <v>159</v>
      </c>
    </row>
    <row r="338" spans="2:51" s="12" customFormat="1" ht="13.5">
      <c r="B338" s="204"/>
      <c r="C338" s="205"/>
      <c r="D338" s="206" t="s">
        <v>168</v>
      </c>
      <c r="E338" s="207" t="s">
        <v>20</v>
      </c>
      <c r="F338" s="208" t="s">
        <v>349</v>
      </c>
      <c r="G338" s="205"/>
      <c r="H338" s="209" t="s">
        <v>20</v>
      </c>
      <c r="I338" s="210"/>
      <c r="J338" s="205"/>
      <c r="K338" s="205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168</v>
      </c>
      <c r="AU338" s="215" t="s">
        <v>81</v>
      </c>
      <c r="AV338" s="12" t="s">
        <v>22</v>
      </c>
      <c r="AW338" s="12" t="s">
        <v>37</v>
      </c>
      <c r="AX338" s="12" t="s">
        <v>73</v>
      </c>
      <c r="AY338" s="215" t="s">
        <v>159</v>
      </c>
    </row>
    <row r="339" spans="2:51" s="12" customFormat="1" ht="13.5">
      <c r="B339" s="204"/>
      <c r="C339" s="205"/>
      <c r="D339" s="206" t="s">
        <v>168</v>
      </c>
      <c r="E339" s="207" t="s">
        <v>20</v>
      </c>
      <c r="F339" s="208" t="s">
        <v>170</v>
      </c>
      <c r="G339" s="205"/>
      <c r="H339" s="209" t="s">
        <v>20</v>
      </c>
      <c r="I339" s="210"/>
      <c r="J339" s="205"/>
      <c r="K339" s="205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168</v>
      </c>
      <c r="AU339" s="215" t="s">
        <v>81</v>
      </c>
      <c r="AV339" s="12" t="s">
        <v>22</v>
      </c>
      <c r="AW339" s="12" t="s">
        <v>37</v>
      </c>
      <c r="AX339" s="12" t="s">
        <v>73</v>
      </c>
      <c r="AY339" s="215" t="s">
        <v>159</v>
      </c>
    </row>
    <row r="340" spans="2:51" s="13" customFormat="1" ht="13.5">
      <c r="B340" s="216"/>
      <c r="C340" s="217"/>
      <c r="D340" s="206" t="s">
        <v>168</v>
      </c>
      <c r="E340" s="240" t="s">
        <v>20</v>
      </c>
      <c r="F340" s="238" t="s">
        <v>441</v>
      </c>
      <c r="G340" s="217"/>
      <c r="H340" s="239">
        <v>1.006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168</v>
      </c>
      <c r="AU340" s="227" t="s">
        <v>81</v>
      </c>
      <c r="AV340" s="13" t="s">
        <v>81</v>
      </c>
      <c r="AW340" s="13" t="s">
        <v>37</v>
      </c>
      <c r="AX340" s="13" t="s">
        <v>73</v>
      </c>
      <c r="AY340" s="227" t="s">
        <v>159</v>
      </c>
    </row>
    <row r="341" spans="2:51" s="13" customFormat="1" ht="13.5">
      <c r="B341" s="216"/>
      <c r="C341" s="217"/>
      <c r="D341" s="218" t="s">
        <v>168</v>
      </c>
      <c r="E341" s="217"/>
      <c r="F341" s="220" t="s">
        <v>442</v>
      </c>
      <c r="G341" s="217"/>
      <c r="H341" s="221">
        <v>1.086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168</v>
      </c>
      <c r="AU341" s="227" t="s">
        <v>81</v>
      </c>
      <c r="AV341" s="13" t="s">
        <v>81</v>
      </c>
      <c r="AW341" s="13" t="s">
        <v>4</v>
      </c>
      <c r="AX341" s="13" t="s">
        <v>22</v>
      </c>
      <c r="AY341" s="227" t="s">
        <v>159</v>
      </c>
    </row>
    <row r="342" spans="2:65" s="1" customFormat="1" ht="22.5" customHeight="1">
      <c r="B342" s="34"/>
      <c r="C342" s="192" t="s">
        <v>443</v>
      </c>
      <c r="D342" s="192" t="s">
        <v>161</v>
      </c>
      <c r="E342" s="193" t="s">
        <v>444</v>
      </c>
      <c r="F342" s="194" t="s">
        <v>445</v>
      </c>
      <c r="G342" s="195" t="s">
        <v>164</v>
      </c>
      <c r="H342" s="196">
        <v>8.049</v>
      </c>
      <c r="I342" s="197"/>
      <c r="J342" s="198">
        <f>ROUND(I342*H342,2)</f>
        <v>0</v>
      </c>
      <c r="K342" s="194" t="s">
        <v>165</v>
      </c>
      <c r="L342" s="54"/>
      <c r="M342" s="199" t="s">
        <v>20</v>
      </c>
      <c r="N342" s="200" t="s">
        <v>44</v>
      </c>
      <c r="O342" s="35"/>
      <c r="P342" s="201">
        <f>O342*H342</f>
        <v>0</v>
      </c>
      <c r="Q342" s="201">
        <v>1.94302</v>
      </c>
      <c r="R342" s="201">
        <f>Q342*H342</f>
        <v>15.63936798</v>
      </c>
      <c r="S342" s="201">
        <v>0</v>
      </c>
      <c r="T342" s="202">
        <f>S342*H342</f>
        <v>0</v>
      </c>
      <c r="AR342" s="17" t="s">
        <v>166</v>
      </c>
      <c r="AT342" s="17" t="s">
        <v>161</v>
      </c>
      <c r="AU342" s="17" t="s">
        <v>81</v>
      </c>
      <c r="AY342" s="17" t="s">
        <v>159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17" t="s">
        <v>22</v>
      </c>
      <c r="BK342" s="203">
        <f>ROUND(I342*H342,2)</f>
        <v>0</v>
      </c>
      <c r="BL342" s="17" t="s">
        <v>166</v>
      </c>
      <c r="BM342" s="17" t="s">
        <v>446</v>
      </c>
    </row>
    <row r="343" spans="2:51" s="12" customFormat="1" ht="27">
      <c r="B343" s="204"/>
      <c r="C343" s="205"/>
      <c r="D343" s="206" t="s">
        <v>168</v>
      </c>
      <c r="E343" s="207" t="s">
        <v>20</v>
      </c>
      <c r="F343" s="208" t="s">
        <v>277</v>
      </c>
      <c r="G343" s="205"/>
      <c r="H343" s="209" t="s">
        <v>20</v>
      </c>
      <c r="I343" s="210"/>
      <c r="J343" s="205"/>
      <c r="K343" s="205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168</v>
      </c>
      <c r="AU343" s="215" t="s">
        <v>81</v>
      </c>
      <c r="AV343" s="12" t="s">
        <v>22</v>
      </c>
      <c r="AW343" s="12" t="s">
        <v>37</v>
      </c>
      <c r="AX343" s="12" t="s">
        <v>73</v>
      </c>
      <c r="AY343" s="215" t="s">
        <v>159</v>
      </c>
    </row>
    <row r="344" spans="2:51" s="12" customFormat="1" ht="13.5">
      <c r="B344" s="204"/>
      <c r="C344" s="205"/>
      <c r="D344" s="206" t="s">
        <v>168</v>
      </c>
      <c r="E344" s="207" t="s">
        <v>20</v>
      </c>
      <c r="F344" s="208" t="s">
        <v>355</v>
      </c>
      <c r="G344" s="205"/>
      <c r="H344" s="209" t="s">
        <v>20</v>
      </c>
      <c r="I344" s="210"/>
      <c r="J344" s="205"/>
      <c r="K344" s="205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168</v>
      </c>
      <c r="AU344" s="215" t="s">
        <v>81</v>
      </c>
      <c r="AV344" s="12" t="s">
        <v>22</v>
      </c>
      <c r="AW344" s="12" t="s">
        <v>37</v>
      </c>
      <c r="AX344" s="12" t="s">
        <v>73</v>
      </c>
      <c r="AY344" s="215" t="s">
        <v>159</v>
      </c>
    </row>
    <row r="345" spans="2:51" s="12" customFormat="1" ht="13.5">
      <c r="B345" s="204"/>
      <c r="C345" s="205"/>
      <c r="D345" s="206" t="s">
        <v>168</v>
      </c>
      <c r="E345" s="207" t="s">
        <v>20</v>
      </c>
      <c r="F345" s="208" t="s">
        <v>170</v>
      </c>
      <c r="G345" s="205"/>
      <c r="H345" s="209" t="s">
        <v>20</v>
      </c>
      <c r="I345" s="210"/>
      <c r="J345" s="205"/>
      <c r="K345" s="205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168</v>
      </c>
      <c r="AU345" s="215" t="s">
        <v>81</v>
      </c>
      <c r="AV345" s="12" t="s">
        <v>22</v>
      </c>
      <c r="AW345" s="12" t="s">
        <v>37</v>
      </c>
      <c r="AX345" s="12" t="s">
        <v>73</v>
      </c>
      <c r="AY345" s="215" t="s">
        <v>159</v>
      </c>
    </row>
    <row r="346" spans="2:51" s="12" customFormat="1" ht="13.5">
      <c r="B346" s="204"/>
      <c r="C346" s="205"/>
      <c r="D346" s="206" t="s">
        <v>168</v>
      </c>
      <c r="E346" s="207" t="s">
        <v>20</v>
      </c>
      <c r="F346" s="208" t="s">
        <v>447</v>
      </c>
      <c r="G346" s="205"/>
      <c r="H346" s="209" t="s">
        <v>20</v>
      </c>
      <c r="I346" s="210"/>
      <c r="J346" s="205"/>
      <c r="K346" s="205"/>
      <c r="L346" s="211"/>
      <c r="M346" s="212"/>
      <c r="N346" s="213"/>
      <c r="O346" s="213"/>
      <c r="P346" s="213"/>
      <c r="Q346" s="213"/>
      <c r="R346" s="213"/>
      <c r="S346" s="213"/>
      <c r="T346" s="214"/>
      <c r="AT346" s="215" t="s">
        <v>168</v>
      </c>
      <c r="AU346" s="215" t="s">
        <v>81</v>
      </c>
      <c r="AV346" s="12" t="s">
        <v>22</v>
      </c>
      <c r="AW346" s="12" t="s">
        <v>37</v>
      </c>
      <c r="AX346" s="12" t="s">
        <v>73</v>
      </c>
      <c r="AY346" s="215" t="s">
        <v>159</v>
      </c>
    </row>
    <row r="347" spans="2:51" s="12" customFormat="1" ht="13.5">
      <c r="B347" s="204"/>
      <c r="C347" s="205"/>
      <c r="D347" s="206" t="s">
        <v>168</v>
      </c>
      <c r="E347" s="207" t="s">
        <v>20</v>
      </c>
      <c r="F347" s="208" t="s">
        <v>304</v>
      </c>
      <c r="G347" s="205"/>
      <c r="H347" s="209" t="s">
        <v>20</v>
      </c>
      <c r="I347" s="210"/>
      <c r="J347" s="205"/>
      <c r="K347" s="205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168</v>
      </c>
      <c r="AU347" s="215" t="s">
        <v>81</v>
      </c>
      <c r="AV347" s="12" t="s">
        <v>22</v>
      </c>
      <c r="AW347" s="12" t="s">
        <v>37</v>
      </c>
      <c r="AX347" s="12" t="s">
        <v>73</v>
      </c>
      <c r="AY347" s="215" t="s">
        <v>159</v>
      </c>
    </row>
    <row r="348" spans="2:51" s="13" customFormat="1" ht="13.5">
      <c r="B348" s="216"/>
      <c r="C348" s="217"/>
      <c r="D348" s="206" t="s">
        <v>168</v>
      </c>
      <c r="E348" s="240" t="s">
        <v>20</v>
      </c>
      <c r="F348" s="238" t="s">
        <v>448</v>
      </c>
      <c r="G348" s="217"/>
      <c r="H348" s="239">
        <v>2.29</v>
      </c>
      <c r="I348" s="222"/>
      <c r="J348" s="217"/>
      <c r="K348" s="217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168</v>
      </c>
      <c r="AU348" s="227" t="s">
        <v>81</v>
      </c>
      <c r="AV348" s="13" t="s">
        <v>81</v>
      </c>
      <c r="AW348" s="13" t="s">
        <v>37</v>
      </c>
      <c r="AX348" s="13" t="s">
        <v>73</v>
      </c>
      <c r="AY348" s="227" t="s">
        <v>159</v>
      </c>
    </row>
    <row r="349" spans="2:51" s="12" customFormat="1" ht="13.5">
      <c r="B349" s="204"/>
      <c r="C349" s="205"/>
      <c r="D349" s="206" t="s">
        <v>168</v>
      </c>
      <c r="E349" s="207" t="s">
        <v>20</v>
      </c>
      <c r="F349" s="208" t="s">
        <v>317</v>
      </c>
      <c r="G349" s="205"/>
      <c r="H349" s="209" t="s">
        <v>20</v>
      </c>
      <c r="I349" s="210"/>
      <c r="J349" s="205"/>
      <c r="K349" s="205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168</v>
      </c>
      <c r="AU349" s="215" t="s">
        <v>81</v>
      </c>
      <c r="AV349" s="12" t="s">
        <v>22</v>
      </c>
      <c r="AW349" s="12" t="s">
        <v>37</v>
      </c>
      <c r="AX349" s="12" t="s">
        <v>73</v>
      </c>
      <c r="AY349" s="215" t="s">
        <v>159</v>
      </c>
    </row>
    <row r="350" spans="2:51" s="13" customFormat="1" ht="13.5">
      <c r="B350" s="216"/>
      <c r="C350" s="217"/>
      <c r="D350" s="206" t="s">
        <v>168</v>
      </c>
      <c r="E350" s="240" t="s">
        <v>20</v>
      </c>
      <c r="F350" s="238" t="s">
        <v>449</v>
      </c>
      <c r="G350" s="217"/>
      <c r="H350" s="239">
        <v>2.085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168</v>
      </c>
      <c r="AU350" s="227" t="s">
        <v>81</v>
      </c>
      <c r="AV350" s="13" t="s">
        <v>81</v>
      </c>
      <c r="AW350" s="13" t="s">
        <v>37</v>
      </c>
      <c r="AX350" s="13" t="s">
        <v>73</v>
      </c>
      <c r="AY350" s="227" t="s">
        <v>159</v>
      </c>
    </row>
    <row r="351" spans="2:51" s="12" customFormat="1" ht="13.5">
      <c r="B351" s="204"/>
      <c r="C351" s="205"/>
      <c r="D351" s="206" t="s">
        <v>168</v>
      </c>
      <c r="E351" s="207" t="s">
        <v>20</v>
      </c>
      <c r="F351" s="208" t="s">
        <v>319</v>
      </c>
      <c r="G351" s="205"/>
      <c r="H351" s="209" t="s">
        <v>20</v>
      </c>
      <c r="I351" s="210"/>
      <c r="J351" s="205"/>
      <c r="K351" s="205"/>
      <c r="L351" s="211"/>
      <c r="M351" s="212"/>
      <c r="N351" s="213"/>
      <c r="O351" s="213"/>
      <c r="P351" s="213"/>
      <c r="Q351" s="213"/>
      <c r="R351" s="213"/>
      <c r="S351" s="213"/>
      <c r="T351" s="214"/>
      <c r="AT351" s="215" t="s">
        <v>168</v>
      </c>
      <c r="AU351" s="215" t="s">
        <v>81</v>
      </c>
      <c r="AV351" s="12" t="s">
        <v>22</v>
      </c>
      <c r="AW351" s="12" t="s">
        <v>37</v>
      </c>
      <c r="AX351" s="12" t="s">
        <v>73</v>
      </c>
      <c r="AY351" s="215" t="s">
        <v>159</v>
      </c>
    </row>
    <row r="352" spans="2:51" s="13" customFormat="1" ht="13.5">
      <c r="B352" s="216"/>
      <c r="C352" s="217"/>
      <c r="D352" s="206" t="s">
        <v>168</v>
      </c>
      <c r="E352" s="240" t="s">
        <v>20</v>
      </c>
      <c r="F352" s="238" t="s">
        <v>450</v>
      </c>
      <c r="G352" s="217"/>
      <c r="H352" s="239">
        <v>2.219</v>
      </c>
      <c r="I352" s="222"/>
      <c r="J352" s="217"/>
      <c r="K352" s="217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168</v>
      </c>
      <c r="AU352" s="227" t="s">
        <v>81</v>
      </c>
      <c r="AV352" s="13" t="s">
        <v>81</v>
      </c>
      <c r="AW352" s="13" t="s">
        <v>37</v>
      </c>
      <c r="AX352" s="13" t="s">
        <v>73</v>
      </c>
      <c r="AY352" s="227" t="s">
        <v>159</v>
      </c>
    </row>
    <row r="353" spans="2:51" s="12" customFormat="1" ht="13.5">
      <c r="B353" s="204"/>
      <c r="C353" s="205"/>
      <c r="D353" s="206" t="s">
        <v>168</v>
      </c>
      <c r="E353" s="207" t="s">
        <v>20</v>
      </c>
      <c r="F353" s="208" t="s">
        <v>306</v>
      </c>
      <c r="G353" s="205"/>
      <c r="H353" s="209" t="s">
        <v>20</v>
      </c>
      <c r="I353" s="210"/>
      <c r="J353" s="205"/>
      <c r="K353" s="205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168</v>
      </c>
      <c r="AU353" s="215" t="s">
        <v>81</v>
      </c>
      <c r="AV353" s="12" t="s">
        <v>22</v>
      </c>
      <c r="AW353" s="12" t="s">
        <v>37</v>
      </c>
      <c r="AX353" s="12" t="s">
        <v>73</v>
      </c>
      <c r="AY353" s="215" t="s">
        <v>159</v>
      </c>
    </row>
    <row r="354" spans="2:51" s="13" customFormat="1" ht="13.5">
      <c r="B354" s="216"/>
      <c r="C354" s="217"/>
      <c r="D354" s="206" t="s">
        <v>168</v>
      </c>
      <c r="E354" s="240" t="s">
        <v>20</v>
      </c>
      <c r="F354" s="238" t="s">
        <v>451</v>
      </c>
      <c r="G354" s="217"/>
      <c r="H354" s="239">
        <v>0.85</v>
      </c>
      <c r="I354" s="222"/>
      <c r="J354" s="217"/>
      <c r="K354" s="217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168</v>
      </c>
      <c r="AU354" s="227" t="s">
        <v>81</v>
      </c>
      <c r="AV354" s="13" t="s">
        <v>81</v>
      </c>
      <c r="AW354" s="13" t="s">
        <v>37</v>
      </c>
      <c r="AX354" s="13" t="s">
        <v>73</v>
      </c>
      <c r="AY354" s="227" t="s">
        <v>159</v>
      </c>
    </row>
    <row r="355" spans="2:51" s="12" customFormat="1" ht="13.5">
      <c r="B355" s="204"/>
      <c r="C355" s="205"/>
      <c r="D355" s="206" t="s">
        <v>168</v>
      </c>
      <c r="E355" s="207" t="s">
        <v>20</v>
      </c>
      <c r="F355" s="208" t="s">
        <v>308</v>
      </c>
      <c r="G355" s="205"/>
      <c r="H355" s="209" t="s">
        <v>20</v>
      </c>
      <c r="I355" s="210"/>
      <c r="J355" s="205"/>
      <c r="K355" s="205"/>
      <c r="L355" s="211"/>
      <c r="M355" s="212"/>
      <c r="N355" s="213"/>
      <c r="O355" s="213"/>
      <c r="P355" s="213"/>
      <c r="Q355" s="213"/>
      <c r="R355" s="213"/>
      <c r="S355" s="213"/>
      <c r="T355" s="214"/>
      <c r="AT355" s="215" t="s">
        <v>168</v>
      </c>
      <c r="AU355" s="215" t="s">
        <v>81</v>
      </c>
      <c r="AV355" s="12" t="s">
        <v>22</v>
      </c>
      <c r="AW355" s="12" t="s">
        <v>37</v>
      </c>
      <c r="AX355" s="12" t="s">
        <v>73</v>
      </c>
      <c r="AY355" s="215" t="s">
        <v>159</v>
      </c>
    </row>
    <row r="356" spans="2:51" s="13" customFormat="1" ht="13.5">
      <c r="B356" s="216"/>
      <c r="C356" s="217"/>
      <c r="D356" s="218" t="s">
        <v>168</v>
      </c>
      <c r="E356" s="219" t="s">
        <v>20</v>
      </c>
      <c r="F356" s="220" t="s">
        <v>452</v>
      </c>
      <c r="G356" s="217"/>
      <c r="H356" s="221">
        <v>0.605</v>
      </c>
      <c r="I356" s="222"/>
      <c r="J356" s="217"/>
      <c r="K356" s="217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168</v>
      </c>
      <c r="AU356" s="227" t="s">
        <v>81</v>
      </c>
      <c r="AV356" s="13" t="s">
        <v>81</v>
      </c>
      <c r="AW356" s="13" t="s">
        <v>37</v>
      </c>
      <c r="AX356" s="13" t="s">
        <v>73</v>
      </c>
      <c r="AY356" s="227" t="s">
        <v>159</v>
      </c>
    </row>
    <row r="357" spans="2:65" s="1" customFormat="1" ht="22.5" customHeight="1">
      <c r="B357" s="34"/>
      <c r="C357" s="192" t="s">
        <v>453</v>
      </c>
      <c r="D357" s="192" t="s">
        <v>161</v>
      </c>
      <c r="E357" s="193" t="s">
        <v>454</v>
      </c>
      <c r="F357" s="194" t="s">
        <v>455</v>
      </c>
      <c r="G357" s="195" t="s">
        <v>235</v>
      </c>
      <c r="H357" s="196">
        <v>13.22</v>
      </c>
      <c r="I357" s="197"/>
      <c r="J357" s="198">
        <f>ROUND(I357*H357,2)</f>
        <v>0</v>
      </c>
      <c r="K357" s="194" t="s">
        <v>165</v>
      </c>
      <c r="L357" s="54"/>
      <c r="M357" s="199" t="s">
        <v>20</v>
      </c>
      <c r="N357" s="200" t="s">
        <v>44</v>
      </c>
      <c r="O357" s="35"/>
      <c r="P357" s="201">
        <f>O357*H357</f>
        <v>0</v>
      </c>
      <c r="Q357" s="201">
        <v>0.17818</v>
      </c>
      <c r="R357" s="201">
        <f>Q357*H357</f>
        <v>2.3555396</v>
      </c>
      <c r="S357" s="201">
        <v>0</v>
      </c>
      <c r="T357" s="202">
        <f>S357*H357</f>
        <v>0</v>
      </c>
      <c r="AR357" s="17" t="s">
        <v>166</v>
      </c>
      <c r="AT357" s="17" t="s">
        <v>161</v>
      </c>
      <c r="AU357" s="17" t="s">
        <v>81</v>
      </c>
      <c r="AY357" s="17" t="s">
        <v>159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22</v>
      </c>
      <c r="BK357" s="203">
        <f>ROUND(I357*H357,2)</f>
        <v>0</v>
      </c>
      <c r="BL357" s="17" t="s">
        <v>166</v>
      </c>
      <c r="BM357" s="17" t="s">
        <v>456</v>
      </c>
    </row>
    <row r="358" spans="2:51" s="12" customFormat="1" ht="27">
      <c r="B358" s="204"/>
      <c r="C358" s="205"/>
      <c r="D358" s="206" t="s">
        <v>168</v>
      </c>
      <c r="E358" s="207" t="s">
        <v>20</v>
      </c>
      <c r="F358" s="208" t="s">
        <v>277</v>
      </c>
      <c r="G358" s="205"/>
      <c r="H358" s="209" t="s">
        <v>20</v>
      </c>
      <c r="I358" s="210"/>
      <c r="J358" s="205"/>
      <c r="K358" s="205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168</v>
      </c>
      <c r="AU358" s="215" t="s">
        <v>81</v>
      </c>
      <c r="AV358" s="12" t="s">
        <v>22</v>
      </c>
      <c r="AW358" s="12" t="s">
        <v>37</v>
      </c>
      <c r="AX358" s="12" t="s">
        <v>73</v>
      </c>
      <c r="AY358" s="215" t="s">
        <v>159</v>
      </c>
    </row>
    <row r="359" spans="2:51" s="12" customFormat="1" ht="13.5">
      <c r="B359" s="204"/>
      <c r="C359" s="205"/>
      <c r="D359" s="206" t="s">
        <v>168</v>
      </c>
      <c r="E359" s="207" t="s">
        <v>20</v>
      </c>
      <c r="F359" s="208" t="s">
        <v>355</v>
      </c>
      <c r="G359" s="205"/>
      <c r="H359" s="209" t="s">
        <v>20</v>
      </c>
      <c r="I359" s="210"/>
      <c r="J359" s="205"/>
      <c r="K359" s="205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168</v>
      </c>
      <c r="AU359" s="215" t="s">
        <v>81</v>
      </c>
      <c r="AV359" s="12" t="s">
        <v>22</v>
      </c>
      <c r="AW359" s="12" t="s">
        <v>37</v>
      </c>
      <c r="AX359" s="12" t="s">
        <v>73</v>
      </c>
      <c r="AY359" s="215" t="s">
        <v>159</v>
      </c>
    </row>
    <row r="360" spans="2:51" s="12" customFormat="1" ht="13.5">
      <c r="B360" s="204"/>
      <c r="C360" s="205"/>
      <c r="D360" s="206" t="s">
        <v>168</v>
      </c>
      <c r="E360" s="207" t="s">
        <v>20</v>
      </c>
      <c r="F360" s="208" t="s">
        <v>170</v>
      </c>
      <c r="G360" s="205"/>
      <c r="H360" s="209" t="s">
        <v>20</v>
      </c>
      <c r="I360" s="210"/>
      <c r="J360" s="205"/>
      <c r="K360" s="205"/>
      <c r="L360" s="211"/>
      <c r="M360" s="212"/>
      <c r="N360" s="213"/>
      <c r="O360" s="213"/>
      <c r="P360" s="213"/>
      <c r="Q360" s="213"/>
      <c r="R360" s="213"/>
      <c r="S360" s="213"/>
      <c r="T360" s="214"/>
      <c r="AT360" s="215" t="s">
        <v>168</v>
      </c>
      <c r="AU360" s="215" t="s">
        <v>81</v>
      </c>
      <c r="AV360" s="12" t="s">
        <v>22</v>
      </c>
      <c r="AW360" s="12" t="s">
        <v>37</v>
      </c>
      <c r="AX360" s="12" t="s">
        <v>73</v>
      </c>
      <c r="AY360" s="215" t="s">
        <v>159</v>
      </c>
    </row>
    <row r="361" spans="2:51" s="13" customFormat="1" ht="13.5">
      <c r="B361" s="216"/>
      <c r="C361" s="217"/>
      <c r="D361" s="206" t="s">
        <v>168</v>
      </c>
      <c r="E361" s="240" t="s">
        <v>20</v>
      </c>
      <c r="F361" s="238" t="s">
        <v>457</v>
      </c>
      <c r="G361" s="217"/>
      <c r="H361" s="239">
        <v>1.728</v>
      </c>
      <c r="I361" s="222"/>
      <c r="J361" s="217"/>
      <c r="K361" s="217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168</v>
      </c>
      <c r="AU361" s="227" t="s">
        <v>81</v>
      </c>
      <c r="AV361" s="13" t="s">
        <v>81</v>
      </c>
      <c r="AW361" s="13" t="s">
        <v>37</v>
      </c>
      <c r="AX361" s="13" t="s">
        <v>73</v>
      </c>
      <c r="AY361" s="227" t="s">
        <v>159</v>
      </c>
    </row>
    <row r="362" spans="2:51" s="13" customFormat="1" ht="13.5">
      <c r="B362" s="216"/>
      <c r="C362" s="217"/>
      <c r="D362" s="206" t="s">
        <v>168</v>
      </c>
      <c r="E362" s="240" t="s">
        <v>20</v>
      </c>
      <c r="F362" s="238" t="s">
        <v>458</v>
      </c>
      <c r="G362" s="217"/>
      <c r="H362" s="239">
        <v>3.636</v>
      </c>
      <c r="I362" s="222"/>
      <c r="J362" s="217"/>
      <c r="K362" s="217"/>
      <c r="L362" s="223"/>
      <c r="M362" s="224"/>
      <c r="N362" s="225"/>
      <c r="O362" s="225"/>
      <c r="P362" s="225"/>
      <c r="Q362" s="225"/>
      <c r="R362" s="225"/>
      <c r="S362" s="225"/>
      <c r="T362" s="226"/>
      <c r="AT362" s="227" t="s">
        <v>168</v>
      </c>
      <c r="AU362" s="227" t="s">
        <v>81</v>
      </c>
      <c r="AV362" s="13" t="s">
        <v>81</v>
      </c>
      <c r="AW362" s="13" t="s">
        <v>37</v>
      </c>
      <c r="AX362" s="13" t="s">
        <v>73</v>
      </c>
      <c r="AY362" s="227" t="s">
        <v>159</v>
      </c>
    </row>
    <row r="363" spans="2:51" s="13" customFormat="1" ht="13.5">
      <c r="B363" s="216"/>
      <c r="C363" s="217"/>
      <c r="D363" s="206" t="s">
        <v>168</v>
      </c>
      <c r="E363" s="240" t="s">
        <v>20</v>
      </c>
      <c r="F363" s="238" t="s">
        <v>459</v>
      </c>
      <c r="G363" s="217"/>
      <c r="H363" s="239">
        <v>3.752</v>
      </c>
      <c r="I363" s="222"/>
      <c r="J363" s="217"/>
      <c r="K363" s="217"/>
      <c r="L363" s="223"/>
      <c r="M363" s="224"/>
      <c r="N363" s="225"/>
      <c r="O363" s="225"/>
      <c r="P363" s="225"/>
      <c r="Q363" s="225"/>
      <c r="R363" s="225"/>
      <c r="S363" s="225"/>
      <c r="T363" s="226"/>
      <c r="AT363" s="227" t="s">
        <v>168</v>
      </c>
      <c r="AU363" s="227" t="s">
        <v>81</v>
      </c>
      <c r="AV363" s="13" t="s">
        <v>81</v>
      </c>
      <c r="AW363" s="13" t="s">
        <v>37</v>
      </c>
      <c r="AX363" s="13" t="s">
        <v>73</v>
      </c>
      <c r="AY363" s="227" t="s">
        <v>159</v>
      </c>
    </row>
    <row r="364" spans="2:51" s="13" customFormat="1" ht="13.5">
      <c r="B364" s="216"/>
      <c r="C364" s="217"/>
      <c r="D364" s="206" t="s">
        <v>168</v>
      </c>
      <c r="E364" s="240" t="s">
        <v>20</v>
      </c>
      <c r="F364" s="238" t="s">
        <v>460</v>
      </c>
      <c r="G364" s="217"/>
      <c r="H364" s="239">
        <v>1.692</v>
      </c>
      <c r="I364" s="222"/>
      <c r="J364" s="217"/>
      <c r="K364" s="217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168</v>
      </c>
      <c r="AU364" s="227" t="s">
        <v>81</v>
      </c>
      <c r="AV364" s="13" t="s">
        <v>81</v>
      </c>
      <c r="AW364" s="13" t="s">
        <v>37</v>
      </c>
      <c r="AX364" s="13" t="s">
        <v>73</v>
      </c>
      <c r="AY364" s="227" t="s">
        <v>159</v>
      </c>
    </row>
    <row r="365" spans="2:51" s="13" customFormat="1" ht="13.5">
      <c r="B365" s="216"/>
      <c r="C365" s="217"/>
      <c r="D365" s="206" t="s">
        <v>168</v>
      </c>
      <c r="E365" s="240" t="s">
        <v>20</v>
      </c>
      <c r="F365" s="238" t="s">
        <v>461</v>
      </c>
      <c r="G365" s="217"/>
      <c r="H365" s="239">
        <v>1.692</v>
      </c>
      <c r="I365" s="222"/>
      <c r="J365" s="217"/>
      <c r="K365" s="217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168</v>
      </c>
      <c r="AU365" s="227" t="s">
        <v>81</v>
      </c>
      <c r="AV365" s="13" t="s">
        <v>81</v>
      </c>
      <c r="AW365" s="13" t="s">
        <v>37</v>
      </c>
      <c r="AX365" s="13" t="s">
        <v>73</v>
      </c>
      <c r="AY365" s="227" t="s">
        <v>159</v>
      </c>
    </row>
    <row r="366" spans="2:51" s="13" customFormat="1" ht="13.5">
      <c r="B366" s="216"/>
      <c r="C366" s="217"/>
      <c r="D366" s="218" t="s">
        <v>168</v>
      </c>
      <c r="E366" s="219" t="s">
        <v>20</v>
      </c>
      <c r="F366" s="220" t="s">
        <v>462</v>
      </c>
      <c r="G366" s="217"/>
      <c r="H366" s="221">
        <v>0.72</v>
      </c>
      <c r="I366" s="222"/>
      <c r="J366" s="217"/>
      <c r="K366" s="217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168</v>
      </c>
      <c r="AU366" s="227" t="s">
        <v>81</v>
      </c>
      <c r="AV366" s="13" t="s">
        <v>81</v>
      </c>
      <c r="AW366" s="13" t="s">
        <v>37</v>
      </c>
      <c r="AX366" s="13" t="s">
        <v>73</v>
      </c>
      <c r="AY366" s="227" t="s">
        <v>159</v>
      </c>
    </row>
    <row r="367" spans="2:65" s="1" customFormat="1" ht="22.5" customHeight="1">
      <c r="B367" s="34"/>
      <c r="C367" s="192" t="s">
        <v>463</v>
      </c>
      <c r="D367" s="192" t="s">
        <v>161</v>
      </c>
      <c r="E367" s="193" t="s">
        <v>464</v>
      </c>
      <c r="F367" s="194" t="s">
        <v>465</v>
      </c>
      <c r="G367" s="195" t="s">
        <v>235</v>
      </c>
      <c r="H367" s="196">
        <v>5.812</v>
      </c>
      <c r="I367" s="197"/>
      <c r="J367" s="198">
        <f>ROUND(I367*H367,2)</f>
        <v>0</v>
      </c>
      <c r="K367" s="194" t="s">
        <v>165</v>
      </c>
      <c r="L367" s="54"/>
      <c r="M367" s="199" t="s">
        <v>20</v>
      </c>
      <c r="N367" s="200" t="s">
        <v>44</v>
      </c>
      <c r="O367" s="35"/>
      <c r="P367" s="201">
        <f>O367*H367</f>
        <v>0</v>
      </c>
      <c r="Q367" s="201">
        <v>0.1733</v>
      </c>
      <c r="R367" s="201">
        <f>Q367*H367</f>
        <v>1.0072196000000002</v>
      </c>
      <c r="S367" s="201">
        <v>0</v>
      </c>
      <c r="T367" s="202">
        <f>S367*H367</f>
        <v>0</v>
      </c>
      <c r="AR367" s="17" t="s">
        <v>166</v>
      </c>
      <c r="AT367" s="17" t="s">
        <v>161</v>
      </c>
      <c r="AU367" s="17" t="s">
        <v>81</v>
      </c>
      <c r="AY367" s="17" t="s">
        <v>159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17" t="s">
        <v>22</v>
      </c>
      <c r="BK367" s="203">
        <f>ROUND(I367*H367,2)</f>
        <v>0</v>
      </c>
      <c r="BL367" s="17" t="s">
        <v>166</v>
      </c>
      <c r="BM367" s="17" t="s">
        <v>466</v>
      </c>
    </row>
    <row r="368" spans="2:51" s="12" customFormat="1" ht="13.5">
      <c r="B368" s="204"/>
      <c r="C368" s="205"/>
      <c r="D368" s="206" t="s">
        <v>168</v>
      </c>
      <c r="E368" s="207" t="s">
        <v>20</v>
      </c>
      <c r="F368" s="208" t="s">
        <v>467</v>
      </c>
      <c r="G368" s="205"/>
      <c r="H368" s="209" t="s">
        <v>20</v>
      </c>
      <c r="I368" s="210"/>
      <c r="J368" s="205"/>
      <c r="K368" s="205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168</v>
      </c>
      <c r="AU368" s="215" t="s">
        <v>81</v>
      </c>
      <c r="AV368" s="12" t="s">
        <v>22</v>
      </c>
      <c r="AW368" s="12" t="s">
        <v>37</v>
      </c>
      <c r="AX368" s="12" t="s">
        <v>73</v>
      </c>
      <c r="AY368" s="215" t="s">
        <v>159</v>
      </c>
    </row>
    <row r="369" spans="2:51" s="12" customFormat="1" ht="13.5">
      <c r="B369" s="204"/>
      <c r="C369" s="205"/>
      <c r="D369" s="206" t="s">
        <v>168</v>
      </c>
      <c r="E369" s="207" t="s">
        <v>20</v>
      </c>
      <c r="F369" s="208" t="s">
        <v>468</v>
      </c>
      <c r="G369" s="205"/>
      <c r="H369" s="209" t="s">
        <v>20</v>
      </c>
      <c r="I369" s="210"/>
      <c r="J369" s="205"/>
      <c r="K369" s="205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168</v>
      </c>
      <c r="AU369" s="215" t="s">
        <v>81</v>
      </c>
      <c r="AV369" s="12" t="s">
        <v>22</v>
      </c>
      <c r="AW369" s="12" t="s">
        <v>37</v>
      </c>
      <c r="AX369" s="12" t="s">
        <v>73</v>
      </c>
      <c r="AY369" s="215" t="s">
        <v>159</v>
      </c>
    </row>
    <row r="370" spans="2:51" s="12" customFormat="1" ht="13.5">
      <c r="B370" s="204"/>
      <c r="C370" s="205"/>
      <c r="D370" s="206" t="s">
        <v>168</v>
      </c>
      <c r="E370" s="207" t="s">
        <v>20</v>
      </c>
      <c r="F370" s="208" t="s">
        <v>170</v>
      </c>
      <c r="G370" s="205"/>
      <c r="H370" s="209" t="s">
        <v>20</v>
      </c>
      <c r="I370" s="210"/>
      <c r="J370" s="205"/>
      <c r="K370" s="205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168</v>
      </c>
      <c r="AU370" s="215" t="s">
        <v>81</v>
      </c>
      <c r="AV370" s="12" t="s">
        <v>22</v>
      </c>
      <c r="AW370" s="12" t="s">
        <v>37</v>
      </c>
      <c r="AX370" s="12" t="s">
        <v>73</v>
      </c>
      <c r="AY370" s="215" t="s">
        <v>159</v>
      </c>
    </row>
    <row r="371" spans="2:51" s="13" customFormat="1" ht="13.5">
      <c r="B371" s="216"/>
      <c r="C371" s="217"/>
      <c r="D371" s="206" t="s">
        <v>168</v>
      </c>
      <c r="E371" s="240" t="s">
        <v>20</v>
      </c>
      <c r="F371" s="238" t="s">
        <v>469</v>
      </c>
      <c r="G371" s="217"/>
      <c r="H371" s="239">
        <v>3.12</v>
      </c>
      <c r="I371" s="222"/>
      <c r="J371" s="217"/>
      <c r="K371" s="217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168</v>
      </c>
      <c r="AU371" s="227" t="s">
        <v>81</v>
      </c>
      <c r="AV371" s="13" t="s">
        <v>81</v>
      </c>
      <c r="AW371" s="13" t="s">
        <v>37</v>
      </c>
      <c r="AX371" s="13" t="s">
        <v>73</v>
      </c>
      <c r="AY371" s="227" t="s">
        <v>159</v>
      </c>
    </row>
    <row r="372" spans="2:51" s="13" customFormat="1" ht="13.5">
      <c r="B372" s="216"/>
      <c r="C372" s="217"/>
      <c r="D372" s="218" t="s">
        <v>168</v>
      </c>
      <c r="E372" s="219" t="s">
        <v>20</v>
      </c>
      <c r="F372" s="220" t="s">
        <v>470</v>
      </c>
      <c r="G372" s="217"/>
      <c r="H372" s="221">
        <v>2.692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168</v>
      </c>
      <c r="AU372" s="227" t="s">
        <v>81</v>
      </c>
      <c r="AV372" s="13" t="s">
        <v>81</v>
      </c>
      <c r="AW372" s="13" t="s">
        <v>37</v>
      </c>
      <c r="AX372" s="13" t="s">
        <v>73</v>
      </c>
      <c r="AY372" s="227" t="s">
        <v>159</v>
      </c>
    </row>
    <row r="373" spans="2:65" s="1" customFormat="1" ht="22.5" customHeight="1">
      <c r="B373" s="34"/>
      <c r="C373" s="192" t="s">
        <v>471</v>
      </c>
      <c r="D373" s="192" t="s">
        <v>161</v>
      </c>
      <c r="E373" s="193" t="s">
        <v>472</v>
      </c>
      <c r="F373" s="194" t="s">
        <v>473</v>
      </c>
      <c r="G373" s="195" t="s">
        <v>235</v>
      </c>
      <c r="H373" s="196">
        <v>46.32</v>
      </c>
      <c r="I373" s="197"/>
      <c r="J373" s="198">
        <f>ROUND(I373*H373,2)</f>
        <v>0</v>
      </c>
      <c r="K373" s="194" t="s">
        <v>20</v>
      </c>
      <c r="L373" s="54"/>
      <c r="M373" s="199" t="s">
        <v>20</v>
      </c>
      <c r="N373" s="200" t="s">
        <v>44</v>
      </c>
      <c r="O373" s="35"/>
      <c r="P373" s="201">
        <f>O373*H373</f>
        <v>0</v>
      </c>
      <c r="Q373" s="201">
        <v>0.3</v>
      </c>
      <c r="R373" s="201">
        <f>Q373*H373</f>
        <v>13.895999999999999</v>
      </c>
      <c r="S373" s="201">
        <v>0</v>
      </c>
      <c r="T373" s="202">
        <f>S373*H373</f>
        <v>0</v>
      </c>
      <c r="AR373" s="17" t="s">
        <v>166</v>
      </c>
      <c r="AT373" s="17" t="s">
        <v>161</v>
      </c>
      <c r="AU373" s="17" t="s">
        <v>81</v>
      </c>
      <c r="AY373" s="17" t="s">
        <v>159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17" t="s">
        <v>22</v>
      </c>
      <c r="BK373" s="203">
        <f>ROUND(I373*H373,2)</f>
        <v>0</v>
      </c>
      <c r="BL373" s="17" t="s">
        <v>166</v>
      </c>
      <c r="BM373" s="17" t="s">
        <v>474</v>
      </c>
    </row>
    <row r="374" spans="2:51" s="12" customFormat="1" ht="27">
      <c r="B374" s="204"/>
      <c r="C374" s="205"/>
      <c r="D374" s="206" t="s">
        <v>168</v>
      </c>
      <c r="E374" s="207" t="s">
        <v>20</v>
      </c>
      <c r="F374" s="208" t="s">
        <v>475</v>
      </c>
      <c r="G374" s="205"/>
      <c r="H374" s="209" t="s">
        <v>20</v>
      </c>
      <c r="I374" s="210"/>
      <c r="J374" s="205"/>
      <c r="K374" s="205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168</v>
      </c>
      <c r="AU374" s="215" t="s">
        <v>81</v>
      </c>
      <c r="AV374" s="12" t="s">
        <v>22</v>
      </c>
      <c r="AW374" s="12" t="s">
        <v>37</v>
      </c>
      <c r="AX374" s="12" t="s">
        <v>73</v>
      </c>
      <c r="AY374" s="215" t="s">
        <v>159</v>
      </c>
    </row>
    <row r="375" spans="2:51" s="12" customFormat="1" ht="13.5">
      <c r="B375" s="204"/>
      <c r="C375" s="205"/>
      <c r="D375" s="206" t="s">
        <v>168</v>
      </c>
      <c r="E375" s="207" t="s">
        <v>20</v>
      </c>
      <c r="F375" s="208" t="s">
        <v>170</v>
      </c>
      <c r="G375" s="205"/>
      <c r="H375" s="209" t="s">
        <v>20</v>
      </c>
      <c r="I375" s="210"/>
      <c r="J375" s="205"/>
      <c r="K375" s="205"/>
      <c r="L375" s="211"/>
      <c r="M375" s="212"/>
      <c r="N375" s="213"/>
      <c r="O375" s="213"/>
      <c r="P375" s="213"/>
      <c r="Q375" s="213"/>
      <c r="R375" s="213"/>
      <c r="S375" s="213"/>
      <c r="T375" s="214"/>
      <c r="AT375" s="215" t="s">
        <v>168</v>
      </c>
      <c r="AU375" s="215" t="s">
        <v>81</v>
      </c>
      <c r="AV375" s="12" t="s">
        <v>22</v>
      </c>
      <c r="AW375" s="12" t="s">
        <v>37</v>
      </c>
      <c r="AX375" s="12" t="s">
        <v>73</v>
      </c>
      <c r="AY375" s="215" t="s">
        <v>159</v>
      </c>
    </row>
    <row r="376" spans="2:51" s="12" customFormat="1" ht="13.5">
      <c r="B376" s="204"/>
      <c r="C376" s="205"/>
      <c r="D376" s="206" t="s">
        <v>168</v>
      </c>
      <c r="E376" s="207" t="s">
        <v>20</v>
      </c>
      <c r="F376" s="208" t="s">
        <v>317</v>
      </c>
      <c r="G376" s="205"/>
      <c r="H376" s="209" t="s">
        <v>20</v>
      </c>
      <c r="I376" s="210"/>
      <c r="J376" s="205"/>
      <c r="K376" s="205"/>
      <c r="L376" s="211"/>
      <c r="M376" s="212"/>
      <c r="N376" s="213"/>
      <c r="O376" s="213"/>
      <c r="P376" s="213"/>
      <c r="Q376" s="213"/>
      <c r="R376" s="213"/>
      <c r="S376" s="213"/>
      <c r="T376" s="214"/>
      <c r="AT376" s="215" t="s">
        <v>168</v>
      </c>
      <c r="AU376" s="215" t="s">
        <v>81</v>
      </c>
      <c r="AV376" s="12" t="s">
        <v>22</v>
      </c>
      <c r="AW376" s="12" t="s">
        <v>37</v>
      </c>
      <c r="AX376" s="12" t="s">
        <v>73</v>
      </c>
      <c r="AY376" s="215" t="s">
        <v>159</v>
      </c>
    </row>
    <row r="377" spans="2:51" s="13" customFormat="1" ht="13.5">
      <c r="B377" s="216"/>
      <c r="C377" s="217"/>
      <c r="D377" s="206" t="s">
        <v>168</v>
      </c>
      <c r="E377" s="240" t="s">
        <v>20</v>
      </c>
      <c r="F377" s="238" t="s">
        <v>476</v>
      </c>
      <c r="G377" s="217"/>
      <c r="H377" s="239">
        <v>13.26</v>
      </c>
      <c r="I377" s="222"/>
      <c r="J377" s="217"/>
      <c r="K377" s="217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168</v>
      </c>
      <c r="AU377" s="227" t="s">
        <v>81</v>
      </c>
      <c r="AV377" s="13" t="s">
        <v>81</v>
      </c>
      <c r="AW377" s="13" t="s">
        <v>37</v>
      </c>
      <c r="AX377" s="13" t="s">
        <v>73</v>
      </c>
      <c r="AY377" s="227" t="s">
        <v>159</v>
      </c>
    </row>
    <row r="378" spans="2:51" s="12" customFormat="1" ht="13.5">
      <c r="B378" s="204"/>
      <c r="C378" s="205"/>
      <c r="D378" s="206" t="s">
        <v>168</v>
      </c>
      <c r="E378" s="207" t="s">
        <v>20</v>
      </c>
      <c r="F378" s="208" t="s">
        <v>319</v>
      </c>
      <c r="G378" s="205"/>
      <c r="H378" s="209" t="s">
        <v>20</v>
      </c>
      <c r="I378" s="210"/>
      <c r="J378" s="205"/>
      <c r="K378" s="205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168</v>
      </c>
      <c r="AU378" s="215" t="s">
        <v>81</v>
      </c>
      <c r="AV378" s="12" t="s">
        <v>22</v>
      </c>
      <c r="AW378" s="12" t="s">
        <v>37</v>
      </c>
      <c r="AX378" s="12" t="s">
        <v>73</v>
      </c>
      <c r="AY378" s="215" t="s">
        <v>159</v>
      </c>
    </row>
    <row r="379" spans="2:51" s="13" customFormat="1" ht="13.5">
      <c r="B379" s="216"/>
      <c r="C379" s="217"/>
      <c r="D379" s="206" t="s">
        <v>168</v>
      </c>
      <c r="E379" s="240" t="s">
        <v>20</v>
      </c>
      <c r="F379" s="238" t="s">
        <v>477</v>
      </c>
      <c r="G379" s="217"/>
      <c r="H379" s="239">
        <v>12.48</v>
      </c>
      <c r="I379" s="222"/>
      <c r="J379" s="217"/>
      <c r="K379" s="217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168</v>
      </c>
      <c r="AU379" s="227" t="s">
        <v>81</v>
      </c>
      <c r="AV379" s="13" t="s">
        <v>81</v>
      </c>
      <c r="AW379" s="13" t="s">
        <v>37</v>
      </c>
      <c r="AX379" s="13" t="s">
        <v>73</v>
      </c>
      <c r="AY379" s="227" t="s">
        <v>159</v>
      </c>
    </row>
    <row r="380" spans="2:51" s="12" customFormat="1" ht="13.5">
      <c r="B380" s="204"/>
      <c r="C380" s="205"/>
      <c r="D380" s="206" t="s">
        <v>168</v>
      </c>
      <c r="E380" s="207" t="s">
        <v>20</v>
      </c>
      <c r="F380" s="208" t="s">
        <v>306</v>
      </c>
      <c r="G380" s="205"/>
      <c r="H380" s="209" t="s">
        <v>20</v>
      </c>
      <c r="I380" s="210"/>
      <c r="J380" s="205"/>
      <c r="K380" s="205"/>
      <c r="L380" s="211"/>
      <c r="M380" s="212"/>
      <c r="N380" s="213"/>
      <c r="O380" s="213"/>
      <c r="P380" s="213"/>
      <c r="Q380" s="213"/>
      <c r="R380" s="213"/>
      <c r="S380" s="213"/>
      <c r="T380" s="214"/>
      <c r="AT380" s="215" t="s">
        <v>168</v>
      </c>
      <c r="AU380" s="215" t="s">
        <v>81</v>
      </c>
      <c r="AV380" s="12" t="s">
        <v>22</v>
      </c>
      <c r="AW380" s="12" t="s">
        <v>37</v>
      </c>
      <c r="AX380" s="12" t="s">
        <v>73</v>
      </c>
      <c r="AY380" s="215" t="s">
        <v>159</v>
      </c>
    </row>
    <row r="381" spans="2:51" s="13" customFormat="1" ht="13.5">
      <c r="B381" s="216"/>
      <c r="C381" s="217"/>
      <c r="D381" s="206" t="s">
        <v>168</v>
      </c>
      <c r="E381" s="240" t="s">
        <v>20</v>
      </c>
      <c r="F381" s="238" t="s">
        <v>478</v>
      </c>
      <c r="G381" s="217"/>
      <c r="H381" s="239">
        <v>10.92</v>
      </c>
      <c r="I381" s="222"/>
      <c r="J381" s="217"/>
      <c r="K381" s="217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168</v>
      </c>
      <c r="AU381" s="227" t="s">
        <v>81</v>
      </c>
      <c r="AV381" s="13" t="s">
        <v>81</v>
      </c>
      <c r="AW381" s="13" t="s">
        <v>37</v>
      </c>
      <c r="AX381" s="13" t="s">
        <v>73</v>
      </c>
      <c r="AY381" s="227" t="s">
        <v>159</v>
      </c>
    </row>
    <row r="382" spans="2:51" s="12" customFormat="1" ht="13.5">
      <c r="B382" s="204"/>
      <c r="C382" s="205"/>
      <c r="D382" s="206" t="s">
        <v>168</v>
      </c>
      <c r="E382" s="207" t="s">
        <v>20</v>
      </c>
      <c r="F382" s="208" t="s">
        <v>308</v>
      </c>
      <c r="G382" s="205"/>
      <c r="H382" s="209" t="s">
        <v>20</v>
      </c>
      <c r="I382" s="210"/>
      <c r="J382" s="205"/>
      <c r="K382" s="205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168</v>
      </c>
      <c r="AU382" s="215" t="s">
        <v>81</v>
      </c>
      <c r="AV382" s="12" t="s">
        <v>22</v>
      </c>
      <c r="AW382" s="12" t="s">
        <v>37</v>
      </c>
      <c r="AX382" s="12" t="s">
        <v>73</v>
      </c>
      <c r="AY382" s="215" t="s">
        <v>159</v>
      </c>
    </row>
    <row r="383" spans="2:51" s="13" customFormat="1" ht="13.5">
      <c r="B383" s="216"/>
      <c r="C383" s="217"/>
      <c r="D383" s="218" t="s">
        <v>168</v>
      </c>
      <c r="E383" s="219" t="s">
        <v>20</v>
      </c>
      <c r="F383" s="220" t="s">
        <v>479</v>
      </c>
      <c r="G383" s="217"/>
      <c r="H383" s="221">
        <v>9.66</v>
      </c>
      <c r="I383" s="222"/>
      <c r="J383" s="217"/>
      <c r="K383" s="217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168</v>
      </c>
      <c r="AU383" s="227" t="s">
        <v>81</v>
      </c>
      <c r="AV383" s="13" t="s">
        <v>81</v>
      </c>
      <c r="AW383" s="13" t="s">
        <v>37</v>
      </c>
      <c r="AX383" s="13" t="s">
        <v>73</v>
      </c>
      <c r="AY383" s="227" t="s">
        <v>159</v>
      </c>
    </row>
    <row r="384" spans="2:65" s="1" customFormat="1" ht="22.5" customHeight="1">
      <c r="B384" s="34"/>
      <c r="C384" s="192" t="s">
        <v>480</v>
      </c>
      <c r="D384" s="192" t="s">
        <v>161</v>
      </c>
      <c r="E384" s="193" t="s">
        <v>481</v>
      </c>
      <c r="F384" s="194" t="s">
        <v>482</v>
      </c>
      <c r="G384" s="195" t="s">
        <v>235</v>
      </c>
      <c r="H384" s="196">
        <v>3.555</v>
      </c>
      <c r="I384" s="197"/>
      <c r="J384" s="198">
        <f>ROUND(I384*H384,2)</f>
        <v>0</v>
      </c>
      <c r="K384" s="194" t="s">
        <v>20</v>
      </c>
      <c r="L384" s="54"/>
      <c r="M384" s="199" t="s">
        <v>20</v>
      </c>
      <c r="N384" s="200" t="s">
        <v>44</v>
      </c>
      <c r="O384" s="35"/>
      <c r="P384" s="201">
        <f>O384*H384</f>
        <v>0</v>
      </c>
      <c r="Q384" s="201">
        <v>0.11669</v>
      </c>
      <c r="R384" s="201">
        <f>Q384*H384</f>
        <v>0.41483295000000003</v>
      </c>
      <c r="S384" s="201">
        <v>0</v>
      </c>
      <c r="T384" s="202">
        <f>S384*H384</f>
        <v>0</v>
      </c>
      <c r="AR384" s="17" t="s">
        <v>166</v>
      </c>
      <c r="AT384" s="17" t="s">
        <v>161</v>
      </c>
      <c r="AU384" s="17" t="s">
        <v>81</v>
      </c>
      <c r="AY384" s="17" t="s">
        <v>159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17" t="s">
        <v>22</v>
      </c>
      <c r="BK384" s="203">
        <f>ROUND(I384*H384,2)</f>
        <v>0</v>
      </c>
      <c r="BL384" s="17" t="s">
        <v>166</v>
      </c>
      <c r="BM384" s="17" t="s">
        <v>483</v>
      </c>
    </row>
    <row r="385" spans="2:51" s="12" customFormat="1" ht="13.5">
      <c r="B385" s="204"/>
      <c r="C385" s="205"/>
      <c r="D385" s="206" t="s">
        <v>168</v>
      </c>
      <c r="E385" s="207" t="s">
        <v>20</v>
      </c>
      <c r="F385" s="208" t="s">
        <v>348</v>
      </c>
      <c r="G385" s="205"/>
      <c r="H385" s="209" t="s">
        <v>20</v>
      </c>
      <c r="I385" s="210"/>
      <c r="J385" s="205"/>
      <c r="K385" s="205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168</v>
      </c>
      <c r="AU385" s="215" t="s">
        <v>81</v>
      </c>
      <c r="AV385" s="12" t="s">
        <v>22</v>
      </c>
      <c r="AW385" s="12" t="s">
        <v>37</v>
      </c>
      <c r="AX385" s="12" t="s">
        <v>73</v>
      </c>
      <c r="AY385" s="215" t="s">
        <v>159</v>
      </c>
    </row>
    <row r="386" spans="2:51" s="12" customFormat="1" ht="13.5">
      <c r="B386" s="204"/>
      <c r="C386" s="205"/>
      <c r="D386" s="206" t="s">
        <v>168</v>
      </c>
      <c r="E386" s="207" t="s">
        <v>20</v>
      </c>
      <c r="F386" s="208" t="s">
        <v>170</v>
      </c>
      <c r="G386" s="205"/>
      <c r="H386" s="209" t="s">
        <v>20</v>
      </c>
      <c r="I386" s="210"/>
      <c r="J386" s="205"/>
      <c r="K386" s="205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168</v>
      </c>
      <c r="AU386" s="215" t="s">
        <v>81</v>
      </c>
      <c r="AV386" s="12" t="s">
        <v>22</v>
      </c>
      <c r="AW386" s="12" t="s">
        <v>37</v>
      </c>
      <c r="AX386" s="12" t="s">
        <v>73</v>
      </c>
      <c r="AY386" s="215" t="s">
        <v>159</v>
      </c>
    </row>
    <row r="387" spans="2:51" s="12" customFormat="1" ht="13.5">
      <c r="B387" s="204"/>
      <c r="C387" s="205"/>
      <c r="D387" s="206" t="s">
        <v>168</v>
      </c>
      <c r="E387" s="207" t="s">
        <v>20</v>
      </c>
      <c r="F387" s="208" t="s">
        <v>484</v>
      </c>
      <c r="G387" s="205"/>
      <c r="H387" s="209" t="s">
        <v>20</v>
      </c>
      <c r="I387" s="210"/>
      <c r="J387" s="205"/>
      <c r="K387" s="205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168</v>
      </c>
      <c r="AU387" s="215" t="s">
        <v>81</v>
      </c>
      <c r="AV387" s="12" t="s">
        <v>22</v>
      </c>
      <c r="AW387" s="12" t="s">
        <v>37</v>
      </c>
      <c r="AX387" s="12" t="s">
        <v>73</v>
      </c>
      <c r="AY387" s="215" t="s">
        <v>159</v>
      </c>
    </row>
    <row r="388" spans="2:51" s="12" customFormat="1" ht="13.5">
      <c r="B388" s="204"/>
      <c r="C388" s="205"/>
      <c r="D388" s="206" t="s">
        <v>168</v>
      </c>
      <c r="E388" s="207" t="s">
        <v>20</v>
      </c>
      <c r="F388" s="208" t="s">
        <v>304</v>
      </c>
      <c r="G388" s="205"/>
      <c r="H388" s="209" t="s">
        <v>20</v>
      </c>
      <c r="I388" s="210"/>
      <c r="J388" s="205"/>
      <c r="K388" s="205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168</v>
      </c>
      <c r="AU388" s="215" t="s">
        <v>81</v>
      </c>
      <c r="AV388" s="12" t="s">
        <v>22</v>
      </c>
      <c r="AW388" s="12" t="s">
        <v>37</v>
      </c>
      <c r="AX388" s="12" t="s">
        <v>73</v>
      </c>
      <c r="AY388" s="215" t="s">
        <v>159</v>
      </c>
    </row>
    <row r="389" spans="2:51" s="13" customFormat="1" ht="13.5">
      <c r="B389" s="216"/>
      <c r="C389" s="217"/>
      <c r="D389" s="218" t="s">
        <v>168</v>
      </c>
      <c r="E389" s="219" t="s">
        <v>20</v>
      </c>
      <c r="F389" s="220" t="s">
        <v>485</v>
      </c>
      <c r="G389" s="217"/>
      <c r="H389" s="221">
        <v>3.555</v>
      </c>
      <c r="I389" s="222"/>
      <c r="J389" s="217"/>
      <c r="K389" s="217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168</v>
      </c>
      <c r="AU389" s="227" t="s">
        <v>81</v>
      </c>
      <c r="AV389" s="13" t="s">
        <v>81</v>
      </c>
      <c r="AW389" s="13" t="s">
        <v>37</v>
      </c>
      <c r="AX389" s="13" t="s">
        <v>73</v>
      </c>
      <c r="AY389" s="227" t="s">
        <v>159</v>
      </c>
    </row>
    <row r="390" spans="2:65" s="1" customFormat="1" ht="22.5" customHeight="1">
      <c r="B390" s="34"/>
      <c r="C390" s="192" t="s">
        <v>486</v>
      </c>
      <c r="D390" s="192" t="s">
        <v>161</v>
      </c>
      <c r="E390" s="193" t="s">
        <v>487</v>
      </c>
      <c r="F390" s="194" t="s">
        <v>488</v>
      </c>
      <c r="G390" s="195" t="s">
        <v>489</v>
      </c>
      <c r="H390" s="196">
        <v>24.61</v>
      </c>
      <c r="I390" s="197"/>
      <c r="J390" s="198">
        <f>ROUND(I390*H390,2)</f>
        <v>0</v>
      </c>
      <c r="K390" s="194" t="s">
        <v>165</v>
      </c>
      <c r="L390" s="54"/>
      <c r="M390" s="199" t="s">
        <v>20</v>
      </c>
      <c r="N390" s="200" t="s">
        <v>44</v>
      </c>
      <c r="O390" s="35"/>
      <c r="P390" s="201">
        <f>O390*H390</f>
        <v>0</v>
      </c>
      <c r="Q390" s="201">
        <v>0.00012</v>
      </c>
      <c r="R390" s="201">
        <f>Q390*H390</f>
        <v>0.0029532</v>
      </c>
      <c r="S390" s="201">
        <v>0</v>
      </c>
      <c r="T390" s="202">
        <f>S390*H390</f>
        <v>0</v>
      </c>
      <c r="AR390" s="17" t="s">
        <v>166</v>
      </c>
      <c r="AT390" s="17" t="s">
        <v>161</v>
      </c>
      <c r="AU390" s="17" t="s">
        <v>81</v>
      </c>
      <c r="AY390" s="17" t="s">
        <v>159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17" t="s">
        <v>22</v>
      </c>
      <c r="BK390" s="203">
        <f>ROUND(I390*H390,2)</f>
        <v>0</v>
      </c>
      <c r="BL390" s="17" t="s">
        <v>166</v>
      </c>
      <c r="BM390" s="17" t="s">
        <v>490</v>
      </c>
    </row>
    <row r="391" spans="2:51" s="12" customFormat="1" ht="27">
      <c r="B391" s="204"/>
      <c r="C391" s="205"/>
      <c r="D391" s="206" t="s">
        <v>168</v>
      </c>
      <c r="E391" s="207" t="s">
        <v>20</v>
      </c>
      <c r="F391" s="208" t="s">
        <v>379</v>
      </c>
      <c r="G391" s="205"/>
      <c r="H391" s="209" t="s">
        <v>20</v>
      </c>
      <c r="I391" s="210"/>
      <c r="J391" s="205"/>
      <c r="K391" s="205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168</v>
      </c>
      <c r="AU391" s="215" t="s">
        <v>81</v>
      </c>
      <c r="AV391" s="12" t="s">
        <v>22</v>
      </c>
      <c r="AW391" s="12" t="s">
        <v>37</v>
      </c>
      <c r="AX391" s="12" t="s">
        <v>73</v>
      </c>
      <c r="AY391" s="215" t="s">
        <v>159</v>
      </c>
    </row>
    <row r="392" spans="2:51" s="12" customFormat="1" ht="13.5">
      <c r="B392" s="204"/>
      <c r="C392" s="205"/>
      <c r="D392" s="206" t="s">
        <v>168</v>
      </c>
      <c r="E392" s="207" t="s">
        <v>20</v>
      </c>
      <c r="F392" s="208" t="s">
        <v>170</v>
      </c>
      <c r="G392" s="205"/>
      <c r="H392" s="209" t="s">
        <v>20</v>
      </c>
      <c r="I392" s="210"/>
      <c r="J392" s="205"/>
      <c r="K392" s="205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168</v>
      </c>
      <c r="AU392" s="215" t="s">
        <v>81</v>
      </c>
      <c r="AV392" s="12" t="s">
        <v>22</v>
      </c>
      <c r="AW392" s="12" t="s">
        <v>37</v>
      </c>
      <c r="AX392" s="12" t="s">
        <v>73</v>
      </c>
      <c r="AY392" s="215" t="s">
        <v>159</v>
      </c>
    </row>
    <row r="393" spans="2:51" s="12" customFormat="1" ht="13.5">
      <c r="B393" s="204"/>
      <c r="C393" s="205"/>
      <c r="D393" s="206" t="s">
        <v>168</v>
      </c>
      <c r="E393" s="207" t="s">
        <v>20</v>
      </c>
      <c r="F393" s="208" t="s">
        <v>491</v>
      </c>
      <c r="G393" s="205"/>
      <c r="H393" s="209" t="s">
        <v>20</v>
      </c>
      <c r="I393" s="210"/>
      <c r="J393" s="205"/>
      <c r="K393" s="205"/>
      <c r="L393" s="211"/>
      <c r="M393" s="212"/>
      <c r="N393" s="213"/>
      <c r="O393" s="213"/>
      <c r="P393" s="213"/>
      <c r="Q393" s="213"/>
      <c r="R393" s="213"/>
      <c r="S393" s="213"/>
      <c r="T393" s="214"/>
      <c r="AT393" s="215" t="s">
        <v>168</v>
      </c>
      <c r="AU393" s="215" t="s">
        <v>81</v>
      </c>
      <c r="AV393" s="12" t="s">
        <v>22</v>
      </c>
      <c r="AW393" s="12" t="s">
        <v>37</v>
      </c>
      <c r="AX393" s="12" t="s">
        <v>73</v>
      </c>
      <c r="AY393" s="215" t="s">
        <v>159</v>
      </c>
    </row>
    <row r="394" spans="2:51" s="12" customFormat="1" ht="13.5">
      <c r="B394" s="204"/>
      <c r="C394" s="205"/>
      <c r="D394" s="206" t="s">
        <v>168</v>
      </c>
      <c r="E394" s="207" t="s">
        <v>20</v>
      </c>
      <c r="F394" s="208" t="s">
        <v>304</v>
      </c>
      <c r="G394" s="205"/>
      <c r="H394" s="209" t="s">
        <v>20</v>
      </c>
      <c r="I394" s="210"/>
      <c r="J394" s="205"/>
      <c r="K394" s="205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168</v>
      </c>
      <c r="AU394" s="215" t="s">
        <v>81</v>
      </c>
      <c r="AV394" s="12" t="s">
        <v>22</v>
      </c>
      <c r="AW394" s="12" t="s">
        <v>37</v>
      </c>
      <c r="AX394" s="12" t="s">
        <v>73</v>
      </c>
      <c r="AY394" s="215" t="s">
        <v>159</v>
      </c>
    </row>
    <row r="395" spans="2:51" s="13" customFormat="1" ht="13.5">
      <c r="B395" s="216"/>
      <c r="C395" s="217"/>
      <c r="D395" s="206" t="s">
        <v>168</v>
      </c>
      <c r="E395" s="240" t="s">
        <v>20</v>
      </c>
      <c r="F395" s="238" t="s">
        <v>492</v>
      </c>
      <c r="G395" s="217"/>
      <c r="H395" s="239">
        <v>1.65</v>
      </c>
      <c r="I395" s="222"/>
      <c r="J395" s="217"/>
      <c r="K395" s="217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168</v>
      </c>
      <c r="AU395" s="227" t="s">
        <v>81</v>
      </c>
      <c r="AV395" s="13" t="s">
        <v>81</v>
      </c>
      <c r="AW395" s="13" t="s">
        <v>37</v>
      </c>
      <c r="AX395" s="13" t="s">
        <v>73</v>
      </c>
      <c r="AY395" s="227" t="s">
        <v>159</v>
      </c>
    </row>
    <row r="396" spans="2:51" s="12" customFormat="1" ht="13.5">
      <c r="B396" s="204"/>
      <c r="C396" s="205"/>
      <c r="D396" s="206" t="s">
        <v>168</v>
      </c>
      <c r="E396" s="207" t="s">
        <v>20</v>
      </c>
      <c r="F396" s="208" t="s">
        <v>317</v>
      </c>
      <c r="G396" s="205"/>
      <c r="H396" s="209" t="s">
        <v>20</v>
      </c>
      <c r="I396" s="210"/>
      <c r="J396" s="205"/>
      <c r="K396" s="205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168</v>
      </c>
      <c r="AU396" s="215" t="s">
        <v>81</v>
      </c>
      <c r="AV396" s="12" t="s">
        <v>22</v>
      </c>
      <c r="AW396" s="12" t="s">
        <v>37</v>
      </c>
      <c r="AX396" s="12" t="s">
        <v>73</v>
      </c>
      <c r="AY396" s="215" t="s">
        <v>159</v>
      </c>
    </row>
    <row r="397" spans="2:51" s="13" customFormat="1" ht="13.5">
      <c r="B397" s="216"/>
      <c r="C397" s="217"/>
      <c r="D397" s="206" t="s">
        <v>168</v>
      </c>
      <c r="E397" s="240" t="s">
        <v>20</v>
      </c>
      <c r="F397" s="238" t="s">
        <v>476</v>
      </c>
      <c r="G397" s="217"/>
      <c r="H397" s="239">
        <v>13.26</v>
      </c>
      <c r="I397" s="222"/>
      <c r="J397" s="217"/>
      <c r="K397" s="217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168</v>
      </c>
      <c r="AU397" s="227" t="s">
        <v>81</v>
      </c>
      <c r="AV397" s="13" t="s">
        <v>81</v>
      </c>
      <c r="AW397" s="13" t="s">
        <v>37</v>
      </c>
      <c r="AX397" s="13" t="s">
        <v>73</v>
      </c>
      <c r="AY397" s="227" t="s">
        <v>159</v>
      </c>
    </row>
    <row r="398" spans="2:51" s="12" customFormat="1" ht="13.5">
      <c r="B398" s="204"/>
      <c r="C398" s="205"/>
      <c r="D398" s="206" t="s">
        <v>168</v>
      </c>
      <c r="E398" s="207" t="s">
        <v>20</v>
      </c>
      <c r="F398" s="208" t="s">
        <v>319</v>
      </c>
      <c r="G398" s="205"/>
      <c r="H398" s="209" t="s">
        <v>20</v>
      </c>
      <c r="I398" s="210"/>
      <c r="J398" s="205"/>
      <c r="K398" s="205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168</v>
      </c>
      <c r="AU398" s="215" t="s">
        <v>81</v>
      </c>
      <c r="AV398" s="12" t="s">
        <v>22</v>
      </c>
      <c r="AW398" s="12" t="s">
        <v>37</v>
      </c>
      <c r="AX398" s="12" t="s">
        <v>73</v>
      </c>
      <c r="AY398" s="215" t="s">
        <v>159</v>
      </c>
    </row>
    <row r="399" spans="2:51" s="13" customFormat="1" ht="13.5">
      <c r="B399" s="216"/>
      <c r="C399" s="217"/>
      <c r="D399" s="206" t="s">
        <v>168</v>
      </c>
      <c r="E399" s="240" t="s">
        <v>20</v>
      </c>
      <c r="F399" s="238" t="s">
        <v>493</v>
      </c>
      <c r="G399" s="217"/>
      <c r="H399" s="239">
        <v>3.2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168</v>
      </c>
      <c r="AU399" s="227" t="s">
        <v>81</v>
      </c>
      <c r="AV399" s="13" t="s">
        <v>81</v>
      </c>
      <c r="AW399" s="13" t="s">
        <v>37</v>
      </c>
      <c r="AX399" s="13" t="s">
        <v>73</v>
      </c>
      <c r="AY399" s="227" t="s">
        <v>159</v>
      </c>
    </row>
    <row r="400" spans="2:51" s="12" customFormat="1" ht="13.5">
      <c r="B400" s="204"/>
      <c r="C400" s="205"/>
      <c r="D400" s="206" t="s">
        <v>168</v>
      </c>
      <c r="E400" s="207" t="s">
        <v>20</v>
      </c>
      <c r="F400" s="208" t="s">
        <v>306</v>
      </c>
      <c r="G400" s="205"/>
      <c r="H400" s="209" t="s">
        <v>20</v>
      </c>
      <c r="I400" s="210"/>
      <c r="J400" s="205"/>
      <c r="K400" s="205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168</v>
      </c>
      <c r="AU400" s="215" t="s">
        <v>81</v>
      </c>
      <c r="AV400" s="12" t="s">
        <v>22</v>
      </c>
      <c r="AW400" s="12" t="s">
        <v>37</v>
      </c>
      <c r="AX400" s="12" t="s">
        <v>73</v>
      </c>
      <c r="AY400" s="215" t="s">
        <v>159</v>
      </c>
    </row>
    <row r="401" spans="2:51" s="13" customFormat="1" ht="13.5">
      <c r="B401" s="216"/>
      <c r="C401" s="217"/>
      <c r="D401" s="206" t="s">
        <v>168</v>
      </c>
      <c r="E401" s="240" t="s">
        <v>20</v>
      </c>
      <c r="F401" s="238" t="s">
        <v>494</v>
      </c>
      <c r="G401" s="217"/>
      <c r="H401" s="239">
        <v>3</v>
      </c>
      <c r="I401" s="222"/>
      <c r="J401" s="217"/>
      <c r="K401" s="217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168</v>
      </c>
      <c r="AU401" s="227" t="s">
        <v>81</v>
      </c>
      <c r="AV401" s="13" t="s">
        <v>81</v>
      </c>
      <c r="AW401" s="13" t="s">
        <v>37</v>
      </c>
      <c r="AX401" s="13" t="s">
        <v>73</v>
      </c>
      <c r="AY401" s="227" t="s">
        <v>159</v>
      </c>
    </row>
    <row r="402" spans="2:51" s="12" customFormat="1" ht="13.5">
      <c r="B402" s="204"/>
      <c r="C402" s="205"/>
      <c r="D402" s="206" t="s">
        <v>168</v>
      </c>
      <c r="E402" s="207" t="s">
        <v>20</v>
      </c>
      <c r="F402" s="208" t="s">
        <v>308</v>
      </c>
      <c r="G402" s="205"/>
      <c r="H402" s="209" t="s">
        <v>20</v>
      </c>
      <c r="I402" s="210"/>
      <c r="J402" s="205"/>
      <c r="K402" s="205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168</v>
      </c>
      <c r="AU402" s="215" t="s">
        <v>81</v>
      </c>
      <c r="AV402" s="12" t="s">
        <v>22</v>
      </c>
      <c r="AW402" s="12" t="s">
        <v>37</v>
      </c>
      <c r="AX402" s="12" t="s">
        <v>73</v>
      </c>
      <c r="AY402" s="215" t="s">
        <v>159</v>
      </c>
    </row>
    <row r="403" spans="2:51" s="13" customFormat="1" ht="13.5">
      <c r="B403" s="216"/>
      <c r="C403" s="217"/>
      <c r="D403" s="218" t="s">
        <v>168</v>
      </c>
      <c r="E403" s="219" t="s">
        <v>20</v>
      </c>
      <c r="F403" s="220" t="s">
        <v>495</v>
      </c>
      <c r="G403" s="217"/>
      <c r="H403" s="221">
        <v>3.5</v>
      </c>
      <c r="I403" s="222"/>
      <c r="J403" s="217"/>
      <c r="K403" s="217"/>
      <c r="L403" s="223"/>
      <c r="M403" s="224"/>
      <c r="N403" s="225"/>
      <c r="O403" s="225"/>
      <c r="P403" s="225"/>
      <c r="Q403" s="225"/>
      <c r="R403" s="225"/>
      <c r="S403" s="225"/>
      <c r="T403" s="226"/>
      <c r="AT403" s="227" t="s">
        <v>168</v>
      </c>
      <c r="AU403" s="227" t="s">
        <v>81</v>
      </c>
      <c r="AV403" s="13" t="s">
        <v>81</v>
      </c>
      <c r="AW403" s="13" t="s">
        <v>37</v>
      </c>
      <c r="AX403" s="13" t="s">
        <v>73</v>
      </c>
      <c r="AY403" s="227" t="s">
        <v>159</v>
      </c>
    </row>
    <row r="404" spans="2:65" s="1" customFormat="1" ht="22.5" customHeight="1">
      <c r="B404" s="34"/>
      <c r="C404" s="192" t="s">
        <v>496</v>
      </c>
      <c r="D404" s="192" t="s">
        <v>161</v>
      </c>
      <c r="E404" s="193" t="s">
        <v>497</v>
      </c>
      <c r="F404" s="194" t="s">
        <v>498</v>
      </c>
      <c r="G404" s="195" t="s">
        <v>489</v>
      </c>
      <c r="H404" s="196">
        <v>75.2</v>
      </c>
      <c r="I404" s="197"/>
      <c r="J404" s="198">
        <f>ROUND(I404*H404,2)</f>
        <v>0</v>
      </c>
      <c r="K404" s="194" t="s">
        <v>165</v>
      </c>
      <c r="L404" s="54"/>
      <c r="M404" s="199" t="s">
        <v>20</v>
      </c>
      <c r="N404" s="200" t="s">
        <v>44</v>
      </c>
      <c r="O404" s="35"/>
      <c r="P404" s="201">
        <f>O404*H404</f>
        <v>0</v>
      </c>
      <c r="Q404" s="201">
        <v>0.00014</v>
      </c>
      <c r="R404" s="201">
        <f>Q404*H404</f>
        <v>0.010528</v>
      </c>
      <c r="S404" s="201">
        <v>0</v>
      </c>
      <c r="T404" s="202">
        <f>S404*H404</f>
        <v>0</v>
      </c>
      <c r="AR404" s="17" t="s">
        <v>166</v>
      </c>
      <c r="AT404" s="17" t="s">
        <v>161</v>
      </c>
      <c r="AU404" s="17" t="s">
        <v>81</v>
      </c>
      <c r="AY404" s="17" t="s">
        <v>159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17" t="s">
        <v>22</v>
      </c>
      <c r="BK404" s="203">
        <f>ROUND(I404*H404,2)</f>
        <v>0</v>
      </c>
      <c r="BL404" s="17" t="s">
        <v>166</v>
      </c>
      <c r="BM404" s="17" t="s">
        <v>499</v>
      </c>
    </row>
    <row r="405" spans="2:51" s="12" customFormat="1" ht="27">
      <c r="B405" s="204"/>
      <c r="C405" s="205"/>
      <c r="D405" s="206" t="s">
        <v>168</v>
      </c>
      <c r="E405" s="207" t="s">
        <v>20</v>
      </c>
      <c r="F405" s="208" t="s">
        <v>379</v>
      </c>
      <c r="G405" s="205"/>
      <c r="H405" s="209" t="s">
        <v>20</v>
      </c>
      <c r="I405" s="210"/>
      <c r="J405" s="205"/>
      <c r="K405" s="205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168</v>
      </c>
      <c r="AU405" s="215" t="s">
        <v>81</v>
      </c>
      <c r="AV405" s="12" t="s">
        <v>22</v>
      </c>
      <c r="AW405" s="12" t="s">
        <v>37</v>
      </c>
      <c r="AX405" s="12" t="s">
        <v>73</v>
      </c>
      <c r="AY405" s="215" t="s">
        <v>159</v>
      </c>
    </row>
    <row r="406" spans="2:51" s="12" customFormat="1" ht="13.5">
      <c r="B406" s="204"/>
      <c r="C406" s="205"/>
      <c r="D406" s="206" t="s">
        <v>168</v>
      </c>
      <c r="E406" s="207" t="s">
        <v>20</v>
      </c>
      <c r="F406" s="208" t="s">
        <v>170</v>
      </c>
      <c r="G406" s="205"/>
      <c r="H406" s="209" t="s">
        <v>20</v>
      </c>
      <c r="I406" s="210"/>
      <c r="J406" s="205"/>
      <c r="K406" s="205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168</v>
      </c>
      <c r="AU406" s="215" t="s">
        <v>81</v>
      </c>
      <c r="AV406" s="12" t="s">
        <v>22</v>
      </c>
      <c r="AW406" s="12" t="s">
        <v>37</v>
      </c>
      <c r="AX406" s="12" t="s">
        <v>73</v>
      </c>
      <c r="AY406" s="215" t="s">
        <v>159</v>
      </c>
    </row>
    <row r="407" spans="2:51" s="12" customFormat="1" ht="13.5">
      <c r="B407" s="204"/>
      <c r="C407" s="205"/>
      <c r="D407" s="206" t="s">
        <v>168</v>
      </c>
      <c r="E407" s="207" t="s">
        <v>20</v>
      </c>
      <c r="F407" s="208" t="s">
        <v>304</v>
      </c>
      <c r="G407" s="205"/>
      <c r="H407" s="209" t="s">
        <v>20</v>
      </c>
      <c r="I407" s="210"/>
      <c r="J407" s="205"/>
      <c r="K407" s="205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168</v>
      </c>
      <c r="AU407" s="215" t="s">
        <v>81</v>
      </c>
      <c r="AV407" s="12" t="s">
        <v>22</v>
      </c>
      <c r="AW407" s="12" t="s">
        <v>37</v>
      </c>
      <c r="AX407" s="12" t="s">
        <v>73</v>
      </c>
      <c r="AY407" s="215" t="s">
        <v>159</v>
      </c>
    </row>
    <row r="408" spans="2:51" s="13" customFormat="1" ht="13.5">
      <c r="B408" s="216"/>
      <c r="C408" s="217"/>
      <c r="D408" s="206" t="s">
        <v>168</v>
      </c>
      <c r="E408" s="240" t="s">
        <v>20</v>
      </c>
      <c r="F408" s="238" t="s">
        <v>500</v>
      </c>
      <c r="G408" s="217"/>
      <c r="H408" s="239">
        <v>6.6</v>
      </c>
      <c r="I408" s="222"/>
      <c r="J408" s="217"/>
      <c r="K408" s="217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168</v>
      </c>
      <c r="AU408" s="227" t="s">
        <v>81</v>
      </c>
      <c r="AV408" s="13" t="s">
        <v>81</v>
      </c>
      <c r="AW408" s="13" t="s">
        <v>37</v>
      </c>
      <c r="AX408" s="13" t="s">
        <v>73</v>
      </c>
      <c r="AY408" s="227" t="s">
        <v>159</v>
      </c>
    </row>
    <row r="409" spans="2:51" s="12" customFormat="1" ht="13.5">
      <c r="B409" s="204"/>
      <c r="C409" s="205"/>
      <c r="D409" s="206" t="s">
        <v>168</v>
      </c>
      <c r="E409" s="207" t="s">
        <v>20</v>
      </c>
      <c r="F409" s="208" t="s">
        <v>317</v>
      </c>
      <c r="G409" s="205"/>
      <c r="H409" s="209" t="s">
        <v>20</v>
      </c>
      <c r="I409" s="210"/>
      <c r="J409" s="205"/>
      <c r="K409" s="205"/>
      <c r="L409" s="211"/>
      <c r="M409" s="212"/>
      <c r="N409" s="213"/>
      <c r="O409" s="213"/>
      <c r="P409" s="213"/>
      <c r="Q409" s="213"/>
      <c r="R409" s="213"/>
      <c r="S409" s="213"/>
      <c r="T409" s="214"/>
      <c r="AT409" s="215" t="s">
        <v>168</v>
      </c>
      <c r="AU409" s="215" t="s">
        <v>81</v>
      </c>
      <c r="AV409" s="12" t="s">
        <v>22</v>
      </c>
      <c r="AW409" s="12" t="s">
        <v>37</v>
      </c>
      <c r="AX409" s="12" t="s">
        <v>73</v>
      </c>
      <c r="AY409" s="215" t="s">
        <v>159</v>
      </c>
    </row>
    <row r="410" spans="2:51" s="13" customFormat="1" ht="13.5">
      <c r="B410" s="216"/>
      <c r="C410" s="217"/>
      <c r="D410" s="206" t="s">
        <v>168</v>
      </c>
      <c r="E410" s="240" t="s">
        <v>20</v>
      </c>
      <c r="F410" s="238" t="s">
        <v>501</v>
      </c>
      <c r="G410" s="217"/>
      <c r="H410" s="239">
        <v>15.6</v>
      </c>
      <c r="I410" s="222"/>
      <c r="J410" s="217"/>
      <c r="K410" s="217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168</v>
      </c>
      <c r="AU410" s="227" t="s">
        <v>81</v>
      </c>
      <c r="AV410" s="13" t="s">
        <v>81</v>
      </c>
      <c r="AW410" s="13" t="s">
        <v>37</v>
      </c>
      <c r="AX410" s="13" t="s">
        <v>73</v>
      </c>
      <c r="AY410" s="227" t="s">
        <v>159</v>
      </c>
    </row>
    <row r="411" spans="2:51" s="12" customFormat="1" ht="13.5">
      <c r="B411" s="204"/>
      <c r="C411" s="205"/>
      <c r="D411" s="206" t="s">
        <v>168</v>
      </c>
      <c r="E411" s="207" t="s">
        <v>20</v>
      </c>
      <c r="F411" s="208" t="s">
        <v>319</v>
      </c>
      <c r="G411" s="205"/>
      <c r="H411" s="209" t="s">
        <v>20</v>
      </c>
      <c r="I411" s="210"/>
      <c r="J411" s="205"/>
      <c r="K411" s="205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168</v>
      </c>
      <c r="AU411" s="215" t="s">
        <v>81</v>
      </c>
      <c r="AV411" s="12" t="s">
        <v>22</v>
      </c>
      <c r="AW411" s="12" t="s">
        <v>37</v>
      </c>
      <c r="AX411" s="12" t="s">
        <v>73</v>
      </c>
      <c r="AY411" s="215" t="s">
        <v>159</v>
      </c>
    </row>
    <row r="412" spans="2:51" s="13" customFormat="1" ht="13.5">
      <c r="B412" s="216"/>
      <c r="C412" s="217"/>
      <c r="D412" s="206" t="s">
        <v>168</v>
      </c>
      <c r="E412" s="240" t="s">
        <v>20</v>
      </c>
      <c r="F412" s="238" t="s">
        <v>502</v>
      </c>
      <c r="G412" s="217"/>
      <c r="H412" s="239">
        <v>19.5</v>
      </c>
      <c r="I412" s="222"/>
      <c r="J412" s="217"/>
      <c r="K412" s="217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168</v>
      </c>
      <c r="AU412" s="227" t="s">
        <v>81</v>
      </c>
      <c r="AV412" s="13" t="s">
        <v>81</v>
      </c>
      <c r="AW412" s="13" t="s">
        <v>37</v>
      </c>
      <c r="AX412" s="13" t="s">
        <v>73</v>
      </c>
      <c r="AY412" s="227" t="s">
        <v>159</v>
      </c>
    </row>
    <row r="413" spans="2:51" s="12" customFormat="1" ht="13.5">
      <c r="B413" s="204"/>
      <c r="C413" s="205"/>
      <c r="D413" s="206" t="s">
        <v>168</v>
      </c>
      <c r="E413" s="207" t="s">
        <v>20</v>
      </c>
      <c r="F413" s="208" t="s">
        <v>306</v>
      </c>
      <c r="G413" s="205"/>
      <c r="H413" s="209" t="s">
        <v>20</v>
      </c>
      <c r="I413" s="210"/>
      <c r="J413" s="205"/>
      <c r="K413" s="205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168</v>
      </c>
      <c r="AU413" s="215" t="s">
        <v>81</v>
      </c>
      <c r="AV413" s="12" t="s">
        <v>22</v>
      </c>
      <c r="AW413" s="12" t="s">
        <v>37</v>
      </c>
      <c r="AX413" s="12" t="s">
        <v>73</v>
      </c>
      <c r="AY413" s="215" t="s">
        <v>159</v>
      </c>
    </row>
    <row r="414" spans="2:51" s="13" customFormat="1" ht="13.5">
      <c r="B414" s="216"/>
      <c r="C414" s="217"/>
      <c r="D414" s="206" t="s">
        <v>168</v>
      </c>
      <c r="E414" s="240" t="s">
        <v>20</v>
      </c>
      <c r="F414" s="238" t="s">
        <v>503</v>
      </c>
      <c r="G414" s="217"/>
      <c r="H414" s="239">
        <v>16</v>
      </c>
      <c r="I414" s="222"/>
      <c r="J414" s="217"/>
      <c r="K414" s="217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168</v>
      </c>
      <c r="AU414" s="227" t="s">
        <v>81</v>
      </c>
      <c r="AV414" s="13" t="s">
        <v>81</v>
      </c>
      <c r="AW414" s="13" t="s">
        <v>37</v>
      </c>
      <c r="AX414" s="13" t="s">
        <v>73</v>
      </c>
      <c r="AY414" s="227" t="s">
        <v>159</v>
      </c>
    </row>
    <row r="415" spans="2:51" s="12" customFormat="1" ht="13.5">
      <c r="B415" s="204"/>
      <c r="C415" s="205"/>
      <c r="D415" s="206" t="s">
        <v>168</v>
      </c>
      <c r="E415" s="207" t="s">
        <v>20</v>
      </c>
      <c r="F415" s="208" t="s">
        <v>308</v>
      </c>
      <c r="G415" s="205"/>
      <c r="H415" s="209" t="s">
        <v>20</v>
      </c>
      <c r="I415" s="210"/>
      <c r="J415" s="205"/>
      <c r="K415" s="205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168</v>
      </c>
      <c r="AU415" s="215" t="s">
        <v>81</v>
      </c>
      <c r="AV415" s="12" t="s">
        <v>22</v>
      </c>
      <c r="AW415" s="12" t="s">
        <v>37</v>
      </c>
      <c r="AX415" s="12" t="s">
        <v>73</v>
      </c>
      <c r="AY415" s="215" t="s">
        <v>159</v>
      </c>
    </row>
    <row r="416" spans="2:51" s="13" customFormat="1" ht="13.5">
      <c r="B416" s="216"/>
      <c r="C416" s="217"/>
      <c r="D416" s="218" t="s">
        <v>168</v>
      </c>
      <c r="E416" s="219" t="s">
        <v>20</v>
      </c>
      <c r="F416" s="220" t="s">
        <v>504</v>
      </c>
      <c r="G416" s="217"/>
      <c r="H416" s="221">
        <v>17.5</v>
      </c>
      <c r="I416" s="222"/>
      <c r="J416" s="217"/>
      <c r="K416" s="217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168</v>
      </c>
      <c r="AU416" s="227" t="s">
        <v>81</v>
      </c>
      <c r="AV416" s="13" t="s">
        <v>81</v>
      </c>
      <c r="AW416" s="13" t="s">
        <v>37</v>
      </c>
      <c r="AX416" s="13" t="s">
        <v>73</v>
      </c>
      <c r="AY416" s="227" t="s">
        <v>159</v>
      </c>
    </row>
    <row r="417" spans="2:65" s="1" customFormat="1" ht="22.5" customHeight="1">
      <c r="B417" s="34"/>
      <c r="C417" s="192" t="s">
        <v>505</v>
      </c>
      <c r="D417" s="192" t="s">
        <v>161</v>
      </c>
      <c r="E417" s="193" t="s">
        <v>506</v>
      </c>
      <c r="F417" s="194" t="s">
        <v>507</v>
      </c>
      <c r="G417" s="195" t="s">
        <v>489</v>
      </c>
      <c r="H417" s="196">
        <v>7.4</v>
      </c>
      <c r="I417" s="197"/>
      <c r="J417" s="198">
        <f>ROUND(I417*H417,2)</f>
        <v>0</v>
      </c>
      <c r="K417" s="194" t="s">
        <v>165</v>
      </c>
      <c r="L417" s="54"/>
      <c r="M417" s="199" t="s">
        <v>20</v>
      </c>
      <c r="N417" s="200" t="s">
        <v>44</v>
      </c>
      <c r="O417" s="35"/>
      <c r="P417" s="201">
        <f>O417*H417</f>
        <v>0</v>
      </c>
      <c r="Q417" s="201">
        <v>0.0002</v>
      </c>
      <c r="R417" s="201">
        <f>Q417*H417</f>
        <v>0.0014800000000000002</v>
      </c>
      <c r="S417" s="201">
        <v>0</v>
      </c>
      <c r="T417" s="202">
        <f>S417*H417</f>
        <v>0</v>
      </c>
      <c r="AR417" s="17" t="s">
        <v>166</v>
      </c>
      <c r="AT417" s="17" t="s">
        <v>161</v>
      </c>
      <c r="AU417" s="17" t="s">
        <v>81</v>
      </c>
      <c r="AY417" s="17" t="s">
        <v>159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17" t="s">
        <v>22</v>
      </c>
      <c r="BK417" s="203">
        <f>ROUND(I417*H417,2)</f>
        <v>0</v>
      </c>
      <c r="BL417" s="17" t="s">
        <v>166</v>
      </c>
      <c r="BM417" s="17" t="s">
        <v>508</v>
      </c>
    </row>
    <row r="418" spans="2:51" s="12" customFormat="1" ht="13.5">
      <c r="B418" s="204"/>
      <c r="C418" s="205"/>
      <c r="D418" s="206" t="s">
        <v>168</v>
      </c>
      <c r="E418" s="207" t="s">
        <v>20</v>
      </c>
      <c r="F418" s="208" t="s">
        <v>509</v>
      </c>
      <c r="G418" s="205"/>
      <c r="H418" s="209" t="s">
        <v>20</v>
      </c>
      <c r="I418" s="210"/>
      <c r="J418" s="205"/>
      <c r="K418" s="205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168</v>
      </c>
      <c r="AU418" s="215" t="s">
        <v>81</v>
      </c>
      <c r="AV418" s="12" t="s">
        <v>22</v>
      </c>
      <c r="AW418" s="12" t="s">
        <v>37</v>
      </c>
      <c r="AX418" s="12" t="s">
        <v>73</v>
      </c>
      <c r="AY418" s="215" t="s">
        <v>159</v>
      </c>
    </row>
    <row r="419" spans="2:51" s="12" customFormat="1" ht="13.5">
      <c r="B419" s="204"/>
      <c r="C419" s="205"/>
      <c r="D419" s="206" t="s">
        <v>168</v>
      </c>
      <c r="E419" s="207" t="s">
        <v>20</v>
      </c>
      <c r="F419" s="208" t="s">
        <v>170</v>
      </c>
      <c r="G419" s="205"/>
      <c r="H419" s="209" t="s">
        <v>20</v>
      </c>
      <c r="I419" s="210"/>
      <c r="J419" s="205"/>
      <c r="K419" s="205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168</v>
      </c>
      <c r="AU419" s="215" t="s">
        <v>81</v>
      </c>
      <c r="AV419" s="12" t="s">
        <v>22</v>
      </c>
      <c r="AW419" s="12" t="s">
        <v>37</v>
      </c>
      <c r="AX419" s="12" t="s">
        <v>73</v>
      </c>
      <c r="AY419" s="215" t="s">
        <v>159</v>
      </c>
    </row>
    <row r="420" spans="2:51" s="12" customFormat="1" ht="13.5">
      <c r="B420" s="204"/>
      <c r="C420" s="205"/>
      <c r="D420" s="206" t="s">
        <v>168</v>
      </c>
      <c r="E420" s="207" t="s">
        <v>20</v>
      </c>
      <c r="F420" s="208" t="s">
        <v>306</v>
      </c>
      <c r="G420" s="205"/>
      <c r="H420" s="209" t="s">
        <v>20</v>
      </c>
      <c r="I420" s="210"/>
      <c r="J420" s="205"/>
      <c r="K420" s="205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168</v>
      </c>
      <c r="AU420" s="215" t="s">
        <v>81</v>
      </c>
      <c r="AV420" s="12" t="s">
        <v>22</v>
      </c>
      <c r="AW420" s="12" t="s">
        <v>37</v>
      </c>
      <c r="AX420" s="12" t="s">
        <v>73</v>
      </c>
      <c r="AY420" s="215" t="s">
        <v>159</v>
      </c>
    </row>
    <row r="421" spans="2:51" s="13" customFormat="1" ht="13.5">
      <c r="B421" s="216"/>
      <c r="C421" s="217"/>
      <c r="D421" s="206" t="s">
        <v>168</v>
      </c>
      <c r="E421" s="240" t="s">
        <v>20</v>
      </c>
      <c r="F421" s="238" t="s">
        <v>510</v>
      </c>
      <c r="G421" s="217"/>
      <c r="H421" s="239">
        <v>3.9</v>
      </c>
      <c r="I421" s="222"/>
      <c r="J421" s="217"/>
      <c r="K421" s="217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168</v>
      </c>
      <c r="AU421" s="227" t="s">
        <v>81</v>
      </c>
      <c r="AV421" s="13" t="s">
        <v>81</v>
      </c>
      <c r="AW421" s="13" t="s">
        <v>37</v>
      </c>
      <c r="AX421" s="13" t="s">
        <v>73</v>
      </c>
      <c r="AY421" s="227" t="s">
        <v>159</v>
      </c>
    </row>
    <row r="422" spans="2:51" s="12" customFormat="1" ht="13.5">
      <c r="B422" s="204"/>
      <c r="C422" s="205"/>
      <c r="D422" s="206" t="s">
        <v>168</v>
      </c>
      <c r="E422" s="207" t="s">
        <v>20</v>
      </c>
      <c r="F422" s="208" t="s">
        <v>308</v>
      </c>
      <c r="G422" s="205"/>
      <c r="H422" s="209" t="s">
        <v>20</v>
      </c>
      <c r="I422" s="210"/>
      <c r="J422" s="205"/>
      <c r="K422" s="205"/>
      <c r="L422" s="211"/>
      <c r="M422" s="212"/>
      <c r="N422" s="213"/>
      <c r="O422" s="213"/>
      <c r="P422" s="213"/>
      <c r="Q422" s="213"/>
      <c r="R422" s="213"/>
      <c r="S422" s="213"/>
      <c r="T422" s="214"/>
      <c r="AT422" s="215" t="s">
        <v>168</v>
      </c>
      <c r="AU422" s="215" t="s">
        <v>81</v>
      </c>
      <c r="AV422" s="12" t="s">
        <v>22</v>
      </c>
      <c r="AW422" s="12" t="s">
        <v>37</v>
      </c>
      <c r="AX422" s="12" t="s">
        <v>73</v>
      </c>
      <c r="AY422" s="215" t="s">
        <v>159</v>
      </c>
    </row>
    <row r="423" spans="2:51" s="13" customFormat="1" ht="13.5">
      <c r="B423" s="216"/>
      <c r="C423" s="217"/>
      <c r="D423" s="218" t="s">
        <v>168</v>
      </c>
      <c r="E423" s="219" t="s">
        <v>20</v>
      </c>
      <c r="F423" s="220" t="s">
        <v>511</v>
      </c>
      <c r="G423" s="217"/>
      <c r="H423" s="221">
        <v>3.5</v>
      </c>
      <c r="I423" s="222"/>
      <c r="J423" s="217"/>
      <c r="K423" s="217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168</v>
      </c>
      <c r="AU423" s="227" t="s">
        <v>81</v>
      </c>
      <c r="AV423" s="13" t="s">
        <v>81</v>
      </c>
      <c r="AW423" s="13" t="s">
        <v>37</v>
      </c>
      <c r="AX423" s="13" t="s">
        <v>73</v>
      </c>
      <c r="AY423" s="227" t="s">
        <v>159</v>
      </c>
    </row>
    <row r="424" spans="2:65" s="1" customFormat="1" ht="22.5" customHeight="1">
      <c r="B424" s="34"/>
      <c r="C424" s="192" t="s">
        <v>512</v>
      </c>
      <c r="D424" s="192" t="s">
        <v>161</v>
      </c>
      <c r="E424" s="193" t="s">
        <v>513</v>
      </c>
      <c r="F424" s="194" t="s">
        <v>514</v>
      </c>
      <c r="G424" s="195" t="s">
        <v>235</v>
      </c>
      <c r="H424" s="196">
        <v>20.675</v>
      </c>
      <c r="I424" s="197"/>
      <c r="J424" s="198">
        <f>ROUND(I424*H424,2)</f>
        <v>0</v>
      </c>
      <c r="K424" s="194" t="s">
        <v>165</v>
      </c>
      <c r="L424" s="54"/>
      <c r="M424" s="199" t="s">
        <v>20</v>
      </c>
      <c r="N424" s="200" t="s">
        <v>44</v>
      </c>
      <c r="O424" s="35"/>
      <c r="P424" s="201">
        <f>O424*H424</f>
        <v>0</v>
      </c>
      <c r="Q424" s="201">
        <v>0.11576</v>
      </c>
      <c r="R424" s="201">
        <f>Q424*H424</f>
        <v>2.393338</v>
      </c>
      <c r="S424" s="201">
        <v>0</v>
      </c>
      <c r="T424" s="202">
        <f>S424*H424</f>
        <v>0</v>
      </c>
      <c r="AR424" s="17" t="s">
        <v>166</v>
      </c>
      <c r="AT424" s="17" t="s">
        <v>161</v>
      </c>
      <c r="AU424" s="17" t="s">
        <v>81</v>
      </c>
      <c r="AY424" s="17" t="s">
        <v>159</v>
      </c>
      <c r="BE424" s="203">
        <f>IF(N424="základní",J424,0)</f>
        <v>0</v>
      </c>
      <c r="BF424" s="203">
        <f>IF(N424="snížená",J424,0)</f>
        <v>0</v>
      </c>
      <c r="BG424" s="203">
        <f>IF(N424="zákl. přenesená",J424,0)</f>
        <v>0</v>
      </c>
      <c r="BH424" s="203">
        <f>IF(N424="sníž. přenesená",J424,0)</f>
        <v>0</v>
      </c>
      <c r="BI424" s="203">
        <f>IF(N424="nulová",J424,0)</f>
        <v>0</v>
      </c>
      <c r="BJ424" s="17" t="s">
        <v>22</v>
      </c>
      <c r="BK424" s="203">
        <f>ROUND(I424*H424,2)</f>
        <v>0</v>
      </c>
      <c r="BL424" s="17" t="s">
        <v>166</v>
      </c>
      <c r="BM424" s="17" t="s">
        <v>515</v>
      </c>
    </row>
    <row r="425" spans="2:51" s="12" customFormat="1" ht="27">
      <c r="B425" s="204"/>
      <c r="C425" s="205"/>
      <c r="D425" s="206" t="s">
        <v>168</v>
      </c>
      <c r="E425" s="207" t="s">
        <v>20</v>
      </c>
      <c r="F425" s="208" t="s">
        <v>277</v>
      </c>
      <c r="G425" s="205"/>
      <c r="H425" s="209" t="s">
        <v>20</v>
      </c>
      <c r="I425" s="210"/>
      <c r="J425" s="205"/>
      <c r="K425" s="205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168</v>
      </c>
      <c r="AU425" s="215" t="s">
        <v>81</v>
      </c>
      <c r="AV425" s="12" t="s">
        <v>22</v>
      </c>
      <c r="AW425" s="12" t="s">
        <v>37</v>
      </c>
      <c r="AX425" s="12" t="s">
        <v>73</v>
      </c>
      <c r="AY425" s="215" t="s">
        <v>159</v>
      </c>
    </row>
    <row r="426" spans="2:51" s="12" customFormat="1" ht="13.5">
      <c r="B426" s="204"/>
      <c r="C426" s="205"/>
      <c r="D426" s="206" t="s">
        <v>168</v>
      </c>
      <c r="E426" s="207" t="s">
        <v>20</v>
      </c>
      <c r="F426" s="208" t="s">
        <v>170</v>
      </c>
      <c r="G426" s="205"/>
      <c r="H426" s="209" t="s">
        <v>20</v>
      </c>
      <c r="I426" s="210"/>
      <c r="J426" s="205"/>
      <c r="K426" s="205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168</v>
      </c>
      <c r="AU426" s="215" t="s">
        <v>81</v>
      </c>
      <c r="AV426" s="12" t="s">
        <v>22</v>
      </c>
      <c r="AW426" s="12" t="s">
        <v>37</v>
      </c>
      <c r="AX426" s="12" t="s">
        <v>73</v>
      </c>
      <c r="AY426" s="215" t="s">
        <v>159</v>
      </c>
    </row>
    <row r="427" spans="2:51" s="13" customFormat="1" ht="13.5">
      <c r="B427" s="216"/>
      <c r="C427" s="217"/>
      <c r="D427" s="206" t="s">
        <v>168</v>
      </c>
      <c r="E427" s="240" t="s">
        <v>20</v>
      </c>
      <c r="F427" s="238" t="s">
        <v>516</v>
      </c>
      <c r="G427" s="217"/>
      <c r="H427" s="239">
        <v>15.675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168</v>
      </c>
      <c r="AU427" s="227" t="s">
        <v>81</v>
      </c>
      <c r="AV427" s="13" t="s">
        <v>81</v>
      </c>
      <c r="AW427" s="13" t="s">
        <v>37</v>
      </c>
      <c r="AX427" s="13" t="s">
        <v>73</v>
      </c>
      <c r="AY427" s="227" t="s">
        <v>159</v>
      </c>
    </row>
    <row r="428" spans="2:51" s="12" customFormat="1" ht="13.5">
      <c r="B428" s="204"/>
      <c r="C428" s="205"/>
      <c r="D428" s="206" t="s">
        <v>168</v>
      </c>
      <c r="E428" s="207" t="s">
        <v>20</v>
      </c>
      <c r="F428" s="208" t="s">
        <v>517</v>
      </c>
      <c r="G428" s="205"/>
      <c r="H428" s="209" t="s">
        <v>20</v>
      </c>
      <c r="I428" s="210"/>
      <c r="J428" s="205"/>
      <c r="K428" s="205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168</v>
      </c>
      <c r="AU428" s="215" t="s">
        <v>81</v>
      </c>
      <c r="AV428" s="12" t="s">
        <v>22</v>
      </c>
      <c r="AW428" s="12" t="s">
        <v>37</v>
      </c>
      <c r="AX428" s="12" t="s">
        <v>73</v>
      </c>
      <c r="AY428" s="215" t="s">
        <v>159</v>
      </c>
    </row>
    <row r="429" spans="2:51" s="13" customFormat="1" ht="13.5">
      <c r="B429" s="216"/>
      <c r="C429" s="217"/>
      <c r="D429" s="206" t="s">
        <v>168</v>
      </c>
      <c r="E429" s="240" t="s">
        <v>20</v>
      </c>
      <c r="F429" s="238" t="s">
        <v>518</v>
      </c>
      <c r="G429" s="217"/>
      <c r="H429" s="239">
        <v>5</v>
      </c>
      <c r="I429" s="222"/>
      <c r="J429" s="217"/>
      <c r="K429" s="217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168</v>
      </c>
      <c r="AU429" s="227" t="s">
        <v>81</v>
      </c>
      <c r="AV429" s="13" t="s">
        <v>81</v>
      </c>
      <c r="AW429" s="13" t="s">
        <v>37</v>
      </c>
      <c r="AX429" s="13" t="s">
        <v>73</v>
      </c>
      <c r="AY429" s="227" t="s">
        <v>159</v>
      </c>
    </row>
    <row r="430" spans="2:63" s="11" customFormat="1" ht="29.85" customHeight="1">
      <c r="B430" s="175"/>
      <c r="C430" s="176"/>
      <c r="D430" s="189" t="s">
        <v>72</v>
      </c>
      <c r="E430" s="190" t="s">
        <v>166</v>
      </c>
      <c r="F430" s="190" t="s">
        <v>519</v>
      </c>
      <c r="G430" s="176"/>
      <c r="H430" s="176"/>
      <c r="I430" s="179"/>
      <c r="J430" s="191">
        <f>BK430</f>
        <v>0</v>
      </c>
      <c r="K430" s="176"/>
      <c r="L430" s="181"/>
      <c r="M430" s="182"/>
      <c r="N430" s="183"/>
      <c r="O430" s="183"/>
      <c r="P430" s="184">
        <f>SUM(P431:P497)</f>
        <v>0</v>
      </c>
      <c r="Q430" s="183"/>
      <c r="R430" s="184">
        <f>SUM(R431:R497)</f>
        <v>33.044779680000005</v>
      </c>
      <c r="S430" s="183"/>
      <c r="T430" s="185">
        <f>SUM(T431:T497)</f>
        <v>0</v>
      </c>
      <c r="AR430" s="186" t="s">
        <v>22</v>
      </c>
      <c r="AT430" s="187" t="s">
        <v>72</v>
      </c>
      <c r="AU430" s="187" t="s">
        <v>22</v>
      </c>
      <c r="AY430" s="186" t="s">
        <v>159</v>
      </c>
      <c r="BK430" s="188">
        <f>SUM(BK431:BK497)</f>
        <v>0</v>
      </c>
    </row>
    <row r="431" spans="2:65" s="1" customFormat="1" ht="22.5" customHeight="1">
      <c r="B431" s="34"/>
      <c r="C431" s="192" t="s">
        <v>520</v>
      </c>
      <c r="D431" s="192" t="s">
        <v>161</v>
      </c>
      <c r="E431" s="193" t="s">
        <v>521</v>
      </c>
      <c r="F431" s="194" t="s">
        <v>522</v>
      </c>
      <c r="G431" s="195" t="s">
        <v>275</v>
      </c>
      <c r="H431" s="196">
        <v>13</v>
      </c>
      <c r="I431" s="197"/>
      <c r="J431" s="198">
        <f>ROUND(I431*H431,2)</f>
        <v>0</v>
      </c>
      <c r="K431" s="194" t="s">
        <v>165</v>
      </c>
      <c r="L431" s="54"/>
      <c r="M431" s="199" t="s">
        <v>20</v>
      </c>
      <c r="N431" s="200" t="s">
        <v>44</v>
      </c>
      <c r="O431" s="35"/>
      <c r="P431" s="201">
        <f>O431*H431</f>
        <v>0</v>
      </c>
      <c r="Q431" s="201">
        <v>0.00459</v>
      </c>
      <c r="R431" s="201">
        <f>Q431*H431</f>
        <v>0.05967</v>
      </c>
      <c r="S431" s="201">
        <v>0</v>
      </c>
      <c r="T431" s="202">
        <f>S431*H431</f>
        <v>0</v>
      </c>
      <c r="AR431" s="17" t="s">
        <v>166</v>
      </c>
      <c r="AT431" s="17" t="s">
        <v>161</v>
      </c>
      <c r="AU431" s="17" t="s">
        <v>81</v>
      </c>
      <c r="AY431" s="17" t="s">
        <v>159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17" t="s">
        <v>22</v>
      </c>
      <c r="BK431" s="203">
        <f>ROUND(I431*H431,2)</f>
        <v>0</v>
      </c>
      <c r="BL431" s="17" t="s">
        <v>166</v>
      </c>
      <c r="BM431" s="17" t="s">
        <v>523</v>
      </c>
    </row>
    <row r="432" spans="2:51" s="12" customFormat="1" ht="13.5">
      <c r="B432" s="204"/>
      <c r="C432" s="205"/>
      <c r="D432" s="206" t="s">
        <v>168</v>
      </c>
      <c r="E432" s="207" t="s">
        <v>20</v>
      </c>
      <c r="F432" s="208" t="s">
        <v>524</v>
      </c>
      <c r="G432" s="205"/>
      <c r="H432" s="209" t="s">
        <v>20</v>
      </c>
      <c r="I432" s="210"/>
      <c r="J432" s="205"/>
      <c r="K432" s="205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168</v>
      </c>
      <c r="AU432" s="215" t="s">
        <v>81</v>
      </c>
      <c r="AV432" s="12" t="s">
        <v>22</v>
      </c>
      <c r="AW432" s="12" t="s">
        <v>37</v>
      </c>
      <c r="AX432" s="12" t="s">
        <v>73</v>
      </c>
      <c r="AY432" s="215" t="s">
        <v>159</v>
      </c>
    </row>
    <row r="433" spans="2:51" s="12" customFormat="1" ht="13.5">
      <c r="B433" s="204"/>
      <c r="C433" s="205"/>
      <c r="D433" s="206" t="s">
        <v>168</v>
      </c>
      <c r="E433" s="207" t="s">
        <v>20</v>
      </c>
      <c r="F433" s="208" t="s">
        <v>525</v>
      </c>
      <c r="G433" s="205"/>
      <c r="H433" s="209" t="s">
        <v>20</v>
      </c>
      <c r="I433" s="210"/>
      <c r="J433" s="205"/>
      <c r="K433" s="205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168</v>
      </c>
      <c r="AU433" s="215" t="s">
        <v>81</v>
      </c>
      <c r="AV433" s="12" t="s">
        <v>22</v>
      </c>
      <c r="AW433" s="12" t="s">
        <v>37</v>
      </c>
      <c r="AX433" s="12" t="s">
        <v>73</v>
      </c>
      <c r="AY433" s="215" t="s">
        <v>159</v>
      </c>
    </row>
    <row r="434" spans="2:51" s="12" customFormat="1" ht="13.5">
      <c r="B434" s="204"/>
      <c r="C434" s="205"/>
      <c r="D434" s="206" t="s">
        <v>168</v>
      </c>
      <c r="E434" s="207" t="s">
        <v>20</v>
      </c>
      <c r="F434" s="208" t="s">
        <v>170</v>
      </c>
      <c r="G434" s="205"/>
      <c r="H434" s="209" t="s">
        <v>20</v>
      </c>
      <c r="I434" s="210"/>
      <c r="J434" s="205"/>
      <c r="K434" s="205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168</v>
      </c>
      <c r="AU434" s="215" t="s">
        <v>81</v>
      </c>
      <c r="AV434" s="12" t="s">
        <v>22</v>
      </c>
      <c r="AW434" s="12" t="s">
        <v>37</v>
      </c>
      <c r="AX434" s="12" t="s">
        <v>73</v>
      </c>
      <c r="AY434" s="215" t="s">
        <v>159</v>
      </c>
    </row>
    <row r="435" spans="2:51" s="13" customFormat="1" ht="13.5">
      <c r="B435" s="216"/>
      <c r="C435" s="217"/>
      <c r="D435" s="218" t="s">
        <v>168</v>
      </c>
      <c r="E435" s="219" t="s">
        <v>20</v>
      </c>
      <c r="F435" s="220" t="s">
        <v>526</v>
      </c>
      <c r="G435" s="217"/>
      <c r="H435" s="221">
        <v>13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168</v>
      </c>
      <c r="AU435" s="227" t="s">
        <v>81</v>
      </c>
      <c r="AV435" s="13" t="s">
        <v>81</v>
      </c>
      <c r="AW435" s="13" t="s">
        <v>37</v>
      </c>
      <c r="AX435" s="13" t="s">
        <v>73</v>
      </c>
      <c r="AY435" s="227" t="s">
        <v>159</v>
      </c>
    </row>
    <row r="436" spans="2:65" s="1" customFormat="1" ht="22.5" customHeight="1">
      <c r="B436" s="34"/>
      <c r="C436" s="228" t="s">
        <v>527</v>
      </c>
      <c r="D436" s="228" t="s">
        <v>209</v>
      </c>
      <c r="E436" s="229" t="s">
        <v>528</v>
      </c>
      <c r="F436" s="230" t="s">
        <v>529</v>
      </c>
      <c r="G436" s="231" t="s">
        <v>275</v>
      </c>
      <c r="H436" s="232">
        <v>13</v>
      </c>
      <c r="I436" s="233"/>
      <c r="J436" s="234">
        <f>ROUND(I436*H436,2)</f>
        <v>0</v>
      </c>
      <c r="K436" s="230" t="s">
        <v>165</v>
      </c>
      <c r="L436" s="235"/>
      <c r="M436" s="236" t="s">
        <v>20</v>
      </c>
      <c r="N436" s="237" t="s">
        <v>44</v>
      </c>
      <c r="O436" s="35"/>
      <c r="P436" s="201">
        <f>O436*H436</f>
        <v>0</v>
      </c>
      <c r="Q436" s="201">
        <v>0.178</v>
      </c>
      <c r="R436" s="201">
        <f>Q436*H436</f>
        <v>2.314</v>
      </c>
      <c r="S436" s="201">
        <v>0</v>
      </c>
      <c r="T436" s="202">
        <f>S436*H436</f>
        <v>0</v>
      </c>
      <c r="AR436" s="17" t="s">
        <v>201</v>
      </c>
      <c r="AT436" s="17" t="s">
        <v>209</v>
      </c>
      <c r="AU436" s="17" t="s">
        <v>81</v>
      </c>
      <c r="AY436" s="17" t="s">
        <v>159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17" t="s">
        <v>22</v>
      </c>
      <c r="BK436" s="203">
        <f>ROUND(I436*H436,2)</f>
        <v>0</v>
      </c>
      <c r="BL436" s="17" t="s">
        <v>166</v>
      </c>
      <c r="BM436" s="17" t="s">
        <v>530</v>
      </c>
    </row>
    <row r="437" spans="2:65" s="1" customFormat="1" ht="22.5" customHeight="1">
      <c r="B437" s="34"/>
      <c r="C437" s="192" t="s">
        <v>531</v>
      </c>
      <c r="D437" s="192" t="s">
        <v>161</v>
      </c>
      <c r="E437" s="193" t="s">
        <v>532</v>
      </c>
      <c r="F437" s="194" t="s">
        <v>533</v>
      </c>
      <c r="G437" s="195" t="s">
        <v>164</v>
      </c>
      <c r="H437" s="196">
        <v>10.772</v>
      </c>
      <c r="I437" s="197"/>
      <c r="J437" s="198">
        <f>ROUND(I437*H437,2)</f>
        <v>0</v>
      </c>
      <c r="K437" s="194" t="s">
        <v>165</v>
      </c>
      <c r="L437" s="54"/>
      <c r="M437" s="199" t="s">
        <v>20</v>
      </c>
      <c r="N437" s="200" t="s">
        <v>44</v>
      </c>
      <c r="O437" s="35"/>
      <c r="P437" s="201">
        <f>O437*H437</f>
        <v>0</v>
      </c>
      <c r="Q437" s="201">
        <v>2.45343</v>
      </c>
      <c r="R437" s="201">
        <f>Q437*H437</f>
        <v>26.42834796</v>
      </c>
      <c r="S437" s="201">
        <v>0</v>
      </c>
      <c r="T437" s="202">
        <f>S437*H437</f>
        <v>0</v>
      </c>
      <c r="AR437" s="17" t="s">
        <v>166</v>
      </c>
      <c r="AT437" s="17" t="s">
        <v>161</v>
      </c>
      <c r="AU437" s="17" t="s">
        <v>81</v>
      </c>
      <c r="AY437" s="17" t="s">
        <v>159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17" t="s">
        <v>22</v>
      </c>
      <c r="BK437" s="203">
        <f>ROUND(I437*H437,2)</f>
        <v>0</v>
      </c>
      <c r="BL437" s="17" t="s">
        <v>166</v>
      </c>
      <c r="BM437" s="17" t="s">
        <v>534</v>
      </c>
    </row>
    <row r="438" spans="2:51" s="12" customFormat="1" ht="27">
      <c r="B438" s="204"/>
      <c r="C438" s="205"/>
      <c r="D438" s="206" t="s">
        <v>168</v>
      </c>
      <c r="E438" s="207" t="s">
        <v>20</v>
      </c>
      <c r="F438" s="208" t="s">
        <v>379</v>
      </c>
      <c r="G438" s="205"/>
      <c r="H438" s="209" t="s">
        <v>20</v>
      </c>
      <c r="I438" s="210"/>
      <c r="J438" s="205"/>
      <c r="K438" s="205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168</v>
      </c>
      <c r="AU438" s="215" t="s">
        <v>81</v>
      </c>
      <c r="AV438" s="12" t="s">
        <v>22</v>
      </c>
      <c r="AW438" s="12" t="s">
        <v>37</v>
      </c>
      <c r="AX438" s="12" t="s">
        <v>73</v>
      </c>
      <c r="AY438" s="215" t="s">
        <v>159</v>
      </c>
    </row>
    <row r="439" spans="2:51" s="12" customFormat="1" ht="13.5">
      <c r="B439" s="204"/>
      <c r="C439" s="205"/>
      <c r="D439" s="206" t="s">
        <v>168</v>
      </c>
      <c r="E439" s="207" t="s">
        <v>20</v>
      </c>
      <c r="F439" s="208" t="s">
        <v>380</v>
      </c>
      <c r="G439" s="205"/>
      <c r="H439" s="209" t="s">
        <v>20</v>
      </c>
      <c r="I439" s="210"/>
      <c r="J439" s="205"/>
      <c r="K439" s="205"/>
      <c r="L439" s="211"/>
      <c r="M439" s="212"/>
      <c r="N439" s="213"/>
      <c r="O439" s="213"/>
      <c r="P439" s="213"/>
      <c r="Q439" s="213"/>
      <c r="R439" s="213"/>
      <c r="S439" s="213"/>
      <c r="T439" s="214"/>
      <c r="AT439" s="215" t="s">
        <v>168</v>
      </c>
      <c r="AU439" s="215" t="s">
        <v>81</v>
      </c>
      <c r="AV439" s="12" t="s">
        <v>22</v>
      </c>
      <c r="AW439" s="12" t="s">
        <v>37</v>
      </c>
      <c r="AX439" s="12" t="s">
        <v>73</v>
      </c>
      <c r="AY439" s="215" t="s">
        <v>159</v>
      </c>
    </row>
    <row r="440" spans="2:51" s="12" customFormat="1" ht="13.5">
      <c r="B440" s="204"/>
      <c r="C440" s="205"/>
      <c r="D440" s="206" t="s">
        <v>168</v>
      </c>
      <c r="E440" s="207" t="s">
        <v>20</v>
      </c>
      <c r="F440" s="208" t="s">
        <v>170</v>
      </c>
      <c r="G440" s="205"/>
      <c r="H440" s="209" t="s">
        <v>20</v>
      </c>
      <c r="I440" s="210"/>
      <c r="J440" s="205"/>
      <c r="K440" s="205"/>
      <c r="L440" s="211"/>
      <c r="M440" s="212"/>
      <c r="N440" s="213"/>
      <c r="O440" s="213"/>
      <c r="P440" s="213"/>
      <c r="Q440" s="213"/>
      <c r="R440" s="213"/>
      <c r="S440" s="213"/>
      <c r="T440" s="214"/>
      <c r="AT440" s="215" t="s">
        <v>168</v>
      </c>
      <c r="AU440" s="215" t="s">
        <v>81</v>
      </c>
      <c r="AV440" s="12" t="s">
        <v>22</v>
      </c>
      <c r="AW440" s="12" t="s">
        <v>37</v>
      </c>
      <c r="AX440" s="12" t="s">
        <v>73</v>
      </c>
      <c r="AY440" s="215" t="s">
        <v>159</v>
      </c>
    </row>
    <row r="441" spans="2:51" s="12" customFormat="1" ht="13.5">
      <c r="B441" s="204"/>
      <c r="C441" s="205"/>
      <c r="D441" s="206" t="s">
        <v>168</v>
      </c>
      <c r="E441" s="207" t="s">
        <v>20</v>
      </c>
      <c r="F441" s="208" t="s">
        <v>535</v>
      </c>
      <c r="G441" s="205"/>
      <c r="H441" s="209" t="s">
        <v>20</v>
      </c>
      <c r="I441" s="210"/>
      <c r="J441" s="205"/>
      <c r="K441" s="205"/>
      <c r="L441" s="211"/>
      <c r="M441" s="212"/>
      <c r="N441" s="213"/>
      <c r="O441" s="213"/>
      <c r="P441" s="213"/>
      <c r="Q441" s="213"/>
      <c r="R441" s="213"/>
      <c r="S441" s="213"/>
      <c r="T441" s="214"/>
      <c r="AT441" s="215" t="s">
        <v>168</v>
      </c>
      <c r="AU441" s="215" t="s">
        <v>81</v>
      </c>
      <c r="AV441" s="12" t="s">
        <v>22</v>
      </c>
      <c r="AW441" s="12" t="s">
        <v>37</v>
      </c>
      <c r="AX441" s="12" t="s">
        <v>73</v>
      </c>
      <c r="AY441" s="215" t="s">
        <v>159</v>
      </c>
    </row>
    <row r="442" spans="2:51" s="13" customFormat="1" ht="13.5">
      <c r="B442" s="216"/>
      <c r="C442" s="217"/>
      <c r="D442" s="206" t="s">
        <v>168</v>
      </c>
      <c r="E442" s="240" t="s">
        <v>20</v>
      </c>
      <c r="F442" s="238" t="s">
        <v>536</v>
      </c>
      <c r="G442" s="217"/>
      <c r="H442" s="239">
        <v>1.674</v>
      </c>
      <c r="I442" s="222"/>
      <c r="J442" s="217"/>
      <c r="K442" s="217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168</v>
      </c>
      <c r="AU442" s="227" t="s">
        <v>81</v>
      </c>
      <c r="AV442" s="13" t="s">
        <v>81</v>
      </c>
      <c r="AW442" s="13" t="s">
        <v>37</v>
      </c>
      <c r="AX442" s="13" t="s">
        <v>73</v>
      </c>
      <c r="AY442" s="227" t="s">
        <v>159</v>
      </c>
    </row>
    <row r="443" spans="2:51" s="13" customFormat="1" ht="13.5">
      <c r="B443" s="216"/>
      <c r="C443" s="217"/>
      <c r="D443" s="206" t="s">
        <v>168</v>
      </c>
      <c r="E443" s="240" t="s">
        <v>20</v>
      </c>
      <c r="F443" s="238" t="s">
        <v>537</v>
      </c>
      <c r="G443" s="217"/>
      <c r="H443" s="239">
        <v>2.641</v>
      </c>
      <c r="I443" s="222"/>
      <c r="J443" s="217"/>
      <c r="K443" s="217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168</v>
      </c>
      <c r="AU443" s="227" t="s">
        <v>81</v>
      </c>
      <c r="AV443" s="13" t="s">
        <v>81</v>
      </c>
      <c r="AW443" s="13" t="s">
        <v>37</v>
      </c>
      <c r="AX443" s="13" t="s">
        <v>73</v>
      </c>
      <c r="AY443" s="227" t="s">
        <v>159</v>
      </c>
    </row>
    <row r="444" spans="2:51" s="13" customFormat="1" ht="13.5">
      <c r="B444" s="216"/>
      <c r="C444" s="217"/>
      <c r="D444" s="206" t="s">
        <v>168</v>
      </c>
      <c r="E444" s="240" t="s">
        <v>20</v>
      </c>
      <c r="F444" s="238" t="s">
        <v>538</v>
      </c>
      <c r="G444" s="217"/>
      <c r="H444" s="239">
        <v>2.641</v>
      </c>
      <c r="I444" s="222"/>
      <c r="J444" s="217"/>
      <c r="K444" s="217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168</v>
      </c>
      <c r="AU444" s="227" t="s">
        <v>81</v>
      </c>
      <c r="AV444" s="13" t="s">
        <v>81</v>
      </c>
      <c r="AW444" s="13" t="s">
        <v>37</v>
      </c>
      <c r="AX444" s="13" t="s">
        <v>73</v>
      </c>
      <c r="AY444" s="227" t="s">
        <v>159</v>
      </c>
    </row>
    <row r="445" spans="2:51" s="13" customFormat="1" ht="13.5">
      <c r="B445" s="216"/>
      <c r="C445" s="217"/>
      <c r="D445" s="206" t="s">
        <v>168</v>
      </c>
      <c r="E445" s="240" t="s">
        <v>20</v>
      </c>
      <c r="F445" s="238" t="s">
        <v>539</v>
      </c>
      <c r="G445" s="217"/>
      <c r="H445" s="239">
        <v>2.641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168</v>
      </c>
      <c r="AU445" s="227" t="s">
        <v>81</v>
      </c>
      <c r="AV445" s="13" t="s">
        <v>81</v>
      </c>
      <c r="AW445" s="13" t="s">
        <v>37</v>
      </c>
      <c r="AX445" s="13" t="s">
        <v>73</v>
      </c>
      <c r="AY445" s="227" t="s">
        <v>159</v>
      </c>
    </row>
    <row r="446" spans="2:51" s="13" customFormat="1" ht="13.5">
      <c r="B446" s="216"/>
      <c r="C446" s="217"/>
      <c r="D446" s="218" t="s">
        <v>168</v>
      </c>
      <c r="E446" s="219" t="s">
        <v>20</v>
      </c>
      <c r="F446" s="220" t="s">
        <v>540</v>
      </c>
      <c r="G446" s="217"/>
      <c r="H446" s="221">
        <v>1.175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168</v>
      </c>
      <c r="AU446" s="227" t="s">
        <v>81</v>
      </c>
      <c r="AV446" s="13" t="s">
        <v>81</v>
      </c>
      <c r="AW446" s="13" t="s">
        <v>37</v>
      </c>
      <c r="AX446" s="13" t="s">
        <v>73</v>
      </c>
      <c r="AY446" s="227" t="s">
        <v>159</v>
      </c>
    </row>
    <row r="447" spans="2:65" s="1" customFormat="1" ht="22.5" customHeight="1">
      <c r="B447" s="34"/>
      <c r="C447" s="192" t="s">
        <v>541</v>
      </c>
      <c r="D447" s="192" t="s">
        <v>161</v>
      </c>
      <c r="E447" s="193" t="s">
        <v>542</v>
      </c>
      <c r="F447" s="194" t="s">
        <v>543</v>
      </c>
      <c r="G447" s="195" t="s">
        <v>235</v>
      </c>
      <c r="H447" s="196">
        <v>43.876</v>
      </c>
      <c r="I447" s="197"/>
      <c r="J447" s="198">
        <f>ROUND(I447*H447,2)</f>
        <v>0</v>
      </c>
      <c r="K447" s="194" t="s">
        <v>165</v>
      </c>
      <c r="L447" s="54"/>
      <c r="M447" s="199" t="s">
        <v>20</v>
      </c>
      <c r="N447" s="200" t="s">
        <v>44</v>
      </c>
      <c r="O447" s="35"/>
      <c r="P447" s="201">
        <f>O447*H447</f>
        <v>0</v>
      </c>
      <c r="Q447" s="201">
        <v>0.00215</v>
      </c>
      <c r="R447" s="201">
        <f>Q447*H447</f>
        <v>0.0943334</v>
      </c>
      <c r="S447" s="201">
        <v>0</v>
      </c>
      <c r="T447" s="202">
        <f>S447*H447</f>
        <v>0</v>
      </c>
      <c r="AR447" s="17" t="s">
        <v>166</v>
      </c>
      <c r="AT447" s="17" t="s">
        <v>161</v>
      </c>
      <c r="AU447" s="17" t="s">
        <v>81</v>
      </c>
      <c r="AY447" s="17" t="s">
        <v>159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17" t="s">
        <v>22</v>
      </c>
      <c r="BK447" s="203">
        <f>ROUND(I447*H447,2)</f>
        <v>0</v>
      </c>
      <c r="BL447" s="17" t="s">
        <v>166</v>
      </c>
      <c r="BM447" s="17" t="s">
        <v>544</v>
      </c>
    </row>
    <row r="448" spans="2:51" s="12" customFormat="1" ht="27">
      <c r="B448" s="204"/>
      <c r="C448" s="205"/>
      <c r="D448" s="206" t="s">
        <v>168</v>
      </c>
      <c r="E448" s="207" t="s">
        <v>20</v>
      </c>
      <c r="F448" s="208" t="s">
        <v>379</v>
      </c>
      <c r="G448" s="205"/>
      <c r="H448" s="209" t="s">
        <v>20</v>
      </c>
      <c r="I448" s="210"/>
      <c r="J448" s="205"/>
      <c r="K448" s="205"/>
      <c r="L448" s="211"/>
      <c r="M448" s="212"/>
      <c r="N448" s="213"/>
      <c r="O448" s="213"/>
      <c r="P448" s="213"/>
      <c r="Q448" s="213"/>
      <c r="R448" s="213"/>
      <c r="S448" s="213"/>
      <c r="T448" s="214"/>
      <c r="AT448" s="215" t="s">
        <v>168</v>
      </c>
      <c r="AU448" s="215" t="s">
        <v>81</v>
      </c>
      <c r="AV448" s="12" t="s">
        <v>22</v>
      </c>
      <c r="AW448" s="12" t="s">
        <v>37</v>
      </c>
      <c r="AX448" s="12" t="s">
        <v>73</v>
      </c>
      <c r="AY448" s="215" t="s">
        <v>159</v>
      </c>
    </row>
    <row r="449" spans="2:51" s="12" customFormat="1" ht="13.5">
      <c r="B449" s="204"/>
      <c r="C449" s="205"/>
      <c r="D449" s="206" t="s">
        <v>168</v>
      </c>
      <c r="E449" s="207" t="s">
        <v>20</v>
      </c>
      <c r="F449" s="208" t="s">
        <v>380</v>
      </c>
      <c r="G449" s="205"/>
      <c r="H449" s="209" t="s">
        <v>20</v>
      </c>
      <c r="I449" s="210"/>
      <c r="J449" s="205"/>
      <c r="K449" s="205"/>
      <c r="L449" s="211"/>
      <c r="M449" s="212"/>
      <c r="N449" s="213"/>
      <c r="O449" s="213"/>
      <c r="P449" s="213"/>
      <c r="Q449" s="213"/>
      <c r="R449" s="213"/>
      <c r="S449" s="213"/>
      <c r="T449" s="214"/>
      <c r="AT449" s="215" t="s">
        <v>168</v>
      </c>
      <c r="AU449" s="215" t="s">
        <v>81</v>
      </c>
      <c r="AV449" s="12" t="s">
        <v>22</v>
      </c>
      <c r="AW449" s="12" t="s">
        <v>37</v>
      </c>
      <c r="AX449" s="12" t="s">
        <v>73</v>
      </c>
      <c r="AY449" s="215" t="s">
        <v>159</v>
      </c>
    </row>
    <row r="450" spans="2:51" s="12" customFormat="1" ht="13.5">
      <c r="B450" s="204"/>
      <c r="C450" s="205"/>
      <c r="D450" s="206" t="s">
        <v>168</v>
      </c>
      <c r="E450" s="207" t="s">
        <v>20</v>
      </c>
      <c r="F450" s="208" t="s">
        <v>170</v>
      </c>
      <c r="G450" s="205"/>
      <c r="H450" s="209" t="s">
        <v>20</v>
      </c>
      <c r="I450" s="210"/>
      <c r="J450" s="205"/>
      <c r="K450" s="205"/>
      <c r="L450" s="211"/>
      <c r="M450" s="212"/>
      <c r="N450" s="213"/>
      <c r="O450" s="213"/>
      <c r="P450" s="213"/>
      <c r="Q450" s="213"/>
      <c r="R450" s="213"/>
      <c r="S450" s="213"/>
      <c r="T450" s="214"/>
      <c r="AT450" s="215" t="s">
        <v>168</v>
      </c>
      <c r="AU450" s="215" t="s">
        <v>81</v>
      </c>
      <c r="AV450" s="12" t="s">
        <v>22</v>
      </c>
      <c r="AW450" s="12" t="s">
        <v>37</v>
      </c>
      <c r="AX450" s="12" t="s">
        <v>73</v>
      </c>
      <c r="AY450" s="215" t="s">
        <v>159</v>
      </c>
    </row>
    <row r="451" spans="2:51" s="12" customFormat="1" ht="13.5">
      <c r="B451" s="204"/>
      <c r="C451" s="205"/>
      <c r="D451" s="206" t="s">
        <v>168</v>
      </c>
      <c r="E451" s="207" t="s">
        <v>20</v>
      </c>
      <c r="F451" s="208" t="s">
        <v>545</v>
      </c>
      <c r="G451" s="205"/>
      <c r="H451" s="209" t="s">
        <v>20</v>
      </c>
      <c r="I451" s="210"/>
      <c r="J451" s="205"/>
      <c r="K451" s="205"/>
      <c r="L451" s="211"/>
      <c r="M451" s="212"/>
      <c r="N451" s="213"/>
      <c r="O451" s="213"/>
      <c r="P451" s="213"/>
      <c r="Q451" s="213"/>
      <c r="R451" s="213"/>
      <c r="S451" s="213"/>
      <c r="T451" s="214"/>
      <c r="AT451" s="215" t="s">
        <v>168</v>
      </c>
      <c r="AU451" s="215" t="s">
        <v>81</v>
      </c>
      <c r="AV451" s="12" t="s">
        <v>22</v>
      </c>
      <c r="AW451" s="12" t="s">
        <v>37</v>
      </c>
      <c r="AX451" s="12" t="s">
        <v>73</v>
      </c>
      <c r="AY451" s="215" t="s">
        <v>159</v>
      </c>
    </row>
    <row r="452" spans="2:51" s="13" customFormat="1" ht="13.5">
      <c r="B452" s="216"/>
      <c r="C452" s="217"/>
      <c r="D452" s="206" t="s">
        <v>168</v>
      </c>
      <c r="E452" s="240" t="s">
        <v>20</v>
      </c>
      <c r="F452" s="238" t="s">
        <v>546</v>
      </c>
      <c r="G452" s="217"/>
      <c r="H452" s="239">
        <v>5.415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168</v>
      </c>
      <c r="AU452" s="227" t="s">
        <v>81</v>
      </c>
      <c r="AV452" s="13" t="s">
        <v>81</v>
      </c>
      <c r="AW452" s="13" t="s">
        <v>37</v>
      </c>
      <c r="AX452" s="13" t="s">
        <v>73</v>
      </c>
      <c r="AY452" s="227" t="s">
        <v>159</v>
      </c>
    </row>
    <row r="453" spans="2:51" s="13" customFormat="1" ht="13.5">
      <c r="B453" s="216"/>
      <c r="C453" s="217"/>
      <c r="D453" s="206" t="s">
        <v>168</v>
      </c>
      <c r="E453" s="240" t="s">
        <v>20</v>
      </c>
      <c r="F453" s="238" t="s">
        <v>547</v>
      </c>
      <c r="G453" s="217"/>
      <c r="H453" s="239">
        <v>7.695</v>
      </c>
      <c r="I453" s="222"/>
      <c r="J453" s="217"/>
      <c r="K453" s="217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168</v>
      </c>
      <c r="AU453" s="227" t="s">
        <v>81</v>
      </c>
      <c r="AV453" s="13" t="s">
        <v>81</v>
      </c>
      <c r="AW453" s="13" t="s">
        <v>37</v>
      </c>
      <c r="AX453" s="13" t="s">
        <v>73</v>
      </c>
      <c r="AY453" s="227" t="s">
        <v>159</v>
      </c>
    </row>
    <row r="454" spans="2:51" s="13" customFormat="1" ht="13.5">
      <c r="B454" s="216"/>
      <c r="C454" s="217"/>
      <c r="D454" s="206" t="s">
        <v>168</v>
      </c>
      <c r="E454" s="240" t="s">
        <v>20</v>
      </c>
      <c r="F454" s="238" t="s">
        <v>548</v>
      </c>
      <c r="G454" s="217"/>
      <c r="H454" s="239">
        <v>10.234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168</v>
      </c>
      <c r="AU454" s="227" t="s">
        <v>81</v>
      </c>
      <c r="AV454" s="13" t="s">
        <v>81</v>
      </c>
      <c r="AW454" s="13" t="s">
        <v>37</v>
      </c>
      <c r="AX454" s="13" t="s">
        <v>73</v>
      </c>
      <c r="AY454" s="227" t="s">
        <v>159</v>
      </c>
    </row>
    <row r="455" spans="2:51" s="13" customFormat="1" ht="13.5">
      <c r="B455" s="216"/>
      <c r="C455" s="217"/>
      <c r="D455" s="206" t="s">
        <v>168</v>
      </c>
      <c r="E455" s="240" t="s">
        <v>20</v>
      </c>
      <c r="F455" s="238" t="s">
        <v>549</v>
      </c>
      <c r="G455" s="217"/>
      <c r="H455" s="239">
        <v>10.234</v>
      </c>
      <c r="I455" s="222"/>
      <c r="J455" s="217"/>
      <c r="K455" s="217"/>
      <c r="L455" s="223"/>
      <c r="M455" s="224"/>
      <c r="N455" s="225"/>
      <c r="O455" s="225"/>
      <c r="P455" s="225"/>
      <c r="Q455" s="225"/>
      <c r="R455" s="225"/>
      <c r="S455" s="225"/>
      <c r="T455" s="226"/>
      <c r="AT455" s="227" t="s">
        <v>168</v>
      </c>
      <c r="AU455" s="227" t="s">
        <v>81</v>
      </c>
      <c r="AV455" s="13" t="s">
        <v>81</v>
      </c>
      <c r="AW455" s="13" t="s">
        <v>37</v>
      </c>
      <c r="AX455" s="13" t="s">
        <v>73</v>
      </c>
      <c r="AY455" s="227" t="s">
        <v>159</v>
      </c>
    </row>
    <row r="456" spans="2:51" s="13" customFormat="1" ht="13.5">
      <c r="B456" s="216"/>
      <c r="C456" s="217"/>
      <c r="D456" s="206" t="s">
        <v>168</v>
      </c>
      <c r="E456" s="240" t="s">
        <v>20</v>
      </c>
      <c r="F456" s="238" t="s">
        <v>550</v>
      </c>
      <c r="G456" s="217"/>
      <c r="H456" s="239">
        <v>3.61</v>
      </c>
      <c r="I456" s="222"/>
      <c r="J456" s="217"/>
      <c r="K456" s="217"/>
      <c r="L456" s="223"/>
      <c r="M456" s="224"/>
      <c r="N456" s="225"/>
      <c r="O456" s="225"/>
      <c r="P456" s="225"/>
      <c r="Q456" s="225"/>
      <c r="R456" s="225"/>
      <c r="S456" s="225"/>
      <c r="T456" s="226"/>
      <c r="AT456" s="227" t="s">
        <v>168</v>
      </c>
      <c r="AU456" s="227" t="s">
        <v>81</v>
      </c>
      <c r="AV456" s="13" t="s">
        <v>81</v>
      </c>
      <c r="AW456" s="13" t="s">
        <v>37</v>
      </c>
      <c r="AX456" s="13" t="s">
        <v>73</v>
      </c>
      <c r="AY456" s="227" t="s">
        <v>159</v>
      </c>
    </row>
    <row r="457" spans="2:51" s="12" customFormat="1" ht="13.5">
      <c r="B457" s="204"/>
      <c r="C457" s="205"/>
      <c r="D457" s="206" t="s">
        <v>168</v>
      </c>
      <c r="E457" s="207" t="s">
        <v>20</v>
      </c>
      <c r="F457" s="208" t="s">
        <v>551</v>
      </c>
      <c r="G457" s="205"/>
      <c r="H457" s="209" t="s">
        <v>20</v>
      </c>
      <c r="I457" s="210"/>
      <c r="J457" s="205"/>
      <c r="K457" s="205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168</v>
      </c>
      <c r="AU457" s="215" t="s">
        <v>81</v>
      </c>
      <c r="AV457" s="12" t="s">
        <v>22</v>
      </c>
      <c r="AW457" s="12" t="s">
        <v>37</v>
      </c>
      <c r="AX457" s="12" t="s">
        <v>73</v>
      </c>
      <c r="AY457" s="215" t="s">
        <v>159</v>
      </c>
    </row>
    <row r="458" spans="2:51" s="13" customFormat="1" ht="13.5">
      <c r="B458" s="216"/>
      <c r="C458" s="217"/>
      <c r="D458" s="206" t="s">
        <v>168</v>
      </c>
      <c r="E458" s="240" t="s">
        <v>20</v>
      </c>
      <c r="F458" s="238" t="s">
        <v>552</v>
      </c>
      <c r="G458" s="217"/>
      <c r="H458" s="239">
        <v>1.2</v>
      </c>
      <c r="I458" s="222"/>
      <c r="J458" s="217"/>
      <c r="K458" s="217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168</v>
      </c>
      <c r="AU458" s="227" t="s">
        <v>81</v>
      </c>
      <c r="AV458" s="13" t="s">
        <v>81</v>
      </c>
      <c r="AW458" s="13" t="s">
        <v>37</v>
      </c>
      <c r="AX458" s="13" t="s">
        <v>73</v>
      </c>
      <c r="AY458" s="227" t="s">
        <v>159</v>
      </c>
    </row>
    <row r="459" spans="2:51" s="13" customFormat="1" ht="13.5">
      <c r="B459" s="216"/>
      <c r="C459" s="217"/>
      <c r="D459" s="206" t="s">
        <v>168</v>
      </c>
      <c r="E459" s="240" t="s">
        <v>20</v>
      </c>
      <c r="F459" s="238" t="s">
        <v>553</v>
      </c>
      <c r="G459" s="217"/>
      <c r="H459" s="239">
        <v>1.691</v>
      </c>
      <c r="I459" s="222"/>
      <c r="J459" s="217"/>
      <c r="K459" s="217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168</v>
      </c>
      <c r="AU459" s="227" t="s">
        <v>81</v>
      </c>
      <c r="AV459" s="13" t="s">
        <v>81</v>
      </c>
      <c r="AW459" s="13" t="s">
        <v>37</v>
      </c>
      <c r="AX459" s="13" t="s">
        <v>73</v>
      </c>
      <c r="AY459" s="227" t="s">
        <v>159</v>
      </c>
    </row>
    <row r="460" spans="2:51" s="13" customFormat="1" ht="13.5">
      <c r="B460" s="216"/>
      <c r="C460" s="217"/>
      <c r="D460" s="206" t="s">
        <v>168</v>
      </c>
      <c r="E460" s="240" t="s">
        <v>20</v>
      </c>
      <c r="F460" s="238" t="s">
        <v>554</v>
      </c>
      <c r="G460" s="217"/>
      <c r="H460" s="239">
        <v>1.661</v>
      </c>
      <c r="I460" s="222"/>
      <c r="J460" s="217"/>
      <c r="K460" s="217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168</v>
      </c>
      <c r="AU460" s="227" t="s">
        <v>81</v>
      </c>
      <c r="AV460" s="13" t="s">
        <v>81</v>
      </c>
      <c r="AW460" s="13" t="s">
        <v>37</v>
      </c>
      <c r="AX460" s="13" t="s">
        <v>73</v>
      </c>
      <c r="AY460" s="227" t="s">
        <v>159</v>
      </c>
    </row>
    <row r="461" spans="2:51" s="13" customFormat="1" ht="13.5">
      <c r="B461" s="216"/>
      <c r="C461" s="217"/>
      <c r="D461" s="206" t="s">
        <v>168</v>
      </c>
      <c r="E461" s="240" t="s">
        <v>20</v>
      </c>
      <c r="F461" s="238" t="s">
        <v>555</v>
      </c>
      <c r="G461" s="217"/>
      <c r="H461" s="239">
        <v>1.661</v>
      </c>
      <c r="I461" s="222"/>
      <c r="J461" s="217"/>
      <c r="K461" s="217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168</v>
      </c>
      <c r="AU461" s="227" t="s">
        <v>81</v>
      </c>
      <c r="AV461" s="13" t="s">
        <v>81</v>
      </c>
      <c r="AW461" s="13" t="s">
        <v>37</v>
      </c>
      <c r="AX461" s="13" t="s">
        <v>73</v>
      </c>
      <c r="AY461" s="227" t="s">
        <v>159</v>
      </c>
    </row>
    <row r="462" spans="2:51" s="13" customFormat="1" ht="13.5">
      <c r="B462" s="216"/>
      <c r="C462" s="217"/>
      <c r="D462" s="218" t="s">
        <v>168</v>
      </c>
      <c r="E462" s="219" t="s">
        <v>20</v>
      </c>
      <c r="F462" s="220" t="s">
        <v>556</v>
      </c>
      <c r="G462" s="217"/>
      <c r="H462" s="221">
        <v>0.475</v>
      </c>
      <c r="I462" s="222"/>
      <c r="J462" s="217"/>
      <c r="K462" s="217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168</v>
      </c>
      <c r="AU462" s="227" t="s">
        <v>81</v>
      </c>
      <c r="AV462" s="13" t="s">
        <v>81</v>
      </c>
      <c r="AW462" s="13" t="s">
        <v>37</v>
      </c>
      <c r="AX462" s="13" t="s">
        <v>73</v>
      </c>
      <c r="AY462" s="227" t="s">
        <v>159</v>
      </c>
    </row>
    <row r="463" spans="2:65" s="1" customFormat="1" ht="22.5" customHeight="1">
      <c r="B463" s="34"/>
      <c r="C463" s="192" t="s">
        <v>557</v>
      </c>
      <c r="D463" s="192" t="s">
        <v>161</v>
      </c>
      <c r="E463" s="193" t="s">
        <v>558</v>
      </c>
      <c r="F463" s="194" t="s">
        <v>559</v>
      </c>
      <c r="G463" s="195" t="s">
        <v>235</v>
      </c>
      <c r="H463" s="196">
        <v>43.876</v>
      </c>
      <c r="I463" s="197"/>
      <c r="J463" s="198">
        <f>ROUND(I463*H463,2)</f>
        <v>0</v>
      </c>
      <c r="K463" s="194" t="s">
        <v>165</v>
      </c>
      <c r="L463" s="54"/>
      <c r="M463" s="199" t="s">
        <v>20</v>
      </c>
      <c r="N463" s="200" t="s">
        <v>44</v>
      </c>
      <c r="O463" s="35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AR463" s="17" t="s">
        <v>166</v>
      </c>
      <c r="AT463" s="17" t="s">
        <v>161</v>
      </c>
      <c r="AU463" s="17" t="s">
        <v>81</v>
      </c>
      <c r="AY463" s="17" t="s">
        <v>159</v>
      </c>
      <c r="BE463" s="203">
        <f>IF(N463="základní",J463,0)</f>
        <v>0</v>
      </c>
      <c r="BF463" s="203">
        <f>IF(N463="snížená",J463,0)</f>
        <v>0</v>
      </c>
      <c r="BG463" s="203">
        <f>IF(N463="zákl. přenesená",J463,0)</f>
        <v>0</v>
      </c>
      <c r="BH463" s="203">
        <f>IF(N463="sníž. přenesená",J463,0)</f>
        <v>0</v>
      </c>
      <c r="BI463" s="203">
        <f>IF(N463="nulová",J463,0)</f>
        <v>0</v>
      </c>
      <c r="BJ463" s="17" t="s">
        <v>22</v>
      </c>
      <c r="BK463" s="203">
        <f>ROUND(I463*H463,2)</f>
        <v>0</v>
      </c>
      <c r="BL463" s="17" t="s">
        <v>166</v>
      </c>
      <c r="BM463" s="17" t="s">
        <v>560</v>
      </c>
    </row>
    <row r="464" spans="2:65" s="1" customFormat="1" ht="22.5" customHeight="1">
      <c r="B464" s="34"/>
      <c r="C464" s="192" t="s">
        <v>561</v>
      </c>
      <c r="D464" s="192" t="s">
        <v>161</v>
      </c>
      <c r="E464" s="193" t="s">
        <v>562</v>
      </c>
      <c r="F464" s="194" t="s">
        <v>563</v>
      </c>
      <c r="G464" s="195" t="s">
        <v>235</v>
      </c>
      <c r="H464" s="196">
        <v>37.188</v>
      </c>
      <c r="I464" s="197"/>
      <c r="J464" s="198">
        <f>ROUND(I464*H464,2)</f>
        <v>0</v>
      </c>
      <c r="K464" s="194" t="s">
        <v>165</v>
      </c>
      <c r="L464" s="54"/>
      <c r="M464" s="199" t="s">
        <v>20</v>
      </c>
      <c r="N464" s="200" t="s">
        <v>44</v>
      </c>
      <c r="O464" s="35"/>
      <c r="P464" s="201">
        <f>O464*H464</f>
        <v>0</v>
      </c>
      <c r="Q464" s="201">
        <v>0.00524</v>
      </c>
      <c r="R464" s="201">
        <f>Q464*H464</f>
        <v>0.19486512</v>
      </c>
      <c r="S464" s="201">
        <v>0</v>
      </c>
      <c r="T464" s="202">
        <f>S464*H464</f>
        <v>0</v>
      </c>
      <c r="AR464" s="17" t="s">
        <v>166</v>
      </c>
      <c r="AT464" s="17" t="s">
        <v>161</v>
      </c>
      <c r="AU464" s="17" t="s">
        <v>81</v>
      </c>
      <c r="AY464" s="17" t="s">
        <v>159</v>
      </c>
      <c r="BE464" s="203">
        <f>IF(N464="základní",J464,0)</f>
        <v>0</v>
      </c>
      <c r="BF464" s="203">
        <f>IF(N464="snížená",J464,0)</f>
        <v>0</v>
      </c>
      <c r="BG464" s="203">
        <f>IF(N464="zákl. přenesená",J464,0)</f>
        <v>0</v>
      </c>
      <c r="BH464" s="203">
        <f>IF(N464="sníž. přenesená",J464,0)</f>
        <v>0</v>
      </c>
      <c r="BI464" s="203">
        <f>IF(N464="nulová",J464,0)</f>
        <v>0</v>
      </c>
      <c r="BJ464" s="17" t="s">
        <v>22</v>
      </c>
      <c r="BK464" s="203">
        <f>ROUND(I464*H464,2)</f>
        <v>0</v>
      </c>
      <c r="BL464" s="17" t="s">
        <v>166</v>
      </c>
      <c r="BM464" s="17" t="s">
        <v>564</v>
      </c>
    </row>
    <row r="465" spans="2:51" s="12" customFormat="1" ht="27">
      <c r="B465" s="204"/>
      <c r="C465" s="205"/>
      <c r="D465" s="206" t="s">
        <v>168</v>
      </c>
      <c r="E465" s="207" t="s">
        <v>20</v>
      </c>
      <c r="F465" s="208" t="s">
        <v>379</v>
      </c>
      <c r="G465" s="205"/>
      <c r="H465" s="209" t="s">
        <v>20</v>
      </c>
      <c r="I465" s="210"/>
      <c r="J465" s="205"/>
      <c r="K465" s="205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168</v>
      </c>
      <c r="AU465" s="215" t="s">
        <v>81</v>
      </c>
      <c r="AV465" s="12" t="s">
        <v>22</v>
      </c>
      <c r="AW465" s="12" t="s">
        <v>37</v>
      </c>
      <c r="AX465" s="12" t="s">
        <v>73</v>
      </c>
      <c r="AY465" s="215" t="s">
        <v>159</v>
      </c>
    </row>
    <row r="466" spans="2:51" s="12" customFormat="1" ht="13.5">
      <c r="B466" s="204"/>
      <c r="C466" s="205"/>
      <c r="D466" s="206" t="s">
        <v>168</v>
      </c>
      <c r="E466" s="207" t="s">
        <v>20</v>
      </c>
      <c r="F466" s="208" t="s">
        <v>380</v>
      </c>
      <c r="G466" s="205"/>
      <c r="H466" s="209" t="s">
        <v>20</v>
      </c>
      <c r="I466" s="210"/>
      <c r="J466" s="205"/>
      <c r="K466" s="205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168</v>
      </c>
      <c r="AU466" s="215" t="s">
        <v>81</v>
      </c>
      <c r="AV466" s="12" t="s">
        <v>22</v>
      </c>
      <c r="AW466" s="12" t="s">
        <v>37</v>
      </c>
      <c r="AX466" s="12" t="s">
        <v>73</v>
      </c>
      <c r="AY466" s="215" t="s">
        <v>159</v>
      </c>
    </row>
    <row r="467" spans="2:51" s="12" customFormat="1" ht="13.5">
      <c r="B467" s="204"/>
      <c r="C467" s="205"/>
      <c r="D467" s="206" t="s">
        <v>168</v>
      </c>
      <c r="E467" s="207" t="s">
        <v>20</v>
      </c>
      <c r="F467" s="208" t="s">
        <v>170</v>
      </c>
      <c r="G467" s="205"/>
      <c r="H467" s="209" t="s">
        <v>20</v>
      </c>
      <c r="I467" s="210"/>
      <c r="J467" s="205"/>
      <c r="K467" s="205"/>
      <c r="L467" s="211"/>
      <c r="M467" s="212"/>
      <c r="N467" s="213"/>
      <c r="O467" s="213"/>
      <c r="P467" s="213"/>
      <c r="Q467" s="213"/>
      <c r="R467" s="213"/>
      <c r="S467" s="213"/>
      <c r="T467" s="214"/>
      <c r="AT467" s="215" t="s">
        <v>168</v>
      </c>
      <c r="AU467" s="215" t="s">
        <v>81</v>
      </c>
      <c r="AV467" s="12" t="s">
        <v>22</v>
      </c>
      <c r="AW467" s="12" t="s">
        <v>37</v>
      </c>
      <c r="AX467" s="12" t="s">
        <v>73</v>
      </c>
      <c r="AY467" s="215" t="s">
        <v>159</v>
      </c>
    </row>
    <row r="468" spans="2:51" s="13" customFormat="1" ht="13.5">
      <c r="B468" s="216"/>
      <c r="C468" s="217"/>
      <c r="D468" s="218" t="s">
        <v>168</v>
      </c>
      <c r="E468" s="219" t="s">
        <v>20</v>
      </c>
      <c r="F468" s="220" t="s">
        <v>565</v>
      </c>
      <c r="G468" s="217"/>
      <c r="H468" s="221">
        <v>37.188</v>
      </c>
      <c r="I468" s="222"/>
      <c r="J468" s="217"/>
      <c r="K468" s="217"/>
      <c r="L468" s="223"/>
      <c r="M468" s="224"/>
      <c r="N468" s="225"/>
      <c r="O468" s="225"/>
      <c r="P468" s="225"/>
      <c r="Q468" s="225"/>
      <c r="R468" s="225"/>
      <c r="S468" s="225"/>
      <c r="T468" s="226"/>
      <c r="AT468" s="227" t="s">
        <v>168</v>
      </c>
      <c r="AU468" s="227" t="s">
        <v>81</v>
      </c>
      <c r="AV468" s="13" t="s">
        <v>81</v>
      </c>
      <c r="AW468" s="13" t="s">
        <v>37</v>
      </c>
      <c r="AX468" s="13" t="s">
        <v>73</v>
      </c>
      <c r="AY468" s="227" t="s">
        <v>159</v>
      </c>
    </row>
    <row r="469" spans="2:65" s="1" customFormat="1" ht="22.5" customHeight="1">
      <c r="B469" s="34"/>
      <c r="C469" s="192" t="s">
        <v>566</v>
      </c>
      <c r="D469" s="192" t="s">
        <v>161</v>
      </c>
      <c r="E469" s="193" t="s">
        <v>567</v>
      </c>
      <c r="F469" s="194" t="s">
        <v>568</v>
      </c>
      <c r="G469" s="195" t="s">
        <v>235</v>
      </c>
      <c r="H469" s="196">
        <v>37.188</v>
      </c>
      <c r="I469" s="197"/>
      <c r="J469" s="198">
        <f>ROUND(I469*H469,2)</f>
        <v>0</v>
      </c>
      <c r="K469" s="194" t="s">
        <v>165</v>
      </c>
      <c r="L469" s="54"/>
      <c r="M469" s="199" t="s">
        <v>20</v>
      </c>
      <c r="N469" s="200" t="s">
        <v>44</v>
      </c>
      <c r="O469" s="35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AR469" s="17" t="s">
        <v>166</v>
      </c>
      <c r="AT469" s="17" t="s">
        <v>161</v>
      </c>
      <c r="AU469" s="17" t="s">
        <v>81</v>
      </c>
      <c r="AY469" s="17" t="s">
        <v>159</v>
      </c>
      <c r="BE469" s="203">
        <f>IF(N469="základní",J469,0)</f>
        <v>0</v>
      </c>
      <c r="BF469" s="203">
        <f>IF(N469="snížená",J469,0)</f>
        <v>0</v>
      </c>
      <c r="BG469" s="203">
        <f>IF(N469="zákl. přenesená",J469,0)</f>
        <v>0</v>
      </c>
      <c r="BH469" s="203">
        <f>IF(N469="sníž. přenesená",J469,0)</f>
        <v>0</v>
      </c>
      <c r="BI469" s="203">
        <f>IF(N469="nulová",J469,0)</f>
        <v>0</v>
      </c>
      <c r="BJ469" s="17" t="s">
        <v>22</v>
      </c>
      <c r="BK469" s="203">
        <f>ROUND(I469*H469,2)</f>
        <v>0</v>
      </c>
      <c r="BL469" s="17" t="s">
        <v>166</v>
      </c>
      <c r="BM469" s="17" t="s">
        <v>569</v>
      </c>
    </row>
    <row r="470" spans="2:65" s="1" customFormat="1" ht="22.5" customHeight="1">
      <c r="B470" s="34"/>
      <c r="C470" s="192" t="s">
        <v>570</v>
      </c>
      <c r="D470" s="192" t="s">
        <v>161</v>
      </c>
      <c r="E470" s="193" t="s">
        <v>571</v>
      </c>
      <c r="F470" s="194" t="s">
        <v>572</v>
      </c>
      <c r="G470" s="195" t="s">
        <v>198</v>
      </c>
      <c r="H470" s="196">
        <v>1.46</v>
      </c>
      <c r="I470" s="197"/>
      <c r="J470" s="198">
        <f>ROUND(I470*H470,2)</f>
        <v>0</v>
      </c>
      <c r="K470" s="194" t="s">
        <v>165</v>
      </c>
      <c r="L470" s="54"/>
      <c r="M470" s="199" t="s">
        <v>20</v>
      </c>
      <c r="N470" s="200" t="s">
        <v>44</v>
      </c>
      <c r="O470" s="35"/>
      <c r="P470" s="201">
        <f>O470*H470</f>
        <v>0</v>
      </c>
      <c r="Q470" s="201">
        <v>1.05516</v>
      </c>
      <c r="R470" s="201">
        <f>Q470*H470</f>
        <v>1.5405336</v>
      </c>
      <c r="S470" s="201">
        <v>0</v>
      </c>
      <c r="T470" s="202">
        <f>S470*H470</f>
        <v>0</v>
      </c>
      <c r="AR470" s="17" t="s">
        <v>166</v>
      </c>
      <c r="AT470" s="17" t="s">
        <v>161</v>
      </c>
      <c r="AU470" s="17" t="s">
        <v>81</v>
      </c>
      <c r="AY470" s="17" t="s">
        <v>159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17" t="s">
        <v>22</v>
      </c>
      <c r="BK470" s="203">
        <f>ROUND(I470*H470,2)</f>
        <v>0</v>
      </c>
      <c r="BL470" s="17" t="s">
        <v>166</v>
      </c>
      <c r="BM470" s="17" t="s">
        <v>573</v>
      </c>
    </row>
    <row r="471" spans="2:51" s="12" customFormat="1" ht="13.5">
      <c r="B471" s="204"/>
      <c r="C471" s="205"/>
      <c r="D471" s="206" t="s">
        <v>168</v>
      </c>
      <c r="E471" s="207" t="s">
        <v>20</v>
      </c>
      <c r="F471" s="208" t="s">
        <v>263</v>
      </c>
      <c r="G471" s="205"/>
      <c r="H471" s="209" t="s">
        <v>20</v>
      </c>
      <c r="I471" s="210"/>
      <c r="J471" s="205"/>
      <c r="K471" s="205"/>
      <c r="L471" s="211"/>
      <c r="M471" s="212"/>
      <c r="N471" s="213"/>
      <c r="O471" s="213"/>
      <c r="P471" s="213"/>
      <c r="Q471" s="213"/>
      <c r="R471" s="213"/>
      <c r="S471" s="213"/>
      <c r="T471" s="214"/>
      <c r="AT471" s="215" t="s">
        <v>168</v>
      </c>
      <c r="AU471" s="215" t="s">
        <v>81</v>
      </c>
      <c r="AV471" s="12" t="s">
        <v>22</v>
      </c>
      <c r="AW471" s="12" t="s">
        <v>37</v>
      </c>
      <c r="AX471" s="12" t="s">
        <v>73</v>
      </c>
      <c r="AY471" s="215" t="s">
        <v>159</v>
      </c>
    </row>
    <row r="472" spans="2:51" s="12" customFormat="1" ht="13.5">
      <c r="B472" s="204"/>
      <c r="C472" s="205"/>
      <c r="D472" s="206" t="s">
        <v>168</v>
      </c>
      <c r="E472" s="207" t="s">
        <v>20</v>
      </c>
      <c r="F472" s="208" t="s">
        <v>170</v>
      </c>
      <c r="G472" s="205"/>
      <c r="H472" s="209" t="s">
        <v>20</v>
      </c>
      <c r="I472" s="210"/>
      <c r="J472" s="205"/>
      <c r="K472" s="205"/>
      <c r="L472" s="211"/>
      <c r="M472" s="212"/>
      <c r="N472" s="213"/>
      <c r="O472" s="213"/>
      <c r="P472" s="213"/>
      <c r="Q472" s="213"/>
      <c r="R472" s="213"/>
      <c r="S472" s="213"/>
      <c r="T472" s="214"/>
      <c r="AT472" s="215" t="s">
        <v>168</v>
      </c>
      <c r="AU472" s="215" t="s">
        <v>81</v>
      </c>
      <c r="AV472" s="12" t="s">
        <v>22</v>
      </c>
      <c r="AW472" s="12" t="s">
        <v>37</v>
      </c>
      <c r="AX472" s="12" t="s">
        <v>73</v>
      </c>
      <c r="AY472" s="215" t="s">
        <v>159</v>
      </c>
    </row>
    <row r="473" spans="2:51" s="13" customFormat="1" ht="13.5">
      <c r="B473" s="216"/>
      <c r="C473" s="217"/>
      <c r="D473" s="206" t="s">
        <v>168</v>
      </c>
      <c r="E473" s="240" t="s">
        <v>20</v>
      </c>
      <c r="F473" s="238" t="s">
        <v>574</v>
      </c>
      <c r="G473" s="217"/>
      <c r="H473" s="239">
        <v>0.35</v>
      </c>
      <c r="I473" s="222"/>
      <c r="J473" s="217"/>
      <c r="K473" s="217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168</v>
      </c>
      <c r="AU473" s="227" t="s">
        <v>81</v>
      </c>
      <c r="AV473" s="13" t="s">
        <v>81</v>
      </c>
      <c r="AW473" s="13" t="s">
        <v>37</v>
      </c>
      <c r="AX473" s="13" t="s">
        <v>73</v>
      </c>
      <c r="AY473" s="227" t="s">
        <v>159</v>
      </c>
    </row>
    <row r="474" spans="2:51" s="13" customFormat="1" ht="13.5">
      <c r="B474" s="216"/>
      <c r="C474" s="217"/>
      <c r="D474" s="206" t="s">
        <v>168</v>
      </c>
      <c r="E474" s="240" t="s">
        <v>20</v>
      </c>
      <c r="F474" s="238" t="s">
        <v>575</v>
      </c>
      <c r="G474" s="217"/>
      <c r="H474" s="239">
        <v>0.32</v>
      </c>
      <c r="I474" s="222"/>
      <c r="J474" s="217"/>
      <c r="K474" s="217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168</v>
      </c>
      <c r="AU474" s="227" t="s">
        <v>81</v>
      </c>
      <c r="AV474" s="13" t="s">
        <v>81</v>
      </c>
      <c r="AW474" s="13" t="s">
        <v>37</v>
      </c>
      <c r="AX474" s="13" t="s">
        <v>73</v>
      </c>
      <c r="AY474" s="227" t="s">
        <v>159</v>
      </c>
    </row>
    <row r="475" spans="2:51" s="13" customFormat="1" ht="13.5">
      <c r="B475" s="216"/>
      <c r="C475" s="217"/>
      <c r="D475" s="206" t="s">
        <v>168</v>
      </c>
      <c r="E475" s="240" t="s">
        <v>20</v>
      </c>
      <c r="F475" s="238" t="s">
        <v>576</v>
      </c>
      <c r="G475" s="217"/>
      <c r="H475" s="239">
        <v>0.32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168</v>
      </c>
      <c r="AU475" s="227" t="s">
        <v>81</v>
      </c>
      <c r="AV475" s="13" t="s">
        <v>81</v>
      </c>
      <c r="AW475" s="13" t="s">
        <v>37</v>
      </c>
      <c r="AX475" s="13" t="s">
        <v>73</v>
      </c>
      <c r="AY475" s="227" t="s">
        <v>159</v>
      </c>
    </row>
    <row r="476" spans="2:51" s="13" customFormat="1" ht="13.5">
      <c r="B476" s="216"/>
      <c r="C476" s="217"/>
      <c r="D476" s="206" t="s">
        <v>168</v>
      </c>
      <c r="E476" s="240" t="s">
        <v>20</v>
      </c>
      <c r="F476" s="238" t="s">
        <v>577</v>
      </c>
      <c r="G476" s="217"/>
      <c r="H476" s="239">
        <v>0.32</v>
      </c>
      <c r="I476" s="222"/>
      <c r="J476" s="217"/>
      <c r="K476" s="217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168</v>
      </c>
      <c r="AU476" s="227" t="s">
        <v>81</v>
      </c>
      <c r="AV476" s="13" t="s">
        <v>81</v>
      </c>
      <c r="AW476" s="13" t="s">
        <v>37</v>
      </c>
      <c r="AX476" s="13" t="s">
        <v>73</v>
      </c>
      <c r="AY476" s="227" t="s">
        <v>159</v>
      </c>
    </row>
    <row r="477" spans="2:51" s="13" customFormat="1" ht="13.5">
      <c r="B477" s="216"/>
      <c r="C477" s="217"/>
      <c r="D477" s="218" t="s">
        <v>168</v>
      </c>
      <c r="E477" s="219" t="s">
        <v>20</v>
      </c>
      <c r="F477" s="220" t="s">
        <v>578</v>
      </c>
      <c r="G477" s="217"/>
      <c r="H477" s="221">
        <v>0.15</v>
      </c>
      <c r="I477" s="222"/>
      <c r="J477" s="217"/>
      <c r="K477" s="217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168</v>
      </c>
      <c r="AU477" s="227" t="s">
        <v>81</v>
      </c>
      <c r="AV477" s="13" t="s">
        <v>81</v>
      </c>
      <c r="AW477" s="13" t="s">
        <v>37</v>
      </c>
      <c r="AX477" s="13" t="s">
        <v>73</v>
      </c>
      <c r="AY477" s="227" t="s">
        <v>159</v>
      </c>
    </row>
    <row r="478" spans="2:65" s="1" customFormat="1" ht="31.5" customHeight="1">
      <c r="B478" s="34"/>
      <c r="C478" s="192" t="s">
        <v>579</v>
      </c>
      <c r="D478" s="192" t="s">
        <v>161</v>
      </c>
      <c r="E478" s="193" t="s">
        <v>580</v>
      </c>
      <c r="F478" s="194" t="s">
        <v>581</v>
      </c>
      <c r="G478" s="195" t="s">
        <v>275</v>
      </c>
      <c r="H478" s="196">
        <v>9</v>
      </c>
      <c r="I478" s="197"/>
      <c r="J478" s="198">
        <f>ROUND(I478*H478,2)</f>
        <v>0</v>
      </c>
      <c r="K478" s="194" t="s">
        <v>20</v>
      </c>
      <c r="L478" s="54"/>
      <c r="M478" s="199" t="s">
        <v>20</v>
      </c>
      <c r="N478" s="200" t="s">
        <v>44</v>
      </c>
      <c r="O478" s="35"/>
      <c r="P478" s="201">
        <f>O478*H478</f>
        <v>0</v>
      </c>
      <c r="Q478" s="201">
        <v>0.065</v>
      </c>
      <c r="R478" s="201">
        <f>Q478*H478</f>
        <v>0.585</v>
      </c>
      <c r="S478" s="201">
        <v>0</v>
      </c>
      <c r="T478" s="202">
        <f>S478*H478</f>
        <v>0</v>
      </c>
      <c r="AR478" s="17" t="s">
        <v>166</v>
      </c>
      <c r="AT478" s="17" t="s">
        <v>161</v>
      </c>
      <c r="AU478" s="17" t="s">
        <v>81</v>
      </c>
      <c r="AY478" s="17" t="s">
        <v>159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17" t="s">
        <v>22</v>
      </c>
      <c r="BK478" s="203">
        <f>ROUND(I478*H478,2)</f>
        <v>0</v>
      </c>
      <c r="BL478" s="17" t="s">
        <v>166</v>
      </c>
      <c r="BM478" s="17" t="s">
        <v>582</v>
      </c>
    </row>
    <row r="479" spans="2:51" s="12" customFormat="1" ht="27">
      <c r="B479" s="204"/>
      <c r="C479" s="205"/>
      <c r="D479" s="206" t="s">
        <v>168</v>
      </c>
      <c r="E479" s="207" t="s">
        <v>20</v>
      </c>
      <c r="F479" s="208" t="s">
        <v>277</v>
      </c>
      <c r="G479" s="205"/>
      <c r="H479" s="209" t="s">
        <v>20</v>
      </c>
      <c r="I479" s="210"/>
      <c r="J479" s="205"/>
      <c r="K479" s="205"/>
      <c r="L479" s="211"/>
      <c r="M479" s="212"/>
      <c r="N479" s="213"/>
      <c r="O479" s="213"/>
      <c r="P479" s="213"/>
      <c r="Q479" s="213"/>
      <c r="R479" s="213"/>
      <c r="S479" s="213"/>
      <c r="T479" s="214"/>
      <c r="AT479" s="215" t="s">
        <v>168</v>
      </c>
      <c r="AU479" s="215" t="s">
        <v>81</v>
      </c>
      <c r="AV479" s="12" t="s">
        <v>22</v>
      </c>
      <c r="AW479" s="12" t="s">
        <v>37</v>
      </c>
      <c r="AX479" s="12" t="s">
        <v>73</v>
      </c>
      <c r="AY479" s="215" t="s">
        <v>159</v>
      </c>
    </row>
    <row r="480" spans="2:51" s="12" customFormat="1" ht="13.5">
      <c r="B480" s="204"/>
      <c r="C480" s="205"/>
      <c r="D480" s="206" t="s">
        <v>168</v>
      </c>
      <c r="E480" s="207" t="s">
        <v>20</v>
      </c>
      <c r="F480" s="208" t="s">
        <v>170</v>
      </c>
      <c r="G480" s="205"/>
      <c r="H480" s="209" t="s">
        <v>20</v>
      </c>
      <c r="I480" s="210"/>
      <c r="J480" s="205"/>
      <c r="K480" s="205"/>
      <c r="L480" s="211"/>
      <c r="M480" s="212"/>
      <c r="N480" s="213"/>
      <c r="O480" s="213"/>
      <c r="P480" s="213"/>
      <c r="Q480" s="213"/>
      <c r="R480" s="213"/>
      <c r="S480" s="213"/>
      <c r="T480" s="214"/>
      <c r="AT480" s="215" t="s">
        <v>168</v>
      </c>
      <c r="AU480" s="215" t="s">
        <v>81</v>
      </c>
      <c r="AV480" s="12" t="s">
        <v>22</v>
      </c>
      <c r="AW480" s="12" t="s">
        <v>37</v>
      </c>
      <c r="AX480" s="12" t="s">
        <v>73</v>
      </c>
      <c r="AY480" s="215" t="s">
        <v>159</v>
      </c>
    </row>
    <row r="481" spans="2:51" s="13" customFormat="1" ht="13.5">
      <c r="B481" s="216"/>
      <c r="C481" s="217"/>
      <c r="D481" s="206" t="s">
        <v>168</v>
      </c>
      <c r="E481" s="240" t="s">
        <v>20</v>
      </c>
      <c r="F481" s="238" t="s">
        <v>583</v>
      </c>
      <c r="G481" s="217"/>
      <c r="H481" s="239">
        <v>5</v>
      </c>
      <c r="I481" s="222"/>
      <c r="J481" s="217"/>
      <c r="K481" s="217"/>
      <c r="L481" s="223"/>
      <c r="M481" s="224"/>
      <c r="N481" s="225"/>
      <c r="O481" s="225"/>
      <c r="P481" s="225"/>
      <c r="Q481" s="225"/>
      <c r="R481" s="225"/>
      <c r="S481" s="225"/>
      <c r="T481" s="226"/>
      <c r="AT481" s="227" t="s">
        <v>168</v>
      </c>
      <c r="AU481" s="227" t="s">
        <v>81</v>
      </c>
      <c r="AV481" s="13" t="s">
        <v>81</v>
      </c>
      <c r="AW481" s="13" t="s">
        <v>37</v>
      </c>
      <c r="AX481" s="13" t="s">
        <v>73</v>
      </c>
      <c r="AY481" s="227" t="s">
        <v>159</v>
      </c>
    </row>
    <row r="482" spans="2:51" s="13" customFormat="1" ht="13.5">
      <c r="B482" s="216"/>
      <c r="C482" s="217"/>
      <c r="D482" s="218" t="s">
        <v>168</v>
      </c>
      <c r="E482" s="219" t="s">
        <v>20</v>
      </c>
      <c r="F482" s="220" t="s">
        <v>584</v>
      </c>
      <c r="G482" s="217"/>
      <c r="H482" s="221">
        <v>4</v>
      </c>
      <c r="I482" s="222"/>
      <c r="J482" s="217"/>
      <c r="K482" s="217"/>
      <c r="L482" s="223"/>
      <c r="M482" s="224"/>
      <c r="N482" s="225"/>
      <c r="O482" s="225"/>
      <c r="P482" s="225"/>
      <c r="Q482" s="225"/>
      <c r="R482" s="225"/>
      <c r="S482" s="225"/>
      <c r="T482" s="226"/>
      <c r="AT482" s="227" t="s">
        <v>168</v>
      </c>
      <c r="AU482" s="227" t="s">
        <v>81</v>
      </c>
      <c r="AV482" s="13" t="s">
        <v>81</v>
      </c>
      <c r="AW482" s="13" t="s">
        <v>37</v>
      </c>
      <c r="AX482" s="13" t="s">
        <v>73</v>
      </c>
      <c r="AY482" s="227" t="s">
        <v>159</v>
      </c>
    </row>
    <row r="483" spans="2:65" s="1" customFormat="1" ht="22.5" customHeight="1">
      <c r="B483" s="34"/>
      <c r="C483" s="192" t="s">
        <v>585</v>
      </c>
      <c r="D483" s="192" t="s">
        <v>161</v>
      </c>
      <c r="E483" s="193" t="s">
        <v>586</v>
      </c>
      <c r="F483" s="194" t="s">
        <v>587</v>
      </c>
      <c r="G483" s="195" t="s">
        <v>164</v>
      </c>
      <c r="H483" s="196">
        <v>0.699</v>
      </c>
      <c r="I483" s="197"/>
      <c r="J483" s="198">
        <f>ROUND(I483*H483,2)</f>
        <v>0</v>
      </c>
      <c r="K483" s="194" t="s">
        <v>165</v>
      </c>
      <c r="L483" s="54"/>
      <c r="M483" s="199" t="s">
        <v>20</v>
      </c>
      <c r="N483" s="200" t="s">
        <v>44</v>
      </c>
      <c r="O483" s="35"/>
      <c r="P483" s="201">
        <f>O483*H483</f>
        <v>0</v>
      </c>
      <c r="Q483" s="201">
        <v>2.4534</v>
      </c>
      <c r="R483" s="201">
        <f>Q483*H483</f>
        <v>1.7149265999999999</v>
      </c>
      <c r="S483" s="201">
        <v>0</v>
      </c>
      <c r="T483" s="202">
        <f>S483*H483</f>
        <v>0</v>
      </c>
      <c r="AR483" s="17" t="s">
        <v>166</v>
      </c>
      <c r="AT483" s="17" t="s">
        <v>161</v>
      </c>
      <c r="AU483" s="17" t="s">
        <v>81</v>
      </c>
      <c r="AY483" s="17" t="s">
        <v>159</v>
      </c>
      <c r="BE483" s="203">
        <f>IF(N483="základní",J483,0)</f>
        <v>0</v>
      </c>
      <c r="BF483" s="203">
        <f>IF(N483="snížená",J483,0)</f>
        <v>0</v>
      </c>
      <c r="BG483" s="203">
        <f>IF(N483="zákl. přenesená",J483,0)</f>
        <v>0</v>
      </c>
      <c r="BH483" s="203">
        <f>IF(N483="sníž. přenesená",J483,0)</f>
        <v>0</v>
      </c>
      <c r="BI483" s="203">
        <f>IF(N483="nulová",J483,0)</f>
        <v>0</v>
      </c>
      <c r="BJ483" s="17" t="s">
        <v>22</v>
      </c>
      <c r="BK483" s="203">
        <f>ROUND(I483*H483,2)</f>
        <v>0</v>
      </c>
      <c r="BL483" s="17" t="s">
        <v>166</v>
      </c>
      <c r="BM483" s="17" t="s">
        <v>588</v>
      </c>
    </row>
    <row r="484" spans="2:51" s="12" customFormat="1" ht="13.5">
      <c r="B484" s="204"/>
      <c r="C484" s="205"/>
      <c r="D484" s="206" t="s">
        <v>168</v>
      </c>
      <c r="E484" s="207" t="s">
        <v>20</v>
      </c>
      <c r="F484" s="208" t="s">
        <v>340</v>
      </c>
      <c r="G484" s="205"/>
      <c r="H484" s="209" t="s">
        <v>20</v>
      </c>
      <c r="I484" s="210"/>
      <c r="J484" s="205"/>
      <c r="K484" s="205"/>
      <c r="L484" s="211"/>
      <c r="M484" s="212"/>
      <c r="N484" s="213"/>
      <c r="O484" s="213"/>
      <c r="P484" s="213"/>
      <c r="Q484" s="213"/>
      <c r="R484" s="213"/>
      <c r="S484" s="213"/>
      <c r="T484" s="214"/>
      <c r="AT484" s="215" t="s">
        <v>168</v>
      </c>
      <c r="AU484" s="215" t="s">
        <v>81</v>
      </c>
      <c r="AV484" s="12" t="s">
        <v>22</v>
      </c>
      <c r="AW484" s="12" t="s">
        <v>37</v>
      </c>
      <c r="AX484" s="12" t="s">
        <v>73</v>
      </c>
      <c r="AY484" s="215" t="s">
        <v>159</v>
      </c>
    </row>
    <row r="485" spans="2:51" s="12" customFormat="1" ht="13.5">
      <c r="B485" s="204"/>
      <c r="C485" s="205"/>
      <c r="D485" s="206" t="s">
        <v>168</v>
      </c>
      <c r="E485" s="207" t="s">
        <v>20</v>
      </c>
      <c r="F485" s="208" t="s">
        <v>589</v>
      </c>
      <c r="G485" s="205"/>
      <c r="H485" s="209" t="s">
        <v>20</v>
      </c>
      <c r="I485" s="210"/>
      <c r="J485" s="205"/>
      <c r="K485" s="205"/>
      <c r="L485" s="211"/>
      <c r="M485" s="212"/>
      <c r="N485" s="213"/>
      <c r="O485" s="213"/>
      <c r="P485" s="213"/>
      <c r="Q485" s="213"/>
      <c r="R485" s="213"/>
      <c r="S485" s="213"/>
      <c r="T485" s="214"/>
      <c r="AT485" s="215" t="s">
        <v>168</v>
      </c>
      <c r="AU485" s="215" t="s">
        <v>81</v>
      </c>
      <c r="AV485" s="12" t="s">
        <v>22</v>
      </c>
      <c r="AW485" s="12" t="s">
        <v>37</v>
      </c>
      <c r="AX485" s="12" t="s">
        <v>73</v>
      </c>
      <c r="AY485" s="215" t="s">
        <v>159</v>
      </c>
    </row>
    <row r="486" spans="2:51" s="12" customFormat="1" ht="13.5">
      <c r="B486" s="204"/>
      <c r="C486" s="205"/>
      <c r="D486" s="206" t="s">
        <v>168</v>
      </c>
      <c r="E486" s="207" t="s">
        <v>20</v>
      </c>
      <c r="F486" s="208" t="s">
        <v>170</v>
      </c>
      <c r="G486" s="205"/>
      <c r="H486" s="209" t="s">
        <v>20</v>
      </c>
      <c r="I486" s="210"/>
      <c r="J486" s="205"/>
      <c r="K486" s="205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168</v>
      </c>
      <c r="AU486" s="215" t="s">
        <v>81</v>
      </c>
      <c r="AV486" s="12" t="s">
        <v>22</v>
      </c>
      <c r="AW486" s="12" t="s">
        <v>37</v>
      </c>
      <c r="AX486" s="12" t="s">
        <v>73</v>
      </c>
      <c r="AY486" s="215" t="s">
        <v>159</v>
      </c>
    </row>
    <row r="487" spans="2:51" s="13" customFormat="1" ht="13.5">
      <c r="B487" s="216"/>
      <c r="C487" s="217"/>
      <c r="D487" s="218" t="s">
        <v>168</v>
      </c>
      <c r="E487" s="219" t="s">
        <v>20</v>
      </c>
      <c r="F487" s="220" t="s">
        <v>590</v>
      </c>
      <c r="G487" s="217"/>
      <c r="H487" s="221">
        <v>0.699</v>
      </c>
      <c r="I487" s="222"/>
      <c r="J487" s="217"/>
      <c r="K487" s="217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168</v>
      </c>
      <c r="AU487" s="227" t="s">
        <v>81</v>
      </c>
      <c r="AV487" s="13" t="s">
        <v>81</v>
      </c>
      <c r="AW487" s="13" t="s">
        <v>37</v>
      </c>
      <c r="AX487" s="13" t="s">
        <v>73</v>
      </c>
      <c r="AY487" s="227" t="s">
        <v>159</v>
      </c>
    </row>
    <row r="488" spans="2:65" s="1" customFormat="1" ht="22.5" customHeight="1">
      <c r="B488" s="34"/>
      <c r="C488" s="192" t="s">
        <v>591</v>
      </c>
      <c r="D488" s="192" t="s">
        <v>161</v>
      </c>
      <c r="E488" s="193" t="s">
        <v>592</v>
      </c>
      <c r="F488" s="194" t="s">
        <v>593</v>
      </c>
      <c r="G488" s="195" t="s">
        <v>235</v>
      </c>
      <c r="H488" s="196">
        <v>3.54</v>
      </c>
      <c r="I488" s="197"/>
      <c r="J488" s="198">
        <f>ROUND(I488*H488,2)</f>
        <v>0</v>
      </c>
      <c r="K488" s="194" t="s">
        <v>165</v>
      </c>
      <c r="L488" s="54"/>
      <c r="M488" s="199" t="s">
        <v>20</v>
      </c>
      <c r="N488" s="200" t="s">
        <v>44</v>
      </c>
      <c r="O488" s="35"/>
      <c r="P488" s="201">
        <f>O488*H488</f>
        <v>0</v>
      </c>
      <c r="Q488" s="201">
        <v>0.00519</v>
      </c>
      <c r="R488" s="201">
        <f>Q488*H488</f>
        <v>0.0183726</v>
      </c>
      <c r="S488" s="201">
        <v>0</v>
      </c>
      <c r="T488" s="202">
        <f>S488*H488</f>
        <v>0</v>
      </c>
      <c r="AR488" s="17" t="s">
        <v>166</v>
      </c>
      <c r="AT488" s="17" t="s">
        <v>161</v>
      </c>
      <c r="AU488" s="17" t="s">
        <v>81</v>
      </c>
      <c r="AY488" s="17" t="s">
        <v>159</v>
      </c>
      <c r="BE488" s="203">
        <f>IF(N488="základní",J488,0)</f>
        <v>0</v>
      </c>
      <c r="BF488" s="203">
        <f>IF(N488="snížená",J488,0)</f>
        <v>0</v>
      </c>
      <c r="BG488" s="203">
        <f>IF(N488="zákl. přenesená",J488,0)</f>
        <v>0</v>
      </c>
      <c r="BH488" s="203">
        <f>IF(N488="sníž. přenesená",J488,0)</f>
        <v>0</v>
      </c>
      <c r="BI488" s="203">
        <f>IF(N488="nulová",J488,0)</f>
        <v>0</v>
      </c>
      <c r="BJ488" s="17" t="s">
        <v>22</v>
      </c>
      <c r="BK488" s="203">
        <f>ROUND(I488*H488,2)</f>
        <v>0</v>
      </c>
      <c r="BL488" s="17" t="s">
        <v>166</v>
      </c>
      <c r="BM488" s="17" t="s">
        <v>594</v>
      </c>
    </row>
    <row r="489" spans="2:51" s="12" customFormat="1" ht="13.5">
      <c r="B489" s="204"/>
      <c r="C489" s="205"/>
      <c r="D489" s="206" t="s">
        <v>168</v>
      </c>
      <c r="E489" s="207" t="s">
        <v>20</v>
      </c>
      <c r="F489" s="208" t="s">
        <v>340</v>
      </c>
      <c r="G489" s="205"/>
      <c r="H489" s="209" t="s">
        <v>20</v>
      </c>
      <c r="I489" s="210"/>
      <c r="J489" s="205"/>
      <c r="K489" s="205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168</v>
      </c>
      <c r="AU489" s="215" t="s">
        <v>81</v>
      </c>
      <c r="AV489" s="12" t="s">
        <v>22</v>
      </c>
      <c r="AW489" s="12" t="s">
        <v>37</v>
      </c>
      <c r="AX489" s="12" t="s">
        <v>73</v>
      </c>
      <c r="AY489" s="215" t="s">
        <v>159</v>
      </c>
    </row>
    <row r="490" spans="2:51" s="12" customFormat="1" ht="13.5">
      <c r="B490" s="204"/>
      <c r="C490" s="205"/>
      <c r="D490" s="206" t="s">
        <v>168</v>
      </c>
      <c r="E490" s="207" t="s">
        <v>20</v>
      </c>
      <c r="F490" s="208" t="s">
        <v>589</v>
      </c>
      <c r="G490" s="205"/>
      <c r="H490" s="209" t="s">
        <v>20</v>
      </c>
      <c r="I490" s="210"/>
      <c r="J490" s="205"/>
      <c r="K490" s="205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168</v>
      </c>
      <c r="AU490" s="215" t="s">
        <v>81</v>
      </c>
      <c r="AV490" s="12" t="s">
        <v>22</v>
      </c>
      <c r="AW490" s="12" t="s">
        <v>37</v>
      </c>
      <c r="AX490" s="12" t="s">
        <v>73</v>
      </c>
      <c r="AY490" s="215" t="s">
        <v>159</v>
      </c>
    </row>
    <row r="491" spans="2:51" s="12" customFormat="1" ht="13.5">
      <c r="B491" s="204"/>
      <c r="C491" s="205"/>
      <c r="D491" s="206" t="s">
        <v>168</v>
      </c>
      <c r="E491" s="207" t="s">
        <v>20</v>
      </c>
      <c r="F491" s="208" t="s">
        <v>170</v>
      </c>
      <c r="G491" s="205"/>
      <c r="H491" s="209" t="s">
        <v>20</v>
      </c>
      <c r="I491" s="210"/>
      <c r="J491" s="205"/>
      <c r="K491" s="205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168</v>
      </c>
      <c r="AU491" s="215" t="s">
        <v>81</v>
      </c>
      <c r="AV491" s="12" t="s">
        <v>22</v>
      </c>
      <c r="AW491" s="12" t="s">
        <v>37</v>
      </c>
      <c r="AX491" s="12" t="s">
        <v>73</v>
      </c>
      <c r="AY491" s="215" t="s">
        <v>159</v>
      </c>
    </row>
    <row r="492" spans="2:51" s="13" customFormat="1" ht="13.5">
      <c r="B492" s="216"/>
      <c r="C492" s="217"/>
      <c r="D492" s="218" t="s">
        <v>168</v>
      </c>
      <c r="E492" s="219" t="s">
        <v>20</v>
      </c>
      <c r="F492" s="220" t="s">
        <v>595</v>
      </c>
      <c r="G492" s="217"/>
      <c r="H492" s="221">
        <v>3.54</v>
      </c>
      <c r="I492" s="222"/>
      <c r="J492" s="217"/>
      <c r="K492" s="217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168</v>
      </c>
      <c r="AU492" s="227" t="s">
        <v>81</v>
      </c>
      <c r="AV492" s="13" t="s">
        <v>81</v>
      </c>
      <c r="AW492" s="13" t="s">
        <v>37</v>
      </c>
      <c r="AX492" s="13" t="s">
        <v>73</v>
      </c>
      <c r="AY492" s="227" t="s">
        <v>159</v>
      </c>
    </row>
    <row r="493" spans="2:65" s="1" customFormat="1" ht="22.5" customHeight="1">
      <c r="B493" s="34"/>
      <c r="C493" s="192" t="s">
        <v>596</v>
      </c>
      <c r="D493" s="192" t="s">
        <v>161</v>
      </c>
      <c r="E493" s="193" t="s">
        <v>597</v>
      </c>
      <c r="F493" s="194" t="s">
        <v>598</v>
      </c>
      <c r="G493" s="195" t="s">
        <v>235</v>
      </c>
      <c r="H493" s="196">
        <v>3.54</v>
      </c>
      <c r="I493" s="197"/>
      <c r="J493" s="198">
        <f>ROUND(I493*H493,2)</f>
        <v>0</v>
      </c>
      <c r="K493" s="194" t="s">
        <v>165</v>
      </c>
      <c r="L493" s="54"/>
      <c r="M493" s="199" t="s">
        <v>20</v>
      </c>
      <c r="N493" s="200" t="s">
        <v>44</v>
      </c>
      <c r="O493" s="35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17" t="s">
        <v>166</v>
      </c>
      <c r="AT493" s="17" t="s">
        <v>161</v>
      </c>
      <c r="AU493" s="17" t="s">
        <v>81</v>
      </c>
      <c r="AY493" s="17" t="s">
        <v>159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17" t="s">
        <v>22</v>
      </c>
      <c r="BK493" s="203">
        <f>ROUND(I493*H493,2)</f>
        <v>0</v>
      </c>
      <c r="BL493" s="17" t="s">
        <v>166</v>
      </c>
      <c r="BM493" s="17" t="s">
        <v>599</v>
      </c>
    </row>
    <row r="494" spans="2:65" s="1" customFormat="1" ht="22.5" customHeight="1">
      <c r="B494" s="34"/>
      <c r="C494" s="192" t="s">
        <v>600</v>
      </c>
      <c r="D494" s="192" t="s">
        <v>161</v>
      </c>
      <c r="E494" s="193" t="s">
        <v>601</v>
      </c>
      <c r="F494" s="194" t="s">
        <v>602</v>
      </c>
      <c r="G494" s="195" t="s">
        <v>198</v>
      </c>
      <c r="H494" s="196">
        <v>0.09</v>
      </c>
      <c r="I494" s="197"/>
      <c r="J494" s="198">
        <f>ROUND(I494*H494,2)</f>
        <v>0</v>
      </c>
      <c r="K494" s="194" t="s">
        <v>165</v>
      </c>
      <c r="L494" s="54"/>
      <c r="M494" s="199" t="s">
        <v>20</v>
      </c>
      <c r="N494" s="200" t="s">
        <v>44</v>
      </c>
      <c r="O494" s="35"/>
      <c r="P494" s="201">
        <f>O494*H494</f>
        <v>0</v>
      </c>
      <c r="Q494" s="201">
        <v>1.05256</v>
      </c>
      <c r="R494" s="201">
        <f>Q494*H494</f>
        <v>0.09473039999999999</v>
      </c>
      <c r="S494" s="201">
        <v>0</v>
      </c>
      <c r="T494" s="202">
        <f>S494*H494</f>
        <v>0</v>
      </c>
      <c r="AR494" s="17" t="s">
        <v>166</v>
      </c>
      <c r="AT494" s="17" t="s">
        <v>161</v>
      </c>
      <c r="AU494" s="17" t="s">
        <v>81</v>
      </c>
      <c r="AY494" s="17" t="s">
        <v>159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17" t="s">
        <v>22</v>
      </c>
      <c r="BK494" s="203">
        <f>ROUND(I494*H494,2)</f>
        <v>0</v>
      </c>
      <c r="BL494" s="17" t="s">
        <v>166</v>
      </c>
      <c r="BM494" s="17" t="s">
        <v>603</v>
      </c>
    </row>
    <row r="495" spans="2:51" s="12" customFormat="1" ht="13.5">
      <c r="B495" s="204"/>
      <c r="C495" s="205"/>
      <c r="D495" s="206" t="s">
        <v>168</v>
      </c>
      <c r="E495" s="207" t="s">
        <v>20</v>
      </c>
      <c r="F495" s="208" t="s">
        <v>263</v>
      </c>
      <c r="G495" s="205"/>
      <c r="H495" s="209" t="s">
        <v>20</v>
      </c>
      <c r="I495" s="210"/>
      <c r="J495" s="205"/>
      <c r="K495" s="205"/>
      <c r="L495" s="211"/>
      <c r="M495" s="212"/>
      <c r="N495" s="213"/>
      <c r="O495" s="213"/>
      <c r="P495" s="213"/>
      <c r="Q495" s="213"/>
      <c r="R495" s="213"/>
      <c r="S495" s="213"/>
      <c r="T495" s="214"/>
      <c r="AT495" s="215" t="s">
        <v>168</v>
      </c>
      <c r="AU495" s="215" t="s">
        <v>81</v>
      </c>
      <c r="AV495" s="12" t="s">
        <v>22</v>
      </c>
      <c r="AW495" s="12" t="s">
        <v>37</v>
      </c>
      <c r="AX495" s="12" t="s">
        <v>73</v>
      </c>
      <c r="AY495" s="215" t="s">
        <v>159</v>
      </c>
    </row>
    <row r="496" spans="2:51" s="12" customFormat="1" ht="13.5">
      <c r="B496" s="204"/>
      <c r="C496" s="205"/>
      <c r="D496" s="206" t="s">
        <v>168</v>
      </c>
      <c r="E496" s="207" t="s">
        <v>20</v>
      </c>
      <c r="F496" s="208" t="s">
        <v>170</v>
      </c>
      <c r="G496" s="205"/>
      <c r="H496" s="209" t="s">
        <v>20</v>
      </c>
      <c r="I496" s="210"/>
      <c r="J496" s="205"/>
      <c r="K496" s="205"/>
      <c r="L496" s="211"/>
      <c r="M496" s="212"/>
      <c r="N496" s="213"/>
      <c r="O496" s="213"/>
      <c r="P496" s="213"/>
      <c r="Q496" s="213"/>
      <c r="R496" s="213"/>
      <c r="S496" s="213"/>
      <c r="T496" s="214"/>
      <c r="AT496" s="215" t="s">
        <v>168</v>
      </c>
      <c r="AU496" s="215" t="s">
        <v>81</v>
      </c>
      <c r="AV496" s="12" t="s">
        <v>22</v>
      </c>
      <c r="AW496" s="12" t="s">
        <v>37</v>
      </c>
      <c r="AX496" s="12" t="s">
        <v>73</v>
      </c>
      <c r="AY496" s="215" t="s">
        <v>159</v>
      </c>
    </row>
    <row r="497" spans="2:51" s="13" customFormat="1" ht="13.5">
      <c r="B497" s="216"/>
      <c r="C497" s="217"/>
      <c r="D497" s="206" t="s">
        <v>168</v>
      </c>
      <c r="E497" s="240" t="s">
        <v>20</v>
      </c>
      <c r="F497" s="238" t="s">
        <v>604</v>
      </c>
      <c r="G497" s="217"/>
      <c r="H497" s="239">
        <v>0.09</v>
      </c>
      <c r="I497" s="222"/>
      <c r="J497" s="217"/>
      <c r="K497" s="217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168</v>
      </c>
      <c r="AU497" s="227" t="s">
        <v>81</v>
      </c>
      <c r="AV497" s="13" t="s">
        <v>81</v>
      </c>
      <c r="AW497" s="13" t="s">
        <v>37</v>
      </c>
      <c r="AX497" s="13" t="s">
        <v>73</v>
      </c>
      <c r="AY497" s="227" t="s">
        <v>159</v>
      </c>
    </row>
    <row r="498" spans="2:63" s="11" customFormat="1" ht="29.85" customHeight="1">
      <c r="B498" s="175"/>
      <c r="C498" s="176"/>
      <c r="D498" s="177" t="s">
        <v>72</v>
      </c>
      <c r="E498" s="244" t="s">
        <v>191</v>
      </c>
      <c r="F498" s="244" t="s">
        <v>605</v>
      </c>
      <c r="G498" s="176"/>
      <c r="H498" s="176"/>
      <c r="I498" s="179"/>
      <c r="J498" s="245">
        <f>BK498</f>
        <v>0</v>
      </c>
      <c r="K498" s="176"/>
      <c r="L498" s="181"/>
      <c r="M498" s="182"/>
      <c r="N498" s="183"/>
      <c r="O498" s="183"/>
      <c r="P498" s="184">
        <f>P499+P657+P703</f>
        <v>0</v>
      </c>
      <c r="Q498" s="183"/>
      <c r="R498" s="184">
        <f>R499+R657+R703</f>
        <v>124.87011286000003</v>
      </c>
      <c r="S498" s="183"/>
      <c r="T498" s="185">
        <f>T499+T657+T703</f>
        <v>0</v>
      </c>
      <c r="AR498" s="186" t="s">
        <v>22</v>
      </c>
      <c r="AT498" s="187" t="s">
        <v>72</v>
      </c>
      <c r="AU498" s="187" t="s">
        <v>22</v>
      </c>
      <c r="AY498" s="186" t="s">
        <v>159</v>
      </c>
      <c r="BK498" s="188">
        <f>BK499+BK657+BK703</f>
        <v>0</v>
      </c>
    </row>
    <row r="499" spans="2:63" s="11" customFormat="1" ht="14.85" customHeight="1">
      <c r="B499" s="175"/>
      <c r="C499" s="176"/>
      <c r="D499" s="189" t="s">
        <v>72</v>
      </c>
      <c r="E499" s="190" t="s">
        <v>591</v>
      </c>
      <c r="F499" s="190" t="s">
        <v>606</v>
      </c>
      <c r="G499" s="176"/>
      <c r="H499" s="176"/>
      <c r="I499" s="179"/>
      <c r="J499" s="191">
        <f>BK499</f>
        <v>0</v>
      </c>
      <c r="K499" s="176"/>
      <c r="L499" s="181"/>
      <c r="M499" s="182"/>
      <c r="N499" s="183"/>
      <c r="O499" s="183"/>
      <c r="P499" s="184">
        <f>SUM(P500:P656)</f>
        <v>0</v>
      </c>
      <c r="Q499" s="183"/>
      <c r="R499" s="184">
        <f>SUM(R500:R656)</f>
        <v>35.015754300000005</v>
      </c>
      <c r="S499" s="183"/>
      <c r="T499" s="185">
        <f>SUM(T500:T656)</f>
        <v>0</v>
      </c>
      <c r="AR499" s="186" t="s">
        <v>22</v>
      </c>
      <c r="AT499" s="187" t="s">
        <v>72</v>
      </c>
      <c r="AU499" s="187" t="s">
        <v>81</v>
      </c>
      <c r="AY499" s="186" t="s">
        <v>159</v>
      </c>
      <c r="BK499" s="188">
        <f>SUM(BK500:BK656)</f>
        <v>0</v>
      </c>
    </row>
    <row r="500" spans="2:65" s="1" customFormat="1" ht="22.5" customHeight="1">
      <c r="B500" s="34"/>
      <c r="C500" s="192" t="s">
        <v>607</v>
      </c>
      <c r="D500" s="192" t="s">
        <v>161</v>
      </c>
      <c r="E500" s="193" t="s">
        <v>608</v>
      </c>
      <c r="F500" s="194" t="s">
        <v>609</v>
      </c>
      <c r="G500" s="195" t="s">
        <v>235</v>
      </c>
      <c r="H500" s="196">
        <v>32.918</v>
      </c>
      <c r="I500" s="197"/>
      <c r="J500" s="198">
        <f>ROUND(I500*H500,2)</f>
        <v>0</v>
      </c>
      <c r="K500" s="194" t="s">
        <v>165</v>
      </c>
      <c r="L500" s="54"/>
      <c r="M500" s="199" t="s">
        <v>20</v>
      </c>
      <c r="N500" s="200" t="s">
        <v>44</v>
      </c>
      <c r="O500" s="35"/>
      <c r="P500" s="201">
        <f>O500*H500</f>
        <v>0</v>
      </c>
      <c r="Q500" s="201">
        <v>0.00735</v>
      </c>
      <c r="R500" s="201">
        <f>Q500*H500</f>
        <v>0.24194729999999998</v>
      </c>
      <c r="S500" s="201">
        <v>0</v>
      </c>
      <c r="T500" s="202">
        <f>S500*H500</f>
        <v>0</v>
      </c>
      <c r="AR500" s="17" t="s">
        <v>166</v>
      </c>
      <c r="AT500" s="17" t="s">
        <v>161</v>
      </c>
      <c r="AU500" s="17" t="s">
        <v>176</v>
      </c>
      <c r="AY500" s="17" t="s">
        <v>159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17" t="s">
        <v>22</v>
      </c>
      <c r="BK500" s="203">
        <f>ROUND(I500*H500,2)</f>
        <v>0</v>
      </c>
      <c r="BL500" s="17" t="s">
        <v>166</v>
      </c>
      <c r="BM500" s="17" t="s">
        <v>610</v>
      </c>
    </row>
    <row r="501" spans="2:51" s="12" customFormat="1" ht="27">
      <c r="B501" s="204"/>
      <c r="C501" s="205"/>
      <c r="D501" s="206" t="s">
        <v>168</v>
      </c>
      <c r="E501" s="207" t="s">
        <v>20</v>
      </c>
      <c r="F501" s="208" t="s">
        <v>611</v>
      </c>
      <c r="G501" s="205"/>
      <c r="H501" s="209" t="s">
        <v>20</v>
      </c>
      <c r="I501" s="210"/>
      <c r="J501" s="205"/>
      <c r="K501" s="205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168</v>
      </c>
      <c r="AU501" s="215" t="s">
        <v>176</v>
      </c>
      <c r="AV501" s="12" t="s">
        <v>22</v>
      </c>
      <c r="AW501" s="12" t="s">
        <v>37</v>
      </c>
      <c r="AX501" s="12" t="s">
        <v>73</v>
      </c>
      <c r="AY501" s="215" t="s">
        <v>159</v>
      </c>
    </row>
    <row r="502" spans="2:51" s="12" customFormat="1" ht="13.5">
      <c r="B502" s="204"/>
      <c r="C502" s="205"/>
      <c r="D502" s="206" t="s">
        <v>168</v>
      </c>
      <c r="E502" s="207" t="s">
        <v>20</v>
      </c>
      <c r="F502" s="208" t="s">
        <v>170</v>
      </c>
      <c r="G502" s="205"/>
      <c r="H502" s="209" t="s">
        <v>20</v>
      </c>
      <c r="I502" s="210"/>
      <c r="J502" s="205"/>
      <c r="K502" s="205"/>
      <c r="L502" s="211"/>
      <c r="M502" s="212"/>
      <c r="N502" s="213"/>
      <c r="O502" s="213"/>
      <c r="P502" s="213"/>
      <c r="Q502" s="213"/>
      <c r="R502" s="213"/>
      <c r="S502" s="213"/>
      <c r="T502" s="214"/>
      <c r="AT502" s="215" t="s">
        <v>168</v>
      </c>
      <c r="AU502" s="215" t="s">
        <v>176</v>
      </c>
      <c r="AV502" s="12" t="s">
        <v>22</v>
      </c>
      <c r="AW502" s="12" t="s">
        <v>37</v>
      </c>
      <c r="AX502" s="12" t="s">
        <v>73</v>
      </c>
      <c r="AY502" s="215" t="s">
        <v>159</v>
      </c>
    </row>
    <row r="503" spans="2:51" s="12" customFormat="1" ht="13.5">
      <c r="B503" s="204"/>
      <c r="C503" s="205"/>
      <c r="D503" s="206" t="s">
        <v>168</v>
      </c>
      <c r="E503" s="207" t="s">
        <v>20</v>
      </c>
      <c r="F503" s="208" t="s">
        <v>612</v>
      </c>
      <c r="G503" s="205"/>
      <c r="H503" s="209" t="s">
        <v>20</v>
      </c>
      <c r="I503" s="210"/>
      <c r="J503" s="205"/>
      <c r="K503" s="205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168</v>
      </c>
      <c r="AU503" s="215" t="s">
        <v>176</v>
      </c>
      <c r="AV503" s="12" t="s">
        <v>22</v>
      </c>
      <c r="AW503" s="12" t="s">
        <v>37</v>
      </c>
      <c r="AX503" s="12" t="s">
        <v>73</v>
      </c>
      <c r="AY503" s="215" t="s">
        <v>159</v>
      </c>
    </row>
    <row r="504" spans="2:51" s="12" customFormat="1" ht="13.5">
      <c r="B504" s="204"/>
      <c r="C504" s="205"/>
      <c r="D504" s="206" t="s">
        <v>168</v>
      </c>
      <c r="E504" s="207" t="s">
        <v>20</v>
      </c>
      <c r="F504" s="208" t="s">
        <v>613</v>
      </c>
      <c r="G504" s="205"/>
      <c r="H504" s="209" t="s">
        <v>20</v>
      </c>
      <c r="I504" s="210"/>
      <c r="J504" s="205"/>
      <c r="K504" s="205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168</v>
      </c>
      <c r="AU504" s="215" t="s">
        <v>176</v>
      </c>
      <c r="AV504" s="12" t="s">
        <v>22</v>
      </c>
      <c r="AW504" s="12" t="s">
        <v>37</v>
      </c>
      <c r="AX504" s="12" t="s">
        <v>73</v>
      </c>
      <c r="AY504" s="215" t="s">
        <v>159</v>
      </c>
    </row>
    <row r="505" spans="2:51" s="13" customFormat="1" ht="13.5">
      <c r="B505" s="216"/>
      <c r="C505" s="217"/>
      <c r="D505" s="218" t="s">
        <v>168</v>
      </c>
      <c r="E505" s="219" t="s">
        <v>20</v>
      </c>
      <c r="F505" s="220" t="s">
        <v>614</v>
      </c>
      <c r="G505" s="217"/>
      <c r="H505" s="221">
        <v>32.918</v>
      </c>
      <c r="I505" s="222"/>
      <c r="J505" s="217"/>
      <c r="K505" s="217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168</v>
      </c>
      <c r="AU505" s="227" t="s">
        <v>176</v>
      </c>
      <c r="AV505" s="13" t="s">
        <v>81</v>
      </c>
      <c r="AW505" s="13" t="s">
        <v>37</v>
      </c>
      <c r="AX505" s="13" t="s">
        <v>73</v>
      </c>
      <c r="AY505" s="227" t="s">
        <v>159</v>
      </c>
    </row>
    <row r="506" spans="2:65" s="1" customFormat="1" ht="31.5" customHeight="1">
      <c r="B506" s="34"/>
      <c r="C506" s="192" t="s">
        <v>615</v>
      </c>
      <c r="D506" s="192" t="s">
        <v>161</v>
      </c>
      <c r="E506" s="193" t="s">
        <v>616</v>
      </c>
      <c r="F506" s="194" t="s">
        <v>617</v>
      </c>
      <c r="G506" s="195" t="s">
        <v>235</v>
      </c>
      <c r="H506" s="196">
        <v>32.918</v>
      </c>
      <c r="I506" s="197"/>
      <c r="J506" s="198">
        <f>ROUND(I506*H506,2)</f>
        <v>0</v>
      </c>
      <c r="K506" s="194" t="s">
        <v>165</v>
      </c>
      <c r="L506" s="54"/>
      <c r="M506" s="199" t="s">
        <v>20</v>
      </c>
      <c r="N506" s="200" t="s">
        <v>44</v>
      </c>
      <c r="O506" s="35"/>
      <c r="P506" s="201">
        <f>O506*H506</f>
        <v>0</v>
      </c>
      <c r="Q506" s="201">
        <v>0.01628</v>
      </c>
      <c r="R506" s="201">
        <f>Q506*H506</f>
        <v>0.5359050399999999</v>
      </c>
      <c r="S506" s="201">
        <v>0</v>
      </c>
      <c r="T506" s="202">
        <f>S506*H506</f>
        <v>0</v>
      </c>
      <c r="AR506" s="17" t="s">
        <v>166</v>
      </c>
      <c r="AT506" s="17" t="s">
        <v>161</v>
      </c>
      <c r="AU506" s="17" t="s">
        <v>176</v>
      </c>
      <c r="AY506" s="17" t="s">
        <v>159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17" t="s">
        <v>22</v>
      </c>
      <c r="BK506" s="203">
        <f>ROUND(I506*H506,2)</f>
        <v>0</v>
      </c>
      <c r="BL506" s="17" t="s">
        <v>166</v>
      </c>
      <c r="BM506" s="17" t="s">
        <v>618</v>
      </c>
    </row>
    <row r="507" spans="2:65" s="1" customFormat="1" ht="22.5" customHeight="1">
      <c r="B507" s="34"/>
      <c r="C507" s="192" t="s">
        <v>619</v>
      </c>
      <c r="D507" s="192" t="s">
        <v>161</v>
      </c>
      <c r="E507" s="193" t="s">
        <v>620</v>
      </c>
      <c r="F507" s="194" t="s">
        <v>621</v>
      </c>
      <c r="G507" s="195" t="s">
        <v>235</v>
      </c>
      <c r="H507" s="196">
        <v>167.719</v>
      </c>
      <c r="I507" s="197"/>
      <c r="J507" s="198">
        <f>ROUND(I507*H507,2)</f>
        <v>0</v>
      </c>
      <c r="K507" s="194" t="s">
        <v>165</v>
      </c>
      <c r="L507" s="54"/>
      <c r="M507" s="199" t="s">
        <v>20</v>
      </c>
      <c r="N507" s="200" t="s">
        <v>44</v>
      </c>
      <c r="O507" s="35"/>
      <c r="P507" s="201">
        <f>O507*H507</f>
        <v>0</v>
      </c>
      <c r="Q507" s="201">
        <v>0.0284</v>
      </c>
      <c r="R507" s="201">
        <f>Q507*H507</f>
        <v>4.7632196</v>
      </c>
      <c r="S507" s="201">
        <v>0</v>
      </c>
      <c r="T507" s="202">
        <f>S507*H507</f>
        <v>0</v>
      </c>
      <c r="AR507" s="17" t="s">
        <v>166</v>
      </c>
      <c r="AT507" s="17" t="s">
        <v>161</v>
      </c>
      <c r="AU507" s="17" t="s">
        <v>176</v>
      </c>
      <c r="AY507" s="17" t="s">
        <v>159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17" t="s">
        <v>22</v>
      </c>
      <c r="BK507" s="203">
        <f>ROUND(I507*H507,2)</f>
        <v>0</v>
      </c>
      <c r="BL507" s="17" t="s">
        <v>166</v>
      </c>
      <c r="BM507" s="17" t="s">
        <v>622</v>
      </c>
    </row>
    <row r="508" spans="2:51" s="12" customFormat="1" ht="27">
      <c r="B508" s="204"/>
      <c r="C508" s="205"/>
      <c r="D508" s="206" t="s">
        <v>168</v>
      </c>
      <c r="E508" s="207" t="s">
        <v>20</v>
      </c>
      <c r="F508" s="208" t="s">
        <v>611</v>
      </c>
      <c r="G508" s="205"/>
      <c r="H508" s="209" t="s">
        <v>20</v>
      </c>
      <c r="I508" s="210"/>
      <c r="J508" s="205"/>
      <c r="K508" s="205"/>
      <c r="L508" s="211"/>
      <c r="M508" s="212"/>
      <c r="N508" s="213"/>
      <c r="O508" s="213"/>
      <c r="P508" s="213"/>
      <c r="Q508" s="213"/>
      <c r="R508" s="213"/>
      <c r="S508" s="213"/>
      <c r="T508" s="214"/>
      <c r="AT508" s="215" t="s">
        <v>168</v>
      </c>
      <c r="AU508" s="215" t="s">
        <v>176</v>
      </c>
      <c r="AV508" s="12" t="s">
        <v>22</v>
      </c>
      <c r="AW508" s="12" t="s">
        <v>37</v>
      </c>
      <c r="AX508" s="12" t="s">
        <v>73</v>
      </c>
      <c r="AY508" s="215" t="s">
        <v>159</v>
      </c>
    </row>
    <row r="509" spans="2:51" s="12" customFormat="1" ht="13.5">
      <c r="B509" s="204"/>
      <c r="C509" s="205"/>
      <c r="D509" s="206" t="s">
        <v>168</v>
      </c>
      <c r="E509" s="207" t="s">
        <v>20</v>
      </c>
      <c r="F509" s="208" t="s">
        <v>170</v>
      </c>
      <c r="G509" s="205"/>
      <c r="H509" s="209" t="s">
        <v>20</v>
      </c>
      <c r="I509" s="210"/>
      <c r="J509" s="205"/>
      <c r="K509" s="205"/>
      <c r="L509" s="211"/>
      <c r="M509" s="212"/>
      <c r="N509" s="213"/>
      <c r="O509" s="213"/>
      <c r="P509" s="213"/>
      <c r="Q509" s="213"/>
      <c r="R509" s="213"/>
      <c r="S509" s="213"/>
      <c r="T509" s="214"/>
      <c r="AT509" s="215" t="s">
        <v>168</v>
      </c>
      <c r="AU509" s="215" t="s">
        <v>176</v>
      </c>
      <c r="AV509" s="12" t="s">
        <v>22</v>
      </c>
      <c r="AW509" s="12" t="s">
        <v>37</v>
      </c>
      <c r="AX509" s="12" t="s">
        <v>73</v>
      </c>
      <c r="AY509" s="215" t="s">
        <v>159</v>
      </c>
    </row>
    <row r="510" spans="2:51" s="12" customFormat="1" ht="13.5">
      <c r="B510" s="204"/>
      <c r="C510" s="205"/>
      <c r="D510" s="206" t="s">
        <v>168</v>
      </c>
      <c r="E510" s="207" t="s">
        <v>20</v>
      </c>
      <c r="F510" s="208" t="s">
        <v>623</v>
      </c>
      <c r="G510" s="205"/>
      <c r="H510" s="209" t="s">
        <v>20</v>
      </c>
      <c r="I510" s="210"/>
      <c r="J510" s="205"/>
      <c r="K510" s="205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168</v>
      </c>
      <c r="AU510" s="215" t="s">
        <v>176</v>
      </c>
      <c r="AV510" s="12" t="s">
        <v>22</v>
      </c>
      <c r="AW510" s="12" t="s">
        <v>37</v>
      </c>
      <c r="AX510" s="12" t="s">
        <v>73</v>
      </c>
      <c r="AY510" s="215" t="s">
        <v>159</v>
      </c>
    </row>
    <row r="511" spans="2:51" s="13" customFormat="1" ht="13.5">
      <c r="B511" s="216"/>
      <c r="C511" s="217"/>
      <c r="D511" s="206" t="s">
        <v>168</v>
      </c>
      <c r="E511" s="240" t="s">
        <v>20</v>
      </c>
      <c r="F511" s="238" t="s">
        <v>624</v>
      </c>
      <c r="G511" s="217"/>
      <c r="H511" s="239">
        <v>8.506</v>
      </c>
      <c r="I511" s="222"/>
      <c r="J511" s="217"/>
      <c r="K511" s="217"/>
      <c r="L511" s="223"/>
      <c r="M511" s="224"/>
      <c r="N511" s="225"/>
      <c r="O511" s="225"/>
      <c r="P511" s="225"/>
      <c r="Q511" s="225"/>
      <c r="R511" s="225"/>
      <c r="S511" s="225"/>
      <c r="T511" s="226"/>
      <c r="AT511" s="227" t="s">
        <v>168</v>
      </c>
      <c r="AU511" s="227" t="s">
        <v>176</v>
      </c>
      <c r="AV511" s="13" t="s">
        <v>81</v>
      </c>
      <c r="AW511" s="13" t="s">
        <v>37</v>
      </c>
      <c r="AX511" s="13" t="s">
        <v>73</v>
      </c>
      <c r="AY511" s="227" t="s">
        <v>159</v>
      </c>
    </row>
    <row r="512" spans="2:51" s="13" customFormat="1" ht="13.5">
      <c r="B512" s="216"/>
      <c r="C512" s="217"/>
      <c r="D512" s="206" t="s">
        <v>168</v>
      </c>
      <c r="E512" s="240" t="s">
        <v>20</v>
      </c>
      <c r="F512" s="238" t="s">
        <v>625</v>
      </c>
      <c r="G512" s="217"/>
      <c r="H512" s="239">
        <v>5.273</v>
      </c>
      <c r="I512" s="222"/>
      <c r="J512" s="217"/>
      <c r="K512" s="217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168</v>
      </c>
      <c r="AU512" s="227" t="s">
        <v>176</v>
      </c>
      <c r="AV512" s="13" t="s">
        <v>81</v>
      </c>
      <c r="AW512" s="13" t="s">
        <v>37</v>
      </c>
      <c r="AX512" s="13" t="s">
        <v>73</v>
      </c>
      <c r="AY512" s="227" t="s">
        <v>159</v>
      </c>
    </row>
    <row r="513" spans="2:51" s="13" customFormat="1" ht="13.5">
      <c r="B513" s="216"/>
      <c r="C513" s="217"/>
      <c r="D513" s="206" t="s">
        <v>168</v>
      </c>
      <c r="E513" s="240" t="s">
        <v>20</v>
      </c>
      <c r="F513" s="238" t="s">
        <v>626</v>
      </c>
      <c r="G513" s="217"/>
      <c r="H513" s="239">
        <v>5</v>
      </c>
      <c r="I513" s="222"/>
      <c r="J513" s="217"/>
      <c r="K513" s="217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168</v>
      </c>
      <c r="AU513" s="227" t="s">
        <v>176</v>
      </c>
      <c r="AV513" s="13" t="s">
        <v>81</v>
      </c>
      <c r="AW513" s="13" t="s">
        <v>37</v>
      </c>
      <c r="AX513" s="13" t="s">
        <v>73</v>
      </c>
      <c r="AY513" s="227" t="s">
        <v>159</v>
      </c>
    </row>
    <row r="514" spans="2:51" s="12" customFormat="1" ht="13.5">
      <c r="B514" s="204"/>
      <c r="C514" s="205"/>
      <c r="D514" s="206" t="s">
        <v>168</v>
      </c>
      <c r="E514" s="207" t="s">
        <v>20</v>
      </c>
      <c r="F514" s="208" t="s">
        <v>627</v>
      </c>
      <c r="G514" s="205"/>
      <c r="H514" s="209" t="s">
        <v>20</v>
      </c>
      <c r="I514" s="210"/>
      <c r="J514" s="205"/>
      <c r="K514" s="205"/>
      <c r="L514" s="211"/>
      <c r="M514" s="212"/>
      <c r="N514" s="213"/>
      <c r="O514" s="213"/>
      <c r="P514" s="213"/>
      <c r="Q514" s="213"/>
      <c r="R514" s="213"/>
      <c r="S514" s="213"/>
      <c r="T514" s="214"/>
      <c r="AT514" s="215" t="s">
        <v>168</v>
      </c>
      <c r="AU514" s="215" t="s">
        <v>176</v>
      </c>
      <c r="AV514" s="12" t="s">
        <v>22</v>
      </c>
      <c r="AW514" s="12" t="s">
        <v>37</v>
      </c>
      <c r="AX514" s="12" t="s">
        <v>73</v>
      </c>
      <c r="AY514" s="215" t="s">
        <v>159</v>
      </c>
    </row>
    <row r="515" spans="2:51" s="13" customFormat="1" ht="13.5">
      <c r="B515" s="216"/>
      <c r="C515" s="217"/>
      <c r="D515" s="206" t="s">
        <v>168</v>
      </c>
      <c r="E515" s="240" t="s">
        <v>20</v>
      </c>
      <c r="F515" s="238" t="s">
        <v>628</v>
      </c>
      <c r="G515" s="217"/>
      <c r="H515" s="239">
        <v>32</v>
      </c>
      <c r="I515" s="222"/>
      <c r="J515" s="217"/>
      <c r="K515" s="217"/>
      <c r="L515" s="223"/>
      <c r="M515" s="224"/>
      <c r="N515" s="225"/>
      <c r="O515" s="225"/>
      <c r="P515" s="225"/>
      <c r="Q515" s="225"/>
      <c r="R515" s="225"/>
      <c r="S515" s="225"/>
      <c r="T515" s="226"/>
      <c r="AT515" s="227" t="s">
        <v>168</v>
      </c>
      <c r="AU515" s="227" t="s">
        <v>176</v>
      </c>
      <c r="AV515" s="13" t="s">
        <v>81</v>
      </c>
      <c r="AW515" s="13" t="s">
        <v>37</v>
      </c>
      <c r="AX515" s="13" t="s">
        <v>73</v>
      </c>
      <c r="AY515" s="227" t="s">
        <v>159</v>
      </c>
    </row>
    <row r="516" spans="2:51" s="13" customFormat="1" ht="13.5">
      <c r="B516" s="216"/>
      <c r="C516" s="217"/>
      <c r="D516" s="206" t="s">
        <v>168</v>
      </c>
      <c r="E516" s="240" t="s">
        <v>20</v>
      </c>
      <c r="F516" s="238" t="s">
        <v>629</v>
      </c>
      <c r="G516" s="217"/>
      <c r="H516" s="239">
        <v>5</v>
      </c>
      <c r="I516" s="222"/>
      <c r="J516" s="217"/>
      <c r="K516" s="217"/>
      <c r="L516" s="223"/>
      <c r="M516" s="224"/>
      <c r="N516" s="225"/>
      <c r="O516" s="225"/>
      <c r="P516" s="225"/>
      <c r="Q516" s="225"/>
      <c r="R516" s="225"/>
      <c r="S516" s="225"/>
      <c r="T516" s="226"/>
      <c r="AT516" s="227" t="s">
        <v>168</v>
      </c>
      <c r="AU516" s="227" t="s">
        <v>176</v>
      </c>
      <c r="AV516" s="13" t="s">
        <v>81</v>
      </c>
      <c r="AW516" s="13" t="s">
        <v>37</v>
      </c>
      <c r="AX516" s="13" t="s">
        <v>73</v>
      </c>
      <c r="AY516" s="227" t="s">
        <v>159</v>
      </c>
    </row>
    <row r="517" spans="2:51" s="12" customFormat="1" ht="13.5">
      <c r="B517" s="204"/>
      <c r="C517" s="205"/>
      <c r="D517" s="206" t="s">
        <v>168</v>
      </c>
      <c r="E517" s="207" t="s">
        <v>20</v>
      </c>
      <c r="F517" s="208" t="s">
        <v>630</v>
      </c>
      <c r="G517" s="205"/>
      <c r="H517" s="209" t="s">
        <v>20</v>
      </c>
      <c r="I517" s="210"/>
      <c r="J517" s="205"/>
      <c r="K517" s="205"/>
      <c r="L517" s="211"/>
      <c r="M517" s="212"/>
      <c r="N517" s="213"/>
      <c r="O517" s="213"/>
      <c r="P517" s="213"/>
      <c r="Q517" s="213"/>
      <c r="R517" s="213"/>
      <c r="S517" s="213"/>
      <c r="T517" s="214"/>
      <c r="AT517" s="215" t="s">
        <v>168</v>
      </c>
      <c r="AU517" s="215" t="s">
        <v>176</v>
      </c>
      <c r="AV517" s="12" t="s">
        <v>22</v>
      </c>
      <c r="AW517" s="12" t="s">
        <v>37</v>
      </c>
      <c r="AX517" s="12" t="s">
        <v>73</v>
      </c>
      <c r="AY517" s="215" t="s">
        <v>159</v>
      </c>
    </row>
    <row r="518" spans="2:51" s="13" customFormat="1" ht="13.5">
      <c r="B518" s="216"/>
      <c r="C518" s="217"/>
      <c r="D518" s="206" t="s">
        <v>168</v>
      </c>
      <c r="E518" s="240" t="s">
        <v>20</v>
      </c>
      <c r="F518" s="238" t="s">
        <v>631</v>
      </c>
      <c r="G518" s="217"/>
      <c r="H518" s="239">
        <v>32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168</v>
      </c>
      <c r="AU518" s="227" t="s">
        <v>176</v>
      </c>
      <c r="AV518" s="13" t="s">
        <v>81</v>
      </c>
      <c r="AW518" s="13" t="s">
        <v>37</v>
      </c>
      <c r="AX518" s="13" t="s">
        <v>73</v>
      </c>
      <c r="AY518" s="227" t="s">
        <v>159</v>
      </c>
    </row>
    <row r="519" spans="2:51" s="13" customFormat="1" ht="13.5">
      <c r="B519" s="216"/>
      <c r="C519" s="217"/>
      <c r="D519" s="206" t="s">
        <v>168</v>
      </c>
      <c r="E519" s="240" t="s">
        <v>20</v>
      </c>
      <c r="F519" s="238" t="s">
        <v>632</v>
      </c>
      <c r="G519" s="217"/>
      <c r="H519" s="239">
        <v>5</v>
      </c>
      <c r="I519" s="222"/>
      <c r="J519" s="217"/>
      <c r="K519" s="217"/>
      <c r="L519" s="223"/>
      <c r="M519" s="224"/>
      <c r="N519" s="225"/>
      <c r="O519" s="225"/>
      <c r="P519" s="225"/>
      <c r="Q519" s="225"/>
      <c r="R519" s="225"/>
      <c r="S519" s="225"/>
      <c r="T519" s="226"/>
      <c r="AT519" s="227" t="s">
        <v>168</v>
      </c>
      <c r="AU519" s="227" t="s">
        <v>176</v>
      </c>
      <c r="AV519" s="13" t="s">
        <v>81</v>
      </c>
      <c r="AW519" s="13" t="s">
        <v>37</v>
      </c>
      <c r="AX519" s="13" t="s">
        <v>73</v>
      </c>
      <c r="AY519" s="227" t="s">
        <v>159</v>
      </c>
    </row>
    <row r="520" spans="2:51" s="12" customFormat="1" ht="13.5">
      <c r="B520" s="204"/>
      <c r="C520" s="205"/>
      <c r="D520" s="206" t="s">
        <v>168</v>
      </c>
      <c r="E520" s="207" t="s">
        <v>20</v>
      </c>
      <c r="F520" s="208" t="s">
        <v>633</v>
      </c>
      <c r="G520" s="205"/>
      <c r="H520" s="209" t="s">
        <v>20</v>
      </c>
      <c r="I520" s="210"/>
      <c r="J520" s="205"/>
      <c r="K520" s="205"/>
      <c r="L520" s="211"/>
      <c r="M520" s="212"/>
      <c r="N520" s="213"/>
      <c r="O520" s="213"/>
      <c r="P520" s="213"/>
      <c r="Q520" s="213"/>
      <c r="R520" s="213"/>
      <c r="S520" s="213"/>
      <c r="T520" s="214"/>
      <c r="AT520" s="215" t="s">
        <v>168</v>
      </c>
      <c r="AU520" s="215" t="s">
        <v>176</v>
      </c>
      <c r="AV520" s="12" t="s">
        <v>22</v>
      </c>
      <c r="AW520" s="12" t="s">
        <v>37</v>
      </c>
      <c r="AX520" s="12" t="s">
        <v>73</v>
      </c>
      <c r="AY520" s="215" t="s">
        <v>159</v>
      </c>
    </row>
    <row r="521" spans="2:51" s="13" customFormat="1" ht="13.5">
      <c r="B521" s="216"/>
      <c r="C521" s="217"/>
      <c r="D521" s="206" t="s">
        <v>168</v>
      </c>
      <c r="E521" s="240" t="s">
        <v>20</v>
      </c>
      <c r="F521" s="238" t="s">
        <v>634</v>
      </c>
      <c r="G521" s="217"/>
      <c r="H521" s="239">
        <v>8.32</v>
      </c>
      <c r="I521" s="222"/>
      <c r="J521" s="217"/>
      <c r="K521" s="217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168</v>
      </c>
      <c r="AU521" s="227" t="s">
        <v>176</v>
      </c>
      <c r="AV521" s="13" t="s">
        <v>81</v>
      </c>
      <c r="AW521" s="13" t="s">
        <v>37</v>
      </c>
      <c r="AX521" s="13" t="s">
        <v>73</v>
      </c>
      <c r="AY521" s="227" t="s">
        <v>159</v>
      </c>
    </row>
    <row r="522" spans="2:51" s="13" customFormat="1" ht="13.5">
      <c r="B522" s="216"/>
      <c r="C522" s="217"/>
      <c r="D522" s="206" t="s">
        <v>168</v>
      </c>
      <c r="E522" s="240" t="s">
        <v>20</v>
      </c>
      <c r="F522" s="238" t="s">
        <v>635</v>
      </c>
      <c r="G522" s="217"/>
      <c r="H522" s="239">
        <v>14.62</v>
      </c>
      <c r="I522" s="222"/>
      <c r="J522" s="217"/>
      <c r="K522" s="217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168</v>
      </c>
      <c r="AU522" s="227" t="s">
        <v>176</v>
      </c>
      <c r="AV522" s="13" t="s">
        <v>81</v>
      </c>
      <c r="AW522" s="13" t="s">
        <v>37</v>
      </c>
      <c r="AX522" s="13" t="s">
        <v>73</v>
      </c>
      <c r="AY522" s="227" t="s">
        <v>159</v>
      </c>
    </row>
    <row r="523" spans="2:51" s="13" customFormat="1" ht="13.5">
      <c r="B523" s="216"/>
      <c r="C523" s="217"/>
      <c r="D523" s="206" t="s">
        <v>168</v>
      </c>
      <c r="E523" s="240" t="s">
        <v>20</v>
      </c>
      <c r="F523" s="238" t="s">
        <v>636</v>
      </c>
      <c r="G523" s="217"/>
      <c r="H523" s="239">
        <v>11.5</v>
      </c>
      <c r="I523" s="222"/>
      <c r="J523" s="217"/>
      <c r="K523" s="217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168</v>
      </c>
      <c r="AU523" s="227" t="s">
        <v>176</v>
      </c>
      <c r="AV523" s="13" t="s">
        <v>81</v>
      </c>
      <c r="AW523" s="13" t="s">
        <v>37</v>
      </c>
      <c r="AX523" s="13" t="s">
        <v>73</v>
      </c>
      <c r="AY523" s="227" t="s">
        <v>159</v>
      </c>
    </row>
    <row r="524" spans="2:51" s="12" customFormat="1" ht="13.5">
      <c r="B524" s="204"/>
      <c r="C524" s="205"/>
      <c r="D524" s="206" t="s">
        <v>168</v>
      </c>
      <c r="E524" s="207" t="s">
        <v>20</v>
      </c>
      <c r="F524" s="208" t="s">
        <v>637</v>
      </c>
      <c r="G524" s="205"/>
      <c r="H524" s="209" t="s">
        <v>20</v>
      </c>
      <c r="I524" s="210"/>
      <c r="J524" s="205"/>
      <c r="K524" s="205"/>
      <c r="L524" s="211"/>
      <c r="M524" s="212"/>
      <c r="N524" s="213"/>
      <c r="O524" s="213"/>
      <c r="P524" s="213"/>
      <c r="Q524" s="213"/>
      <c r="R524" s="213"/>
      <c r="S524" s="213"/>
      <c r="T524" s="214"/>
      <c r="AT524" s="215" t="s">
        <v>168</v>
      </c>
      <c r="AU524" s="215" t="s">
        <v>176</v>
      </c>
      <c r="AV524" s="12" t="s">
        <v>22</v>
      </c>
      <c r="AW524" s="12" t="s">
        <v>37</v>
      </c>
      <c r="AX524" s="12" t="s">
        <v>73</v>
      </c>
      <c r="AY524" s="215" t="s">
        <v>159</v>
      </c>
    </row>
    <row r="525" spans="2:51" s="13" customFormat="1" ht="13.5">
      <c r="B525" s="216"/>
      <c r="C525" s="217"/>
      <c r="D525" s="206" t="s">
        <v>168</v>
      </c>
      <c r="E525" s="240" t="s">
        <v>20</v>
      </c>
      <c r="F525" s="238" t="s">
        <v>638</v>
      </c>
      <c r="G525" s="217"/>
      <c r="H525" s="239">
        <v>21.1</v>
      </c>
      <c r="I525" s="222"/>
      <c r="J525" s="217"/>
      <c r="K525" s="217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168</v>
      </c>
      <c r="AU525" s="227" t="s">
        <v>176</v>
      </c>
      <c r="AV525" s="13" t="s">
        <v>81</v>
      </c>
      <c r="AW525" s="13" t="s">
        <v>37</v>
      </c>
      <c r="AX525" s="13" t="s">
        <v>73</v>
      </c>
      <c r="AY525" s="227" t="s">
        <v>159</v>
      </c>
    </row>
    <row r="526" spans="2:51" s="13" customFormat="1" ht="13.5">
      <c r="B526" s="216"/>
      <c r="C526" s="217"/>
      <c r="D526" s="206" t="s">
        <v>168</v>
      </c>
      <c r="E526" s="240" t="s">
        <v>20</v>
      </c>
      <c r="F526" s="238" t="s">
        <v>639</v>
      </c>
      <c r="G526" s="217"/>
      <c r="H526" s="239">
        <v>5.4</v>
      </c>
      <c r="I526" s="222"/>
      <c r="J526" s="217"/>
      <c r="K526" s="217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168</v>
      </c>
      <c r="AU526" s="227" t="s">
        <v>176</v>
      </c>
      <c r="AV526" s="13" t="s">
        <v>81</v>
      </c>
      <c r="AW526" s="13" t="s">
        <v>37</v>
      </c>
      <c r="AX526" s="13" t="s">
        <v>73</v>
      </c>
      <c r="AY526" s="227" t="s">
        <v>159</v>
      </c>
    </row>
    <row r="527" spans="2:51" s="13" customFormat="1" ht="13.5">
      <c r="B527" s="216"/>
      <c r="C527" s="217"/>
      <c r="D527" s="206" t="s">
        <v>168</v>
      </c>
      <c r="E527" s="240" t="s">
        <v>20</v>
      </c>
      <c r="F527" s="238" t="s">
        <v>640</v>
      </c>
      <c r="G527" s="217"/>
      <c r="H527" s="239">
        <v>5</v>
      </c>
      <c r="I527" s="222"/>
      <c r="J527" s="217"/>
      <c r="K527" s="217"/>
      <c r="L527" s="223"/>
      <c r="M527" s="224"/>
      <c r="N527" s="225"/>
      <c r="O527" s="225"/>
      <c r="P527" s="225"/>
      <c r="Q527" s="225"/>
      <c r="R527" s="225"/>
      <c r="S527" s="225"/>
      <c r="T527" s="226"/>
      <c r="AT527" s="227" t="s">
        <v>168</v>
      </c>
      <c r="AU527" s="227" t="s">
        <v>176</v>
      </c>
      <c r="AV527" s="13" t="s">
        <v>81</v>
      </c>
      <c r="AW527" s="13" t="s">
        <v>37</v>
      </c>
      <c r="AX527" s="13" t="s">
        <v>73</v>
      </c>
      <c r="AY527" s="227" t="s">
        <v>159</v>
      </c>
    </row>
    <row r="528" spans="2:51" s="13" customFormat="1" ht="13.5">
      <c r="B528" s="216"/>
      <c r="C528" s="217"/>
      <c r="D528" s="218" t="s">
        <v>168</v>
      </c>
      <c r="E528" s="219" t="s">
        <v>20</v>
      </c>
      <c r="F528" s="220" t="s">
        <v>641</v>
      </c>
      <c r="G528" s="217"/>
      <c r="H528" s="221">
        <v>9</v>
      </c>
      <c r="I528" s="222"/>
      <c r="J528" s="217"/>
      <c r="K528" s="217"/>
      <c r="L528" s="223"/>
      <c r="M528" s="224"/>
      <c r="N528" s="225"/>
      <c r="O528" s="225"/>
      <c r="P528" s="225"/>
      <c r="Q528" s="225"/>
      <c r="R528" s="225"/>
      <c r="S528" s="225"/>
      <c r="T528" s="226"/>
      <c r="AT528" s="227" t="s">
        <v>168</v>
      </c>
      <c r="AU528" s="227" t="s">
        <v>176</v>
      </c>
      <c r="AV528" s="13" t="s">
        <v>81</v>
      </c>
      <c r="AW528" s="13" t="s">
        <v>37</v>
      </c>
      <c r="AX528" s="13" t="s">
        <v>73</v>
      </c>
      <c r="AY528" s="227" t="s">
        <v>159</v>
      </c>
    </row>
    <row r="529" spans="2:65" s="1" customFormat="1" ht="22.5" customHeight="1">
      <c r="B529" s="34"/>
      <c r="C529" s="192" t="s">
        <v>642</v>
      </c>
      <c r="D529" s="192" t="s">
        <v>161</v>
      </c>
      <c r="E529" s="193" t="s">
        <v>643</v>
      </c>
      <c r="F529" s="194" t="s">
        <v>644</v>
      </c>
      <c r="G529" s="195" t="s">
        <v>235</v>
      </c>
      <c r="H529" s="196">
        <v>5.868</v>
      </c>
      <c r="I529" s="197"/>
      <c r="J529" s="198">
        <f>ROUND(I529*H529,2)</f>
        <v>0</v>
      </c>
      <c r="K529" s="194" t="s">
        <v>165</v>
      </c>
      <c r="L529" s="54"/>
      <c r="M529" s="199" t="s">
        <v>20</v>
      </c>
      <c r="N529" s="200" t="s">
        <v>44</v>
      </c>
      <c r="O529" s="35"/>
      <c r="P529" s="201">
        <f>O529*H529</f>
        <v>0</v>
      </c>
      <c r="Q529" s="201">
        <v>0.04</v>
      </c>
      <c r="R529" s="201">
        <f>Q529*H529</f>
        <v>0.23472</v>
      </c>
      <c r="S529" s="201">
        <v>0</v>
      </c>
      <c r="T529" s="202">
        <f>S529*H529</f>
        <v>0</v>
      </c>
      <c r="AR529" s="17" t="s">
        <v>166</v>
      </c>
      <c r="AT529" s="17" t="s">
        <v>161</v>
      </c>
      <c r="AU529" s="17" t="s">
        <v>176</v>
      </c>
      <c r="AY529" s="17" t="s">
        <v>159</v>
      </c>
      <c r="BE529" s="203">
        <f>IF(N529="základní",J529,0)</f>
        <v>0</v>
      </c>
      <c r="BF529" s="203">
        <f>IF(N529="snížená",J529,0)</f>
        <v>0</v>
      </c>
      <c r="BG529" s="203">
        <f>IF(N529="zákl. přenesená",J529,0)</f>
        <v>0</v>
      </c>
      <c r="BH529" s="203">
        <f>IF(N529="sníž. přenesená",J529,0)</f>
        <v>0</v>
      </c>
      <c r="BI529" s="203">
        <f>IF(N529="nulová",J529,0)</f>
        <v>0</v>
      </c>
      <c r="BJ529" s="17" t="s">
        <v>22</v>
      </c>
      <c r="BK529" s="203">
        <f>ROUND(I529*H529,2)</f>
        <v>0</v>
      </c>
      <c r="BL529" s="17" t="s">
        <v>166</v>
      </c>
      <c r="BM529" s="17" t="s">
        <v>645</v>
      </c>
    </row>
    <row r="530" spans="2:51" s="12" customFormat="1" ht="27">
      <c r="B530" s="204"/>
      <c r="C530" s="205"/>
      <c r="D530" s="206" t="s">
        <v>168</v>
      </c>
      <c r="E530" s="207" t="s">
        <v>20</v>
      </c>
      <c r="F530" s="208" t="s">
        <v>646</v>
      </c>
      <c r="G530" s="205"/>
      <c r="H530" s="209" t="s">
        <v>20</v>
      </c>
      <c r="I530" s="210"/>
      <c r="J530" s="205"/>
      <c r="K530" s="205"/>
      <c r="L530" s="211"/>
      <c r="M530" s="212"/>
      <c r="N530" s="213"/>
      <c r="O530" s="213"/>
      <c r="P530" s="213"/>
      <c r="Q530" s="213"/>
      <c r="R530" s="213"/>
      <c r="S530" s="213"/>
      <c r="T530" s="214"/>
      <c r="AT530" s="215" t="s">
        <v>168</v>
      </c>
      <c r="AU530" s="215" t="s">
        <v>176</v>
      </c>
      <c r="AV530" s="12" t="s">
        <v>22</v>
      </c>
      <c r="AW530" s="12" t="s">
        <v>37</v>
      </c>
      <c r="AX530" s="12" t="s">
        <v>73</v>
      </c>
      <c r="AY530" s="215" t="s">
        <v>159</v>
      </c>
    </row>
    <row r="531" spans="2:51" s="12" customFormat="1" ht="13.5">
      <c r="B531" s="204"/>
      <c r="C531" s="205"/>
      <c r="D531" s="206" t="s">
        <v>168</v>
      </c>
      <c r="E531" s="207" t="s">
        <v>20</v>
      </c>
      <c r="F531" s="208" t="s">
        <v>170</v>
      </c>
      <c r="G531" s="205"/>
      <c r="H531" s="209" t="s">
        <v>20</v>
      </c>
      <c r="I531" s="210"/>
      <c r="J531" s="205"/>
      <c r="K531" s="205"/>
      <c r="L531" s="211"/>
      <c r="M531" s="212"/>
      <c r="N531" s="213"/>
      <c r="O531" s="213"/>
      <c r="P531" s="213"/>
      <c r="Q531" s="213"/>
      <c r="R531" s="213"/>
      <c r="S531" s="213"/>
      <c r="T531" s="214"/>
      <c r="AT531" s="215" t="s">
        <v>168</v>
      </c>
      <c r="AU531" s="215" t="s">
        <v>176</v>
      </c>
      <c r="AV531" s="12" t="s">
        <v>22</v>
      </c>
      <c r="AW531" s="12" t="s">
        <v>37</v>
      </c>
      <c r="AX531" s="12" t="s">
        <v>73</v>
      </c>
      <c r="AY531" s="215" t="s">
        <v>159</v>
      </c>
    </row>
    <row r="532" spans="2:51" s="12" customFormat="1" ht="13.5">
      <c r="B532" s="204"/>
      <c r="C532" s="205"/>
      <c r="D532" s="206" t="s">
        <v>168</v>
      </c>
      <c r="E532" s="207" t="s">
        <v>20</v>
      </c>
      <c r="F532" s="208" t="s">
        <v>647</v>
      </c>
      <c r="G532" s="205"/>
      <c r="H532" s="209" t="s">
        <v>20</v>
      </c>
      <c r="I532" s="210"/>
      <c r="J532" s="205"/>
      <c r="K532" s="205"/>
      <c r="L532" s="211"/>
      <c r="M532" s="212"/>
      <c r="N532" s="213"/>
      <c r="O532" s="213"/>
      <c r="P532" s="213"/>
      <c r="Q532" s="213"/>
      <c r="R532" s="213"/>
      <c r="S532" s="213"/>
      <c r="T532" s="214"/>
      <c r="AT532" s="215" t="s">
        <v>168</v>
      </c>
      <c r="AU532" s="215" t="s">
        <v>176</v>
      </c>
      <c r="AV532" s="12" t="s">
        <v>22</v>
      </c>
      <c r="AW532" s="12" t="s">
        <v>37</v>
      </c>
      <c r="AX532" s="12" t="s">
        <v>73</v>
      </c>
      <c r="AY532" s="215" t="s">
        <v>159</v>
      </c>
    </row>
    <row r="533" spans="2:51" s="12" customFormat="1" ht="13.5">
      <c r="B533" s="204"/>
      <c r="C533" s="205"/>
      <c r="D533" s="206" t="s">
        <v>168</v>
      </c>
      <c r="E533" s="207" t="s">
        <v>20</v>
      </c>
      <c r="F533" s="208" t="s">
        <v>627</v>
      </c>
      <c r="G533" s="205"/>
      <c r="H533" s="209" t="s">
        <v>20</v>
      </c>
      <c r="I533" s="210"/>
      <c r="J533" s="205"/>
      <c r="K533" s="205"/>
      <c r="L533" s="211"/>
      <c r="M533" s="212"/>
      <c r="N533" s="213"/>
      <c r="O533" s="213"/>
      <c r="P533" s="213"/>
      <c r="Q533" s="213"/>
      <c r="R533" s="213"/>
      <c r="S533" s="213"/>
      <c r="T533" s="214"/>
      <c r="AT533" s="215" t="s">
        <v>168</v>
      </c>
      <c r="AU533" s="215" t="s">
        <v>176</v>
      </c>
      <c r="AV533" s="12" t="s">
        <v>22</v>
      </c>
      <c r="AW533" s="12" t="s">
        <v>37</v>
      </c>
      <c r="AX533" s="12" t="s">
        <v>73</v>
      </c>
      <c r="AY533" s="215" t="s">
        <v>159</v>
      </c>
    </row>
    <row r="534" spans="2:51" s="13" customFormat="1" ht="13.5">
      <c r="B534" s="216"/>
      <c r="C534" s="217"/>
      <c r="D534" s="206" t="s">
        <v>168</v>
      </c>
      <c r="E534" s="240" t="s">
        <v>20</v>
      </c>
      <c r="F534" s="238" t="s">
        <v>648</v>
      </c>
      <c r="G534" s="217"/>
      <c r="H534" s="239">
        <v>2.305</v>
      </c>
      <c r="I534" s="222"/>
      <c r="J534" s="217"/>
      <c r="K534" s="217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168</v>
      </c>
      <c r="AU534" s="227" t="s">
        <v>176</v>
      </c>
      <c r="AV534" s="13" t="s">
        <v>81</v>
      </c>
      <c r="AW534" s="13" t="s">
        <v>37</v>
      </c>
      <c r="AX534" s="13" t="s">
        <v>73</v>
      </c>
      <c r="AY534" s="227" t="s">
        <v>159</v>
      </c>
    </row>
    <row r="535" spans="2:51" s="12" customFormat="1" ht="13.5">
      <c r="B535" s="204"/>
      <c r="C535" s="205"/>
      <c r="D535" s="206" t="s">
        <v>168</v>
      </c>
      <c r="E535" s="207" t="s">
        <v>20</v>
      </c>
      <c r="F535" s="208" t="s">
        <v>630</v>
      </c>
      <c r="G535" s="205"/>
      <c r="H535" s="209" t="s">
        <v>20</v>
      </c>
      <c r="I535" s="210"/>
      <c r="J535" s="205"/>
      <c r="K535" s="205"/>
      <c r="L535" s="211"/>
      <c r="M535" s="212"/>
      <c r="N535" s="213"/>
      <c r="O535" s="213"/>
      <c r="P535" s="213"/>
      <c r="Q535" s="213"/>
      <c r="R535" s="213"/>
      <c r="S535" s="213"/>
      <c r="T535" s="214"/>
      <c r="AT535" s="215" t="s">
        <v>168</v>
      </c>
      <c r="AU535" s="215" t="s">
        <v>176</v>
      </c>
      <c r="AV535" s="12" t="s">
        <v>22</v>
      </c>
      <c r="AW535" s="12" t="s">
        <v>37</v>
      </c>
      <c r="AX535" s="12" t="s">
        <v>73</v>
      </c>
      <c r="AY535" s="215" t="s">
        <v>159</v>
      </c>
    </row>
    <row r="536" spans="2:51" s="13" customFormat="1" ht="13.5">
      <c r="B536" s="216"/>
      <c r="C536" s="217"/>
      <c r="D536" s="206" t="s">
        <v>168</v>
      </c>
      <c r="E536" s="240" t="s">
        <v>20</v>
      </c>
      <c r="F536" s="238" t="s">
        <v>649</v>
      </c>
      <c r="G536" s="217"/>
      <c r="H536" s="239">
        <v>1.023</v>
      </c>
      <c r="I536" s="222"/>
      <c r="J536" s="217"/>
      <c r="K536" s="217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168</v>
      </c>
      <c r="AU536" s="227" t="s">
        <v>176</v>
      </c>
      <c r="AV536" s="13" t="s">
        <v>81</v>
      </c>
      <c r="AW536" s="13" t="s">
        <v>37</v>
      </c>
      <c r="AX536" s="13" t="s">
        <v>73</v>
      </c>
      <c r="AY536" s="227" t="s">
        <v>159</v>
      </c>
    </row>
    <row r="537" spans="2:51" s="12" customFormat="1" ht="13.5">
      <c r="B537" s="204"/>
      <c r="C537" s="205"/>
      <c r="D537" s="206" t="s">
        <v>168</v>
      </c>
      <c r="E537" s="207" t="s">
        <v>20</v>
      </c>
      <c r="F537" s="208" t="s">
        <v>633</v>
      </c>
      <c r="G537" s="205"/>
      <c r="H537" s="209" t="s">
        <v>20</v>
      </c>
      <c r="I537" s="210"/>
      <c r="J537" s="205"/>
      <c r="K537" s="205"/>
      <c r="L537" s="211"/>
      <c r="M537" s="212"/>
      <c r="N537" s="213"/>
      <c r="O537" s="213"/>
      <c r="P537" s="213"/>
      <c r="Q537" s="213"/>
      <c r="R537" s="213"/>
      <c r="S537" s="213"/>
      <c r="T537" s="214"/>
      <c r="AT537" s="215" t="s">
        <v>168</v>
      </c>
      <c r="AU537" s="215" t="s">
        <v>176</v>
      </c>
      <c r="AV537" s="12" t="s">
        <v>22</v>
      </c>
      <c r="AW537" s="12" t="s">
        <v>37</v>
      </c>
      <c r="AX537" s="12" t="s">
        <v>73</v>
      </c>
      <c r="AY537" s="215" t="s">
        <v>159</v>
      </c>
    </row>
    <row r="538" spans="2:51" s="13" customFormat="1" ht="13.5">
      <c r="B538" s="216"/>
      <c r="C538" s="217"/>
      <c r="D538" s="206" t="s">
        <v>168</v>
      </c>
      <c r="E538" s="240" t="s">
        <v>20</v>
      </c>
      <c r="F538" s="238" t="s">
        <v>650</v>
      </c>
      <c r="G538" s="217"/>
      <c r="H538" s="239">
        <v>1.505</v>
      </c>
      <c r="I538" s="222"/>
      <c r="J538" s="217"/>
      <c r="K538" s="217"/>
      <c r="L538" s="223"/>
      <c r="M538" s="224"/>
      <c r="N538" s="225"/>
      <c r="O538" s="225"/>
      <c r="P538" s="225"/>
      <c r="Q538" s="225"/>
      <c r="R538" s="225"/>
      <c r="S538" s="225"/>
      <c r="T538" s="226"/>
      <c r="AT538" s="227" t="s">
        <v>168</v>
      </c>
      <c r="AU538" s="227" t="s">
        <v>176</v>
      </c>
      <c r="AV538" s="13" t="s">
        <v>81</v>
      </c>
      <c r="AW538" s="13" t="s">
        <v>37</v>
      </c>
      <c r="AX538" s="13" t="s">
        <v>73</v>
      </c>
      <c r="AY538" s="227" t="s">
        <v>159</v>
      </c>
    </row>
    <row r="539" spans="2:51" s="12" customFormat="1" ht="13.5">
      <c r="B539" s="204"/>
      <c r="C539" s="205"/>
      <c r="D539" s="206" t="s">
        <v>168</v>
      </c>
      <c r="E539" s="207" t="s">
        <v>20</v>
      </c>
      <c r="F539" s="208" t="s">
        <v>637</v>
      </c>
      <c r="G539" s="205"/>
      <c r="H539" s="209" t="s">
        <v>20</v>
      </c>
      <c r="I539" s="210"/>
      <c r="J539" s="205"/>
      <c r="K539" s="205"/>
      <c r="L539" s="211"/>
      <c r="M539" s="212"/>
      <c r="N539" s="213"/>
      <c r="O539" s="213"/>
      <c r="P539" s="213"/>
      <c r="Q539" s="213"/>
      <c r="R539" s="213"/>
      <c r="S539" s="213"/>
      <c r="T539" s="214"/>
      <c r="AT539" s="215" t="s">
        <v>168</v>
      </c>
      <c r="AU539" s="215" t="s">
        <v>176</v>
      </c>
      <c r="AV539" s="12" t="s">
        <v>22</v>
      </c>
      <c r="AW539" s="12" t="s">
        <v>37</v>
      </c>
      <c r="AX539" s="12" t="s">
        <v>73</v>
      </c>
      <c r="AY539" s="215" t="s">
        <v>159</v>
      </c>
    </row>
    <row r="540" spans="2:51" s="13" customFormat="1" ht="13.5">
      <c r="B540" s="216"/>
      <c r="C540" s="217"/>
      <c r="D540" s="218" t="s">
        <v>168</v>
      </c>
      <c r="E540" s="219" t="s">
        <v>20</v>
      </c>
      <c r="F540" s="220" t="s">
        <v>651</v>
      </c>
      <c r="G540" s="217"/>
      <c r="H540" s="221">
        <v>1.035</v>
      </c>
      <c r="I540" s="222"/>
      <c r="J540" s="217"/>
      <c r="K540" s="217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168</v>
      </c>
      <c r="AU540" s="227" t="s">
        <v>176</v>
      </c>
      <c r="AV540" s="13" t="s">
        <v>81</v>
      </c>
      <c r="AW540" s="13" t="s">
        <v>37</v>
      </c>
      <c r="AX540" s="13" t="s">
        <v>73</v>
      </c>
      <c r="AY540" s="227" t="s">
        <v>159</v>
      </c>
    </row>
    <row r="541" spans="2:65" s="1" customFormat="1" ht="22.5" customHeight="1">
      <c r="B541" s="34"/>
      <c r="C541" s="192" t="s">
        <v>652</v>
      </c>
      <c r="D541" s="192" t="s">
        <v>161</v>
      </c>
      <c r="E541" s="193" t="s">
        <v>653</v>
      </c>
      <c r="F541" s="194" t="s">
        <v>654</v>
      </c>
      <c r="G541" s="195" t="s">
        <v>235</v>
      </c>
      <c r="H541" s="196">
        <v>607.636</v>
      </c>
      <c r="I541" s="197"/>
      <c r="J541" s="198">
        <f>ROUND(I541*H541,2)</f>
        <v>0</v>
      </c>
      <c r="K541" s="194" t="s">
        <v>165</v>
      </c>
      <c r="L541" s="54"/>
      <c r="M541" s="199" t="s">
        <v>20</v>
      </c>
      <c r="N541" s="200" t="s">
        <v>44</v>
      </c>
      <c r="O541" s="35"/>
      <c r="P541" s="201">
        <f>O541*H541</f>
        <v>0</v>
      </c>
      <c r="Q541" s="201">
        <v>0.00735</v>
      </c>
      <c r="R541" s="201">
        <f>Q541*H541</f>
        <v>4.4661246</v>
      </c>
      <c r="S541" s="201">
        <v>0</v>
      </c>
      <c r="T541" s="202">
        <f>S541*H541</f>
        <v>0</v>
      </c>
      <c r="AR541" s="17" t="s">
        <v>166</v>
      </c>
      <c r="AT541" s="17" t="s">
        <v>161</v>
      </c>
      <c r="AU541" s="17" t="s">
        <v>176</v>
      </c>
      <c r="AY541" s="17" t="s">
        <v>159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17" t="s">
        <v>22</v>
      </c>
      <c r="BK541" s="203">
        <f>ROUND(I541*H541,2)</f>
        <v>0</v>
      </c>
      <c r="BL541" s="17" t="s">
        <v>166</v>
      </c>
      <c r="BM541" s="17" t="s">
        <v>655</v>
      </c>
    </row>
    <row r="542" spans="2:51" s="12" customFormat="1" ht="27">
      <c r="B542" s="204"/>
      <c r="C542" s="205"/>
      <c r="D542" s="206" t="s">
        <v>168</v>
      </c>
      <c r="E542" s="207" t="s">
        <v>20</v>
      </c>
      <c r="F542" s="208" t="s">
        <v>656</v>
      </c>
      <c r="G542" s="205"/>
      <c r="H542" s="209" t="s">
        <v>20</v>
      </c>
      <c r="I542" s="210"/>
      <c r="J542" s="205"/>
      <c r="K542" s="205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168</v>
      </c>
      <c r="AU542" s="215" t="s">
        <v>176</v>
      </c>
      <c r="AV542" s="12" t="s">
        <v>22</v>
      </c>
      <c r="AW542" s="12" t="s">
        <v>37</v>
      </c>
      <c r="AX542" s="12" t="s">
        <v>73</v>
      </c>
      <c r="AY542" s="215" t="s">
        <v>159</v>
      </c>
    </row>
    <row r="543" spans="2:51" s="12" customFormat="1" ht="13.5">
      <c r="B543" s="204"/>
      <c r="C543" s="205"/>
      <c r="D543" s="206" t="s">
        <v>168</v>
      </c>
      <c r="E543" s="207" t="s">
        <v>20</v>
      </c>
      <c r="F543" s="208" t="s">
        <v>170</v>
      </c>
      <c r="G543" s="205"/>
      <c r="H543" s="209" t="s">
        <v>20</v>
      </c>
      <c r="I543" s="210"/>
      <c r="J543" s="205"/>
      <c r="K543" s="205"/>
      <c r="L543" s="211"/>
      <c r="M543" s="212"/>
      <c r="N543" s="213"/>
      <c r="O543" s="213"/>
      <c r="P543" s="213"/>
      <c r="Q543" s="213"/>
      <c r="R543" s="213"/>
      <c r="S543" s="213"/>
      <c r="T543" s="214"/>
      <c r="AT543" s="215" t="s">
        <v>168</v>
      </c>
      <c r="AU543" s="215" t="s">
        <v>176</v>
      </c>
      <c r="AV543" s="12" t="s">
        <v>22</v>
      </c>
      <c r="AW543" s="12" t="s">
        <v>37</v>
      </c>
      <c r="AX543" s="12" t="s">
        <v>73</v>
      </c>
      <c r="AY543" s="215" t="s">
        <v>159</v>
      </c>
    </row>
    <row r="544" spans="2:51" s="12" customFormat="1" ht="13.5">
      <c r="B544" s="204"/>
      <c r="C544" s="205"/>
      <c r="D544" s="206" t="s">
        <v>168</v>
      </c>
      <c r="E544" s="207" t="s">
        <v>20</v>
      </c>
      <c r="F544" s="208" t="s">
        <v>657</v>
      </c>
      <c r="G544" s="205"/>
      <c r="H544" s="209" t="s">
        <v>20</v>
      </c>
      <c r="I544" s="210"/>
      <c r="J544" s="205"/>
      <c r="K544" s="205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168</v>
      </c>
      <c r="AU544" s="215" t="s">
        <v>176</v>
      </c>
      <c r="AV544" s="12" t="s">
        <v>22</v>
      </c>
      <c r="AW544" s="12" t="s">
        <v>37</v>
      </c>
      <c r="AX544" s="12" t="s">
        <v>73</v>
      </c>
      <c r="AY544" s="215" t="s">
        <v>159</v>
      </c>
    </row>
    <row r="545" spans="2:51" s="13" customFormat="1" ht="13.5">
      <c r="B545" s="216"/>
      <c r="C545" s="217"/>
      <c r="D545" s="206" t="s">
        <v>168</v>
      </c>
      <c r="E545" s="240" t="s">
        <v>20</v>
      </c>
      <c r="F545" s="238" t="s">
        <v>658</v>
      </c>
      <c r="G545" s="217"/>
      <c r="H545" s="239">
        <v>6.96</v>
      </c>
      <c r="I545" s="222"/>
      <c r="J545" s="217"/>
      <c r="K545" s="217"/>
      <c r="L545" s="223"/>
      <c r="M545" s="224"/>
      <c r="N545" s="225"/>
      <c r="O545" s="225"/>
      <c r="P545" s="225"/>
      <c r="Q545" s="225"/>
      <c r="R545" s="225"/>
      <c r="S545" s="225"/>
      <c r="T545" s="226"/>
      <c r="AT545" s="227" t="s">
        <v>168</v>
      </c>
      <c r="AU545" s="227" t="s">
        <v>176</v>
      </c>
      <c r="AV545" s="13" t="s">
        <v>81</v>
      </c>
      <c r="AW545" s="13" t="s">
        <v>37</v>
      </c>
      <c r="AX545" s="13" t="s">
        <v>73</v>
      </c>
      <c r="AY545" s="227" t="s">
        <v>159</v>
      </c>
    </row>
    <row r="546" spans="2:51" s="12" customFormat="1" ht="13.5">
      <c r="B546" s="204"/>
      <c r="C546" s="205"/>
      <c r="D546" s="206" t="s">
        <v>168</v>
      </c>
      <c r="E546" s="207" t="s">
        <v>20</v>
      </c>
      <c r="F546" s="208" t="s">
        <v>623</v>
      </c>
      <c r="G546" s="205"/>
      <c r="H546" s="209" t="s">
        <v>20</v>
      </c>
      <c r="I546" s="210"/>
      <c r="J546" s="205"/>
      <c r="K546" s="205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168</v>
      </c>
      <c r="AU546" s="215" t="s">
        <v>176</v>
      </c>
      <c r="AV546" s="12" t="s">
        <v>22</v>
      </c>
      <c r="AW546" s="12" t="s">
        <v>37</v>
      </c>
      <c r="AX546" s="12" t="s">
        <v>73</v>
      </c>
      <c r="AY546" s="215" t="s">
        <v>159</v>
      </c>
    </row>
    <row r="547" spans="2:51" s="13" customFormat="1" ht="13.5">
      <c r="B547" s="216"/>
      <c r="C547" s="217"/>
      <c r="D547" s="206" t="s">
        <v>168</v>
      </c>
      <c r="E547" s="240" t="s">
        <v>20</v>
      </c>
      <c r="F547" s="238" t="s">
        <v>659</v>
      </c>
      <c r="G547" s="217"/>
      <c r="H547" s="239">
        <v>26.46</v>
      </c>
      <c r="I547" s="222"/>
      <c r="J547" s="217"/>
      <c r="K547" s="217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168</v>
      </c>
      <c r="AU547" s="227" t="s">
        <v>176</v>
      </c>
      <c r="AV547" s="13" t="s">
        <v>81</v>
      </c>
      <c r="AW547" s="13" t="s">
        <v>37</v>
      </c>
      <c r="AX547" s="13" t="s">
        <v>73</v>
      </c>
      <c r="AY547" s="227" t="s">
        <v>159</v>
      </c>
    </row>
    <row r="548" spans="2:51" s="13" customFormat="1" ht="13.5">
      <c r="B548" s="216"/>
      <c r="C548" s="217"/>
      <c r="D548" s="206" t="s">
        <v>168</v>
      </c>
      <c r="E548" s="240" t="s">
        <v>20</v>
      </c>
      <c r="F548" s="238" t="s">
        <v>660</v>
      </c>
      <c r="G548" s="217"/>
      <c r="H548" s="239">
        <v>30.015</v>
      </c>
      <c r="I548" s="222"/>
      <c r="J548" s="217"/>
      <c r="K548" s="217"/>
      <c r="L548" s="223"/>
      <c r="M548" s="224"/>
      <c r="N548" s="225"/>
      <c r="O548" s="225"/>
      <c r="P548" s="225"/>
      <c r="Q548" s="225"/>
      <c r="R548" s="225"/>
      <c r="S548" s="225"/>
      <c r="T548" s="226"/>
      <c r="AT548" s="227" t="s">
        <v>168</v>
      </c>
      <c r="AU548" s="227" t="s">
        <v>176</v>
      </c>
      <c r="AV548" s="13" t="s">
        <v>81</v>
      </c>
      <c r="AW548" s="13" t="s">
        <v>37</v>
      </c>
      <c r="AX548" s="13" t="s">
        <v>73</v>
      </c>
      <c r="AY548" s="227" t="s">
        <v>159</v>
      </c>
    </row>
    <row r="549" spans="2:51" s="13" customFormat="1" ht="13.5">
      <c r="B549" s="216"/>
      <c r="C549" s="217"/>
      <c r="D549" s="206" t="s">
        <v>168</v>
      </c>
      <c r="E549" s="240" t="s">
        <v>20</v>
      </c>
      <c r="F549" s="238" t="s">
        <v>661</v>
      </c>
      <c r="G549" s="217"/>
      <c r="H549" s="239">
        <v>30.287</v>
      </c>
      <c r="I549" s="222"/>
      <c r="J549" s="217"/>
      <c r="K549" s="217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168</v>
      </c>
      <c r="AU549" s="227" t="s">
        <v>176</v>
      </c>
      <c r="AV549" s="13" t="s">
        <v>81</v>
      </c>
      <c r="AW549" s="13" t="s">
        <v>37</v>
      </c>
      <c r="AX549" s="13" t="s">
        <v>73</v>
      </c>
      <c r="AY549" s="227" t="s">
        <v>159</v>
      </c>
    </row>
    <row r="550" spans="2:51" s="13" customFormat="1" ht="13.5">
      <c r="B550" s="216"/>
      <c r="C550" s="217"/>
      <c r="D550" s="206" t="s">
        <v>168</v>
      </c>
      <c r="E550" s="240" t="s">
        <v>20</v>
      </c>
      <c r="F550" s="238" t="s">
        <v>662</v>
      </c>
      <c r="G550" s="217"/>
      <c r="H550" s="239">
        <v>5.1</v>
      </c>
      <c r="I550" s="222"/>
      <c r="J550" s="217"/>
      <c r="K550" s="217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168</v>
      </c>
      <c r="AU550" s="227" t="s">
        <v>176</v>
      </c>
      <c r="AV550" s="13" t="s">
        <v>81</v>
      </c>
      <c r="AW550" s="13" t="s">
        <v>37</v>
      </c>
      <c r="AX550" s="13" t="s">
        <v>73</v>
      </c>
      <c r="AY550" s="227" t="s">
        <v>159</v>
      </c>
    </row>
    <row r="551" spans="2:51" s="12" customFormat="1" ht="13.5">
      <c r="B551" s="204"/>
      <c r="C551" s="205"/>
      <c r="D551" s="206" t="s">
        <v>168</v>
      </c>
      <c r="E551" s="207" t="s">
        <v>20</v>
      </c>
      <c r="F551" s="208" t="s">
        <v>627</v>
      </c>
      <c r="G551" s="205"/>
      <c r="H551" s="209" t="s">
        <v>20</v>
      </c>
      <c r="I551" s="210"/>
      <c r="J551" s="205"/>
      <c r="K551" s="205"/>
      <c r="L551" s="211"/>
      <c r="M551" s="212"/>
      <c r="N551" s="213"/>
      <c r="O551" s="213"/>
      <c r="P551" s="213"/>
      <c r="Q551" s="213"/>
      <c r="R551" s="213"/>
      <c r="S551" s="213"/>
      <c r="T551" s="214"/>
      <c r="AT551" s="215" t="s">
        <v>168</v>
      </c>
      <c r="AU551" s="215" t="s">
        <v>176</v>
      </c>
      <c r="AV551" s="12" t="s">
        <v>22</v>
      </c>
      <c r="AW551" s="12" t="s">
        <v>37</v>
      </c>
      <c r="AX551" s="12" t="s">
        <v>73</v>
      </c>
      <c r="AY551" s="215" t="s">
        <v>159</v>
      </c>
    </row>
    <row r="552" spans="2:51" s="13" customFormat="1" ht="27">
      <c r="B552" s="216"/>
      <c r="C552" s="217"/>
      <c r="D552" s="206" t="s">
        <v>168</v>
      </c>
      <c r="E552" s="240" t="s">
        <v>20</v>
      </c>
      <c r="F552" s="238" t="s">
        <v>663</v>
      </c>
      <c r="G552" s="217"/>
      <c r="H552" s="239">
        <v>103.265</v>
      </c>
      <c r="I552" s="222"/>
      <c r="J552" s="217"/>
      <c r="K552" s="217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168</v>
      </c>
      <c r="AU552" s="227" t="s">
        <v>176</v>
      </c>
      <c r="AV552" s="13" t="s">
        <v>81</v>
      </c>
      <c r="AW552" s="13" t="s">
        <v>37</v>
      </c>
      <c r="AX552" s="13" t="s">
        <v>73</v>
      </c>
      <c r="AY552" s="227" t="s">
        <v>159</v>
      </c>
    </row>
    <row r="553" spans="2:51" s="12" customFormat="1" ht="13.5">
      <c r="B553" s="204"/>
      <c r="C553" s="205"/>
      <c r="D553" s="206" t="s">
        <v>168</v>
      </c>
      <c r="E553" s="207" t="s">
        <v>20</v>
      </c>
      <c r="F553" s="208" t="s">
        <v>630</v>
      </c>
      <c r="G553" s="205"/>
      <c r="H553" s="209" t="s">
        <v>20</v>
      </c>
      <c r="I553" s="210"/>
      <c r="J553" s="205"/>
      <c r="K553" s="205"/>
      <c r="L553" s="211"/>
      <c r="M553" s="212"/>
      <c r="N553" s="213"/>
      <c r="O553" s="213"/>
      <c r="P553" s="213"/>
      <c r="Q553" s="213"/>
      <c r="R553" s="213"/>
      <c r="S553" s="213"/>
      <c r="T553" s="214"/>
      <c r="AT553" s="215" t="s">
        <v>168</v>
      </c>
      <c r="AU553" s="215" t="s">
        <v>176</v>
      </c>
      <c r="AV553" s="12" t="s">
        <v>22</v>
      </c>
      <c r="AW553" s="12" t="s">
        <v>37</v>
      </c>
      <c r="AX553" s="12" t="s">
        <v>73</v>
      </c>
      <c r="AY553" s="215" t="s">
        <v>159</v>
      </c>
    </row>
    <row r="554" spans="2:51" s="13" customFormat="1" ht="27">
      <c r="B554" s="216"/>
      <c r="C554" s="217"/>
      <c r="D554" s="206" t="s">
        <v>168</v>
      </c>
      <c r="E554" s="240" t="s">
        <v>20</v>
      </c>
      <c r="F554" s="238" t="s">
        <v>664</v>
      </c>
      <c r="G554" s="217"/>
      <c r="H554" s="239">
        <v>107.764</v>
      </c>
      <c r="I554" s="222"/>
      <c r="J554" s="217"/>
      <c r="K554" s="217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168</v>
      </c>
      <c r="AU554" s="227" t="s">
        <v>176</v>
      </c>
      <c r="AV554" s="13" t="s">
        <v>81</v>
      </c>
      <c r="AW554" s="13" t="s">
        <v>37</v>
      </c>
      <c r="AX554" s="13" t="s">
        <v>73</v>
      </c>
      <c r="AY554" s="227" t="s">
        <v>159</v>
      </c>
    </row>
    <row r="555" spans="2:51" s="13" customFormat="1" ht="13.5">
      <c r="B555" s="216"/>
      <c r="C555" s="217"/>
      <c r="D555" s="206" t="s">
        <v>168</v>
      </c>
      <c r="E555" s="240" t="s">
        <v>20</v>
      </c>
      <c r="F555" s="238" t="s">
        <v>665</v>
      </c>
      <c r="G555" s="217"/>
      <c r="H555" s="239">
        <v>3.42</v>
      </c>
      <c r="I555" s="222"/>
      <c r="J555" s="217"/>
      <c r="K555" s="217"/>
      <c r="L555" s="223"/>
      <c r="M555" s="224"/>
      <c r="N555" s="225"/>
      <c r="O555" s="225"/>
      <c r="P555" s="225"/>
      <c r="Q555" s="225"/>
      <c r="R555" s="225"/>
      <c r="S555" s="225"/>
      <c r="T555" s="226"/>
      <c r="AT555" s="227" t="s">
        <v>168</v>
      </c>
      <c r="AU555" s="227" t="s">
        <v>176</v>
      </c>
      <c r="AV555" s="13" t="s">
        <v>81</v>
      </c>
      <c r="AW555" s="13" t="s">
        <v>37</v>
      </c>
      <c r="AX555" s="13" t="s">
        <v>73</v>
      </c>
      <c r="AY555" s="227" t="s">
        <v>159</v>
      </c>
    </row>
    <row r="556" spans="2:51" s="13" customFormat="1" ht="13.5">
      <c r="B556" s="216"/>
      <c r="C556" s="217"/>
      <c r="D556" s="206" t="s">
        <v>168</v>
      </c>
      <c r="E556" s="240" t="s">
        <v>20</v>
      </c>
      <c r="F556" s="238" t="s">
        <v>666</v>
      </c>
      <c r="G556" s="217"/>
      <c r="H556" s="239">
        <v>9.12</v>
      </c>
      <c r="I556" s="222"/>
      <c r="J556" s="217"/>
      <c r="K556" s="217"/>
      <c r="L556" s="223"/>
      <c r="M556" s="224"/>
      <c r="N556" s="225"/>
      <c r="O556" s="225"/>
      <c r="P556" s="225"/>
      <c r="Q556" s="225"/>
      <c r="R556" s="225"/>
      <c r="S556" s="225"/>
      <c r="T556" s="226"/>
      <c r="AT556" s="227" t="s">
        <v>168</v>
      </c>
      <c r="AU556" s="227" t="s">
        <v>176</v>
      </c>
      <c r="AV556" s="13" t="s">
        <v>81</v>
      </c>
      <c r="AW556" s="13" t="s">
        <v>37</v>
      </c>
      <c r="AX556" s="13" t="s">
        <v>73</v>
      </c>
      <c r="AY556" s="227" t="s">
        <v>159</v>
      </c>
    </row>
    <row r="557" spans="2:51" s="12" customFormat="1" ht="13.5">
      <c r="B557" s="204"/>
      <c r="C557" s="205"/>
      <c r="D557" s="206" t="s">
        <v>168</v>
      </c>
      <c r="E557" s="207" t="s">
        <v>20</v>
      </c>
      <c r="F557" s="208" t="s">
        <v>633</v>
      </c>
      <c r="G557" s="205"/>
      <c r="H557" s="209" t="s">
        <v>20</v>
      </c>
      <c r="I557" s="210"/>
      <c r="J557" s="205"/>
      <c r="K557" s="205"/>
      <c r="L557" s="211"/>
      <c r="M557" s="212"/>
      <c r="N557" s="213"/>
      <c r="O557" s="213"/>
      <c r="P557" s="213"/>
      <c r="Q557" s="213"/>
      <c r="R557" s="213"/>
      <c r="S557" s="213"/>
      <c r="T557" s="214"/>
      <c r="AT557" s="215" t="s">
        <v>168</v>
      </c>
      <c r="AU557" s="215" t="s">
        <v>176</v>
      </c>
      <c r="AV557" s="12" t="s">
        <v>22</v>
      </c>
      <c r="AW557" s="12" t="s">
        <v>37</v>
      </c>
      <c r="AX557" s="12" t="s">
        <v>73</v>
      </c>
      <c r="AY557" s="215" t="s">
        <v>159</v>
      </c>
    </row>
    <row r="558" spans="2:51" s="13" customFormat="1" ht="13.5">
      <c r="B558" s="216"/>
      <c r="C558" s="217"/>
      <c r="D558" s="206" t="s">
        <v>168</v>
      </c>
      <c r="E558" s="240" t="s">
        <v>20</v>
      </c>
      <c r="F558" s="238" t="s">
        <v>667</v>
      </c>
      <c r="G558" s="217"/>
      <c r="H558" s="239">
        <v>67.84</v>
      </c>
      <c r="I558" s="222"/>
      <c r="J558" s="217"/>
      <c r="K558" s="217"/>
      <c r="L558" s="223"/>
      <c r="M558" s="224"/>
      <c r="N558" s="225"/>
      <c r="O558" s="225"/>
      <c r="P558" s="225"/>
      <c r="Q558" s="225"/>
      <c r="R558" s="225"/>
      <c r="S558" s="225"/>
      <c r="T558" s="226"/>
      <c r="AT558" s="227" t="s">
        <v>168</v>
      </c>
      <c r="AU558" s="227" t="s">
        <v>176</v>
      </c>
      <c r="AV558" s="13" t="s">
        <v>81</v>
      </c>
      <c r="AW558" s="13" t="s">
        <v>37</v>
      </c>
      <c r="AX558" s="13" t="s">
        <v>73</v>
      </c>
      <c r="AY558" s="227" t="s">
        <v>159</v>
      </c>
    </row>
    <row r="559" spans="2:51" s="13" customFormat="1" ht="13.5">
      <c r="B559" s="216"/>
      <c r="C559" s="217"/>
      <c r="D559" s="206" t="s">
        <v>168</v>
      </c>
      <c r="E559" s="240" t="s">
        <v>20</v>
      </c>
      <c r="F559" s="238" t="s">
        <v>668</v>
      </c>
      <c r="G559" s="217"/>
      <c r="H559" s="239">
        <v>32.68</v>
      </c>
      <c r="I559" s="222"/>
      <c r="J559" s="217"/>
      <c r="K559" s="217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168</v>
      </c>
      <c r="AU559" s="227" t="s">
        <v>176</v>
      </c>
      <c r="AV559" s="13" t="s">
        <v>81</v>
      </c>
      <c r="AW559" s="13" t="s">
        <v>37</v>
      </c>
      <c r="AX559" s="13" t="s">
        <v>73</v>
      </c>
      <c r="AY559" s="227" t="s">
        <v>159</v>
      </c>
    </row>
    <row r="560" spans="2:51" s="12" customFormat="1" ht="13.5">
      <c r="B560" s="204"/>
      <c r="C560" s="205"/>
      <c r="D560" s="206" t="s">
        <v>168</v>
      </c>
      <c r="E560" s="207" t="s">
        <v>20</v>
      </c>
      <c r="F560" s="208" t="s">
        <v>637</v>
      </c>
      <c r="G560" s="205"/>
      <c r="H560" s="209" t="s">
        <v>20</v>
      </c>
      <c r="I560" s="210"/>
      <c r="J560" s="205"/>
      <c r="K560" s="205"/>
      <c r="L560" s="211"/>
      <c r="M560" s="212"/>
      <c r="N560" s="213"/>
      <c r="O560" s="213"/>
      <c r="P560" s="213"/>
      <c r="Q560" s="213"/>
      <c r="R560" s="213"/>
      <c r="S560" s="213"/>
      <c r="T560" s="214"/>
      <c r="AT560" s="215" t="s">
        <v>168</v>
      </c>
      <c r="AU560" s="215" t="s">
        <v>176</v>
      </c>
      <c r="AV560" s="12" t="s">
        <v>22</v>
      </c>
      <c r="AW560" s="12" t="s">
        <v>37</v>
      </c>
      <c r="AX560" s="12" t="s">
        <v>73</v>
      </c>
      <c r="AY560" s="215" t="s">
        <v>159</v>
      </c>
    </row>
    <row r="561" spans="2:51" s="13" customFormat="1" ht="13.5">
      <c r="B561" s="216"/>
      <c r="C561" s="217"/>
      <c r="D561" s="206" t="s">
        <v>168</v>
      </c>
      <c r="E561" s="240" t="s">
        <v>20</v>
      </c>
      <c r="F561" s="238" t="s">
        <v>669</v>
      </c>
      <c r="G561" s="217"/>
      <c r="H561" s="239">
        <v>73.842</v>
      </c>
      <c r="I561" s="222"/>
      <c r="J561" s="217"/>
      <c r="K561" s="217"/>
      <c r="L561" s="223"/>
      <c r="M561" s="224"/>
      <c r="N561" s="225"/>
      <c r="O561" s="225"/>
      <c r="P561" s="225"/>
      <c r="Q561" s="225"/>
      <c r="R561" s="225"/>
      <c r="S561" s="225"/>
      <c r="T561" s="226"/>
      <c r="AT561" s="227" t="s">
        <v>168</v>
      </c>
      <c r="AU561" s="227" t="s">
        <v>176</v>
      </c>
      <c r="AV561" s="13" t="s">
        <v>81</v>
      </c>
      <c r="AW561" s="13" t="s">
        <v>37</v>
      </c>
      <c r="AX561" s="13" t="s">
        <v>73</v>
      </c>
      <c r="AY561" s="227" t="s">
        <v>159</v>
      </c>
    </row>
    <row r="562" spans="2:51" s="13" customFormat="1" ht="13.5">
      <c r="B562" s="216"/>
      <c r="C562" s="217"/>
      <c r="D562" s="206" t="s">
        <v>168</v>
      </c>
      <c r="E562" s="240" t="s">
        <v>20</v>
      </c>
      <c r="F562" s="238" t="s">
        <v>670</v>
      </c>
      <c r="G562" s="217"/>
      <c r="H562" s="239">
        <v>27.956</v>
      </c>
      <c r="I562" s="222"/>
      <c r="J562" s="217"/>
      <c r="K562" s="217"/>
      <c r="L562" s="223"/>
      <c r="M562" s="224"/>
      <c r="N562" s="225"/>
      <c r="O562" s="225"/>
      <c r="P562" s="225"/>
      <c r="Q562" s="225"/>
      <c r="R562" s="225"/>
      <c r="S562" s="225"/>
      <c r="T562" s="226"/>
      <c r="AT562" s="227" t="s">
        <v>168</v>
      </c>
      <c r="AU562" s="227" t="s">
        <v>176</v>
      </c>
      <c r="AV562" s="13" t="s">
        <v>81</v>
      </c>
      <c r="AW562" s="13" t="s">
        <v>37</v>
      </c>
      <c r="AX562" s="13" t="s">
        <v>73</v>
      </c>
      <c r="AY562" s="227" t="s">
        <v>159</v>
      </c>
    </row>
    <row r="563" spans="2:51" s="13" customFormat="1" ht="27">
      <c r="B563" s="216"/>
      <c r="C563" s="217"/>
      <c r="D563" s="206" t="s">
        <v>168</v>
      </c>
      <c r="E563" s="240" t="s">
        <v>20</v>
      </c>
      <c r="F563" s="238" t="s">
        <v>671</v>
      </c>
      <c r="G563" s="217"/>
      <c r="H563" s="239">
        <v>18.417</v>
      </c>
      <c r="I563" s="222"/>
      <c r="J563" s="217"/>
      <c r="K563" s="217"/>
      <c r="L563" s="223"/>
      <c r="M563" s="224"/>
      <c r="N563" s="225"/>
      <c r="O563" s="225"/>
      <c r="P563" s="225"/>
      <c r="Q563" s="225"/>
      <c r="R563" s="225"/>
      <c r="S563" s="225"/>
      <c r="T563" s="226"/>
      <c r="AT563" s="227" t="s">
        <v>168</v>
      </c>
      <c r="AU563" s="227" t="s">
        <v>176</v>
      </c>
      <c r="AV563" s="13" t="s">
        <v>81</v>
      </c>
      <c r="AW563" s="13" t="s">
        <v>37</v>
      </c>
      <c r="AX563" s="13" t="s">
        <v>73</v>
      </c>
      <c r="AY563" s="227" t="s">
        <v>159</v>
      </c>
    </row>
    <row r="564" spans="2:51" s="12" customFormat="1" ht="13.5">
      <c r="B564" s="204"/>
      <c r="C564" s="205"/>
      <c r="D564" s="206" t="s">
        <v>168</v>
      </c>
      <c r="E564" s="207" t="s">
        <v>20</v>
      </c>
      <c r="F564" s="208" t="s">
        <v>341</v>
      </c>
      <c r="G564" s="205"/>
      <c r="H564" s="209" t="s">
        <v>20</v>
      </c>
      <c r="I564" s="210"/>
      <c r="J564" s="205"/>
      <c r="K564" s="205"/>
      <c r="L564" s="211"/>
      <c r="M564" s="212"/>
      <c r="N564" s="213"/>
      <c r="O564" s="213"/>
      <c r="P564" s="213"/>
      <c r="Q564" s="213"/>
      <c r="R564" s="213"/>
      <c r="S564" s="213"/>
      <c r="T564" s="214"/>
      <c r="AT564" s="215" t="s">
        <v>168</v>
      </c>
      <c r="AU564" s="215" t="s">
        <v>176</v>
      </c>
      <c r="AV564" s="12" t="s">
        <v>22</v>
      </c>
      <c r="AW564" s="12" t="s">
        <v>37</v>
      </c>
      <c r="AX564" s="12" t="s">
        <v>73</v>
      </c>
      <c r="AY564" s="215" t="s">
        <v>159</v>
      </c>
    </row>
    <row r="565" spans="2:51" s="13" customFormat="1" ht="13.5">
      <c r="B565" s="216"/>
      <c r="C565" s="217"/>
      <c r="D565" s="218" t="s">
        <v>168</v>
      </c>
      <c r="E565" s="219" t="s">
        <v>20</v>
      </c>
      <c r="F565" s="220" t="s">
        <v>672</v>
      </c>
      <c r="G565" s="217"/>
      <c r="H565" s="221">
        <v>64.51</v>
      </c>
      <c r="I565" s="222"/>
      <c r="J565" s="217"/>
      <c r="K565" s="217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168</v>
      </c>
      <c r="AU565" s="227" t="s">
        <v>176</v>
      </c>
      <c r="AV565" s="13" t="s">
        <v>81</v>
      </c>
      <c r="AW565" s="13" t="s">
        <v>37</v>
      </c>
      <c r="AX565" s="13" t="s">
        <v>73</v>
      </c>
      <c r="AY565" s="227" t="s">
        <v>159</v>
      </c>
    </row>
    <row r="566" spans="2:65" s="1" customFormat="1" ht="22.5" customHeight="1">
      <c r="B566" s="34"/>
      <c r="C566" s="192" t="s">
        <v>673</v>
      </c>
      <c r="D566" s="192" t="s">
        <v>161</v>
      </c>
      <c r="E566" s="193" t="s">
        <v>674</v>
      </c>
      <c r="F566" s="194" t="s">
        <v>675</v>
      </c>
      <c r="G566" s="195" t="s">
        <v>235</v>
      </c>
      <c r="H566" s="196">
        <v>178.673</v>
      </c>
      <c r="I566" s="197"/>
      <c r="J566" s="198">
        <f>ROUND(I566*H566,2)</f>
        <v>0</v>
      </c>
      <c r="K566" s="194" t="s">
        <v>165</v>
      </c>
      <c r="L566" s="54"/>
      <c r="M566" s="199" t="s">
        <v>20</v>
      </c>
      <c r="N566" s="200" t="s">
        <v>44</v>
      </c>
      <c r="O566" s="35"/>
      <c r="P566" s="201">
        <f>O566*H566</f>
        <v>0</v>
      </c>
      <c r="Q566" s="201">
        <v>0.00489</v>
      </c>
      <c r="R566" s="201">
        <f>Q566*H566</f>
        <v>0.8737109700000001</v>
      </c>
      <c r="S566" s="201">
        <v>0</v>
      </c>
      <c r="T566" s="202">
        <f>S566*H566</f>
        <v>0</v>
      </c>
      <c r="AR566" s="17" t="s">
        <v>166</v>
      </c>
      <c r="AT566" s="17" t="s">
        <v>161</v>
      </c>
      <c r="AU566" s="17" t="s">
        <v>176</v>
      </c>
      <c r="AY566" s="17" t="s">
        <v>159</v>
      </c>
      <c r="BE566" s="203">
        <f>IF(N566="základní",J566,0)</f>
        <v>0</v>
      </c>
      <c r="BF566" s="203">
        <f>IF(N566="snížená",J566,0)</f>
        <v>0</v>
      </c>
      <c r="BG566" s="203">
        <f>IF(N566="zákl. přenesená",J566,0)</f>
        <v>0</v>
      </c>
      <c r="BH566" s="203">
        <f>IF(N566="sníž. přenesená",J566,0)</f>
        <v>0</v>
      </c>
      <c r="BI566" s="203">
        <f>IF(N566="nulová",J566,0)</f>
        <v>0</v>
      </c>
      <c r="BJ566" s="17" t="s">
        <v>22</v>
      </c>
      <c r="BK566" s="203">
        <f>ROUND(I566*H566,2)</f>
        <v>0</v>
      </c>
      <c r="BL566" s="17" t="s">
        <v>166</v>
      </c>
      <c r="BM566" s="17" t="s">
        <v>676</v>
      </c>
    </row>
    <row r="567" spans="2:51" s="12" customFormat="1" ht="27">
      <c r="B567" s="204"/>
      <c r="C567" s="205"/>
      <c r="D567" s="206" t="s">
        <v>168</v>
      </c>
      <c r="E567" s="207" t="s">
        <v>20</v>
      </c>
      <c r="F567" s="208" t="s">
        <v>656</v>
      </c>
      <c r="G567" s="205"/>
      <c r="H567" s="209" t="s">
        <v>20</v>
      </c>
      <c r="I567" s="210"/>
      <c r="J567" s="205"/>
      <c r="K567" s="205"/>
      <c r="L567" s="211"/>
      <c r="M567" s="212"/>
      <c r="N567" s="213"/>
      <c r="O567" s="213"/>
      <c r="P567" s="213"/>
      <c r="Q567" s="213"/>
      <c r="R567" s="213"/>
      <c r="S567" s="213"/>
      <c r="T567" s="214"/>
      <c r="AT567" s="215" t="s">
        <v>168</v>
      </c>
      <c r="AU567" s="215" t="s">
        <v>176</v>
      </c>
      <c r="AV567" s="12" t="s">
        <v>22</v>
      </c>
      <c r="AW567" s="12" t="s">
        <v>37</v>
      </c>
      <c r="AX567" s="12" t="s">
        <v>73</v>
      </c>
      <c r="AY567" s="215" t="s">
        <v>159</v>
      </c>
    </row>
    <row r="568" spans="2:51" s="12" customFormat="1" ht="13.5">
      <c r="B568" s="204"/>
      <c r="C568" s="205"/>
      <c r="D568" s="206" t="s">
        <v>168</v>
      </c>
      <c r="E568" s="207" t="s">
        <v>20</v>
      </c>
      <c r="F568" s="208" t="s">
        <v>170</v>
      </c>
      <c r="G568" s="205"/>
      <c r="H568" s="209" t="s">
        <v>20</v>
      </c>
      <c r="I568" s="210"/>
      <c r="J568" s="205"/>
      <c r="K568" s="205"/>
      <c r="L568" s="211"/>
      <c r="M568" s="212"/>
      <c r="N568" s="213"/>
      <c r="O568" s="213"/>
      <c r="P568" s="213"/>
      <c r="Q568" s="213"/>
      <c r="R568" s="213"/>
      <c r="S568" s="213"/>
      <c r="T568" s="214"/>
      <c r="AT568" s="215" t="s">
        <v>168</v>
      </c>
      <c r="AU568" s="215" t="s">
        <v>176</v>
      </c>
      <c r="AV568" s="12" t="s">
        <v>22</v>
      </c>
      <c r="AW568" s="12" t="s">
        <v>37</v>
      </c>
      <c r="AX568" s="12" t="s">
        <v>73</v>
      </c>
      <c r="AY568" s="215" t="s">
        <v>159</v>
      </c>
    </row>
    <row r="569" spans="2:51" s="12" customFormat="1" ht="13.5">
      <c r="B569" s="204"/>
      <c r="C569" s="205"/>
      <c r="D569" s="206" t="s">
        <v>168</v>
      </c>
      <c r="E569" s="207" t="s">
        <v>20</v>
      </c>
      <c r="F569" s="208" t="s">
        <v>677</v>
      </c>
      <c r="G569" s="205"/>
      <c r="H569" s="209" t="s">
        <v>20</v>
      </c>
      <c r="I569" s="210"/>
      <c r="J569" s="205"/>
      <c r="K569" s="205"/>
      <c r="L569" s="211"/>
      <c r="M569" s="212"/>
      <c r="N569" s="213"/>
      <c r="O569" s="213"/>
      <c r="P569" s="213"/>
      <c r="Q569" s="213"/>
      <c r="R569" s="213"/>
      <c r="S569" s="213"/>
      <c r="T569" s="214"/>
      <c r="AT569" s="215" t="s">
        <v>168</v>
      </c>
      <c r="AU569" s="215" t="s">
        <v>176</v>
      </c>
      <c r="AV569" s="12" t="s">
        <v>22</v>
      </c>
      <c r="AW569" s="12" t="s">
        <v>37</v>
      </c>
      <c r="AX569" s="12" t="s">
        <v>73</v>
      </c>
      <c r="AY569" s="215" t="s">
        <v>159</v>
      </c>
    </row>
    <row r="570" spans="2:51" s="13" customFormat="1" ht="13.5">
      <c r="B570" s="216"/>
      <c r="C570" s="217"/>
      <c r="D570" s="218" t="s">
        <v>168</v>
      </c>
      <c r="E570" s="219" t="s">
        <v>20</v>
      </c>
      <c r="F570" s="220" t="s">
        <v>678</v>
      </c>
      <c r="G570" s="217"/>
      <c r="H570" s="221">
        <v>178.673</v>
      </c>
      <c r="I570" s="222"/>
      <c r="J570" s="217"/>
      <c r="K570" s="217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168</v>
      </c>
      <c r="AU570" s="227" t="s">
        <v>176</v>
      </c>
      <c r="AV570" s="13" t="s">
        <v>81</v>
      </c>
      <c r="AW570" s="13" t="s">
        <v>37</v>
      </c>
      <c r="AX570" s="13" t="s">
        <v>73</v>
      </c>
      <c r="AY570" s="227" t="s">
        <v>159</v>
      </c>
    </row>
    <row r="571" spans="2:65" s="1" customFormat="1" ht="22.5" customHeight="1">
      <c r="B571" s="34"/>
      <c r="C571" s="192" t="s">
        <v>679</v>
      </c>
      <c r="D571" s="192" t="s">
        <v>161</v>
      </c>
      <c r="E571" s="193" t="s">
        <v>680</v>
      </c>
      <c r="F571" s="194" t="s">
        <v>681</v>
      </c>
      <c r="G571" s="195" t="s">
        <v>235</v>
      </c>
      <c r="H571" s="196">
        <v>6.96</v>
      </c>
      <c r="I571" s="197"/>
      <c r="J571" s="198">
        <f>ROUND(I571*H571,2)</f>
        <v>0</v>
      </c>
      <c r="K571" s="194" t="s">
        <v>165</v>
      </c>
      <c r="L571" s="54"/>
      <c r="M571" s="199" t="s">
        <v>20</v>
      </c>
      <c r="N571" s="200" t="s">
        <v>44</v>
      </c>
      <c r="O571" s="35"/>
      <c r="P571" s="201">
        <f>O571*H571</f>
        <v>0</v>
      </c>
      <c r="Q571" s="201">
        <v>0.0132</v>
      </c>
      <c r="R571" s="201">
        <f>Q571*H571</f>
        <v>0.091872</v>
      </c>
      <c r="S571" s="201">
        <v>0</v>
      </c>
      <c r="T571" s="202">
        <f>S571*H571</f>
        <v>0</v>
      </c>
      <c r="AR571" s="17" t="s">
        <v>166</v>
      </c>
      <c r="AT571" s="17" t="s">
        <v>161</v>
      </c>
      <c r="AU571" s="17" t="s">
        <v>176</v>
      </c>
      <c r="AY571" s="17" t="s">
        <v>159</v>
      </c>
      <c r="BE571" s="203">
        <f>IF(N571="základní",J571,0)</f>
        <v>0</v>
      </c>
      <c r="BF571" s="203">
        <f>IF(N571="snížená",J571,0)</f>
        <v>0</v>
      </c>
      <c r="BG571" s="203">
        <f>IF(N571="zákl. přenesená",J571,0)</f>
        <v>0</v>
      </c>
      <c r="BH571" s="203">
        <f>IF(N571="sníž. přenesená",J571,0)</f>
        <v>0</v>
      </c>
      <c r="BI571" s="203">
        <f>IF(N571="nulová",J571,0)</f>
        <v>0</v>
      </c>
      <c r="BJ571" s="17" t="s">
        <v>22</v>
      </c>
      <c r="BK571" s="203">
        <f>ROUND(I571*H571,2)</f>
        <v>0</v>
      </c>
      <c r="BL571" s="17" t="s">
        <v>166</v>
      </c>
      <c r="BM571" s="17" t="s">
        <v>682</v>
      </c>
    </row>
    <row r="572" spans="2:51" s="12" customFormat="1" ht="27">
      <c r="B572" s="204"/>
      <c r="C572" s="205"/>
      <c r="D572" s="206" t="s">
        <v>168</v>
      </c>
      <c r="E572" s="207" t="s">
        <v>20</v>
      </c>
      <c r="F572" s="208" t="s">
        <v>683</v>
      </c>
      <c r="G572" s="205"/>
      <c r="H572" s="209" t="s">
        <v>20</v>
      </c>
      <c r="I572" s="210"/>
      <c r="J572" s="205"/>
      <c r="K572" s="205"/>
      <c r="L572" s="211"/>
      <c r="M572" s="212"/>
      <c r="N572" s="213"/>
      <c r="O572" s="213"/>
      <c r="P572" s="213"/>
      <c r="Q572" s="213"/>
      <c r="R572" s="213"/>
      <c r="S572" s="213"/>
      <c r="T572" s="214"/>
      <c r="AT572" s="215" t="s">
        <v>168</v>
      </c>
      <c r="AU572" s="215" t="s">
        <v>176</v>
      </c>
      <c r="AV572" s="12" t="s">
        <v>22</v>
      </c>
      <c r="AW572" s="12" t="s">
        <v>37</v>
      </c>
      <c r="AX572" s="12" t="s">
        <v>73</v>
      </c>
      <c r="AY572" s="215" t="s">
        <v>159</v>
      </c>
    </row>
    <row r="573" spans="2:51" s="12" customFormat="1" ht="13.5">
      <c r="B573" s="204"/>
      <c r="C573" s="205"/>
      <c r="D573" s="206" t="s">
        <v>168</v>
      </c>
      <c r="E573" s="207" t="s">
        <v>20</v>
      </c>
      <c r="F573" s="208" t="s">
        <v>170</v>
      </c>
      <c r="G573" s="205"/>
      <c r="H573" s="209" t="s">
        <v>20</v>
      </c>
      <c r="I573" s="210"/>
      <c r="J573" s="205"/>
      <c r="K573" s="205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168</v>
      </c>
      <c r="AU573" s="215" t="s">
        <v>176</v>
      </c>
      <c r="AV573" s="12" t="s">
        <v>22</v>
      </c>
      <c r="AW573" s="12" t="s">
        <v>37</v>
      </c>
      <c r="AX573" s="12" t="s">
        <v>73</v>
      </c>
      <c r="AY573" s="215" t="s">
        <v>159</v>
      </c>
    </row>
    <row r="574" spans="2:51" s="12" customFormat="1" ht="13.5">
      <c r="B574" s="204"/>
      <c r="C574" s="205"/>
      <c r="D574" s="206" t="s">
        <v>168</v>
      </c>
      <c r="E574" s="207" t="s">
        <v>20</v>
      </c>
      <c r="F574" s="208" t="s">
        <v>657</v>
      </c>
      <c r="G574" s="205"/>
      <c r="H574" s="209" t="s">
        <v>20</v>
      </c>
      <c r="I574" s="210"/>
      <c r="J574" s="205"/>
      <c r="K574" s="205"/>
      <c r="L574" s="211"/>
      <c r="M574" s="212"/>
      <c r="N574" s="213"/>
      <c r="O574" s="213"/>
      <c r="P574" s="213"/>
      <c r="Q574" s="213"/>
      <c r="R574" s="213"/>
      <c r="S574" s="213"/>
      <c r="T574" s="214"/>
      <c r="AT574" s="215" t="s">
        <v>168</v>
      </c>
      <c r="AU574" s="215" t="s">
        <v>176</v>
      </c>
      <c r="AV574" s="12" t="s">
        <v>22</v>
      </c>
      <c r="AW574" s="12" t="s">
        <v>37</v>
      </c>
      <c r="AX574" s="12" t="s">
        <v>73</v>
      </c>
      <c r="AY574" s="215" t="s">
        <v>159</v>
      </c>
    </row>
    <row r="575" spans="2:51" s="13" customFormat="1" ht="13.5">
      <c r="B575" s="216"/>
      <c r="C575" s="217"/>
      <c r="D575" s="218" t="s">
        <v>168</v>
      </c>
      <c r="E575" s="219" t="s">
        <v>20</v>
      </c>
      <c r="F575" s="220" t="s">
        <v>658</v>
      </c>
      <c r="G575" s="217"/>
      <c r="H575" s="221">
        <v>6.96</v>
      </c>
      <c r="I575" s="222"/>
      <c r="J575" s="217"/>
      <c r="K575" s="217"/>
      <c r="L575" s="223"/>
      <c r="M575" s="224"/>
      <c r="N575" s="225"/>
      <c r="O575" s="225"/>
      <c r="P575" s="225"/>
      <c r="Q575" s="225"/>
      <c r="R575" s="225"/>
      <c r="S575" s="225"/>
      <c r="T575" s="226"/>
      <c r="AT575" s="227" t="s">
        <v>168</v>
      </c>
      <c r="AU575" s="227" t="s">
        <v>176</v>
      </c>
      <c r="AV575" s="13" t="s">
        <v>81</v>
      </c>
      <c r="AW575" s="13" t="s">
        <v>37</v>
      </c>
      <c r="AX575" s="13" t="s">
        <v>73</v>
      </c>
      <c r="AY575" s="227" t="s">
        <v>159</v>
      </c>
    </row>
    <row r="576" spans="2:65" s="1" customFormat="1" ht="22.5" customHeight="1">
      <c r="B576" s="34"/>
      <c r="C576" s="192" t="s">
        <v>684</v>
      </c>
      <c r="D576" s="192" t="s">
        <v>161</v>
      </c>
      <c r="E576" s="193" t="s">
        <v>685</v>
      </c>
      <c r="F576" s="194" t="s">
        <v>686</v>
      </c>
      <c r="G576" s="195" t="s">
        <v>235</v>
      </c>
      <c r="H576" s="196">
        <v>600.676</v>
      </c>
      <c r="I576" s="197"/>
      <c r="J576" s="198">
        <f>ROUND(I576*H576,2)</f>
        <v>0</v>
      </c>
      <c r="K576" s="194" t="s">
        <v>165</v>
      </c>
      <c r="L576" s="54"/>
      <c r="M576" s="199" t="s">
        <v>20</v>
      </c>
      <c r="N576" s="200" t="s">
        <v>44</v>
      </c>
      <c r="O576" s="35"/>
      <c r="P576" s="201">
        <f>O576*H576</f>
        <v>0</v>
      </c>
      <c r="Q576" s="201">
        <v>0.01628</v>
      </c>
      <c r="R576" s="201">
        <f>Q576*H576</f>
        <v>9.77900528</v>
      </c>
      <c r="S576" s="201">
        <v>0</v>
      </c>
      <c r="T576" s="202">
        <f>S576*H576</f>
        <v>0</v>
      </c>
      <c r="AR576" s="17" t="s">
        <v>166</v>
      </c>
      <c r="AT576" s="17" t="s">
        <v>161</v>
      </c>
      <c r="AU576" s="17" t="s">
        <v>176</v>
      </c>
      <c r="AY576" s="17" t="s">
        <v>159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17" t="s">
        <v>22</v>
      </c>
      <c r="BK576" s="203">
        <f>ROUND(I576*H576,2)</f>
        <v>0</v>
      </c>
      <c r="BL576" s="17" t="s">
        <v>166</v>
      </c>
      <c r="BM576" s="17" t="s">
        <v>687</v>
      </c>
    </row>
    <row r="577" spans="2:51" s="12" customFormat="1" ht="27">
      <c r="B577" s="204"/>
      <c r="C577" s="205"/>
      <c r="D577" s="206" t="s">
        <v>168</v>
      </c>
      <c r="E577" s="207" t="s">
        <v>20</v>
      </c>
      <c r="F577" s="208" t="s">
        <v>656</v>
      </c>
      <c r="G577" s="205"/>
      <c r="H577" s="209" t="s">
        <v>20</v>
      </c>
      <c r="I577" s="210"/>
      <c r="J577" s="205"/>
      <c r="K577" s="205"/>
      <c r="L577" s="211"/>
      <c r="M577" s="212"/>
      <c r="N577" s="213"/>
      <c r="O577" s="213"/>
      <c r="P577" s="213"/>
      <c r="Q577" s="213"/>
      <c r="R577" s="213"/>
      <c r="S577" s="213"/>
      <c r="T577" s="214"/>
      <c r="AT577" s="215" t="s">
        <v>168</v>
      </c>
      <c r="AU577" s="215" t="s">
        <v>176</v>
      </c>
      <c r="AV577" s="12" t="s">
        <v>22</v>
      </c>
      <c r="AW577" s="12" t="s">
        <v>37</v>
      </c>
      <c r="AX577" s="12" t="s">
        <v>73</v>
      </c>
      <c r="AY577" s="215" t="s">
        <v>159</v>
      </c>
    </row>
    <row r="578" spans="2:51" s="12" customFormat="1" ht="13.5">
      <c r="B578" s="204"/>
      <c r="C578" s="205"/>
      <c r="D578" s="206" t="s">
        <v>168</v>
      </c>
      <c r="E578" s="207" t="s">
        <v>20</v>
      </c>
      <c r="F578" s="208" t="s">
        <v>170</v>
      </c>
      <c r="G578" s="205"/>
      <c r="H578" s="209" t="s">
        <v>20</v>
      </c>
      <c r="I578" s="210"/>
      <c r="J578" s="205"/>
      <c r="K578" s="205"/>
      <c r="L578" s="211"/>
      <c r="M578" s="212"/>
      <c r="N578" s="213"/>
      <c r="O578" s="213"/>
      <c r="P578" s="213"/>
      <c r="Q578" s="213"/>
      <c r="R578" s="213"/>
      <c r="S578" s="213"/>
      <c r="T578" s="214"/>
      <c r="AT578" s="215" t="s">
        <v>168</v>
      </c>
      <c r="AU578" s="215" t="s">
        <v>176</v>
      </c>
      <c r="AV578" s="12" t="s">
        <v>22</v>
      </c>
      <c r="AW578" s="12" t="s">
        <v>37</v>
      </c>
      <c r="AX578" s="12" t="s">
        <v>73</v>
      </c>
      <c r="AY578" s="215" t="s">
        <v>159</v>
      </c>
    </row>
    <row r="579" spans="2:51" s="13" customFormat="1" ht="13.5">
      <c r="B579" s="216"/>
      <c r="C579" s="217"/>
      <c r="D579" s="218" t="s">
        <v>168</v>
      </c>
      <c r="E579" s="219" t="s">
        <v>20</v>
      </c>
      <c r="F579" s="220" t="s">
        <v>688</v>
      </c>
      <c r="G579" s="217"/>
      <c r="H579" s="221">
        <v>600.676</v>
      </c>
      <c r="I579" s="222"/>
      <c r="J579" s="217"/>
      <c r="K579" s="217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168</v>
      </c>
      <c r="AU579" s="227" t="s">
        <v>176</v>
      </c>
      <c r="AV579" s="13" t="s">
        <v>81</v>
      </c>
      <c r="AW579" s="13" t="s">
        <v>37</v>
      </c>
      <c r="AX579" s="13" t="s">
        <v>73</v>
      </c>
      <c r="AY579" s="227" t="s">
        <v>159</v>
      </c>
    </row>
    <row r="580" spans="2:65" s="1" customFormat="1" ht="31.5" customHeight="1">
      <c r="B580" s="34"/>
      <c r="C580" s="192" t="s">
        <v>689</v>
      </c>
      <c r="D580" s="192" t="s">
        <v>161</v>
      </c>
      <c r="E580" s="193" t="s">
        <v>690</v>
      </c>
      <c r="F580" s="194" t="s">
        <v>691</v>
      </c>
      <c r="G580" s="195" t="s">
        <v>235</v>
      </c>
      <c r="H580" s="196">
        <v>607.636</v>
      </c>
      <c r="I580" s="197"/>
      <c r="J580" s="198">
        <f>ROUND(I580*H580,2)</f>
        <v>0</v>
      </c>
      <c r="K580" s="194" t="s">
        <v>165</v>
      </c>
      <c r="L580" s="54"/>
      <c r="M580" s="199" t="s">
        <v>20</v>
      </c>
      <c r="N580" s="200" t="s">
        <v>44</v>
      </c>
      <c r="O580" s="35"/>
      <c r="P580" s="201">
        <f>O580*H580</f>
        <v>0</v>
      </c>
      <c r="Q580" s="201">
        <v>0.0068</v>
      </c>
      <c r="R580" s="201">
        <f>Q580*H580</f>
        <v>4.131924799999999</v>
      </c>
      <c r="S580" s="201">
        <v>0</v>
      </c>
      <c r="T580" s="202">
        <f>S580*H580</f>
        <v>0</v>
      </c>
      <c r="AR580" s="17" t="s">
        <v>166</v>
      </c>
      <c r="AT580" s="17" t="s">
        <v>161</v>
      </c>
      <c r="AU580" s="17" t="s">
        <v>176</v>
      </c>
      <c r="AY580" s="17" t="s">
        <v>159</v>
      </c>
      <c r="BE580" s="203">
        <f>IF(N580="základní",J580,0)</f>
        <v>0</v>
      </c>
      <c r="BF580" s="203">
        <f>IF(N580="snížená",J580,0)</f>
        <v>0</v>
      </c>
      <c r="BG580" s="203">
        <f>IF(N580="zákl. přenesená",J580,0)</f>
        <v>0</v>
      </c>
      <c r="BH580" s="203">
        <f>IF(N580="sníž. přenesená",J580,0)</f>
        <v>0</v>
      </c>
      <c r="BI580" s="203">
        <f>IF(N580="nulová",J580,0)</f>
        <v>0</v>
      </c>
      <c r="BJ580" s="17" t="s">
        <v>22</v>
      </c>
      <c r="BK580" s="203">
        <f>ROUND(I580*H580,2)</f>
        <v>0</v>
      </c>
      <c r="BL580" s="17" t="s">
        <v>166</v>
      </c>
      <c r="BM580" s="17" t="s">
        <v>692</v>
      </c>
    </row>
    <row r="581" spans="2:51" s="12" customFormat="1" ht="27">
      <c r="B581" s="204"/>
      <c r="C581" s="205"/>
      <c r="D581" s="206" t="s">
        <v>168</v>
      </c>
      <c r="E581" s="207" t="s">
        <v>20</v>
      </c>
      <c r="F581" s="208" t="s">
        <v>611</v>
      </c>
      <c r="G581" s="205"/>
      <c r="H581" s="209" t="s">
        <v>20</v>
      </c>
      <c r="I581" s="210"/>
      <c r="J581" s="205"/>
      <c r="K581" s="205"/>
      <c r="L581" s="211"/>
      <c r="M581" s="212"/>
      <c r="N581" s="213"/>
      <c r="O581" s="213"/>
      <c r="P581" s="213"/>
      <c r="Q581" s="213"/>
      <c r="R581" s="213"/>
      <c r="S581" s="213"/>
      <c r="T581" s="214"/>
      <c r="AT581" s="215" t="s">
        <v>168</v>
      </c>
      <c r="AU581" s="215" t="s">
        <v>176</v>
      </c>
      <c r="AV581" s="12" t="s">
        <v>22</v>
      </c>
      <c r="AW581" s="12" t="s">
        <v>37</v>
      </c>
      <c r="AX581" s="12" t="s">
        <v>73</v>
      </c>
      <c r="AY581" s="215" t="s">
        <v>159</v>
      </c>
    </row>
    <row r="582" spans="2:51" s="12" customFormat="1" ht="13.5">
      <c r="B582" s="204"/>
      <c r="C582" s="205"/>
      <c r="D582" s="206" t="s">
        <v>168</v>
      </c>
      <c r="E582" s="207" t="s">
        <v>20</v>
      </c>
      <c r="F582" s="208" t="s">
        <v>170</v>
      </c>
      <c r="G582" s="205"/>
      <c r="H582" s="209" t="s">
        <v>20</v>
      </c>
      <c r="I582" s="210"/>
      <c r="J582" s="205"/>
      <c r="K582" s="205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168</v>
      </c>
      <c r="AU582" s="215" t="s">
        <v>176</v>
      </c>
      <c r="AV582" s="12" t="s">
        <v>22</v>
      </c>
      <c r="AW582" s="12" t="s">
        <v>37</v>
      </c>
      <c r="AX582" s="12" t="s">
        <v>73</v>
      </c>
      <c r="AY582" s="215" t="s">
        <v>159</v>
      </c>
    </row>
    <row r="583" spans="2:51" s="12" customFormat="1" ht="13.5">
      <c r="B583" s="204"/>
      <c r="C583" s="205"/>
      <c r="D583" s="206" t="s">
        <v>168</v>
      </c>
      <c r="E583" s="207" t="s">
        <v>20</v>
      </c>
      <c r="F583" s="208" t="s">
        <v>693</v>
      </c>
      <c r="G583" s="205"/>
      <c r="H583" s="209" t="s">
        <v>20</v>
      </c>
      <c r="I583" s="210"/>
      <c r="J583" s="205"/>
      <c r="K583" s="205"/>
      <c r="L583" s="211"/>
      <c r="M583" s="212"/>
      <c r="N583" s="213"/>
      <c r="O583" s="213"/>
      <c r="P583" s="213"/>
      <c r="Q583" s="213"/>
      <c r="R583" s="213"/>
      <c r="S583" s="213"/>
      <c r="T583" s="214"/>
      <c r="AT583" s="215" t="s">
        <v>168</v>
      </c>
      <c r="AU583" s="215" t="s">
        <v>176</v>
      </c>
      <c r="AV583" s="12" t="s">
        <v>22</v>
      </c>
      <c r="AW583" s="12" t="s">
        <v>37</v>
      </c>
      <c r="AX583" s="12" t="s">
        <v>73</v>
      </c>
      <c r="AY583" s="215" t="s">
        <v>159</v>
      </c>
    </row>
    <row r="584" spans="2:51" s="13" customFormat="1" ht="13.5">
      <c r="B584" s="216"/>
      <c r="C584" s="217"/>
      <c r="D584" s="218" t="s">
        <v>168</v>
      </c>
      <c r="E584" s="219" t="s">
        <v>20</v>
      </c>
      <c r="F584" s="220" t="s">
        <v>694</v>
      </c>
      <c r="G584" s="217"/>
      <c r="H584" s="221">
        <v>607.636</v>
      </c>
      <c r="I584" s="222"/>
      <c r="J584" s="217"/>
      <c r="K584" s="217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168</v>
      </c>
      <c r="AU584" s="227" t="s">
        <v>176</v>
      </c>
      <c r="AV584" s="13" t="s">
        <v>81</v>
      </c>
      <c r="AW584" s="13" t="s">
        <v>37</v>
      </c>
      <c r="AX584" s="13" t="s">
        <v>73</v>
      </c>
      <c r="AY584" s="227" t="s">
        <v>159</v>
      </c>
    </row>
    <row r="585" spans="2:65" s="1" customFormat="1" ht="22.5" customHeight="1">
      <c r="B585" s="34"/>
      <c r="C585" s="192" t="s">
        <v>695</v>
      </c>
      <c r="D585" s="192" t="s">
        <v>161</v>
      </c>
      <c r="E585" s="193" t="s">
        <v>696</v>
      </c>
      <c r="F585" s="194" t="s">
        <v>697</v>
      </c>
      <c r="G585" s="195" t="s">
        <v>235</v>
      </c>
      <c r="H585" s="196">
        <v>130</v>
      </c>
      <c r="I585" s="197"/>
      <c r="J585" s="198">
        <f>ROUND(I585*H585,2)</f>
        <v>0</v>
      </c>
      <c r="K585" s="194" t="s">
        <v>165</v>
      </c>
      <c r="L585" s="54"/>
      <c r="M585" s="199" t="s">
        <v>20</v>
      </c>
      <c r="N585" s="200" t="s">
        <v>44</v>
      </c>
      <c r="O585" s="35"/>
      <c r="P585" s="201">
        <f>O585*H585</f>
        <v>0</v>
      </c>
      <c r="Q585" s="201">
        <v>0.0284</v>
      </c>
      <c r="R585" s="201">
        <f>Q585*H585</f>
        <v>3.692</v>
      </c>
      <c r="S585" s="201">
        <v>0</v>
      </c>
      <c r="T585" s="202">
        <f>S585*H585</f>
        <v>0</v>
      </c>
      <c r="AR585" s="17" t="s">
        <v>166</v>
      </c>
      <c r="AT585" s="17" t="s">
        <v>161</v>
      </c>
      <c r="AU585" s="17" t="s">
        <v>176</v>
      </c>
      <c r="AY585" s="17" t="s">
        <v>159</v>
      </c>
      <c r="BE585" s="203">
        <f>IF(N585="základní",J585,0)</f>
        <v>0</v>
      </c>
      <c r="BF585" s="203">
        <f>IF(N585="snížená",J585,0)</f>
        <v>0</v>
      </c>
      <c r="BG585" s="203">
        <f>IF(N585="zákl. přenesená",J585,0)</f>
        <v>0</v>
      </c>
      <c r="BH585" s="203">
        <f>IF(N585="sníž. přenesená",J585,0)</f>
        <v>0</v>
      </c>
      <c r="BI585" s="203">
        <f>IF(N585="nulová",J585,0)</f>
        <v>0</v>
      </c>
      <c r="BJ585" s="17" t="s">
        <v>22</v>
      </c>
      <c r="BK585" s="203">
        <f>ROUND(I585*H585,2)</f>
        <v>0</v>
      </c>
      <c r="BL585" s="17" t="s">
        <v>166</v>
      </c>
      <c r="BM585" s="17" t="s">
        <v>698</v>
      </c>
    </row>
    <row r="586" spans="2:51" s="12" customFormat="1" ht="27">
      <c r="B586" s="204"/>
      <c r="C586" s="205"/>
      <c r="D586" s="206" t="s">
        <v>168</v>
      </c>
      <c r="E586" s="207" t="s">
        <v>20</v>
      </c>
      <c r="F586" s="208" t="s">
        <v>611</v>
      </c>
      <c r="G586" s="205"/>
      <c r="H586" s="209" t="s">
        <v>20</v>
      </c>
      <c r="I586" s="210"/>
      <c r="J586" s="205"/>
      <c r="K586" s="205"/>
      <c r="L586" s="211"/>
      <c r="M586" s="212"/>
      <c r="N586" s="213"/>
      <c r="O586" s="213"/>
      <c r="P586" s="213"/>
      <c r="Q586" s="213"/>
      <c r="R586" s="213"/>
      <c r="S586" s="213"/>
      <c r="T586" s="214"/>
      <c r="AT586" s="215" t="s">
        <v>168</v>
      </c>
      <c r="AU586" s="215" t="s">
        <v>176</v>
      </c>
      <c r="AV586" s="12" t="s">
        <v>22</v>
      </c>
      <c r="AW586" s="12" t="s">
        <v>37</v>
      </c>
      <c r="AX586" s="12" t="s">
        <v>73</v>
      </c>
      <c r="AY586" s="215" t="s">
        <v>159</v>
      </c>
    </row>
    <row r="587" spans="2:51" s="12" customFormat="1" ht="13.5">
      <c r="B587" s="204"/>
      <c r="C587" s="205"/>
      <c r="D587" s="206" t="s">
        <v>168</v>
      </c>
      <c r="E587" s="207" t="s">
        <v>20</v>
      </c>
      <c r="F587" s="208" t="s">
        <v>170</v>
      </c>
      <c r="G587" s="205"/>
      <c r="H587" s="209" t="s">
        <v>20</v>
      </c>
      <c r="I587" s="210"/>
      <c r="J587" s="205"/>
      <c r="K587" s="205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168</v>
      </c>
      <c r="AU587" s="215" t="s">
        <v>176</v>
      </c>
      <c r="AV587" s="12" t="s">
        <v>22</v>
      </c>
      <c r="AW587" s="12" t="s">
        <v>37</v>
      </c>
      <c r="AX587" s="12" t="s">
        <v>73</v>
      </c>
      <c r="AY587" s="215" t="s">
        <v>159</v>
      </c>
    </row>
    <row r="588" spans="2:51" s="12" customFormat="1" ht="13.5">
      <c r="B588" s="204"/>
      <c r="C588" s="205"/>
      <c r="D588" s="206" t="s">
        <v>168</v>
      </c>
      <c r="E588" s="207" t="s">
        <v>20</v>
      </c>
      <c r="F588" s="208" t="s">
        <v>623</v>
      </c>
      <c r="G588" s="205"/>
      <c r="H588" s="209" t="s">
        <v>20</v>
      </c>
      <c r="I588" s="210"/>
      <c r="J588" s="205"/>
      <c r="K588" s="205"/>
      <c r="L588" s="211"/>
      <c r="M588" s="212"/>
      <c r="N588" s="213"/>
      <c r="O588" s="213"/>
      <c r="P588" s="213"/>
      <c r="Q588" s="213"/>
      <c r="R588" s="213"/>
      <c r="S588" s="213"/>
      <c r="T588" s="214"/>
      <c r="AT588" s="215" t="s">
        <v>168</v>
      </c>
      <c r="AU588" s="215" t="s">
        <v>176</v>
      </c>
      <c r="AV588" s="12" t="s">
        <v>22</v>
      </c>
      <c r="AW588" s="12" t="s">
        <v>37</v>
      </c>
      <c r="AX588" s="12" t="s">
        <v>73</v>
      </c>
      <c r="AY588" s="215" t="s">
        <v>159</v>
      </c>
    </row>
    <row r="589" spans="2:51" s="13" customFormat="1" ht="13.5">
      <c r="B589" s="216"/>
      <c r="C589" s="217"/>
      <c r="D589" s="206" t="s">
        <v>168</v>
      </c>
      <c r="E589" s="240" t="s">
        <v>20</v>
      </c>
      <c r="F589" s="238" t="s">
        <v>699</v>
      </c>
      <c r="G589" s="217"/>
      <c r="H589" s="239">
        <v>20</v>
      </c>
      <c r="I589" s="222"/>
      <c r="J589" s="217"/>
      <c r="K589" s="217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168</v>
      </c>
      <c r="AU589" s="227" t="s">
        <v>176</v>
      </c>
      <c r="AV589" s="13" t="s">
        <v>81</v>
      </c>
      <c r="AW589" s="13" t="s">
        <v>37</v>
      </c>
      <c r="AX589" s="13" t="s">
        <v>73</v>
      </c>
      <c r="AY589" s="227" t="s">
        <v>159</v>
      </c>
    </row>
    <row r="590" spans="2:51" s="12" customFormat="1" ht="13.5">
      <c r="B590" s="204"/>
      <c r="C590" s="205"/>
      <c r="D590" s="206" t="s">
        <v>168</v>
      </c>
      <c r="E590" s="207" t="s">
        <v>20</v>
      </c>
      <c r="F590" s="208" t="s">
        <v>627</v>
      </c>
      <c r="G590" s="205"/>
      <c r="H590" s="209" t="s">
        <v>20</v>
      </c>
      <c r="I590" s="210"/>
      <c r="J590" s="205"/>
      <c r="K590" s="205"/>
      <c r="L590" s="211"/>
      <c r="M590" s="212"/>
      <c r="N590" s="213"/>
      <c r="O590" s="213"/>
      <c r="P590" s="213"/>
      <c r="Q590" s="213"/>
      <c r="R590" s="213"/>
      <c r="S590" s="213"/>
      <c r="T590" s="214"/>
      <c r="AT590" s="215" t="s">
        <v>168</v>
      </c>
      <c r="AU590" s="215" t="s">
        <v>176</v>
      </c>
      <c r="AV590" s="12" t="s">
        <v>22</v>
      </c>
      <c r="AW590" s="12" t="s">
        <v>37</v>
      </c>
      <c r="AX590" s="12" t="s">
        <v>73</v>
      </c>
      <c r="AY590" s="215" t="s">
        <v>159</v>
      </c>
    </row>
    <row r="591" spans="2:51" s="13" customFormat="1" ht="13.5">
      <c r="B591" s="216"/>
      <c r="C591" s="217"/>
      <c r="D591" s="206" t="s">
        <v>168</v>
      </c>
      <c r="E591" s="240" t="s">
        <v>20</v>
      </c>
      <c r="F591" s="238" t="s">
        <v>700</v>
      </c>
      <c r="G591" s="217"/>
      <c r="H591" s="239">
        <v>20</v>
      </c>
      <c r="I591" s="222"/>
      <c r="J591" s="217"/>
      <c r="K591" s="217"/>
      <c r="L591" s="223"/>
      <c r="M591" s="224"/>
      <c r="N591" s="225"/>
      <c r="O591" s="225"/>
      <c r="P591" s="225"/>
      <c r="Q591" s="225"/>
      <c r="R591" s="225"/>
      <c r="S591" s="225"/>
      <c r="T591" s="226"/>
      <c r="AT591" s="227" t="s">
        <v>168</v>
      </c>
      <c r="AU591" s="227" t="s">
        <v>176</v>
      </c>
      <c r="AV591" s="13" t="s">
        <v>81</v>
      </c>
      <c r="AW591" s="13" t="s">
        <v>37</v>
      </c>
      <c r="AX591" s="13" t="s">
        <v>73</v>
      </c>
      <c r="AY591" s="227" t="s">
        <v>159</v>
      </c>
    </row>
    <row r="592" spans="2:51" s="12" customFormat="1" ht="13.5">
      <c r="B592" s="204"/>
      <c r="C592" s="205"/>
      <c r="D592" s="206" t="s">
        <v>168</v>
      </c>
      <c r="E592" s="207" t="s">
        <v>20</v>
      </c>
      <c r="F592" s="208" t="s">
        <v>630</v>
      </c>
      <c r="G592" s="205"/>
      <c r="H592" s="209" t="s">
        <v>20</v>
      </c>
      <c r="I592" s="210"/>
      <c r="J592" s="205"/>
      <c r="K592" s="205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168</v>
      </c>
      <c r="AU592" s="215" t="s">
        <v>176</v>
      </c>
      <c r="AV592" s="12" t="s">
        <v>22</v>
      </c>
      <c r="AW592" s="12" t="s">
        <v>37</v>
      </c>
      <c r="AX592" s="12" t="s">
        <v>73</v>
      </c>
      <c r="AY592" s="215" t="s">
        <v>159</v>
      </c>
    </row>
    <row r="593" spans="2:51" s="13" customFormat="1" ht="13.5">
      <c r="B593" s="216"/>
      <c r="C593" s="217"/>
      <c r="D593" s="206" t="s">
        <v>168</v>
      </c>
      <c r="E593" s="240" t="s">
        <v>20</v>
      </c>
      <c r="F593" s="238" t="s">
        <v>701</v>
      </c>
      <c r="G593" s="217"/>
      <c r="H593" s="239">
        <v>20</v>
      </c>
      <c r="I593" s="222"/>
      <c r="J593" s="217"/>
      <c r="K593" s="217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168</v>
      </c>
      <c r="AU593" s="227" t="s">
        <v>176</v>
      </c>
      <c r="AV593" s="13" t="s">
        <v>81</v>
      </c>
      <c r="AW593" s="13" t="s">
        <v>37</v>
      </c>
      <c r="AX593" s="13" t="s">
        <v>73</v>
      </c>
      <c r="AY593" s="227" t="s">
        <v>159</v>
      </c>
    </row>
    <row r="594" spans="2:51" s="13" customFormat="1" ht="13.5">
      <c r="B594" s="216"/>
      <c r="C594" s="217"/>
      <c r="D594" s="206" t="s">
        <v>168</v>
      </c>
      <c r="E594" s="240" t="s">
        <v>20</v>
      </c>
      <c r="F594" s="238" t="s">
        <v>702</v>
      </c>
      <c r="G594" s="217"/>
      <c r="H594" s="239">
        <v>20</v>
      </c>
      <c r="I594" s="222"/>
      <c r="J594" s="217"/>
      <c r="K594" s="217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168</v>
      </c>
      <c r="AU594" s="227" t="s">
        <v>176</v>
      </c>
      <c r="AV594" s="13" t="s">
        <v>81</v>
      </c>
      <c r="AW594" s="13" t="s">
        <v>37</v>
      </c>
      <c r="AX594" s="13" t="s">
        <v>73</v>
      </c>
      <c r="AY594" s="227" t="s">
        <v>159</v>
      </c>
    </row>
    <row r="595" spans="2:51" s="13" customFormat="1" ht="13.5">
      <c r="B595" s="216"/>
      <c r="C595" s="217"/>
      <c r="D595" s="206" t="s">
        <v>168</v>
      </c>
      <c r="E595" s="240" t="s">
        <v>20</v>
      </c>
      <c r="F595" s="238" t="s">
        <v>703</v>
      </c>
      <c r="G595" s="217"/>
      <c r="H595" s="239">
        <v>10</v>
      </c>
      <c r="I595" s="222"/>
      <c r="J595" s="217"/>
      <c r="K595" s="217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168</v>
      </c>
      <c r="AU595" s="227" t="s">
        <v>176</v>
      </c>
      <c r="AV595" s="13" t="s">
        <v>81</v>
      </c>
      <c r="AW595" s="13" t="s">
        <v>37</v>
      </c>
      <c r="AX595" s="13" t="s">
        <v>73</v>
      </c>
      <c r="AY595" s="227" t="s">
        <v>159</v>
      </c>
    </row>
    <row r="596" spans="2:51" s="12" customFormat="1" ht="13.5">
      <c r="B596" s="204"/>
      <c r="C596" s="205"/>
      <c r="D596" s="206" t="s">
        <v>168</v>
      </c>
      <c r="E596" s="207" t="s">
        <v>20</v>
      </c>
      <c r="F596" s="208" t="s">
        <v>633</v>
      </c>
      <c r="G596" s="205"/>
      <c r="H596" s="209" t="s">
        <v>20</v>
      </c>
      <c r="I596" s="210"/>
      <c r="J596" s="205"/>
      <c r="K596" s="205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168</v>
      </c>
      <c r="AU596" s="215" t="s">
        <v>176</v>
      </c>
      <c r="AV596" s="12" t="s">
        <v>22</v>
      </c>
      <c r="AW596" s="12" t="s">
        <v>37</v>
      </c>
      <c r="AX596" s="12" t="s">
        <v>73</v>
      </c>
      <c r="AY596" s="215" t="s">
        <v>159</v>
      </c>
    </row>
    <row r="597" spans="2:51" s="13" customFormat="1" ht="13.5">
      <c r="B597" s="216"/>
      <c r="C597" s="217"/>
      <c r="D597" s="206" t="s">
        <v>168</v>
      </c>
      <c r="E597" s="240" t="s">
        <v>20</v>
      </c>
      <c r="F597" s="238" t="s">
        <v>704</v>
      </c>
      <c r="G597" s="217"/>
      <c r="H597" s="239">
        <v>20</v>
      </c>
      <c r="I597" s="222"/>
      <c r="J597" s="217"/>
      <c r="K597" s="217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168</v>
      </c>
      <c r="AU597" s="227" t="s">
        <v>176</v>
      </c>
      <c r="AV597" s="13" t="s">
        <v>81</v>
      </c>
      <c r="AW597" s="13" t="s">
        <v>37</v>
      </c>
      <c r="AX597" s="13" t="s">
        <v>73</v>
      </c>
      <c r="AY597" s="227" t="s">
        <v>159</v>
      </c>
    </row>
    <row r="598" spans="2:51" s="12" customFormat="1" ht="13.5">
      <c r="B598" s="204"/>
      <c r="C598" s="205"/>
      <c r="D598" s="206" t="s">
        <v>168</v>
      </c>
      <c r="E598" s="207" t="s">
        <v>20</v>
      </c>
      <c r="F598" s="208" t="s">
        <v>637</v>
      </c>
      <c r="G598" s="205"/>
      <c r="H598" s="209" t="s">
        <v>20</v>
      </c>
      <c r="I598" s="210"/>
      <c r="J598" s="205"/>
      <c r="K598" s="205"/>
      <c r="L598" s="211"/>
      <c r="M598" s="212"/>
      <c r="N598" s="213"/>
      <c r="O598" s="213"/>
      <c r="P598" s="213"/>
      <c r="Q598" s="213"/>
      <c r="R598" s="213"/>
      <c r="S598" s="213"/>
      <c r="T598" s="214"/>
      <c r="AT598" s="215" t="s">
        <v>168</v>
      </c>
      <c r="AU598" s="215" t="s">
        <v>176</v>
      </c>
      <c r="AV598" s="12" t="s">
        <v>22</v>
      </c>
      <c r="AW598" s="12" t="s">
        <v>37</v>
      </c>
      <c r="AX598" s="12" t="s">
        <v>73</v>
      </c>
      <c r="AY598" s="215" t="s">
        <v>159</v>
      </c>
    </row>
    <row r="599" spans="2:51" s="13" customFormat="1" ht="13.5">
      <c r="B599" s="216"/>
      <c r="C599" s="217"/>
      <c r="D599" s="218" t="s">
        <v>168</v>
      </c>
      <c r="E599" s="219" t="s">
        <v>20</v>
      </c>
      <c r="F599" s="220" t="s">
        <v>705</v>
      </c>
      <c r="G599" s="217"/>
      <c r="H599" s="221">
        <v>20</v>
      </c>
      <c r="I599" s="222"/>
      <c r="J599" s="217"/>
      <c r="K599" s="217"/>
      <c r="L599" s="223"/>
      <c r="M599" s="224"/>
      <c r="N599" s="225"/>
      <c r="O599" s="225"/>
      <c r="P599" s="225"/>
      <c r="Q599" s="225"/>
      <c r="R599" s="225"/>
      <c r="S599" s="225"/>
      <c r="T599" s="226"/>
      <c r="AT599" s="227" t="s">
        <v>168</v>
      </c>
      <c r="AU599" s="227" t="s">
        <v>176</v>
      </c>
      <c r="AV599" s="13" t="s">
        <v>81</v>
      </c>
      <c r="AW599" s="13" t="s">
        <v>37</v>
      </c>
      <c r="AX599" s="13" t="s">
        <v>73</v>
      </c>
      <c r="AY599" s="227" t="s">
        <v>159</v>
      </c>
    </row>
    <row r="600" spans="2:65" s="1" customFormat="1" ht="31.5" customHeight="1">
      <c r="B600" s="34"/>
      <c r="C600" s="192" t="s">
        <v>706</v>
      </c>
      <c r="D600" s="192" t="s">
        <v>161</v>
      </c>
      <c r="E600" s="193" t="s">
        <v>707</v>
      </c>
      <c r="F600" s="194" t="s">
        <v>708</v>
      </c>
      <c r="G600" s="195" t="s">
        <v>235</v>
      </c>
      <c r="H600" s="196">
        <v>39</v>
      </c>
      <c r="I600" s="197"/>
      <c r="J600" s="198">
        <f>ROUND(I600*H600,2)</f>
        <v>0</v>
      </c>
      <c r="K600" s="194" t="s">
        <v>165</v>
      </c>
      <c r="L600" s="54"/>
      <c r="M600" s="199" t="s">
        <v>20</v>
      </c>
      <c r="N600" s="200" t="s">
        <v>44</v>
      </c>
      <c r="O600" s="35"/>
      <c r="P600" s="201">
        <f>O600*H600</f>
        <v>0</v>
      </c>
      <c r="Q600" s="201">
        <v>0.0062</v>
      </c>
      <c r="R600" s="201">
        <f>Q600*H600</f>
        <v>0.2418</v>
      </c>
      <c r="S600" s="201">
        <v>0</v>
      </c>
      <c r="T600" s="202">
        <f>S600*H600</f>
        <v>0</v>
      </c>
      <c r="AR600" s="17" t="s">
        <v>166</v>
      </c>
      <c r="AT600" s="17" t="s">
        <v>161</v>
      </c>
      <c r="AU600" s="17" t="s">
        <v>176</v>
      </c>
      <c r="AY600" s="17" t="s">
        <v>159</v>
      </c>
      <c r="BE600" s="203">
        <f>IF(N600="základní",J600,0)</f>
        <v>0</v>
      </c>
      <c r="BF600" s="203">
        <f>IF(N600="snížená",J600,0)</f>
        <v>0</v>
      </c>
      <c r="BG600" s="203">
        <f>IF(N600="zákl. přenesená",J600,0)</f>
        <v>0</v>
      </c>
      <c r="BH600" s="203">
        <f>IF(N600="sníž. přenesená",J600,0)</f>
        <v>0</v>
      </c>
      <c r="BI600" s="203">
        <f>IF(N600="nulová",J600,0)</f>
        <v>0</v>
      </c>
      <c r="BJ600" s="17" t="s">
        <v>22</v>
      </c>
      <c r="BK600" s="203">
        <f>ROUND(I600*H600,2)</f>
        <v>0</v>
      </c>
      <c r="BL600" s="17" t="s">
        <v>166</v>
      </c>
      <c r="BM600" s="17" t="s">
        <v>709</v>
      </c>
    </row>
    <row r="601" spans="2:51" s="12" customFormat="1" ht="27">
      <c r="B601" s="204"/>
      <c r="C601" s="205"/>
      <c r="D601" s="206" t="s">
        <v>168</v>
      </c>
      <c r="E601" s="207" t="s">
        <v>20</v>
      </c>
      <c r="F601" s="208" t="s">
        <v>611</v>
      </c>
      <c r="G601" s="205"/>
      <c r="H601" s="209" t="s">
        <v>20</v>
      </c>
      <c r="I601" s="210"/>
      <c r="J601" s="205"/>
      <c r="K601" s="205"/>
      <c r="L601" s="211"/>
      <c r="M601" s="212"/>
      <c r="N601" s="213"/>
      <c r="O601" s="213"/>
      <c r="P601" s="213"/>
      <c r="Q601" s="213"/>
      <c r="R601" s="213"/>
      <c r="S601" s="213"/>
      <c r="T601" s="214"/>
      <c r="AT601" s="215" t="s">
        <v>168</v>
      </c>
      <c r="AU601" s="215" t="s">
        <v>176</v>
      </c>
      <c r="AV601" s="12" t="s">
        <v>22</v>
      </c>
      <c r="AW601" s="12" t="s">
        <v>37</v>
      </c>
      <c r="AX601" s="12" t="s">
        <v>73</v>
      </c>
      <c r="AY601" s="215" t="s">
        <v>159</v>
      </c>
    </row>
    <row r="602" spans="2:51" s="12" customFormat="1" ht="13.5">
      <c r="B602" s="204"/>
      <c r="C602" s="205"/>
      <c r="D602" s="206" t="s">
        <v>168</v>
      </c>
      <c r="E602" s="207" t="s">
        <v>20</v>
      </c>
      <c r="F602" s="208" t="s">
        <v>170</v>
      </c>
      <c r="G602" s="205"/>
      <c r="H602" s="209" t="s">
        <v>20</v>
      </c>
      <c r="I602" s="210"/>
      <c r="J602" s="205"/>
      <c r="K602" s="205"/>
      <c r="L602" s="211"/>
      <c r="M602" s="212"/>
      <c r="N602" s="213"/>
      <c r="O602" s="213"/>
      <c r="P602" s="213"/>
      <c r="Q602" s="213"/>
      <c r="R602" s="213"/>
      <c r="S602" s="213"/>
      <c r="T602" s="214"/>
      <c r="AT602" s="215" t="s">
        <v>168</v>
      </c>
      <c r="AU602" s="215" t="s">
        <v>176</v>
      </c>
      <c r="AV602" s="12" t="s">
        <v>22</v>
      </c>
      <c r="AW602" s="12" t="s">
        <v>37</v>
      </c>
      <c r="AX602" s="12" t="s">
        <v>73</v>
      </c>
      <c r="AY602" s="215" t="s">
        <v>159</v>
      </c>
    </row>
    <row r="603" spans="2:51" s="13" customFormat="1" ht="13.5">
      <c r="B603" s="216"/>
      <c r="C603" s="217"/>
      <c r="D603" s="218" t="s">
        <v>168</v>
      </c>
      <c r="E603" s="219" t="s">
        <v>20</v>
      </c>
      <c r="F603" s="220" t="s">
        <v>710</v>
      </c>
      <c r="G603" s="217"/>
      <c r="H603" s="221">
        <v>39</v>
      </c>
      <c r="I603" s="222"/>
      <c r="J603" s="217"/>
      <c r="K603" s="217"/>
      <c r="L603" s="223"/>
      <c r="M603" s="224"/>
      <c r="N603" s="225"/>
      <c r="O603" s="225"/>
      <c r="P603" s="225"/>
      <c r="Q603" s="225"/>
      <c r="R603" s="225"/>
      <c r="S603" s="225"/>
      <c r="T603" s="226"/>
      <c r="AT603" s="227" t="s">
        <v>168</v>
      </c>
      <c r="AU603" s="227" t="s">
        <v>176</v>
      </c>
      <c r="AV603" s="13" t="s">
        <v>81</v>
      </c>
      <c r="AW603" s="13" t="s">
        <v>37</v>
      </c>
      <c r="AX603" s="13" t="s">
        <v>22</v>
      </c>
      <c r="AY603" s="227" t="s">
        <v>159</v>
      </c>
    </row>
    <row r="604" spans="2:65" s="1" customFormat="1" ht="22.5" customHeight="1">
      <c r="B604" s="34"/>
      <c r="C604" s="192" t="s">
        <v>711</v>
      </c>
      <c r="D604" s="192" t="s">
        <v>161</v>
      </c>
      <c r="E604" s="193" t="s">
        <v>712</v>
      </c>
      <c r="F604" s="194" t="s">
        <v>713</v>
      </c>
      <c r="G604" s="195" t="s">
        <v>235</v>
      </c>
      <c r="H604" s="196">
        <v>5.8</v>
      </c>
      <c r="I604" s="197"/>
      <c r="J604" s="198">
        <f>ROUND(I604*H604,2)</f>
        <v>0</v>
      </c>
      <c r="K604" s="194" t="s">
        <v>165</v>
      </c>
      <c r="L604" s="54"/>
      <c r="M604" s="199" t="s">
        <v>20</v>
      </c>
      <c r="N604" s="200" t="s">
        <v>44</v>
      </c>
      <c r="O604" s="35"/>
      <c r="P604" s="201">
        <f>O604*H604</f>
        <v>0</v>
      </c>
      <c r="Q604" s="201">
        <v>0.00735</v>
      </c>
      <c r="R604" s="201">
        <f>Q604*H604</f>
        <v>0.042629999999999994</v>
      </c>
      <c r="S604" s="201">
        <v>0</v>
      </c>
      <c r="T604" s="202">
        <f>S604*H604</f>
        <v>0</v>
      </c>
      <c r="AR604" s="17" t="s">
        <v>166</v>
      </c>
      <c r="AT604" s="17" t="s">
        <v>161</v>
      </c>
      <c r="AU604" s="17" t="s">
        <v>176</v>
      </c>
      <c r="AY604" s="17" t="s">
        <v>159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17" t="s">
        <v>22</v>
      </c>
      <c r="BK604" s="203">
        <f>ROUND(I604*H604,2)</f>
        <v>0</v>
      </c>
      <c r="BL604" s="17" t="s">
        <v>166</v>
      </c>
      <c r="BM604" s="17" t="s">
        <v>714</v>
      </c>
    </row>
    <row r="605" spans="2:51" s="12" customFormat="1" ht="27">
      <c r="B605" s="204"/>
      <c r="C605" s="205"/>
      <c r="D605" s="206" t="s">
        <v>168</v>
      </c>
      <c r="E605" s="207" t="s">
        <v>20</v>
      </c>
      <c r="F605" s="208" t="s">
        <v>715</v>
      </c>
      <c r="G605" s="205"/>
      <c r="H605" s="209" t="s">
        <v>20</v>
      </c>
      <c r="I605" s="210"/>
      <c r="J605" s="205"/>
      <c r="K605" s="205"/>
      <c r="L605" s="211"/>
      <c r="M605" s="212"/>
      <c r="N605" s="213"/>
      <c r="O605" s="213"/>
      <c r="P605" s="213"/>
      <c r="Q605" s="213"/>
      <c r="R605" s="213"/>
      <c r="S605" s="213"/>
      <c r="T605" s="214"/>
      <c r="AT605" s="215" t="s">
        <v>168</v>
      </c>
      <c r="AU605" s="215" t="s">
        <v>176</v>
      </c>
      <c r="AV605" s="12" t="s">
        <v>22</v>
      </c>
      <c r="AW605" s="12" t="s">
        <v>37</v>
      </c>
      <c r="AX605" s="12" t="s">
        <v>73</v>
      </c>
      <c r="AY605" s="215" t="s">
        <v>159</v>
      </c>
    </row>
    <row r="606" spans="2:51" s="12" customFormat="1" ht="13.5">
      <c r="B606" s="204"/>
      <c r="C606" s="205"/>
      <c r="D606" s="206" t="s">
        <v>168</v>
      </c>
      <c r="E606" s="207" t="s">
        <v>20</v>
      </c>
      <c r="F606" s="208" t="s">
        <v>170</v>
      </c>
      <c r="G606" s="205"/>
      <c r="H606" s="209" t="s">
        <v>20</v>
      </c>
      <c r="I606" s="210"/>
      <c r="J606" s="205"/>
      <c r="K606" s="205"/>
      <c r="L606" s="211"/>
      <c r="M606" s="212"/>
      <c r="N606" s="213"/>
      <c r="O606" s="213"/>
      <c r="P606" s="213"/>
      <c r="Q606" s="213"/>
      <c r="R606" s="213"/>
      <c r="S606" s="213"/>
      <c r="T606" s="214"/>
      <c r="AT606" s="215" t="s">
        <v>168</v>
      </c>
      <c r="AU606" s="215" t="s">
        <v>176</v>
      </c>
      <c r="AV606" s="12" t="s">
        <v>22</v>
      </c>
      <c r="AW606" s="12" t="s">
        <v>37</v>
      </c>
      <c r="AX606" s="12" t="s">
        <v>73</v>
      </c>
      <c r="AY606" s="215" t="s">
        <v>159</v>
      </c>
    </row>
    <row r="607" spans="2:51" s="12" customFormat="1" ht="13.5">
      <c r="B607" s="204"/>
      <c r="C607" s="205"/>
      <c r="D607" s="206" t="s">
        <v>168</v>
      </c>
      <c r="E607" s="207" t="s">
        <v>20</v>
      </c>
      <c r="F607" s="208" t="s">
        <v>627</v>
      </c>
      <c r="G607" s="205"/>
      <c r="H607" s="209" t="s">
        <v>20</v>
      </c>
      <c r="I607" s="210"/>
      <c r="J607" s="205"/>
      <c r="K607" s="205"/>
      <c r="L607" s="211"/>
      <c r="M607" s="212"/>
      <c r="N607" s="213"/>
      <c r="O607" s="213"/>
      <c r="P607" s="213"/>
      <c r="Q607" s="213"/>
      <c r="R607" s="213"/>
      <c r="S607" s="213"/>
      <c r="T607" s="214"/>
      <c r="AT607" s="215" t="s">
        <v>168</v>
      </c>
      <c r="AU607" s="215" t="s">
        <v>176</v>
      </c>
      <c r="AV607" s="12" t="s">
        <v>22</v>
      </c>
      <c r="AW607" s="12" t="s">
        <v>37</v>
      </c>
      <c r="AX607" s="12" t="s">
        <v>73</v>
      </c>
      <c r="AY607" s="215" t="s">
        <v>159</v>
      </c>
    </row>
    <row r="608" spans="2:51" s="13" customFormat="1" ht="13.5">
      <c r="B608" s="216"/>
      <c r="C608" s="217"/>
      <c r="D608" s="206" t="s">
        <v>168</v>
      </c>
      <c r="E608" s="240" t="s">
        <v>20</v>
      </c>
      <c r="F608" s="238" t="s">
        <v>716</v>
      </c>
      <c r="G608" s="217"/>
      <c r="H608" s="239">
        <v>2.9</v>
      </c>
      <c r="I608" s="222"/>
      <c r="J608" s="217"/>
      <c r="K608" s="217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168</v>
      </c>
      <c r="AU608" s="227" t="s">
        <v>176</v>
      </c>
      <c r="AV608" s="13" t="s">
        <v>81</v>
      </c>
      <c r="AW608" s="13" t="s">
        <v>37</v>
      </c>
      <c r="AX608" s="13" t="s">
        <v>73</v>
      </c>
      <c r="AY608" s="227" t="s">
        <v>159</v>
      </c>
    </row>
    <row r="609" spans="2:51" s="12" customFormat="1" ht="13.5">
      <c r="B609" s="204"/>
      <c r="C609" s="205"/>
      <c r="D609" s="206" t="s">
        <v>168</v>
      </c>
      <c r="E609" s="207" t="s">
        <v>20</v>
      </c>
      <c r="F609" s="208" t="s">
        <v>630</v>
      </c>
      <c r="G609" s="205"/>
      <c r="H609" s="209" t="s">
        <v>20</v>
      </c>
      <c r="I609" s="210"/>
      <c r="J609" s="205"/>
      <c r="K609" s="205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168</v>
      </c>
      <c r="AU609" s="215" t="s">
        <v>176</v>
      </c>
      <c r="AV609" s="12" t="s">
        <v>22</v>
      </c>
      <c r="AW609" s="12" t="s">
        <v>37</v>
      </c>
      <c r="AX609" s="12" t="s">
        <v>73</v>
      </c>
      <c r="AY609" s="215" t="s">
        <v>159</v>
      </c>
    </row>
    <row r="610" spans="2:51" s="13" customFormat="1" ht="13.5">
      <c r="B610" s="216"/>
      <c r="C610" s="217"/>
      <c r="D610" s="218" t="s">
        <v>168</v>
      </c>
      <c r="E610" s="219" t="s">
        <v>20</v>
      </c>
      <c r="F610" s="220" t="s">
        <v>717</v>
      </c>
      <c r="G610" s="217"/>
      <c r="H610" s="221">
        <v>2.9</v>
      </c>
      <c r="I610" s="222"/>
      <c r="J610" s="217"/>
      <c r="K610" s="217"/>
      <c r="L610" s="223"/>
      <c r="M610" s="224"/>
      <c r="N610" s="225"/>
      <c r="O610" s="225"/>
      <c r="P610" s="225"/>
      <c r="Q610" s="225"/>
      <c r="R610" s="225"/>
      <c r="S610" s="225"/>
      <c r="T610" s="226"/>
      <c r="AT610" s="227" t="s">
        <v>168</v>
      </c>
      <c r="AU610" s="227" t="s">
        <v>176</v>
      </c>
      <c r="AV610" s="13" t="s">
        <v>81</v>
      </c>
      <c r="AW610" s="13" t="s">
        <v>37</v>
      </c>
      <c r="AX610" s="13" t="s">
        <v>73</v>
      </c>
      <c r="AY610" s="227" t="s">
        <v>159</v>
      </c>
    </row>
    <row r="611" spans="2:65" s="1" customFormat="1" ht="31.5" customHeight="1">
      <c r="B611" s="34"/>
      <c r="C611" s="192" t="s">
        <v>718</v>
      </c>
      <c r="D611" s="192" t="s">
        <v>161</v>
      </c>
      <c r="E611" s="193" t="s">
        <v>719</v>
      </c>
      <c r="F611" s="194" t="s">
        <v>720</v>
      </c>
      <c r="G611" s="195" t="s">
        <v>235</v>
      </c>
      <c r="H611" s="196">
        <v>5.8</v>
      </c>
      <c r="I611" s="197"/>
      <c r="J611" s="198">
        <f>ROUND(I611*H611,2)</f>
        <v>0</v>
      </c>
      <c r="K611" s="194" t="s">
        <v>165</v>
      </c>
      <c r="L611" s="54"/>
      <c r="M611" s="199" t="s">
        <v>20</v>
      </c>
      <c r="N611" s="200" t="s">
        <v>44</v>
      </c>
      <c r="O611" s="35"/>
      <c r="P611" s="201">
        <f>O611*H611</f>
        <v>0</v>
      </c>
      <c r="Q611" s="201">
        <v>0.01628</v>
      </c>
      <c r="R611" s="201">
        <f>Q611*H611</f>
        <v>0.094424</v>
      </c>
      <c r="S611" s="201">
        <v>0</v>
      </c>
      <c r="T611" s="202">
        <f>S611*H611</f>
        <v>0</v>
      </c>
      <c r="AR611" s="17" t="s">
        <v>166</v>
      </c>
      <c r="AT611" s="17" t="s">
        <v>161</v>
      </c>
      <c r="AU611" s="17" t="s">
        <v>176</v>
      </c>
      <c r="AY611" s="17" t="s">
        <v>159</v>
      </c>
      <c r="BE611" s="203">
        <f>IF(N611="základní",J611,0)</f>
        <v>0</v>
      </c>
      <c r="BF611" s="203">
        <f>IF(N611="snížená",J611,0)</f>
        <v>0</v>
      </c>
      <c r="BG611" s="203">
        <f>IF(N611="zákl. přenesená",J611,0)</f>
        <v>0</v>
      </c>
      <c r="BH611" s="203">
        <f>IF(N611="sníž. přenesená",J611,0)</f>
        <v>0</v>
      </c>
      <c r="BI611" s="203">
        <f>IF(N611="nulová",J611,0)</f>
        <v>0</v>
      </c>
      <c r="BJ611" s="17" t="s">
        <v>22</v>
      </c>
      <c r="BK611" s="203">
        <f>ROUND(I611*H611,2)</f>
        <v>0</v>
      </c>
      <c r="BL611" s="17" t="s">
        <v>166</v>
      </c>
      <c r="BM611" s="17" t="s">
        <v>721</v>
      </c>
    </row>
    <row r="612" spans="2:65" s="1" customFormat="1" ht="22.5" customHeight="1">
      <c r="B612" s="34"/>
      <c r="C612" s="192" t="s">
        <v>722</v>
      </c>
      <c r="D612" s="192" t="s">
        <v>161</v>
      </c>
      <c r="E612" s="193" t="s">
        <v>723</v>
      </c>
      <c r="F612" s="194" t="s">
        <v>724</v>
      </c>
      <c r="G612" s="195" t="s">
        <v>235</v>
      </c>
      <c r="H612" s="196">
        <v>173.31</v>
      </c>
      <c r="I612" s="197"/>
      <c r="J612" s="198">
        <f>ROUND(I612*H612,2)</f>
        <v>0</v>
      </c>
      <c r="K612" s="194" t="s">
        <v>165</v>
      </c>
      <c r="L612" s="54"/>
      <c r="M612" s="199" t="s">
        <v>20</v>
      </c>
      <c r="N612" s="200" t="s">
        <v>44</v>
      </c>
      <c r="O612" s="35"/>
      <c r="P612" s="201">
        <f>O612*H612</f>
        <v>0</v>
      </c>
      <c r="Q612" s="201">
        <v>0.00735</v>
      </c>
      <c r="R612" s="201">
        <f>Q612*H612</f>
        <v>1.2738285</v>
      </c>
      <c r="S612" s="201">
        <v>0</v>
      </c>
      <c r="T612" s="202">
        <f>S612*H612</f>
        <v>0</v>
      </c>
      <c r="AR612" s="17" t="s">
        <v>166</v>
      </c>
      <c r="AT612" s="17" t="s">
        <v>161</v>
      </c>
      <c r="AU612" s="17" t="s">
        <v>176</v>
      </c>
      <c r="AY612" s="17" t="s">
        <v>159</v>
      </c>
      <c r="BE612" s="203">
        <f>IF(N612="základní",J612,0)</f>
        <v>0</v>
      </c>
      <c r="BF612" s="203">
        <f>IF(N612="snížená",J612,0)</f>
        <v>0</v>
      </c>
      <c r="BG612" s="203">
        <f>IF(N612="zákl. přenesená",J612,0)</f>
        <v>0</v>
      </c>
      <c r="BH612" s="203">
        <f>IF(N612="sníž. přenesená",J612,0)</f>
        <v>0</v>
      </c>
      <c r="BI612" s="203">
        <f>IF(N612="nulová",J612,0)</f>
        <v>0</v>
      </c>
      <c r="BJ612" s="17" t="s">
        <v>22</v>
      </c>
      <c r="BK612" s="203">
        <f>ROUND(I612*H612,2)</f>
        <v>0</v>
      </c>
      <c r="BL612" s="17" t="s">
        <v>166</v>
      </c>
      <c r="BM612" s="17" t="s">
        <v>725</v>
      </c>
    </row>
    <row r="613" spans="2:51" s="12" customFormat="1" ht="27">
      <c r="B613" s="204"/>
      <c r="C613" s="205"/>
      <c r="D613" s="206" t="s">
        <v>168</v>
      </c>
      <c r="E613" s="207" t="s">
        <v>20</v>
      </c>
      <c r="F613" s="208" t="s">
        <v>611</v>
      </c>
      <c r="G613" s="205"/>
      <c r="H613" s="209" t="s">
        <v>20</v>
      </c>
      <c r="I613" s="210"/>
      <c r="J613" s="205"/>
      <c r="K613" s="205"/>
      <c r="L613" s="211"/>
      <c r="M613" s="212"/>
      <c r="N613" s="213"/>
      <c r="O613" s="213"/>
      <c r="P613" s="213"/>
      <c r="Q613" s="213"/>
      <c r="R613" s="213"/>
      <c r="S613" s="213"/>
      <c r="T613" s="214"/>
      <c r="AT613" s="215" t="s">
        <v>168</v>
      </c>
      <c r="AU613" s="215" t="s">
        <v>176</v>
      </c>
      <c r="AV613" s="12" t="s">
        <v>22</v>
      </c>
      <c r="AW613" s="12" t="s">
        <v>37</v>
      </c>
      <c r="AX613" s="12" t="s">
        <v>73</v>
      </c>
      <c r="AY613" s="215" t="s">
        <v>159</v>
      </c>
    </row>
    <row r="614" spans="2:51" s="12" customFormat="1" ht="13.5">
      <c r="B614" s="204"/>
      <c r="C614" s="205"/>
      <c r="D614" s="206" t="s">
        <v>168</v>
      </c>
      <c r="E614" s="207" t="s">
        <v>20</v>
      </c>
      <c r="F614" s="208" t="s">
        <v>170</v>
      </c>
      <c r="G614" s="205"/>
      <c r="H614" s="209" t="s">
        <v>20</v>
      </c>
      <c r="I614" s="210"/>
      <c r="J614" s="205"/>
      <c r="K614" s="205"/>
      <c r="L614" s="211"/>
      <c r="M614" s="212"/>
      <c r="N614" s="213"/>
      <c r="O614" s="213"/>
      <c r="P614" s="213"/>
      <c r="Q614" s="213"/>
      <c r="R614" s="213"/>
      <c r="S614" s="213"/>
      <c r="T614" s="214"/>
      <c r="AT614" s="215" t="s">
        <v>168</v>
      </c>
      <c r="AU614" s="215" t="s">
        <v>176</v>
      </c>
      <c r="AV614" s="12" t="s">
        <v>22</v>
      </c>
      <c r="AW614" s="12" t="s">
        <v>37</v>
      </c>
      <c r="AX614" s="12" t="s">
        <v>73</v>
      </c>
      <c r="AY614" s="215" t="s">
        <v>159</v>
      </c>
    </row>
    <row r="615" spans="2:51" s="12" customFormat="1" ht="13.5">
      <c r="B615" s="204"/>
      <c r="C615" s="205"/>
      <c r="D615" s="206" t="s">
        <v>168</v>
      </c>
      <c r="E615" s="207" t="s">
        <v>20</v>
      </c>
      <c r="F615" s="208" t="s">
        <v>726</v>
      </c>
      <c r="G615" s="205"/>
      <c r="H615" s="209" t="s">
        <v>20</v>
      </c>
      <c r="I615" s="210"/>
      <c r="J615" s="205"/>
      <c r="K615" s="205"/>
      <c r="L615" s="211"/>
      <c r="M615" s="212"/>
      <c r="N615" s="213"/>
      <c r="O615" s="213"/>
      <c r="P615" s="213"/>
      <c r="Q615" s="213"/>
      <c r="R615" s="213"/>
      <c r="S615" s="213"/>
      <c r="T615" s="214"/>
      <c r="AT615" s="215" t="s">
        <v>168</v>
      </c>
      <c r="AU615" s="215" t="s">
        <v>176</v>
      </c>
      <c r="AV615" s="12" t="s">
        <v>22</v>
      </c>
      <c r="AW615" s="12" t="s">
        <v>37</v>
      </c>
      <c r="AX615" s="12" t="s">
        <v>73</v>
      </c>
      <c r="AY615" s="215" t="s">
        <v>159</v>
      </c>
    </row>
    <row r="616" spans="2:51" s="13" customFormat="1" ht="13.5">
      <c r="B616" s="216"/>
      <c r="C616" s="217"/>
      <c r="D616" s="218" t="s">
        <v>168</v>
      </c>
      <c r="E616" s="219" t="s">
        <v>20</v>
      </c>
      <c r="F616" s="220" t="s">
        <v>727</v>
      </c>
      <c r="G616" s="217"/>
      <c r="H616" s="221">
        <v>173.31</v>
      </c>
      <c r="I616" s="222"/>
      <c r="J616" s="217"/>
      <c r="K616" s="217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168</v>
      </c>
      <c r="AU616" s="227" t="s">
        <v>176</v>
      </c>
      <c r="AV616" s="13" t="s">
        <v>81</v>
      </c>
      <c r="AW616" s="13" t="s">
        <v>37</v>
      </c>
      <c r="AX616" s="13" t="s">
        <v>73</v>
      </c>
      <c r="AY616" s="227" t="s">
        <v>159</v>
      </c>
    </row>
    <row r="617" spans="2:65" s="1" customFormat="1" ht="31.5" customHeight="1">
      <c r="B617" s="34"/>
      <c r="C617" s="192" t="s">
        <v>728</v>
      </c>
      <c r="D617" s="192" t="s">
        <v>161</v>
      </c>
      <c r="E617" s="193" t="s">
        <v>729</v>
      </c>
      <c r="F617" s="194" t="s">
        <v>730</v>
      </c>
      <c r="G617" s="195" t="s">
        <v>235</v>
      </c>
      <c r="H617" s="196">
        <v>173.31</v>
      </c>
      <c r="I617" s="197"/>
      <c r="J617" s="198">
        <f>ROUND(I617*H617,2)</f>
        <v>0</v>
      </c>
      <c r="K617" s="194" t="s">
        <v>165</v>
      </c>
      <c r="L617" s="54"/>
      <c r="M617" s="199" t="s">
        <v>20</v>
      </c>
      <c r="N617" s="200" t="s">
        <v>44</v>
      </c>
      <c r="O617" s="35"/>
      <c r="P617" s="201">
        <f>O617*H617</f>
        <v>0</v>
      </c>
      <c r="Q617" s="201">
        <v>0.01838</v>
      </c>
      <c r="R617" s="201">
        <f>Q617*H617</f>
        <v>3.1854378000000003</v>
      </c>
      <c r="S617" s="201">
        <v>0</v>
      </c>
      <c r="T617" s="202">
        <f>S617*H617</f>
        <v>0</v>
      </c>
      <c r="AR617" s="17" t="s">
        <v>166</v>
      </c>
      <c r="AT617" s="17" t="s">
        <v>161</v>
      </c>
      <c r="AU617" s="17" t="s">
        <v>176</v>
      </c>
      <c r="AY617" s="17" t="s">
        <v>159</v>
      </c>
      <c r="BE617" s="203">
        <f>IF(N617="základní",J617,0)</f>
        <v>0</v>
      </c>
      <c r="BF617" s="203">
        <f>IF(N617="snížená",J617,0)</f>
        <v>0</v>
      </c>
      <c r="BG617" s="203">
        <f>IF(N617="zákl. přenesená",J617,0)</f>
        <v>0</v>
      </c>
      <c r="BH617" s="203">
        <f>IF(N617="sníž. přenesená",J617,0)</f>
        <v>0</v>
      </c>
      <c r="BI617" s="203">
        <f>IF(N617="nulová",J617,0)</f>
        <v>0</v>
      </c>
      <c r="BJ617" s="17" t="s">
        <v>22</v>
      </c>
      <c r="BK617" s="203">
        <f>ROUND(I617*H617,2)</f>
        <v>0</v>
      </c>
      <c r="BL617" s="17" t="s">
        <v>166</v>
      </c>
      <c r="BM617" s="17" t="s">
        <v>731</v>
      </c>
    </row>
    <row r="618" spans="2:51" s="12" customFormat="1" ht="27">
      <c r="B618" s="204"/>
      <c r="C618" s="205"/>
      <c r="D618" s="206" t="s">
        <v>168</v>
      </c>
      <c r="E618" s="207" t="s">
        <v>20</v>
      </c>
      <c r="F618" s="208" t="s">
        <v>611</v>
      </c>
      <c r="G618" s="205"/>
      <c r="H618" s="209" t="s">
        <v>20</v>
      </c>
      <c r="I618" s="210"/>
      <c r="J618" s="205"/>
      <c r="K618" s="205"/>
      <c r="L618" s="211"/>
      <c r="M618" s="212"/>
      <c r="N618" s="213"/>
      <c r="O618" s="213"/>
      <c r="P618" s="213"/>
      <c r="Q618" s="213"/>
      <c r="R618" s="213"/>
      <c r="S618" s="213"/>
      <c r="T618" s="214"/>
      <c r="AT618" s="215" t="s">
        <v>168</v>
      </c>
      <c r="AU618" s="215" t="s">
        <v>176</v>
      </c>
      <c r="AV618" s="12" t="s">
        <v>22</v>
      </c>
      <c r="AW618" s="12" t="s">
        <v>37</v>
      </c>
      <c r="AX618" s="12" t="s">
        <v>73</v>
      </c>
      <c r="AY618" s="215" t="s">
        <v>159</v>
      </c>
    </row>
    <row r="619" spans="2:51" s="12" customFormat="1" ht="13.5">
      <c r="B619" s="204"/>
      <c r="C619" s="205"/>
      <c r="D619" s="206" t="s">
        <v>168</v>
      </c>
      <c r="E619" s="207" t="s">
        <v>20</v>
      </c>
      <c r="F619" s="208" t="s">
        <v>170</v>
      </c>
      <c r="G619" s="205"/>
      <c r="H619" s="209" t="s">
        <v>20</v>
      </c>
      <c r="I619" s="210"/>
      <c r="J619" s="205"/>
      <c r="K619" s="205"/>
      <c r="L619" s="211"/>
      <c r="M619" s="212"/>
      <c r="N619" s="213"/>
      <c r="O619" s="213"/>
      <c r="P619" s="213"/>
      <c r="Q619" s="213"/>
      <c r="R619" s="213"/>
      <c r="S619" s="213"/>
      <c r="T619" s="214"/>
      <c r="AT619" s="215" t="s">
        <v>168</v>
      </c>
      <c r="AU619" s="215" t="s">
        <v>176</v>
      </c>
      <c r="AV619" s="12" t="s">
        <v>22</v>
      </c>
      <c r="AW619" s="12" t="s">
        <v>37</v>
      </c>
      <c r="AX619" s="12" t="s">
        <v>73</v>
      </c>
      <c r="AY619" s="215" t="s">
        <v>159</v>
      </c>
    </row>
    <row r="620" spans="2:51" s="12" customFormat="1" ht="13.5">
      <c r="B620" s="204"/>
      <c r="C620" s="205"/>
      <c r="D620" s="206" t="s">
        <v>168</v>
      </c>
      <c r="E620" s="207" t="s">
        <v>20</v>
      </c>
      <c r="F620" s="208" t="s">
        <v>726</v>
      </c>
      <c r="G620" s="205"/>
      <c r="H620" s="209" t="s">
        <v>20</v>
      </c>
      <c r="I620" s="210"/>
      <c r="J620" s="205"/>
      <c r="K620" s="205"/>
      <c r="L620" s="211"/>
      <c r="M620" s="212"/>
      <c r="N620" s="213"/>
      <c r="O620" s="213"/>
      <c r="P620" s="213"/>
      <c r="Q620" s="213"/>
      <c r="R620" s="213"/>
      <c r="S620" s="213"/>
      <c r="T620" s="214"/>
      <c r="AT620" s="215" t="s">
        <v>168</v>
      </c>
      <c r="AU620" s="215" t="s">
        <v>176</v>
      </c>
      <c r="AV620" s="12" t="s">
        <v>22</v>
      </c>
      <c r="AW620" s="12" t="s">
        <v>37</v>
      </c>
      <c r="AX620" s="12" t="s">
        <v>73</v>
      </c>
      <c r="AY620" s="215" t="s">
        <v>159</v>
      </c>
    </row>
    <row r="621" spans="2:51" s="13" customFormat="1" ht="13.5">
      <c r="B621" s="216"/>
      <c r="C621" s="217"/>
      <c r="D621" s="218" t="s">
        <v>168</v>
      </c>
      <c r="E621" s="219" t="s">
        <v>20</v>
      </c>
      <c r="F621" s="220" t="s">
        <v>727</v>
      </c>
      <c r="G621" s="217"/>
      <c r="H621" s="221">
        <v>173.31</v>
      </c>
      <c r="I621" s="222"/>
      <c r="J621" s="217"/>
      <c r="K621" s="217"/>
      <c r="L621" s="223"/>
      <c r="M621" s="224"/>
      <c r="N621" s="225"/>
      <c r="O621" s="225"/>
      <c r="P621" s="225"/>
      <c r="Q621" s="225"/>
      <c r="R621" s="225"/>
      <c r="S621" s="225"/>
      <c r="T621" s="226"/>
      <c r="AT621" s="227" t="s">
        <v>168</v>
      </c>
      <c r="AU621" s="227" t="s">
        <v>176</v>
      </c>
      <c r="AV621" s="13" t="s">
        <v>81</v>
      </c>
      <c r="AW621" s="13" t="s">
        <v>37</v>
      </c>
      <c r="AX621" s="13" t="s">
        <v>73</v>
      </c>
      <c r="AY621" s="227" t="s">
        <v>159</v>
      </c>
    </row>
    <row r="622" spans="2:65" s="1" customFormat="1" ht="31.5" customHeight="1">
      <c r="B622" s="34"/>
      <c r="C622" s="192" t="s">
        <v>732</v>
      </c>
      <c r="D622" s="192" t="s">
        <v>161</v>
      </c>
      <c r="E622" s="193" t="s">
        <v>733</v>
      </c>
      <c r="F622" s="194" t="s">
        <v>734</v>
      </c>
      <c r="G622" s="195" t="s">
        <v>235</v>
      </c>
      <c r="H622" s="196">
        <v>159</v>
      </c>
      <c r="I622" s="197"/>
      <c r="J622" s="198">
        <f>ROUND(I622*H622,2)</f>
        <v>0</v>
      </c>
      <c r="K622" s="194" t="s">
        <v>165</v>
      </c>
      <c r="L622" s="54"/>
      <c r="M622" s="199" t="s">
        <v>20</v>
      </c>
      <c r="N622" s="200" t="s">
        <v>44</v>
      </c>
      <c r="O622" s="35"/>
      <c r="P622" s="201">
        <f>O622*H622</f>
        <v>0</v>
      </c>
      <c r="Q622" s="201">
        <v>0.0079</v>
      </c>
      <c r="R622" s="201">
        <f>Q622*H622</f>
        <v>1.2561000000000002</v>
      </c>
      <c r="S622" s="201">
        <v>0</v>
      </c>
      <c r="T622" s="202">
        <f>S622*H622</f>
        <v>0</v>
      </c>
      <c r="AR622" s="17" t="s">
        <v>166</v>
      </c>
      <c r="AT622" s="17" t="s">
        <v>161</v>
      </c>
      <c r="AU622" s="17" t="s">
        <v>176</v>
      </c>
      <c r="AY622" s="17" t="s">
        <v>159</v>
      </c>
      <c r="BE622" s="203">
        <f>IF(N622="základní",J622,0)</f>
        <v>0</v>
      </c>
      <c r="BF622" s="203">
        <f>IF(N622="snížená",J622,0)</f>
        <v>0</v>
      </c>
      <c r="BG622" s="203">
        <f>IF(N622="zákl. přenesená",J622,0)</f>
        <v>0</v>
      </c>
      <c r="BH622" s="203">
        <f>IF(N622="sníž. přenesená",J622,0)</f>
        <v>0</v>
      </c>
      <c r="BI622" s="203">
        <f>IF(N622="nulová",J622,0)</f>
        <v>0</v>
      </c>
      <c r="BJ622" s="17" t="s">
        <v>22</v>
      </c>
      <c r="BK622" s="203">
        <f>ROUND(I622*H622,2)</f>
        <v>0</v>
      </c>
      <c r="BL622" s="17" t="s">
        <v>166</v>
      </c>
      <c r="BM622" s="17" t="s">
        <v>735</v>
      </c>
    </row>
    <row r="623" spans="2:51" s="12" customFormat="1" ht="27">
      <c r="B623" s="204"/>
      <c r="C623" s="205"/>
      <c r="D623" s="206" t="s">
        <v>168</v>
      </c>
      <c r="E623" s="207" t="s">
        <v>20</v>
      </c>
      <c r="F623" s="208" t="s">
        <v>611</v>
      </c>
      <c r="G623" s="205"/>
      <c r="H623" s="209" t="s">
        <v>20</v>
      </c>
      <c r="I623" s="210"/>
      <c r="J623" s="205"/>
      <c r="K623" s="205"/>
      <c r="L623" s="211"/>
      <c r="M623" s="212"/>
      <c r="N623" s="213"/>
      <c r="O623" s="213"/>
      <c r="P623" s="213"/>
      <c r="Q623" s="213"/>
      <c r="R623" s="213"/>
      <c r="S623" s="213"/>
      <c r="T623" s="214"/>
      <c r="AT623" s="215" t="s">
        <v>168</v>
      </c>
      <c r="AU623" s="215" t="s">
        <v>176</v>
      </c>
      <c r="AV623" s="12" t="s">
        <v>22</v>
      </c>
      <c r="AW623" s="12" t="s">
        <v>37</v>
      </c>
      <c r="AX623" s="12" t="s">
        <v>73</v>
      </c>
      <c r="AY623" s="215" t="s">
        <v>159</v>
      </c>
    </row>
    <row r="624" spans="2:51" s="12" customFormat="1" ht="13.5">
      <c r="B624" s="204"/>
      <c r="C624" s="205"/>
      <c r="D624" s="206" t="s">
        <v>168</v>
      </c>
      <c r="E624" s="207" t="s">
        <v>20</v>
      </c>
      <c r="F624" s="208" t="s">
        <v>170</v>
      </c>
      <c r="G624" s="205"/>
      <c r="H624" s="209" t="s">
        <v>20</v>
      </c>
      <c r="I624" s="210"/>
      <c r="J624" s="205"/>
      <c r="K624" s="205"/>
      <c r="L624" s="211"/>
      <c r="M624" s="212"/>
      <c r="N624" s="213"/>
      <c r="O624" s="213"/>
      <c r="P624" s="213"/>
      <c r="Q624" s="213"/>
      <c r="R624" s="213"/>
      <c r="S624" s="213"/>
      <c r="T624" s="214"/>
      <c r="AT624" s="215" t="s">
        <v>168</v>
      </c>
      <c r="AU624" s="215" t="s">
        <v>176</v>
      </c>
      <c r="AV624" s="12" t="s">
        <v>22</v>
      </c>
      <c r="AW624" s="12" t="s">
        <v>37</v>
      </c>
      <c r="AX624" s="12" t="s">
        <v>73</v>
      </c>
      <c r="AY624" s="215" t="s">
        <v>159</v>
      </c>
    </row>
    <row r="625" spans="2:51" s="12" customFormat="1" ht="13.5">
      <c r="B625" s="204"/>
      <c r="C625" s="205"/>
      <c r="D625" s="206" t="s">
        <v>168</v>
      </c>
      <c r="E625" s="207" t="s">
        <v>20</v>
      </c>
      <c r="F625" s="208" t="s">
        <v>736</v>
      </c>
      <c r="G625" s="205"/>
      <c r="H625" s="209" t="s">
        <v>20</v>
      </c>
      <c r="I625" s="210"/>
      <c r="J625" s="205"/>
      <c r="K625" s="205"/>
      <c r="L625" s="211"/>
      <c r="M625" s="212"/>
      <c r="N625" s="213"/>
      <c r="O625" s="213"/>
      <c r="P625" s="213"/>
      <c r="Q625" s="213"/>
      <c r="R625" s="213"/>
      <c r="S625" s="213"/>
      <c r="T625" s="214"/>
      <c r="AT625" s="215" t="s">
        <v>168</v>
      </c>
      <c r="AU625" s="215" t="s">
        <v>176</v>
      </c>
      <c r="AV625" s="12" t="s">
        <v>22</v>
      </c>
      <c r="AW625" s="12" t="s">
        <v>37</v>
      </c>
      <c r="AX625" s="12" t="s">
        <v>73</v>
      </c>
      <c r="AY625" s="215" t="s">
        <v>159</v>
      </c>
    </row>
    <row r="626" spans="2:51" s="13" customFormat="1" ht="13.5">
      <c r="B626" s="216"/>
      <c r="C626" s="217"/>
      <c r="D626" s="218" t="s">
        <v>168</v>
      </c>
      <c r="E626" s="219" t="s">
        <v>20</v>
      </c>
      <c r="F626" s="220" t="s">
        <v>737</v>
      </c>
      <c r="G626" s="217"/>
      <c r="H626" s="221">
        <v>159</v>
      </c>
      <c r="I626" s="222"/>
      <c r="J626" s="217"/>
      <c r="K626" s="217"/>
      <c r="L626" s="223"/>
      <c r="M626" s="224"/>
      <c r="N626" s="225"/>
      <c r="O626" s="225"/>
      <c r="P626" s="225"/>
      <c r="Q626" s="225"/>
      <c r="R626" s="225"/>
      <c r="S626" s="225"/>
      <c r="T626" s="226"/>
      <c r="AT626" s="227" t="s">
        <v>168</v>
      </c>
      <c r="AU626" s="227" t="s">
        <v>176</v>
      </c>
      <c r="AV626" s="13" t="s">
        <v>81</v>
      </c>
      <c r="AW626" s="13" t="s">
        <v>37</v>
      </c>
      <c r="AX626" s="13" t="s">
        <v>73</v>
      </c>
      <c r="AY626" s="227" t="s">
        <v>159</v>
      </c>
    </row>
    <row r="627" spans="2:65" s="1" customFormat="1" ht="22.5" customHeight="1">
      <c r="B627" s="34"/>
      <c r="C627" s="192" t="s">
        <v>738</v>
      </c>
      <c r="D627" s="192" t="s">
        <v>161</v>
      </c>
      <c r="E627" s="193" t="s">
        <v>739</v>
      </c>
      <c r="F627" s="194" t="s">
        <v>740</v>
      </c>
      <c r="G627" s="195" t="s">
        <v>235</v>
      </c>
      <c r="H627" s="196">
        <v>20.105</v>
      </c>
      <c r="I627" s="197"/>
      <c r="J627" s="198">
        <f>ROUND(I627*H627,2)</f>
        <v>0</v>
      </c>
      <c r="K627" s="194" t="s">
        <v>165</v>
      </c>
      <c r="L627" s="54"/>
      <c r="M627" s="199" t="s">
        <v>20</v>
      </c>
      <c r="N627" s="200" t="s">
        <v>44</v>
      </c>
      <c r="O627" s="35"/>
      <c r="P627" s="201">
        <f>O627*H627</f>
        <v>0</v>
      </c>
      <c r="Q627" s="201">
        <v>0.00024</v>
      </c>
      <c r="R627" s="201">
        <f>Q627*H627</f>
        <v>0.0048252</v>
      </c>
      <c r="S627" s="201">
        <v>0</v>
      </c>
      <c r="T627" s="202">
        <f>S627*H627</f>
        <v>0</v>
      </c>
      <c r="AR627" s="17" t="s">
        <v>166</v>
      </c>
      <c r="AT627" s="17" t="s">
        <v>161</v>
      </c>
      <c r="AU627" s="17" t="s">
        <v>176</v>
      </c>
      <c r="AY627" s="17" t="s">
        <v>159</v>
      </c>
      <c r="BE627" s="203">
        <f>IF(N627="základní",J627,0)</f>
        <v>0</v>
      </c>
      <c r="BF627" s="203">
        <f>IF(N627="snížená",J627,0)</f>
        <v>0</v>
      </c>
      <c r="BG627" s="203">
        <f>IF(N627="zákl. přenesená",J627,0)</f>
        <v>0</v>
      </c>
      <c r="BH627" s="203">
        <f>IF(N627="sníž. přenesená",J627,0)</f>
        <v>0</v>
      </c>
      <c r="BI627" s="203">
        <f>IF(N627="nulová",J627,0)</f>
        <v>0</v>
      </c>
      <c r="BJ627" s="17" t="s">
        <v>22</v>
      </c>
      <c r="BK627" s="203">
        <f>ROUND(I627*H627,2)</f>
        <v>0</v>
      </c>
      <c r="BL627" s="17" t="s">
        <v>166</v>
      </c>
      <c r="BM627" s="17" t="s">
        <v>741</v>
      </c>
    </row>
    <row r="628" spans="2:51" s="12" customFormat="1" ht="27">
      <c r="B628" s="204"/>
      <c r="C628" s="205"/>
      <c r="D628" s="206" t="s">
        <v>168</v>
      </c>
      <c r="E628" s="207" t="s">
        <v>20</v>
      </c>
      <c r="F628" s="208" t="s">
        <v>656</v>
      </c>
      <c r="G628" s="205"/>
      <c r="H628" s="209" t="s">
        <v>20</v>
      </c>
      <c r="I628" s="210"/>
      <c r="J628" s="205"/>
      <c r="K628" s="205"/>
      <c r="L628" s="211"/>
      <c r="M628" s="212"/>
      <c r="N628" s="213"/>
      <c r="O628" s="213"/>
      <c r="P628" s="213"/>
      <c r="Q628" s="213"/>
      <c r="R628" s="213"/>
      <c r="S628" s="213"/>
      <c r="T628" s="214"/>
      <c r="AT628" s="215" t="s">
        <v>168</v>
      </c>
      <c r="AU628" s="215" t="s">
        <v>176</v>
      </c>
      <c r="AV628" s="12" t="s">
        <v>22</v>
      </c>
      <c r="AW628" s="12" t="s">
        <v>37</v>
      </c>
      <c r="AX628" s="12" t="s">
        <v>73</v>
      </c>
      <c r="AY628" s="215" t="s">
        <v>159</v>
      </c>
    </row>
    <row r="629" spans="2:51" s="12" customFormat="1" ht="13.5">
      <c r="B629" s="204"/>
      <c r="C629" s="205"/>
      <c r="D629" s="206" t="s">
        <v>168</v>
      </c>
      <c r="E629" s="207" t="s">
        <v>20</v>
      </c>
      <c r="F629" s="208" t="s">
        <v>170</v>
      </c>
      <c r="G629" s="205"/>
      <c r="H629" s="209" t="s">
        <v>20</v>
      </c>
      <c r="I629" s="210"/>
      <c r="J629" s="205"/>
      <c r="K629" s="205"/>
      <c r="L629" s="211"/>
      <c r="M629" s="212"/>
      <c r="N629" s="213"/>
      <c r="O629" s="213"/>
      <c r="P629" s="213"/>
      <c r="Q629" s="213"/>
      <c r="R629" s="213"/>
      <c r="S629" s="213"/>
      <c r="T629" s="214"/>
      <c r="AT629" s="215" t="s">
        <v>168</v>
      </c>
      <c r="AU629" s="215" t="s">
        <v>176</v>
      </c>
      <c r="AV629" s="12" t="s">
        <v>22</v>
      </c>
      <c r="AW629" s="12" t="s">
        <v>37</v>
      </c>
      <c r="AX629" s="12" t="s">
        <v>73</v>
      </c>
      <c r="AY629" s="215" t="s">
        <v>159</v>
      </c>
    </row>
    <row r="630" spans="2:51" s="13" customFormat="1" ht="13.5">
      <c r="B630" s="216"/>
      <c r="C630" s="217"/>
      <c r="D630" s="218" t="s">
        <v>168</v>
      </c>
      <c r="E630" s="219" t="s">
        <v>20</v>
      </c>
      <c r="F630" s="220" t="s">
        <v>742</v>
      </c>
      <c r="G630" s="217"/>
      <c r="H630" s="221">
        <v>20.105</v>
      </c>
      <c r="I630" s="222"/>
      <c r="J630" s="217"/>
      <c r="K630" s="217"/>
      <c r="L630" s="223"/>
      <c r="M630" s="224"/>
      <c r="N630" s="225"/>
      <c r="O630" s="225"/>
      <c r="P630" s="225"/>
      <c r="Q630" s="225"/>
      <c r="R630" s="225"/>
      <c r="S630" s="225"/>
      <c r="T630" s="226"/>
      <c r="AT630" s="227" t="s">
        <v>168</v>
      </c>
      <c r="AU630" s="227" t="s">
        <v>176</v>
      </c>
      <c r="AV630" s="13" t="s">
        <v>81</v>
      </c>
      <c r="AW630" s="13" t="s">
        <v>37</v>
      </c>
      <c r="AX630" s="13" t="s">
        <v>73</v>
      </c>
      <c r="AY630" s="227" t="s">
        <v>159</v>
      </c>
    </row>
    <row r="631" spans="2:65" s="1" customFormat="1" ht="22.5" customHeight="1">
      <c r="B631" s="34"/>
      <c r="C631" s="192" t="s">
        <v>743</v>
      </c>
      <c r="D631" s="192" t="s">
        <v>161</v>
      </c>
      <c r="E631" s="193" t="s">
        <v>744</v>
      </c>
      <c r="F631" s="194" t="s">
        <v>745</v>
      </c>
      <c r="G631" s="195" t="s">
        <v>489</v>
      </c>
      <c r="H631" s="196">
        <v>110.87</v>
      </c>
      <c r="I631" s="197"/>
      <c r="J631" s="198">
        <f>ROUND(I631*H631,2)</f>
        <v>0</v>
      </c>
      <c r="K631" s="194" t="s">
        <v>165</v>
      </c>
      <c r="L631" s="54"/>
      <c r="M631" s="199" t="s">
        <v>20</v>
      </c>
      <c r="N631" s="200" t="s">
        <v>44</v>
      </c>
      <c r="O631" s="35"/>
      <c r="P631" s="201">
        <f>O631*H631</f>
        <v>0</v>
      </c>
      <c r="Q631" s="201">
        <v>0</v>
      </c>
      <c r="R631" s="201">
        <f>Q631*H631</f>
        <v>0</v>
      </c>
      <c r="S631" s="201">
        <v>0</v>
      </c>
      <c r="T631" s="202">
        <f>S631*H631</f>
        <v>0</v>
      </c>
      <c r="AR631" s="17" t="s">
        <v>166</v>
      </c>
      <c r="AT631" s="17" t="s">
        <v>161</v>
      </c>
      <c r="AU631" s="17" t="s">
        <v>176</v>
      </c>
      <c r="AY631" s="17" t="s">
        <v>159</v>
      </c>
      <c r="BE631" s="203">
        <f>IF(N631="základní",J631,0)</f>
        <v>0</v>
      </c>
      <c r="BF631" s="203">
        <f>IF(N631="snížená",J631,0)</f>
        <v>0</v>
      </c>
      <c r="BG631" s="203">
        <f>IF(N631="zákl. přenesená",J631,0)</f>
        <v>0</v>
      </c>
      <c r="BH631" s="203">
        <f>IF(N631="sníž. přenesená",J631,0)</f>
        <v>0</v>
      </c>
      <c r="BI631" s="203">
        <f>IF(N631="nulová",J631,0)</f>
        <v>0</v>
      </c>
      <c r="BJ631" s="17" t="s">
        <v>22</v>
      </c>
      <c r="BK631" s="203">
        <f>ROUND(I631*H631,2)</f>
        <v>0</v>
      </c>
      <c r="BL631" s="17" t="s">
        <v>166</v>
      </c>
      <c r="BM631" s="17" t="s">
        <v>746</v>
      </c>
    </row>
    <row r="632" spans="2:51" s="12" customFormat="1" ht="27">
      <c r="B632" s="204"/>
      <c r="C632" s="205"/>
      <c r="D632" s="206" t="s">
        <v>168</v>
      </c>
      <c r="E632" s="207" t="s">
        <v>20</v>
      </c>
      <c r="F632" s="208" t="s">
        <v>656</v>
      </c>
      <c r="G632" s="205"/>
      <c r="H632" s="209" t="s">
        <v>20</v>
      </c>
      <c r="I632" s="210"/>
      <c r="J632" s="205"/>
      <c r="K632" s="205"/>
      <c r="L632" s="211"/>
      <c r="M632" s="212"/>
      <c r="N632" s="213"/>
      <c r="O632" s="213"/>
      <c r="P632" s="213"/>
      <c r="Q632" s="213"/>
      <c r="R632" s="213"/>
      <c r="S632" s="213"/>
      <c r="T632" s="214"/>
      <c r="AT632" s="215" t="s">
        <v>168</v>
      </c>
      <c r="AU632" s="215" t="s">
        <v>176</v>
      </c>
      <c r="AV632" s="12" t="s">
        <v>22</v>
      </c>
      <c r="AW632" s="12" t="s">
        <v>37</v>
      </c>
      <c r="AX632" s="12" t="s">
        <v>73</v>
      </c>
      <c r="AY632" s="215" t="s">
        <v>159</v>
      </c>
    </row>
    <row r="633" spans="2:51" s="12" customFormat="1" ht="13.5">
      <c r="B633" s="204"/>
      <c r="C633" s="205"/>
      <c r="D633" s="206" t="s">
        <v>168</v>
      </c>
      <c r="E633" s="207" t="s">
        <v>20</v>
      </c>
      <c r="F633" s="208" t="s">
        <v>170</v>
      </c>
      <c r="G633" s="205"/>
      <c r="H633" s="209" t="s">
        <v>20</v>
      </c>
      <c r="I633" s="210"/>
      <c r="J633" s="205"/>
      <c r="K633" s="205"/>
      <c r="L633" s="211"/>
      <c r="M633" s="212"/>
      <c r="N633" s="213"/>
      <c r="O633" s="213"/>
      <c r="P633" s="213"/>
      <c r="Q633" s="213"/>
      <c r="R633" s="213"/>
      <c r="S633" s="213"/>
      <c r="T633" s="214"/>
      <c r="AT633" s="215" t="s">
        <v>168</v>
      </c>
      <c r="AU633" s="215" t="s">
        <v>176</v>
      </c>
      <c r="AV633" s="12" t="s">
        <v>22</v>
      </c>
      <c r="AW633" s="12" t="s">
        <v>37</v>
      </c>
      <c r="AX633" s="12" t="s">
        <v>73</v>
      </c>
      <c r="AY633" s="215" t="s">
        <v>159</v>
      </c>
    </row>
    <row r="634" spans="2:51" s="13" customFormat="1" ht="27">
      <c r="B634" s="216"/>
      <c r="C634" s="217"/>
      <c r="D634" s="218" t="s">
        <v>168</v>
      </c>
      <c r="E634" s="219" t="s">
        <v>20</v>
      </c>
      <c r="F634" s="220" t="s">
        <v>747</v>
      </c>
      <c r="G634" s="217"/>
      <c r="H634" s="221">
        <v>110.87</v>
      </c>
      <c r="I634" s="222"/>
      <c r="J634" s="217"/>
      <c r="K634" s="217"/>
      <c r="L634" s="223"/>
      <c r="M634" s="224"/>
      <c r="N634" s="225"/>
      <c r="O634" s="225"/>
      <c r="P634" s="225"/>
      <c r="Q634" s="225"/>
      <c r="R634" s="225"/>
      <c r="S634" s="225"/>
      <c r="T634" s="226"/>
      <c r="AT634" s="227" t="s">
        <v>168</v>
      </c>
      <c r="AU634" s="227" t="s">
        <v>176</v>
      </c>
      <c r="AV634" s="13" t="s">
        <v>81</v>
      </c>
      <c r="AW634" s="13" t="s">
        <v>37</v>
      </c>
      <c r="AX634" s="13" t="s">
        <v>73</v>
      </c>
      <c r="AY634" s="227" t="s">
        <v>159</v>
      </c>
    </row>
    <row r="635" spans="2:65" s="1" customFormat="1" ht="22.5" customHeight="1">
      <c r="B635" s="34"/>
      <c r="C635" s="228" t="s">
        <v>748</v>
      </c>
      <c r="D635" s="228" t="s">
        <v>209</v>
      </c>
      <c r="E635" s="229" t="s">
        <v>749</v>
      </c>
      <c r="F635" s="230" t="s">
        <v>750</v>
      </c>
      <c r="G635" s="231" t="s">
        <v>489</v>
      </c>
      <c r="H635" s="232">
        <v>121.957</v>
      </c>
      <c r="I635" s="233"/>
      <c r="J635" s="234">
        <f>ROUND(I635*H635,2)</f>
        <v>0</v>
      </c>
      <c r="K635" s="230" t="s">
        <v>165</v>
      </c>
      <c r="L635" s="235"/>
      <c r="M635" s="236" t="s">
        <v>20</v>
      </c>
      <c r="N635" s="237" t="s">
        <v>44</v>
      </c>
      <c r="O635" s="35"/>
      <c r="P635" s="201">
        <f>O635*H635</f>
        <v>0</v>
      </c>
      <c r="Q635" s="201">
        <v>3E-05</v>
      </c>
      <c r="R635" s="201">
        <f>Q635*H635</f>
        <v>0.00365871</v>
      </c>
      <c r="S635" s="201">
        <v>0</v>
      </c>
      <c r="T635" s="202">
        <f>S635*H635</f>
        <v>0</v>
      </c>
      <c r="AR635" s="17" t="s">
        <v>201</v>
      </c>
      <c r="AT635" s="17" t="s">
        <v>209</v>
      </c>
      <c r="AU635" s="17" t="s">
        <v>176</v>
      </c>
      <c r="AY635" s="17" t="s">
        <v>159</v>
      </c>
      <c r="BE635" s="203">
        <f>IF(N635="základní",J635,0)</f>
        <v>0</v>
      </c>
      <c r="BF635" s="203">
        <f>IF(N635="snížená",J635,0)</f>
        <v>0</v>
      </c>
      <c r="BG635" s="203">
        <f>IF(N635="zákl. přenesená",J635,0)</f>
        <v>0</v>
      </c>
      <c r="BH635" s="203">
        <f>IF(N635="sníž. přenesená",J635,0)</f>
        <v>0</v>
      </c>
      <c r="BI635" s="203">
        <f>IF(N635="nulová",J635,0)</f>
        <v>0</v>
      </c>
      <c r="BJ635" s="17" t="s">
        <v>22</v>
      </c>
      <c r="BK635" s="203">
        <f>ROUND(I635*H635,2)</f>
        <v>0</v>
      </c>
      <c r="BL635" s="17" t="s">
        <v>166</v>
      </c>
      <c r="BM635" s="17" t="s">
        <v>751</v>
      </c>
    </row>
    <row r="636" spans="2:51" s="13" customFormat="1" ht="13.5">
      <c r="B636" s="216"/>
      <c r="C636" s="217"/>
      <c r="D636" s="218" t="s">
        <v>168</v>
      </c>
      <c r="E636" s="217"/>
      <c r="F636" s="220" t="s">
        <v>752</v>
      </c>
      <c r="G636" s="217"/>
      <c r="H636" s="221">
        <v>121.957</v>
      </c>
      <c r="I636" s="222"/>
      <c r="J636" s="217"/>
      <c r="K636" s="217"/>
      <c r="L636" s="223"/>
      <c r="M636" s="224"/>
      <c r="N636" s="225"/>
      <c r="O636" s="225"/>
      <c r="P636" s="225"/>
      <c r="Q636" s="225"/>
      <c r="R636" s="225"/>
      <c r="S636" s="225"/>
      <c r="T636" s="226"/>
      <c r="AT636" s="227" t="s">
        <v>168</v>
      </c>
      <c r="AU636" s="227" t="s">
        <v>176</v>
      </c>
      <c r="AV636" s="13" t="s">
        <v>81</v>
      </c>
      <c r="AW636" s="13" t="s">
        <v>4</v>
      </c>
      <c r="AX636" s="13" t="s">
        <v>22</v>
      </c>
      <c r="AY636" s="227" t="s">
        <v>159</v>
      </c>
    </row>
    <row r="637" spans="2:65" s="1" customFormat="1" ht="22.5" customHeight="1">
      <c r="B637" s="34"/>
      <c r="C637" s="192" t="s">
        <v>753</v>
      </c>
      <c r="D637" s="192" t="s">
        <v>161</v>
      </c>
      <c r="E637" s="193" t="s">
        <v>754</v>
      </c>
      <c r="F637" s="194" t="s">
        <v>755</v>
      </c>
      <c r="G637" s="195" t="s">
        <v>489</v>
      </c>
      <c r="H637" s="196">
        <v>87.35</v>
      </c>
      <c r="I637" s="197"/>
      <c r="J637" s="198">
        <f>ROUND(I637*H637,2)</f>
        <v>0</v>
      </c>
      <c r="K637" s="194" t="s">
        <v>165</v>
      </c>
      <c r="L637" s="54"/>
      <c r="M637" s="199" t="s">
        <v>20</v>
      </c>
      <c r="N637" s="200" t="s">
        <v>44</v>
      </c>
      <c r="O637" s="35"/>
      <c r="P637" s="201">
        <f>O637*H637</f>
        <v>0</v>
      </c>
      <c r="Q637" s="201">
        <v>0</v>
      </c>
      <c r="R637" s="201">
        <f>Q637*H637</f>
        <v>0</v>
      </c>
      <c r="S637" s="201">
        <v>0</v>
      </c>
      <c r="T637" s="202">
        <f>S637*H637</f>
        <v>0</v>
      </c>
      <c r="AR637" s="17" t="s">
        <v>166</v>
      </c>
      <c r="AT637" s="17" t="s">
        <v>161</v>
      </c>
      <c r="AU637" s="17" t="s">
        <v>176</v>
      </c>
      <c r="AY637" s="17" t="s">
        <v>159</v>
      </c>
      <c r="BE637" s="203">
        <f>IF(N637="základní",J637,0)</f>
        <v>0</v>
      </c>
      <c r="BF637" s="203">
        <f>IF(N637="snížená",J637,0)</f>
        <v>0</v>
      </c>
      <c r="BG637" s="203">
        <f>IF(N637="zákl. přenesená",J637,0)</f>
        <v>0</v>
      </c>
      <c r="BH637" s="203">
        <f>IF(N637="sníž. přenesená",J637,0)</f>
        <v>0</v>
      </c>
      <c r="BI637" s="203">
        <f>IF(N637="nulová",J637,0)</f>
        <v>0</v>
      </c>
      <c r="BJ637" s="17" t="s">
        <v>22</v>
      </c>
      <c r="BK637" s="203">
        <f>ROUND(I637*H637,2)</f>
        <v>0</v>
      </c>
      <c r="BL637" s="17" t="s">
        <v>166</v>
      </c>
      <c r="BM637" s="17" t="s">
        <v>756</v>
      </c>
    </row>
    <row r="638" spans="2:51" s="12" customFormat="1" ht="27">
      <c r="B638" s="204"/>
      <c r="C638" s="205"/>
      <c r="D638" s="206" t="s">
        <v>168</v>
      </c>
      <c r="E638" s="207" t="s">
        <v>20</v>
      </c>
      <c r="F638" s="208" t="s">
        <v>656</v>
      </c>
      <c r="G638" s="205"/>
      <c r="H638" s="209" t="s">
        <v>20</v>
      </c>
      <c r="I638" s="210"/>
      <c r="J638" s="205"/>
      <c r="K638" s="205"/>
      <c r="L638" s="211"/>
      <c r="M638" s="212"/>
      <c r="N638" s="213"/>
      <c r="O638" s="213"/>
      <c r="P638" s="213"/>
      <c r="Q638" s="213"/>
      <c r="R638" s="213"/>
      <c r="S638" s="213"/>
      <c r="T638" s="214"/>
      <c r="AT638" s="215" t="s">
        <v>168</v>
      </c>
      <c r="AU638" s="215" t="s">
        <v>176</v>
      </c>
      <c r="AV638" s="12" t="s">
        <v>22</v>
      </c>
      <c r="AW638" s="12" t="s">
        <v>37</v>
      </c>
      <c r="AX638" s="12" t="s">
        <v>73</v>
      </c>
      <c r="AY638" s="215" t="s">
        <v>159</v>
      </c>
    </row>
    <row r="639" spans="2:51" s="12" customFormat="1" ht="13.5">
      <c r="B639" s="204"/>
      <c r="C639" s="205"/>
      <c r="D639" s="206" t="s">
        <v>168</v>
      </c>
      <c r="E639" s="207" t="s">
        <v>20</v>
      </c>
      <c r="F639" s="208" t="s">
        <v>170</v>
      </c>
      <c r="G639" s="205"/>
      <c r="H639" s="209" t="s">
        <v>20</v>
      </c>
      <c r="I639" s="210"/>
      <c r="J639" s="205"/>
      <c r="K639" s="205"/>
      <c r="L639" s="211"/>
      <c r="M639" s="212"/>
      <c r="N639" s="213"/>
      <c r="O639" s="213"/>
      <c r="P639" s="213"/>
      <c r="Q639" s="213"/>
      <c r="R639" s="213"/>
      <c r="S639" s="213"/>
      <c r="T639" s="214"/>
      <c r="AT639" s="215" t="s">
        <v>168</v>
      </c>
      <c r="AU639" s="215" t="s">
        <v>176</v>
      </c>
      <c r="AV639" s="12" t="s">
        <v>22</v>
      </c>
      <c r="AW639" s="12" t="s">
        <v>37</v>
      </c>
      <c r="AX639" s="12" t="s">
        <v>73</v>
      </c>
      <c r="AY639" s="215" t="s">
        <v>159</v>
      </c>
    </row>
    <row r="640" spans="2:51" s="12" customFormat="1" ht="13.5">
      <c r="B640" s="204"/>
      <c r="C640" s="205"/>
      <c r="D640" s="206" t="s">
        <v>168</v>
      </c>
      <c r="E640" s="207" t="s">
        <v>20</v>
      </c>
      <c r="F640" s="208" t="s">
        <v>623</v>
      </c>
      <c r="G640" s="205"/>
      <c r="H640" s="209" t="s">
        <v>20</v>
      </c>
      <c r="I640" s="210"/>
      <c r="J640" s="205"/>
      <c r="K640" s="205"/>
      <c r="L640" s="211"/>
      <c r="M640" s="212"/>
      <c r="N640" s="213"/>
      <c r="O640" s="213"/>
      <c r="P640" s="213"/>
      <c r="Q640" s="213"/>
      <c r="R640" s="213"/>
      <c r="S640" s="213"/>
      <c r="T640" s="214"/>
      <c r="AT640" s="215" t="s">
        <v>168</v>
      </c>
      <c r="AU640" s="215" t="s">
        <v>176</v>
      </c>
      <c r="AV640" s="12" t="s">
        <v>22</v>
      </c>
      <c r="AW640" s="12" t="s">
        <v>37</v>
      </c>
      <c r="AX640" s="12" t="s">
        <v>73</v>
      </c>
      <c r="AY640" s="215" t="s">
        <v>159</v>
      </c>
    </row>
    <row r="641" spans="2:51" s="13" customFormat="1" ht="13.5">
      <c r="B641" s="216"/>
      <c r="C641" s="217"/>
      <c r="D641" s="206" t="s">
        <v>168</v>
      </c>
      <c r="E641" s="240" t="s">
        <v>20</v>
      </c>
      <c r="F641" s="238" t="s">
        <v>757</v>
      </c>
      <c r="G641" s="217"/>
      <c r="H641" s="239">
        <v>18.7</v>
      </c>
      <c r="I641" s="222"/>
      <c r="J641" s="217"/>
      <c r="K641" s="217"/>
      <c r="L641" s="223"/>
      <c r="M641" s="224"/>
      <c r="N641" s="225"/>
      <c r="O641" s="225"/>
      <c r="P641" s="225"/>
      <c r="Q641" s="225"/>
      <c r="R641" s="225"/>
      <c r="S641" s="225"/>
      <c r="T641" s="226"/>
      <c r="AT641" s="227" t="s">
        <v>168</v>
      </c>
      <c r="AU641" s="227" t="s">
        <v>176</v>
      </c>
      <c r="AV641" s="13" t="s">
        <v>81</v>
      </c>
      <c r="AW641" s="13" t="s">
        <v>37</v>
      </c>
      <c r="AX641" s="13" t="s">
        <v>73</v>
      </c>
      <c r="AY641" s="227" t="s">
        <v>159</v>
      </c>
    </row>
    <row r="642" spans="2:51" s="12" customFormat="1" ht="13.5">
      <c r="B642" s="204"/>
      <c r="C642" s="205"/>
      <c r="D642" s="206" t="s">
        <v>168</v>
      </c>
      <c r="E642" s="207" t="s">
        <v>20</v>
      </c>
      <c r="F642" s="208" t="s">
        <v>627</v>
      </c>
      <c r="G642" s="205"/>
      <c r="H642" s="209" t="s">
        <v>20</v>
      </c>
      <c r="I642" s="210"/>
      <c r="J642" s="205"/>
      <c r="K642" s="205"/>
      <c r="L642" s="211"/>
      <c r="M642" s="212"/>
      <c r="N642" s="213"/>
      <c r="O642" s="213"/>
      <c r="P642" s="213"/>
      <c r="Q642" s="213"/>
      <c r="R642" s="213"/>
      <c r="S642" s="213"/>
      <c r="T642" s="214"/>
      <c r="AT642" s="215" t="s">
        <v>168</v>
      </c>
      <c r="AU642" s="215" t="s">
        <v>176</v>
      </c>
      <c r="AV642" s="12" t="s">
        <v>22</v>
      </c>
      <c r="AW642" s="12" t="s">
        <v>37</v>
      </c>
      <c r="AX642" s="12" t="s">
        <v>73</v>
      </c>
      <c r="AY642" s="215" t="s">
        <v>159</v>
      </c>
    </row>
    <row r="643" spans="2:51" s="13" customFormat="1" ht="13.5">
      <c r="B643" s="216"/>
      <c r="C643" s="217"/>
      <c r="D643" s="206" t="s">
        <v>168</v>
      </c>
      <c r="E643" s="240" t="s">
        <v>20</v>
      </c>
      <c r="F643" s="238" t="s">
        <v>758</v>
      </c>
      <c r="G643" s="217"/>
      <c r="H643" s="239">
        <v>12</v>
      </c>
      <c r="I643" s="222"/>
      <c r="J643" s="217"/>
      <c r="K643" s="217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168</v>
      </c>
      <c r="AU643" s="227" t="s">
        <v>176</v>
      </c>
      <c r="AV643" s="13" t="s">
        <v>81</v>
      </c>
      <c r="AW643" s="13" t="s">
        <v>37</v>
      </c>
      <c r="AX643" s="13" t="s">
        <v>73</v>
      </c>
      <c r="AY643" s="227" t="s">
        <v>159</v>
      </c>
    </row>
    <row r="644" spans="2:51" s="12" customFormat="1" ht="13.5">
      <c r="B644" s="204"/>
      <c r="C644" s="205"/>
      <c r="D644" s="206" t="s">
        <v>168</v>
      </c>
      <c r="E644" s="207" t="s">
        <v>20</v>
      </c>
      <c r="F644" s="208" t="s">
        <v>630</v>
      </c>
      <c r="G644" s="205"/>
      <c r="H644" s="209" t="s">
        <v>20</v>
      </c>
      <c r="I644" s="210"/>
      <c r="J644" s="205"/>
      <c r="K644" s="205"/>
      <c r="L644" s="211"/>
      <c r="M644" s="212"/>
      <c r="N644" s="213"/>
      <c r="O644" s="213"/>
      <c r="P644" s="213"/>
      <c r="Q644" s="213"/>
      <c r="R644" s="213"/>
      <c r="S644" s="213"/>
      <c r="T644" s="214"/>
      <c r="AT644" s="215" t="s">
        <v>168</v>
      </c>
      <c r="AU644" s="215" t="s">
        <v>176</v>
      </c>
      <c r="AV644" s="12" t="s">
        <v>22</v>
      </c>
      <c r="AW644" s="12" t="s">
        <v>37</v>
      </c>
      <c r="AX644" s="12" t="s">
        <v>73</v>
      </c>
      <c r="AY644" s="215" t="s">
        <v>159</v>
      </c>
    </row>
    <row r="645" spans="2:51" s="13" customFormat="1" ht="13.5">
      <c r="B645" s="216"/>
      <c r="C645" s="217"/>
      <c r="D645" s="206" t="s">
        <v>168</v>
      </c>
      <c r="E645" s="240" t="s">
        <v>20</v>
      </c>
      <c r="F645" s="238" t="s">
        <v>759</v>
      </c>
      <c r="G645" s="217"/>
      <c r="H645" s="239">
        <v>19.1</v>
      </c>
      <c r="I645" s="222"/>
      <c r="J645" s="217"/>
      <c r="K645" s="217"/>
      <c r="L645" s="223"/>
      <c r="M645" s="224"/>
      <c r="N645" s="225"/>
      <c r="O645" s="225"/>
      <c r="P645" s="225"/>
      <c r="Q645" s="225"/>
      <c r="R645" s="225"/>
      <c r="S645" s="225"/>
      <c r="T645" s="226"/>
      <c r="AT645" s="227" t="s">
        <v>168</v>
      </c>
      <c r="AU645" s="227" t="s">
        <v>176</v>
      </c>
      <c r="AV645" s="13" t="s">
        <v>81</v>
      </c>
      <c r="AW645" s="13" t="s">
        <v>37</v>
      </c>
      <c r="AX645" s="13" t="s">
        <v>73</v>
      </c>
      <c r="AY645" s="227" t="s">
        <v>159</v>
      </c>
    </row>
    <row r="646" spans="2:51" s="12" customFormat="1" ht="13.5">
      <c r="B646" s="204"/>
      <c r="C646" s="205"/>
      <c r="D646" s="206" t="s">
        <v>168</v>
      </c>
      <c r="E646" s="207" t="s">
        <v>20</v>
      </c>
      <c r="F646" s="208" t="s">
        <v>633</v>
      </c>
      <c r="G646" s="205"/>
      <c r="H646" s="209" t="s">
        <v>20</v>
      </c>
      <c r="I646" s="210"/>
      <c r="J646" s="205"/>
      <c r="K646" s="205"/>
      <c r="L646" s="211"/>
      <c r="M646" s="212"/>
      <c r="N646" s="213"/>
      <c r="O646" s="213"/>
      <c r="P646" s="213"/>
      <c r="Q646" s="213"/>
      <c r="R646" s="213"/>
      <c r="S646" s="213"/>
      <c r="T646" s="214"/>
      <c r="AT646" s="215" t="s">
        <v>168</v>
      </c>
      <c r="AU646" s="215" t="s">
        <v>176</v>
      </c>
      <c r="AV646" s="12" t="s">
        <v>22</v>
      </c>
      <c r="AW646" s="12" t="s">
        <v>37</v>
      </c>
      <c r="AX646" s="12" t="s">
        <v>73</v>
      </c>
      <c r="AY646" s="215" t="s">
        <v>159</v>
      </c>
    </row>
    <row r="647" spans="2:51" s="13" customFormat="1" ht="13.5">
      <c r="B647" s="216"/>
      <c r="C647" s="217"/>
      <c r="D647" s="206" t="s">
        <v>168</v>
      </c>
      <c r="E647" s="240" t="s">
        <v>20</v>
      </c>
      <c r="F647" s="238" t="s">
        <v>760</v>
      </c>
      <c r="G647" s="217"/>
      <c r="H647" s="239">
        <v>13</v>
      </c>
      <c r="I647" s="222"/>
      <c r="J647" s="217"/>
      <c r="K647" s="217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168</v>
      </c>
      <c r="AU647" s="227" t="s">
        <v>176</v>
      </c>
      <c r="AV647" s="13" t="s">
        <v>81</v>
      </c>
      <c r="AW647" s="13" t="s">
        <v>37</v>
      </c>
      <c r="AX647" s="13" t="s">
        <v>73</v>
      </c>
      <c r="AY647" s="227" t="s">
        <v>159</v>
      </c>
    </row>
    <row r="648" spans="2:51" s="12" customFormat="1" ht="13.5">
      <c r="B648" s="204"/>
      <c r="C648" s="205"/>
      <c r="D648" s="206" t="s">
        <v>168</v>
      </c>
      <c r="E648" s="207" t="s">
        <v>20</v>
      </c>
      <c r="F648" s="208" t="s">
        <v>637</v>
      </c>
      <c r="G648" s="205"/>
      <c r="H648" s="209" t="s">
        <v>20</v>
      </c>
      <c r="I648" s="210"/>
      <c r="J648" s="205"/>
      <c r="K648" s="205"/>
      <c r="L648" s="211"/>
      <c r="M648" s="212"/>
      <c r="N648" s="213"/>
      <c r="O648" s="213"/>
      <c r="P648" s="213"/>
      <c r="Q648" s="213"/>
      <c r="R648" s="213"/>
      <c r="S648" s="213"/>
      <c r="T648" s="214"/>
      <c r="AT648" s="215" t="s">
        <v>168</v>
      </c>
      <c r="AU648" s="215" t="s">
        <v>176</v>
      </c>
      <c r="AV648" s="12" t="s">
        <v>22</v>
      </c>
      <c r="AW648" s="12" t="s">
        <v>37</v>
      </c>
      <c r="AX648" s="12" t="s">
        <v>73</v>
      </c>
      <c r="AY648" s="215" t="s">
        <v>159</v>
      </c>
    </row>
    <row r="649" spans="2:51" s="13" customFormat="1" ht="13.5">
      <c r="B649" s="216"/>
      <c r="C649" s="217"/>
      <c r="D649" s="206" t="s">
        <v>168</v>
      </c>
      <c r="E649" s="240" t="s">
        <v>20</v>
      </c>
      <c r="F649" s="238" t="s">
        <v>761</v>
      </c>
      <c r="G649" s="217"/>
      <c r="H649" s="239">
        <v>15.35</v>
      </c>
      <c r="I649" s="222"/>
      <c r="J649" s="217"/>
      <c r="K649" s="217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168</v>
      </c>
      <c r="AU649" s="227" t="s">
        <v>176</v>
      </c>
      <c r="AV649" s="13" t="s">
        <v>81</v>
      </c>
      <c r="AW649" s="13" t="s">
        <v>37</v>
      </c>
      <c r="AX649" s="13" t="s">
        <v>73</v>
      </c>
      <c r="AY649" s="227" t="s">
        <v>159</v>
      </c>
    </row>
    <row r="650" spans="2:51" s="12" customFormat="1" ht="13.5">
      <c r="B650" s="204"/>
      <c r="C650" s="205"/>
      <c r="D650" s="206" t="s">
        <v>168</v>
      </c>
      <c r="E650" s="207" t="s">
        <v>20</v>
      </c>
      <c r="F650" s="208" t="s">
        <v>341</v>
      </c>
      <c r="G650" s="205"/>
      <c r="H650" s="209" t="s">
        <v>20</v>
      </c>
      <c r="I650" s="210"/>
      <c r="J650" s="205"/>
      <c r="K650" s="205"/>
      <c r="L650" s="211"/>
      <c r="M650" s="212"/>
      <c r="N650" s="213"/>
      <c r="O650" s="213"/>
      <c r="P650" s="213"/>
      <c r="Q650" s="213"/>
      <c r="R650" s="213"/>
      <c r="S650" s="213"/>
      <c r="T650" s="214"/>
      <c r="AT650" s="215" t="s">
        <v>168</v>
      </c>
      <c r="AU650" s="215" t="s">
        <v>176</v>
      </c>
      <c r="AV650" s="12" t="s">
        <v>22</v>
      </c>
      <c r="AW650" s="12" t="s">
        <v>37</v>
      </c>
      <c r="AX650" s="12" t="s">
        <v>73</v>
      </c>
      <c r="AY650" s="215" t="s">
        <v>159</v>
      </c>
    </row>
    <row r="651" spans="2:51" s="13" customFormat="1" ht="13.5">
      <c r="B651" s="216"/>
      <c r="C651" s="217"/>
      <c r="D651" s="218" t="s">
        <v>168</v>
      </c>
      <c r="E651" s="219" t="s">
        <v>20</v>
      </c>
      <c r="F651" s="220" t="s">
        <v>762</v>
      </c>
      <c r="G651" s="217"/>
      <c r="H651" s="221">
        <v>9.2</v>
      </c>
      <c r="I651" s="222"/>
      <c r="J651" s="217"/>
      <c r="K651" s="217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168</v>
      </c>
      <c r="AU651" s="227" t="s">
        <v>176</v>
      </c>
      <c r="AV651" s="13" t="s">
        <v>81</v>
      </c>
      <c r="AW651" s="13" t="s">
        <v>37</v>
      </c>
      <c r="AX651" s="13" t="s">
        <v>73</v>
      </c>
      <c r="AY651" s="227" t="s">
        <v>159</v>
      </c>
    </row>
    <row r="652" spans="2:65" s="1" customFormat="1" ht="22.5" customHeight="1">
      <c r="B652" s="34"/>
      <c r="C652" s="228" t="s">
        <v>763</v>
      </c>
      <c r="D652" s="228" t="s">
        <v>209</v>
      </c>
      <c r="E652" s="229" t="s">
        <v>764</v>
      </c>
      <c r="F652" s="230" t="s">
        <v>765</v>
      </c>
      <c r="G652" s="231" t="s">
        <v>489</v>
      </c>
      <c r="H652" s="232">
        <v>87.35</v>
      </c>
      <c r="I652" s="233"/>
      <c r="J652" s="234">
        <f>ROUND(I652*H652,2)</f>
        <v>0</v>
      </c>
      <c r="K652" s="230" t="s">
        <v>165</v>
      </c>
      <c r="L652" s="235"/>
      <c r="M652" s="236" t="s">
        <v>20</v>
      </c>
      <c r="N652" s="237" t="s">
        <v>44</v>
      </c>
      <c r="O652" s="35"/>
      <c r="P652" s="201">
        <f>O652*H652</f>
        <v>0</v>
      </c>
      <c r="Q652" s="201">
        <v>3E-05</v>
      </c>
      <c r="R652" s="201">
        <f>Q652*H652</f>
        <v>0.0026205</v>
      </c>
      <c r="S652" s="201">
        <v>0</v>
      </c>
      <c r="T652" s="202">
        <f>S652*H652</f>
        <v>0</v>
      </c>
      <c r="AR652" s="17" t="s">
        <v>201</v>
      </c>
      <c r="AT652" s="17" t="s">
        <v>209</v>
      </c>
      <c r="AU652" s="17" t="s">
        <v>176</v>
      </c>
      <c r="AY652" s="17" t="s">
        <v>159</v>
      </c>
      <c r="BE652" s="203">
        <f>IF(N652="základní",J652,0)</f>
        <v>0</v>
      </c>
      <c r="BF652" s="203">
        <f>IF(N652="snížená",J652,0)</f>
        <v>0</v>
      </c>
      <c r="BG652" s="203">
        <f>IF(N652="zákl. přenesená",J652,0)</f>
        <v>0</v>
      </c>
      <c r="BH652" s="203">
        <f>IF(N652="sníž. přenesená",J652,0)</f>
        <v>0</v>
      </c>
      <c r="BI652" s="203">
        <f>IF(N652="nulová",J652,0)</f>
        <v>0</v>
      </c>
      <c r="BJ652" s="17" t="s">
        <v>22</v>
      </c>
      <c r="BK652" s="203">
        <f>ROUND(I652*H652,2)</f>
        <v>0</v>
      </c>
      <c r="BL652" s="17" t="s">
        <v>166</v>
      </c>
      <c r="BM652" s="17" t="s">
        <v>766</v>
      </c>
    </row>
    <row r="653" spans="2:65" s="1" customFormat="1" ht="22.5" customHeight="1">
      <c r="B653" s="34"/>
      <c r="C653" s="192" t="s">
        <v>767</v>
      </c>
      <c r="D653" s="192" t="s">
        <v>161</v>
      </c>
      <c r="E653" s="193" t="s">
        <v>768</v>
      </c>
      <c r="F653" s="194" t="s">
        <v>769</v>
      </c>
      <c r="G653" s="195" t="s">
        <v>235</v>
      </c>
      <c r="H653" s="196">
        <v>2.5</v>
      </c>
      <c r="I653" s="197"/>
      <c r="J653" s="198">
        <f>ROUND(I653*H653,2)</f>
        <v>0</v>
      </c>
      <c r="K653" s="194" t="s">
        <v>165</v>
      </c>
      <c r="L653" s="54"/>
      <c r="M653" s="199" t="s">
        <v>20</v>
      </c>
      <c r="N653" s="200" t="s">
        <v>44</v>
      </c>
      <c r="O653" s="35"/>
      <c r="P653" s="201">
        <f>O653*H653</f>
        <v>0</v>
      </c>
      <c r="Q653" s="201">
        <v>0.04</v>
      </c>
      <c r="R653" s="201">
        <f>Q653*H653</f>
        <v>0.1</v>
      </c>
      <c r="S653" s="201">
        <v>0</v>
      </c>
      <c r="T653" s="202">
        <f>S653*H653</f>
        <v>0</v>
      </c>
      <c r="AR653" s="17" t="s">
        <v>166</v>
      </c>
      <c r="AT653" s="17" t="s">
        <v>161</v>
      </c>
      <c r="AU653" s="17" t="s">
        <v>176</v>
      </c>
      <c r="AY653" s="17" t="s">
        <v>159</v>
      </c>
      <c r="BE653" s="203">
        <f>IF(N653="základní",J653,0)</f>
        <v>0</v>
      </c>
      <c r="BF653" s="203">
        <f>IF(N653="snížená",J653,0)</f>
        <v>0</v>
      </c>
      <c r="BG653" s="203">
        <f>IF(N653="zákl. přenesená",J653,0)</f>
        <v>0</v>
      </c>
      <c r="BH653" s="203">
        <f>IF(N653="sníž. přenesená",J653,0)</f>
        <v>0</v>
      </c>
      <c r="BI653" s="203">
        <f>IF(N653="nulová",J653,0)</f>
        <v>0</v>
      </c>
      <c r="BJ653" s="17" t="s">
        <v>22</v>
      </c>
      <c r="BK653" s="203">
        <f>ROUND(I653*H653,2)</f>
        <v>0</v>
      </c>
      <c r="BL653" s="17" t="s">
        <v>166</v>
      </c>
      <c r="BM653" s="17" t="s">
        <v>770</v>
      </c>
    </row>
    <row r="654" spans="2:51" s="12" customFormat="1" ht="13.5">
      <c r="B654" s="204"/>
      <c r="C654" s="205"/>
      <c r="D654" s="206" t="s">
        <v>168</v>
      </c>
      <c r="E654" s="207" t="s">
        <v>20</v>
      </c>
      <c r="F654" s="208" t="s">
        <v>771</v>
      </c>
      <c r="G654" s="205"/>
      <c r="H654" s="209" t="s">
        <v>20</v>
      </c>
      <c r="I654" s="210"/>
      <c r="J654" s="205"/>
      <c r="K654" s="205"/>
      <c r="L654" s="211"/>
      <c r="M654" s="212"/>
      <c r="N654" s="213"/>
      <c r="O654" s="213"/>
      <c r="P654" s="213"/>
      <c r="Q654" s="213"/>
      <c r="R654" s="213"/>
      <c r="S654" s="213"/>
      <c r="T654" s="214"/>
      <c r="AT654" s="215" t="s">
        <v>168</v>
      </c>
      <c r="AU654" s="215" t="s">
        <v>176</v>
      </c>
      <c r="AV654" s="12" t="s">
        <v>22</v>
      </c>
      <c r="AW654" s="12" t="s">
        <v>37</v>
      </c>
      <c r="AX654" s="12" t="s">
        <v>73</v>
      </c>
      <c r="AY654" s="215" t="s">
        <v>159</v>
      </c>
    </row>
    <row r="655" spans="2:51" s="12" customFormat="1" ht="13.5">
      <c r="B655" s="204"/>
      <c r="C655" s="205"/>
      <c r="D655" s="206" t="s">
        <v>168</v>
      </c>
      <c r="E655" s="207" t="s">
        <v>20</v>
      </c>
      <c r="F655" s="208" t="s">
        <v>170</v>
      </c>
      <c r="G655" s="205"/>
      <c r="H655" s="209" t="s">
        <v>20</v>
      </c>
      <c r="I655" s="210"/>
      <c r="J655" s="205"/>
      <c r="K655" s="205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168</v>
      </c>
      <c r="AU655" s="215" t="s">
        <v>176</v>
      </c>
      <c r="AV655" s="12" t="s">
        <v>22</v>
      </c>
      <c r="AW655" s="12" t="s">
        <v>37</v>
      </c>
      <c r="AX655" s="12" t="s">
        <v>73</v>
      </c>
      <c r="AY655" s="215" t="s">
        <v>159</v>
      </c>
    </row>
    <row r="656" spans="2:51" s="13" customFormat="1" ht="13.5">
      <c r="B656" s="216"/>
      <c r="C656" s="217"/>
      <c r="D656" s="206" t="s">
        <v>168</v>
      </c>
      <c r="E656" s="240" t="s">
        <v>20</v>
      </c>
      <c r="F656" s="238" t="s">
        <v>772</v>
      </c>
      <c r="G656" s="217"/>
      <c r="H656" s="239">
        <v>2.5</v>
      </c>
      <c r="I656" s="222"/>
      <c r="J656" s="217"/>
      <c r="K656" s="217"/>
      <c r="L656" s="223"/>
      <c r="M656" s="224"/>
      <c r="N656" s="225"/>
      <c r="O656" s="225"/>
      <c r="P656" s="225"/>
      <c r="Q656" s="225"/>
      <c r="R656" s="225"/>
      <c r="S656" s="225"/>
      <c r="T656" s="226"/>
      <c r="AT656" s="227" t="s">
        <v>168</v>
      </c>
      <c r="AU656" s="227" t="s">
        <v>176</v>
      </c>
      <c r="AV656" s="13" t="s">
        <v>81</v>
      </c>
      <c r="AW656" s="13" t="s">
        <v>37</v>
      </c>
      <c r="AX656" s="13" t="s">
        <v>73</v>
      </c>
      <c r="AY656" s="227" t="s">
        <v>159</v>
      </c>
    </row>
    <row r="657" spans="2:63" s="11" customFormat="1" ht="22.35" customHeight="1">
      <c r="B657" s="175"/>
      <c r="C657" s="176"/>
      <c r="D657" s="189" t="s">
        <v>72</v>
      </c>
      <c r="E657" s="190" t="s">
        <v>596</v>
      </c>
      <c r="F657" s="190" t="s">
        <v>773</v>
      </c>
      <c r="G657" s="176"/>
      <c r="H657" s="176"/>
      <c r="I657" s="179"/>
      <c r="J657" s="191">
        <f>BK657</f>
        <v>0</v>
      </c>
      <c r="K657" s="176"/>
      <c r="L657" s="181"/>
      <c r="M657" s="182"/>
      <c r="N657" s="183"/>
      <c r="O657" s="183"/>
      <c r="P657" s="184">
        <f>SUM(P658:P702)</f>
        <v>0</v>
      </c>
      <c r="Q657" s="183"/>
      <c r="R657" s="184">
        <f>SUM(R658:R702)</f>
        <v>4.255218650000001</v>
      </c>
      <c r="S657" s="183"/>
      <c r="T657" s="185">
        <f>SUM(T658:T702)</f>
        <v>0</v>
      </c>
      <c r="AR657" s="186" t="s">
        <v>22</v>
      </c>
      <c r="AT657" s="187" t="s">
        <v>72</v>
      </c>
      <c r="AU657" s="187" t="s">
        <v>81</v>
      </c>
      <c r="AY657" s="186" t="s">
        <v>159</v>
      </c>
      <c r="BK657" s="188">
        <f>SUM(BK658:BK702)</f>
        <v>0</v>
      </c>
    </row>
    <row r="658" spans="2:65" s="1" customFormat="1" ht="31.5" customHeight="1">
      <c r="B658" s="34"/>
      <c r="C658" s="192" t="s">
        <v>774</v>
      </c>
      <c r="D658" s="192" t="s">
        <v>161</v>
      </c>
      <c r="E658" s="193" t="s">
        <v>775</v>
      </c>
      <c r="F658" s="194" t="s">
        <v>776</v>
      </c>
      <c r="G658" s="195" t="s">
        <v>235</v>
      </c>
      <c r="H658" s="196">
        <v>8.16</v>
      </c>
      <c r="I658" s="197"/>
      <c r="J658" s="198">
        <f>ROUND(I658*H658,2)</f>
        <v>0</v>
      </c>
      <c r="K658" s="194" t="s">
        <v>165</v>
      </c>
      <c r="L658" s="54"/>
      <c r="M658" s="199" t="s">
        <v>20</v>
      </c>
      <c r="N658" s="200" t="s">
        <v>44</v>
      </c>
      <c r="O658" s="35"/>
      <c r="P658" s="201">
        <f>O658*H658</f>
        <v>0</v>
      </c>
      <c r="Q658" s="201">
        <v>0.02109</v>
      </c>
      <c r="R658" s="201">
        <f>Q658*H658</f>
        <v>0.1720944</v>
      </c>
      <c r="S658" s="201">
        <v>0</v>
      </c>
      <c r="T658" s="202">
        <f>S658*H658</f>
        <v>0</v>
      </c>
      <c r="AR658" s="17" t="s">
        <v>166</v>
      </c>
      <c r="AT658" s="17" t="s">
        <v>161</v>
      </c>
      <c r="AU658" s="17" t="s">
        <v>176</v>
      </c>
      <c r="AY658" s="17" t="s">
        <v>159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17" t="s">
        <v>22</v>
      </c>
      <c r="BK658" s="203">
        <f>ROUND(I658*H658,2)</f>
        <v>0</v>
      </c>
      <c r="BL658" s="17" t="s">
        <v>166</v>
      </c>
      <c r="BM658" s="17" t="s">
        <v>777</v>
      </c>
    </row>
    <row r="659" spans="2:51" s="12" customFormat="1" ht="27">
      <c r="B659" s="204"/>
      <c r="C659" s="205"/>
      <c r="D659" s="206" t="s">
        <v>168</v>
      </c>
      <c r="E659" s="207" t="s">
        <v>20</v>
      </c>
      <c r="F659" s="208" t="s">
        <v>778</v>
      </c>
      <c r="G659" s="205"/>
      <c r="H659" s="209" t="s">
        <v>20</v>
      </c>
      <c r="I659" s="210"/>
      <c r="J659" s="205"/>
      <c r="K659" s="205"/>
      <c r="L659" s="211"/>
      <c r="M659" s="212"/>
      <c r="N659" s="213"/>
      <c r="O659" s="213"/>
      <c r="P659" s="213"/>
      <c r="Q659" s="213"/>
      <c r="R659" s="213"/>
      <c r="S659" s="213"/>
      <c r="T659" s="214"/>
      <c r="AT659" s="215" t="s">
        <v>168</v>
      </c>
      <c r="AU659" s="215" t="s">
        <v>176</v>
      </c>
      <c r="AV659" s="12" t="s">
        <v>22</v>
      </c>
      <c r="AW659" s="12" t="s">
        <v>37</v>
      </c>
      <c r="AX659" s="12" t="s">
        <v>73</v>
      </c>
      <c r="AY659" s="215" t="s">
        <v>159</v>
      </c>
    </row>
    <row r="660" spans="2:51" s="12" customFormat="1" ht="13.5">
      <c r="B660" s="204"/>
      <c r="C660" s="205"/>
      <c r="D660" s="206" t="s">
        <v>168</v>
      </c>
      <c r="E660" s="207" t="s">
        <v>20</v>
      </c>
      <c r="F660" s="208" t="s">
        <v>170</v>
      </c>
      <c r="G660" s="205"/>
      <c r="H660" s="209" t="s">
        <v>20</v>
      </c>
      <c r="I660" s="210"/>
      <c r="J660" s="205"/>
      <c r="K660" s="205"/>
      <c r="L660" s="211"/>
      <c r="M660" s="212"/>
      <c r="N660" s="213"/>
      <c r="O660" s="213"/>
      <c r="P660" s="213"/>
      <c r="Q660" s="213"/>
      <c r="R660" s="213"/>
      <c r="S660" s="213"/>
      <c r="T660" s="214"/>
      <c r="AT660" s="215" t="s">
        <v>168</v>
      </c>
      <c r="AU660" s="215" t="s">
        <v>176</v>
      </c>
      <c r="AV660" s="12" t="s">
        <v>22</v>
      </c>
      <c r="AW660" s="12" t="s">
        <v>37</v>
      </c>
      <c r="AX660" s="12" t="s">
        <v>73</v>
      </c>
      <c r="AY660" s="215" t="s">
        <v>159</v>
      </c>
    </row>
    <row r="661" spans="2:51" s="12" customFormat="1" ht="13.5">
      <c r="B661" s="204"/>
      <c r="C661" s="205"/>
      <c r="D661" s="206" t="s">
        <v>168</v>
      </c>
      <c r="E661" s="207" t="s">
        <v>20</v>
      </c>
      <c r="F661" s="208" t="s">
        <v>633</v>
      </c>
      <c r="G661" s="205"/>
      <c r="H661" s="209" t="s">
        <v>20</v>
      </c>
      <c r="I661" s="210"/>
      <c r="J661" s="205"/>
      <c r="K661" s="205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168</v>
      </c>
      <c r="AU661" s="215" t="s">
        <v>176</v>
      </c>
      <c r="AV661" s="12" t="s">
        <v>22</v>
      </c>
      <c r="AW661" s="12" t="s">
        <v>37</v>
      </c>
      <c r="AX661" s="12" t="s">
        <v>73</v>
      </c>
      <c r="AY661" s="215" t="s">
        <v>159</v>
      </c>
    </row>
    <row r="662" spans="2:51" s="13" customFormat="1" ht="13.5">
      <c r="B662" s="216"/>
      <c r="C662" s="217"/>
      <c r="D662" s="218" t="s">
        <v>168</v>
      </c>
      <c r="E662" s="219" t="s">
        <v>20</v>
      </c>
      <c r="F662" s="220" t="s">
        <v>779</v>
      </c>
      <c r="G662" s="217"/>
      <c r="H662" s="221">
        <v>8.16</v>
      </c>
      <c r="I662" s="222"/>
      <c r="J662" s="217"/>
      <c r="K662" s="217"/>
      <c r="L662" s="223"/>
      <c r="M662" s="224"/>
      <c r="N662" s="225"/>
      <c r="O662" s="225"/>
      <c r="P662" s="225"/>
      <c r="Q662" s="225"/>
      <c r="R662" s="225"/>
      <c r="S662" s="225"/>
      <c r="T662" s="226"/>
      <c r="AT662" s="227" t="s">
        <v>168</v>
      </c>
      <c r="AU662" s="227" t="s">
        <v>176</v>
      </c>
      <c r="AV662" s="13" t="s">
        <v>81</v>
      </c>
      <c r="AW662" s="13" t="s">
        <v>37</v>
      </c>
      <c r="AX662" s="13" t="s">
        <v>22</v>
      </c>
      <c r="AY662" s="227" t="s">
        <v>159</v>
      </c>
    </row>
    <row r="663" spans="2:65" s="1" customFormat="1" ht="31.5" customHeight="1">
      <c r="B663" s="34"/>
      <c r="C663" s="192" t="s">
        <v>780</v>
      </c>
      <c r="D663" s="192" t="s">
        <v>161</v>
      </c>
      <c r="E663" s="193" t="s">
        <v>781</v>
      </c>
      <c r="F663" s="194" t="s">
        <v>782</v>
      </c>
      <c r="G663" s="195" t="s">
        <v>235</v>
      </c>
      <c r="H663" s="196">
        <v>65.79</v>
      </c>
      <c r="I663" s="197"/>
      <c r="J663" s="198">
        <f>ROUND(I663*H663,2)</f>
        <v>0</v>
      </c>
      <c r="K663" s="194" t="s">
        <v>165</v>
      </c>
      <c r="L663" s="54"/>
      <c r="M663" s="199" t="s">
        <v>20</v>
      </c>
      <c r="N663" s="200" t="s">
        <v>44</v>
      </c>
      <c r="O663" s="35"/>
      <c r="P663" s="201">
        <f>O663*H663</f>
        <v>0</v>
      </c>
      <c r="Q663" s="201">
        <v>0.02109</v>
      </c>
      <c r="R663" s="201">
        <f>Q663*H663</f>
        <v>1.3875111000000002</v>
      </c>
      <c r="S663" s="201">
        <v>0</v>
      </c>
      <c r="T663" s="202">
        <f>S663*H663</f>
        <v>0</v>
      </c>
      <c r="AR663" s="17" t="s">
        <v>166</v>
      </c>
      <c r="AT663" s="17" t="s">
        <v>161</v>
      </c>
      <c r="AU663" s="17" t="s">
        <v>176</v>
      </c>
      <c r="AY663" s="17" t="s">
        <v>159</v>
      </c>
      <c r="BE663" s="203">
        <f>IF(N663="základní",J663,0)</f>
        <v>0</v>
      </c>
      <c r="BF663" s="203">
        <f>IF(N663="snížená",J663,0)</f>
        <v>0</v>
      </c>
      <c r="BG663" s="203">
        <f>IF(N663="zákl. přenesená",J663,0)</f>
        <v>0</v>
      </c>
      <c r="BH663" s="203">
        <f>IF(N663="sníž. přenesená",J663,0)</f>
        <v>0</v>
      </c>
      <c r="BI663" s="203">
        <f>IF(N663="nulová",J663,0)</f>
        <v>0</v>
      </c>
      <c r="BJ663" s="17" t="s">
        <v>22</v>
      </c>
      <c r="BK663" s="203">
        <f>ROUND(I663*H663,2)</f>
        <v>0</v>
      </c>
      <c r="BL663" s="17" t="s">
        <v>166</v>
      </c>
      <c r="BM663" s="17" t="s">
        <v>783</v>
      </c>
    </row>
    <row r="664" spans="2:51" s="12" customFormat="1" ht="27">
      <c r="B664" s="204"/>
      <c r="C664" s="205"/>
      <c r="D664" s="206" t="s">
        <v>168</v>
      </c>
      <c r="E664" s="207" t="s">
        <v>20</v>
      </c>
      <c r="F664" s="208" t="s">
        <v>784</v>
      </c>
      <c r="G664" s="205"/>
      <c r="H664" s="209" t="s">
        <v>20</v>
      </c>
      <c r="I664" s="210"/>
      <c r="J664" s="205"/>
      <c r="K664" s="205"/>
      <c r="L664" s="211"/>
      <c r="M664" s="212"/>
      <c r="N664" s="213"/>
      <c r="O664" s="213"/>
      <c r="P664" s="213"/>
      <c r="Q664" s="213"/>
      <c r="R664" s="213"/>
      <c r="S664" s="213"/>
      <c r="T664" s="214"/>
      <c r="AT664" s="215" t="s">
        <v>168</v>
      </c>
      <c r="AU664" s="215" t="s">
        <v>176</v>
      </c>
      <c r="AV664" s="12" t="s">
        <v>22</v>
      </c>
      <c r="AW664" s="12" t="s">
        <v>37</v>
      </c>
      <c r="AX664" s="12" t="s">
        <v>73</v>
      </c>
      <c r="AY664" s="215" t="s">
        <v>159</v>
      </c>
    </row>
    <row r="665" spans="2:51" s="12" customFormat="1" ht="13.5">
      <c r="B665" s="204"/>
      <c r="C665" s="205"/>
      <c r="D665" s="206" t="s">
        <v>168</v>
      </c>
      <c r="E665" s="207" t="s">
        <v>20</v>
      </c>
      <c r="F665" s="208" t="s">
        <v>170</v>
      </c>
      <c r="G665" s="205"/>
      <c r="H665" s="209" t="s">
        <v>20</v>
      </c>
      <c r="I665" s="210"/>
      <c r="J665" s="205"/>
      <c r="K665" s="205"/>
      <c r="L665" s="211"/>
      <c r="M665" s="212"/>
      <c r="N665" s="213"/>
      <c r="O665" s="213"/>
      <c r="P665" s="213"/>
      <c r="Q665" s="213"/>
      <c r="R665" s="213"/>
      <c r="S665" s="213"/>
      <c r="T665" s="214"/>
      <c r="AT665" s="215" t="s">
        <v>168</v>
      </c>
      <c r="AU665" s="215" t="s">
        <v>176</v>
      </c>
      <c r="AV665" s="12" t="s">
        <v>22</v>
      </c>
      <c r="AW665" s="12" t="s">
        <v>37</v>
      </c>
      <c r="AX665" s="12" t="s">
        <v>73</v>
      </c>
      <c r="AY665" s="215" t="s">
        <v>159</v>
      </c>
    </row>
    <row r="666" spans="2:51" s="12" customFormat="1" ht="13.5">
      <c r="B666" s="204"/>
      <c r="C666" s="205"/>
      <c r="D666" s="206" t="s">
        <v>168</v>
      </c>
      <c r="E666" s="207" t="s">
        <v>20</v>
      </c>
      <c r="F666" s="208" t="s">
        <v>633</v>
      </c>
      <c r="G666" s="205"/>
      <c r="H666" s="209" t="s">
        <v>20</v>
      </c>
      <c r="I666" s="210"/>
      <c r="J666" s="205"/>
      <c r="K666" s="205"/>
      <c r="L666" s="211"/>
      <c r="M666" s="212"/>
      <c r="N666" s="213"/>
      <c r="O666" s="213"/>
      <c r="P666" s="213"/>
      <c r="Q666" s="213"/>
      <c r="R666" s="213"/>
      <c r="S666" s="213"/>
      <c r="T666" s="214"/>
      <c r="AT666" s="215" t="s">
        <v>168</v>
      </c>
      <c r="AU666" s="215" t="s">
        <v>176</v>
      </c>
      <c r="AV666" s="12" t="s">
        <v>22</v>
      </c>
      <c r="AW666" s="12" t="s">
        <v>37</v>
      </c>
      <c r="AX666" s="12" t="s">
        <v>73</v>
      </c>
      <c r="AY666" s="215" t="s">
        <v>159</v>
      </c>
    </row>
    <row r="667" spans="2:51" s="13" customFormat="1" ht="13.5">
      <c r="B667" s="216"/>
      <c r="C667" s="217"/>
      <c r="D667" s="206" t="s">
        <v>168</v>
      </c>
      <c r="E667" s="240" t="s">
        <v>20</v>
      </c>
      <c r="F667" s="238" t="s">
        <v>785</v>
      </c>
      <c r="G667" s="217"/>
      <c r="H667" s="239">
        <v>25.79</v>
      </c>
      <c r="I667" s="222"/>
      <c r="J667" s="217"/>
      <c r="K667" s="217"/>
      <c r="L667" s="223"/>
      <c r="M667" s="224"/>
      <c r="N667" s="225"/>
      <c r="O667" s="225"/>
      <c r="P667" s="225"/>
      <c r="Q667" s="225"/>
      <c r="R667" s="225"/>
      <c r="S667" s="225"/>
      <c r="T667" s="226"/>
      <c r="AT667" s="227" t="s">
        <v>168</v>
      </c>
      <c r="AU667" s="227" t="s">
        <v>176</v>
      </c>
      <c r="AV667" s="13" t="s">
        <v>81</v>
      </c>
      <c r="AW667" s="13" t="s">
        <v>37</v>
      </c>
      <c r="AX667" s="13" t="s">
        <v>73</v>
      </c>
      <c r="AY667" s="227" t="s">
        <v>159</v>
      </c>
    </row>
    <row r="668" spans="2:51" s="12" customFormat="1" ht="13.5">
      <c r="B668" s="204"/>
      <c r="C668" s="205"/>
      <c r="D668" s="206" t="s">
        <v>168</v>
      </c>
      <c r="E668" s="207" t="s">
        <v>20</v>
      </c>
      <c r="F668" s="208" t="s">
        <v>786</v>
      </c>
      <c r="G668" s="205"/>
      <c r="H668" s="209" t="s">
        <v>20</v>
      </c>
      <c r="I668" s="210"/>
      <c r="J668" s="205"/>
      <c r="K668" s="205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168</v>
      </c>
      <c r="AU668" s="215" t="s">
        <v>176</v>
      </c>
      <c r="AV668" s="12" t="s">
        <v>22</v>
      </c>
      <c r="AW668" s="12" t="s">
        <v>37</v>
      </c>
      <c r="AX668" s="12" t="s">
        <v>73</v>
      </c>
      <c r="AY668" s="215" t="s">
        <v>159</v>
      </c>
    </row>
    <row r="669" spans="2:51" s="13" customFormat="1" ht="13.5">
      <c r="B669" s="216"/>
      <c r="C669" s="217"/>
      <c r="D669" s="218" t="s">
        <v>168</v>
      </c>
      <c r="E669" s="219" t="s">
        <v>20</v>
      </c>
      <c r="F669" s="220" t="s">
        <v>787</v>
      </c>
      <c r="G669" s="217"/>
      <c r="H669" s="221">
        <v>40</v>
      </c>
      <c r="I669" s="222"/>
      <c r="J669" s="217"/>
      <c r="K669" s="217"/>
      <c r="L669" s="223"/>
      <c r="M669" s="224"/>
      <c r="N669" s="225"/>
      <c r="O669" s="225"/>
      <c r="P669" s="225"/>
      <c r="Q669" s="225"/>
      <c r="R669" s="225"/>
      <c r="S669" s="225"/>
      <c r="T669" s="226"/>
      <c r="AT669" s="227" t="s">
        <v>168</v>
      </c>
      <c r="AU669" s="227" t="s">
        <v>176</v>
      </c>
      <c r="AV669" s="13" t="s">
        <v>81</v>
      </c>
      <c r="AW669" s="13" t="s">
        <v>37</v>
      </c>
      <c r="AX669" s="13" t="s">
        <v>73</v>
      </c>
      <c r="AY669" s="227" t="s">
        <v>159</v>
      </c>
    </row>
    <row r="670" spans="2:65" s="1" customFormat="1" ht="22.5" customHeight="1">
      <c r="B670" s="34"/>
      <c r="C670" s="192" t="s">
        <v>788</v>
      </c>
      <c r="D670" s="192" t="s">
        <v>161</v>
      </c>
      <c r="E670" s="193" t="s">
        <v>744</v>
      </c>
      <c r="F670" s="194" t="s">
        <v>745</v>
      </c>
      <c r="G670" s="195" t="s">
        <v>489</v>
      </c>
      <c r="H670" s="196">
        <v>11.55</v>
      </c>
      <c r="I670" s="197"/>
      <c r="J670" s="198">
        <f>ROUND(I670*H670,2)</f>
        <v>0</v>
      </c>
      <c r="K670" s="194" t="s">
        <v>165</v>
      </c>
      <c r="L670" s="54"/>
      <c r="M670" s="199" t="s">
        <v>20</v>
      </c>
      <c r="N670" s="200" t="s">
        <v>44</v>
      </c>
      <c r="O670" s="35"/>
      <c r="P670" s="201">
        <f>O670*H670</f>
        <v>0</v>
      </c>
      <c r="Q670" s="201">
        <v>0</v>
      </c>
      <c r="R670" s="201">
        <f>Q670*H670</f>
        <v>0</v>
      </c>
      <c r="S670" s="201">
        <v>0</v>
      </c>
      <c r="T670" s="202">
        <f>S670*H670</f>
        <v>0</v>
      </c>
      <c r="AR670" s="17" t="s">
        <v>166</v>
      </c>
      <c r="AT670" s="17" t="s">
        <v>161</v>
      </c>
      <c r="AU670" s="17" t="s">
        <v>176</v>
      </c>
      <c r="AY670" s="17" t="s">
        <v>159</v>
      </c>
      <c r="BE670" s="203">
        <f>IF(N670="základní",J670,0)</f>
        <v>0</v>
      </c>
      <c r="BF670" s="203">
        <f>IF(N670="snížená",J670,0)</f>
        <v>0</v>
      </c>
      <c r="BG670" s="203">
        <f>IF(N670="zákl. přenesená",J670,0)</f>
        <v>0</v>
      </c>
      <c r="BH670" s="203">
        <f>IF(N670="sníž. přenesená",J670,0)</f>
        <v>0</v>
      </c>
      <c r="BI670" s="203">
        <f>IF(N670="nulová",J670,0)</f>
        <v>0</v>
      </c>
      <c r="BJ670" s="17" t="s">
        <v>22</v>
      </c>
      <c r="BK670" s="203">
        <f>ROUND(I670*H670,2)</f>
        <v>0</v>
      </c>
      <c r="BL670" s="17" t="s">
        <v>166</v>
      </c>
      <c r="BM670" s="17" t="s">
        <v>789</v>
      </c>
    </row>
    <row r="671" spans="2:51" s="12" customFormat="1" ht="27">
      <c r="B671" s="204"/>
      <c r="C671" s="205"/>
      <c r="D671" s="206" t="s">
        <v>168</v>
      </c>
      <c r="E671" s="207" t="s">
        <v>20</v>
      </c>
      <c r="F671" s="208" t="s">
        <v>790</v>
      </c>
      <c r="G671" s="205"/>
      <c r="H671" s="209" t="s">
        <v>20</v>
      </c>
      <c r="I671" s="210"/>
      <c r="J671" s="205"/>
      <c r="K671" s="205"/>
      <c r="L671" s="211"/>
      <c r="M671" s="212"/>
      <c r="N671" s="213"/>
      <c r="O671" s="213"/>
      <c r="P671" s="213"/>
      <c r="Q671" s="213"/>
      <c r="R671" s="213"/>
      <c r="S671" s="213"/>
      <c r="T671" s="214"/>
      <c r="AT671" s="215" t="s">
        <v>168</v>
      </c>
      <c r="AU671" s="215" t="s">
        <v>176</v>
      </c>
      <c r="AV671" s="12" t="s">
        <v>22</v>
      </c>
      <c r="AW671" s="12" t="s">
        <v>37</v>
      </c>
      <c r="AX671" s="12" t="s">
        <v>73</v>
      </c>
      <c r="AY671" s="215" t="s">
        <v>159</v>
      </c>
    </row>
    <row r="672" spans="2:51" s="12" customFormat="1" ht="13.5">
      <c r="B672" s="204"/>
      <c r="C672" s="205"/>
      <c r="D672" s="206" t="s">
        <v>168</v>
      </c>
      <c r="E672" s="207" t="s">
        <v>20</v>
      </c>
      <c r="F672" s="208" t="s">
        <v>170</v>
      </c>
      <c r="G672" s="205"/>
      <c r="H672" s="209" t="s">
        <v>20</v>
      </c>
      <c r="I672" s="210"/>
      <c r="J672" s="205"/>
      <c r="K672" s="205"/>
      <c r="L672" s="211"/>
      <c r="M672" s="212"/>
      <c r="N672" s="213"/>
      <c r="O672" s="213"/>
      <c r="P672" s="213"/>
      <c r="Q672" s="213"/>
      <c r="R672" s="213"/>
      <c r="S672" s="213"/>
      <c r="T672" s="214"/>
      <c r="AT672" s="215" t="s">
        <v>168</v>
      </c>
      <c r="AU672" s="215" t="s">
        <v>176</v>
      </c>
      <c r="AV672" s="12" t="s">
        <v>22</v>
      </c>
      <c r="AW672" s="12" t="s">
        <v>37</v>
      </c>
      <c r="AX672" s="12" t="s">
        <v>73</v>
      </c>
      <c r="AY672" s="215" t="s">
        <v>159</v>
      </c>
    </row>
    <row r="673" spans="2:51" s="12" customFormat="1" ht="13.5">
      <c r="B673" s="204"/>
      <c r="C673" s="205"/>
      <c r="D673" s="206" t="s">
        <v>168</v>
      </c>
      <c r="E673" s="207" t="s">
        <v>20</v>
      </c>
      <c r="F673" s="208" t="s">
        <v>791</v>
      </c>
      <c r="G673" s="205"/>
      <c r="H673" s="209" t="s">
        <v>20</v>
      </c>
      <c r="I673" s="210"/>
      <c r="J673" s="205"/>
      <c r="K673" s="205"/>
      <c r="L673" s="211"/>
      <c r="M673" s="212"/>
      <c r="N673" s="213"/>
      <c r="O673" s="213"/>
      <c r="P673" s="213"/>
      <c r="Q673" s="213"/>
      <c r="R673" s="213"/>
      <c r="S673" s="213"/>
      <c r="T673" s="214"/>
      <c r="AT673" s="215" t="s">
        <v>168</v>
      </c>
      <c r="AU673" s="215" t="s">
        <v>176</v>
      </c>
      <c r="AV673" s="12" t="s">
        <v>22</v>
      </c>
      <c r="AW673" s="12" t="s">
        <v>37</v>
      </c>
      <c r="AX673" s="12" t="s">
        <v>73</v>
      </c>
      <c r="AY673" s="215" t="s">
        <v>159</v>
      </c>
    </row>
    <row r="674" spans="2:51" s="13" customFormat="1" ht="13.5">
      <c r="B674" s="216"/>
      <c r="C674" s="217"/>
      <c r="D674" s="218" t="s">
        <v>168</v>
      </c>
      <c r="E674" s="219" t="s">
        <v>20</v>
      </c>
      <c r="F674" s="220" t="s">
        <v>792</v>
      </c>
      <c r="G674" s="217"/>
      <c r="H674" s="221">
        <v>11.55</v>
      </c>
      <c r="I674" s="222"/>
      <c r="J674" s="217"/>
      <c r="K674" s="217"/>
      <c r="L674" s="223"/>
      <c r="M674" s="224"/>
      <c r="N674" s="225"/>
      <c r="O674" s="225"/>
      <c r="P674" s="225"/>
      <c r="Q674" s="225"/>
      <c r="R674" s="225"/>
      <c r="S674" s="225"/>
      <c r="T674" s="226"/>
      <c r="AT674" s="227" t="s">
        <v>168</v>
      </c>
      <c r="AU674" s="227" t="s">
        <v>176</v>
      </c>
      <c r="AV674" s="13" t="s">
        <v>81</v>
      </c>
      <c r="AW674" s="13" t="s">
        <v>37</v>
      </c>
      <c r="AX674" s="13" t="s">
        <v>73</v>
      </c>
      <c r="AY674" s="227" t="s">
        <v>159</v>
      </c>
    </row>
    <row r="675" spans="2:65" s="1" customFormat="1" ht="22.5" customHeight="1">
      <c r="B675" s="34"/>
      <c r="C675" s="228" t="s">
        <v>793</v>
      </c>
      <c r="D675" s="228" t="s">
        <v>209</v>
      </c>
      <c r="E675" s="229" t="s">
        <v>749</v>
      </c>
      <c r="F675" s="230" t="s">
        <v>750</v>
      </c>
      <c r="G675" s="231" t="s">
        <v>489</v>
      </c>
      <c r="H675" s="232">
        <v>12.705</v>
      </c>
      <c r="I675" s="233"/>
      <c r="J675" s="234">
        <f>ROUND(I675*H675,2)</f>
        <v>0</v>
      </c>
      <c r="K675" s="230" t="s">
        <v>165</v>
      </c>
      <c r="L675" s="235"/>
      <c r="M675" s="236" t="s">
        <v>20</v>
      </c>
      <c r="N675" s="237" t="s">
        <v>44</v>
      </c>
      <c r="O675" s="35"/>
      <c r="P675" s="201">
        <f>O675*H675</f>
        <v>0</v>
      </c>
      <c r="Q675" s="201">
        <v>3E-05</v>
      </c>
      <c r="R675" s="201">
        <f>Q675*H675</f>
        <v>0.00038115</v>
      </c>
      <c r="S675" s="201">
        <v>0</v>
      </c>
      <c r="T675" s="202">
        <f>S675*H675</f>
        <v>0</v>
      </c>
      <c r="AR675" s="17" t="s">
        <v>201</v>
      </c>
      <c r="AT675" s="17" t="s">
        <v>209</v>
      </c>
      <c r="AU675" s="17" t="s">
        <v>176</v>
      </c>
      <c r="AY675" s="17" t="s">
        <v>159</v>
      </c>
      <c r="BE675" s="203">
        <f>IF(N675="základní",J675,0)</f>
        <v>0</v>
      </c>
      <c r="BF675" s="203">
        <f>IF(N675="snížená",J675,0)</f>
        <v>0</v>
      </c>
      <c r="BG675" s="203">
        <f>IF(N675="zákl. přenesená",J675,0)</f>
        <v>0</v>
      </c>
      <c r="BH675" s="203">
        <f>IF(N675="sníž. přenesená",J675,0)</f>
        <v>0</v>
      </c>
      <c r="BI675" s="203">
        <f>IF(N675="nulová",J675,0)</f>
        <v>0</v>
      </c>
      <c r="BJ675" s="17" t="s">
        <v>22</v>
      </c>
      <c r="BK675" s="203">
        <f>ROUND(I675*H675,2)</f>
        <v>0</v>
      </c>
      <c r="BL675" s="17" t="s">
        <v>166</v>
      </c>
      <c r="BM675" s="17" t="s">
        <v>794</v>
      </c>
    </row>
    <row r="676" spans="2:51" s="13" customFormat="1" ht="13.5">
      <c r="B676" s="216"/>
      <c r="C676" s="217"/>
      <c r="D676" s="218" t="s">
        <v>168</v>
      </c>
      <c r="E676" s="217"/>
      <c r="F676" s="220" t="s">
        <v>795</v>
      </c>
      <c r="G676" s="217"/>
      <c r="H676" s="221">
        <v>12.705</v>
      </c>
      <c r="I676" s="222"/>
      <c r="J676" s="217"/>
      <c r="K676" s="217"/>
      <c r="L676" s="223"/>
      <c r="M676" s="224"/>
      <c r="N676" s="225"/>
      <c r="O676" s="225"/>
      <c r="P676" s="225"/>
      <c r="Q676" s="225"/>
      <c r="R676" s="225"/>
      <c r="S676" s="225"/>
      <c r="T676" s="226"/>
      <c r="AT676" s="227" t="s">
        <v>168</v>
      </c>
      <c r="AU676" s="227" t="s">
        <v>176</v>
      </c>
      <c r="AV676" s="13" t="s">
        <v>81</v>
      </c>
      <c r="AW676" s="13" t="s">
        <v>4</v>
      </c>
      <c r="AX676" s="13" t="s">
        <v>22</v>
      </c>
      <c r="AY676" s="227" t="s">
        <v>159</v>
      </c>
    </row>
    <row r="677" spans="2:65" s="1" customFormat="1" ht="22.5" customHeight="1">
      <c r="B677" s="34"/>
      <c r="C677" s="192" t="s">
        <v>796</v>
      </c>
      <c r="D677" s="192" t="s">
        <v>161</v>
      </c>
      <c r="E677" s="193" t="s">
        <v>797</v>
      </c>
      <c r="F677" s="194" t="s">
        <v>798</v>
      </c>
      <c r="G677" s="195" t="s">
        <v>235</v>
      </c>
      <c r="H677" s="196">
        <v>14</v>
      </c>
      <c r="I677" s="197"/>
      <c r="J677" s="198">
        <f>ROUND(I677*H677,2)</f>
        <v>0</v>
      </c>
      <c r="K677" s="194" t="s">
        <v>165</v>
      </c>
      <c r="L677" s="54"/>
      <c r="M677" s="199" t="s">
        <v>20</v>
      </c>
      <c r="N677" s="200" t="s">
        <v>44</v>
      </c>
      <c r="O677" s="35"/>
      <c r="P677" s="201">
        <f>O677*H677</f>
        <v>0</v>
      </c>
      <c r="Q677" s="201">
        <v>0.0315</v>
      </c>
      <c r="R677" s="201">
        <f>Q677*H677</f>
        <v>0.441</v>
      </c>
      <c r="S677" s="201">
        <v>0</v>
      </c>
      <c r="T677" s="202">
        <f>S677*H677</f>
        <v>0</v>
      </c>
      <c r="AR677" s="17" t="s">
        <v>166</v>
      </c>
      <c r="AT677" s="17" t="s">
        <v>161</v>
      </c>
      <c r="AU677" s="17" t="s">
        <v>176</v>
      </c>
      <c r="AY677" s="17" t="s">
        <v>159</v>
      </c>
      <c r="BE677" s="203">
        <f>IF(N677="základní",J677,0)</f>
        <v>0</v>
      </c>
      <c r="BF677" s="203">
        <f>IF(N677="snížená",J677,0)</f>
        <v>0</v>
      </c>
      <c r="BG677" s="203">
        <f>IF(N677="zákl. přenesená",J677,0)</f>
        <v>0</v>
      </c>
      <c r="BH677" s="203">
        <f>IF(N677="sníž. přenesená",J677,0)</f>
        <v>0</v>
      </c>
      <c r="BI677" s="203">
        <f>IF(N677="nulová",J677,0)</f>
        <v>0</v>
      </c>
      <c r="BJ677" s="17" t="s">
        <v>22</v>
      </c>
      <c r="BK677" s="203">
        <f>ROUND(I677*H677,2)</f>
        <v>0</v>
      </c>
      <c r="BL677" s="17" t="s">
        <v>166</v>
      </c>
      <c r="BM677" s="17" t="s">
        <v>799</v>
      </c>
    </row>
    <row r="678" spans="2:51" s="12" customFormat="1" ht="27">
      <c r="B678" s="204"/>
      <c r="C678" s="205"/>
      <c r="D678" s="206" t="s">
        <v>168</v>
      </c>
      <c r="E678" s="207" t="s">
        <v>20</v>
      </c>
      <c r="F678" s="208" t="s">
        <v>800</v>
      </c>
      <c r="G678" s="205"/>
      <c r="H678" s="209" t="s">
        <v>20</v>
      </c>
      <c r="I678" s="210"/>
      <c r="J678" s="205"/>
      <c r="K678" s="205"/>
      <c r="L678" s="211"/>
      <c r="M678" s="212"/>
      <c r="N678" s="213"/>
      <c r="O678" s="213"/>
      <c r="P678" s="213"/>
      <c r="Q678" s="213"/>
      <c r="R678" s="213"/>
      <c r="S678" s="213"/>
      <c r="T678" s="214"/>
      <c r="AT678" s="215" t="s">
        <v>168</v>
      </c>
      <c r="AU678" s="215" t="s">
        <v>176</v>
      </c>
      <c r="AV678" s="12" t="s">
        <v>22</v>
      </c>
      <c r="AW678" s="12" t="s">
        <v>37</v>
      </c>
      <c r="AX678" s="12" t="s">
        <v>73</v>
      </c>
      <c r="AY678" s="215" t="s">
        <v>159</v>
      </c>
    </row>
    <row r="679" spans="2:51" s="12" customFormat="1" ht="13.5">
      <c r="B679" s="204"/>
      <c r="C679" s="205"/>
      <c r="D679" s="206" t="s">
        <v>168</v>
      </c>
      <c r="E679" s="207" t="s">
        <v>20</v>
      </c>
      <c r="F679" s="208" t="s">
        <v>170</v>
      </c>
      <c r="G679" s="205"/>
      <c r="H679" s="209" t="s">
        <v>20</v>
      </c>
      <c r="I679" s="210"/>
      <c r="J679" s="205"/>
      <c r="K679" s="205"/>
      <c r="L679" s="211"/>
      <c r="M679" s="212"/>
      <c r="N679" s="213"/>
      <c r="O679" s="213"/>
      <c r="P679" s="213"/>
      <c r="Q679" s="213"/>
      <c r="R679" s="213"/>
      <c r="S679" s="213"/>
      <c r="T679" s="214"/>
      <c r="AT679" s="215" t="s">
        <v>168</v>
      </c>
      <c r="AU679" s="215" t="s">
        <v>176</v>
      </c>
      <c r="AV679" s="12" t="s">
        <v>22</v>
      </c>
      <c r="AW679" s="12" t="s">
        <v>37</v>
      </c>
      <c r="AX679" s="12" t="s">
        <v>73</v>
      </c>
      <c r="AY679" s="215" t="s">
        <v>159</v>
      </c>
    </row>
    <row r="680" spans="2:51" s="12" customFormat="1" ht="13.5">
      <c r="B680" s="204"/>
      <c r="C680" s="205"/>
      <c r="D680" s="206" t="s">
        <v>168</v>
      </c>
      <c r="E680" s="207" t="s">
        <v>20</v>
      </c>
      <c r="F680" s="208" t="s">
        <v>801</v>
      </c>
      <c r="G680" s="205"/>
      <c r="H680" s="209" t="s">
        <v>20</v>
      </c>
      <c r="I680" s="210"/>
      <c r="J680" s="205"/>
      <c r="K680" s="205"/>
      <c r="L680" s="211"/>
      <c r="M680" s="212"/>
      <c r="N680" s="213"/>
      <c r="O680" s="213"/>
      <c r="P680" s="213"/>
      <c r="Q680" s="213"/>
      <c r="R680" s="213"/>
      <c r="S680" s="213"/>
      <c r="T680" s="214"/>
      <c r="AT680" s="215" t="s">
        <v>168</v>
      </c>
      <c r="AU680" s="215" t="s">
        <v>176</v>
      </c>
      <c r="AV680" s="12" t="s">
        <v>22</v>
      </c>
      <c r="AW680" s="12" t="s">
        <v>37</v>
      </c>
      <c r="AX680" s="12" t="s">
        <v>73</v>
      </c>
      <c r="AY680" s="215" t="s">
        <v>159</v>
      </c>
    </row>
    <row r="681" spans="2:51" s="13" customFormat="1" ht="13.5">
      <c r="B681" s="216"/>
      <c r="C681" s="217"/>
      <c r="D681" s="206" t="s">
        <v>168</v>
      </c>
      <c r="E681" s="240" t="s">
        <v>20</v>
      </c>
      <c r="F681" s="238" t="s">
        <v>802</v>
      </c>
      <c r="G681" s="217"/>
      <c r="H681" s="239">
        <v>10</v>
      </c>
      <c r="I681" s="222"/>
      <c r="J681" s="217"/>
      <c r="K681" s="217"/>
      <c r="L681" s="223"/>
      <c r="M681" s="224"/>
      <c r="N681" s="225"/>
      <c r="O681" s="225"/>
      <c r="P681" s="225"/>
      <c r="Q681" s="225"/>
      <c r="R681" s="225"/>
      <c r="S681" s="225"/>
      <c r="T681" s="226"/>
      <c r="AT681" s="227" t="s">
        <v>168</v>
      </c>
      <c r="AU681" s="227" t="s">
        <v>176</v>
      </c>
      <c r="AV681" s="13" t="s">
        <v>81</v>
      </c>
      <c r="AW681" s="13" t="s">
        <v>37</v>
      </c>
      <c r="AX681" s="13" t="s">
        <v>73</v>
      </c>
      <c r="AY681" s="227" t="s">
        <v>159</v>
      </c>
    </row>
    <row r="682" spans="2:51" s="12" customFormat="1" ht="13.5">
      <c r="B682" s="204"/>
      <c r="C682" s="205"/>
      <c r="D682" s="206" t="s">
        <v>168</v>
      </c>
      <c r="E682" s="207" t="s">
        <v>20</v>
      </c>
      <c r="F682" s="208" t="s">
        <v>803</v>
      </c>
      <c r="G682" s="205"/>
      <c r="H682" s="209" t="s">
        <v>20</v>
      </c>
      <c r="I682" s="210"/>
      <c r="J682" s="205"/>
      <c r="K682" s="205"/>
      <c r="L682" s="211"/>
      <c r="M682" s="212"/>
      <c r="N682" s="213"/>
      <c r="O682" s="213"/>
      <c r="P682" s="213"/>
      <c r="Q682" s="213"/>
      <c r="R682" s="213"/>
      <c r="S682" s="213"/>
      <c r="T682" s="214"/>
      <c r="AT682" s="215" t="s">
        <v>168</v>
      </c>
      <c r="AU682" s="215" t="s">
        <v>176</v>
      </c>
      <c r="AV682" s="12" t="s">
        <v>22</v>
      </c>
      <c r="AW682" s="12" t="s">
        <v>37</v>
      </c>
      <c r="AX682" s="12" t="s">
        <v>73</v>
      </c>
      <c r="AY682" s="215" t="s">
        <v>159</v>
      </c>
    </row>
    <row r="683" spans="2:51" s="13" customFormat="1" ht="13.5">
      <c r="B683" s="216"/>
      <c r="C683" s="217"/>
      <c r="D683" s="218" t="s">
        <v>168</v>
      </c>
      <c r="E683" s="219" t="s">
        <v>20</v>
      </c>
      <c r="F683" s="220" t="s">
        <v>804</v>
      </c>
      <c r="G683" s="217"/>
      <c r="H683" s="221">
        <v>4</v>
      </c>
      <c r="I683" s="222"/>
      <c r="J683" s="217"/>
      <c r="K683" s="217"/>
      <c r="L683" s="223"/>
      <c r="M683" s="224"/>
      <c r="N683" s="225"/>
      <c r="O683" s="225"/>
      <c r="P683" s="225"/>
      <c r="Q683" s="225"/>
      <c r="R683" s="225"/>
      <c r="S683" s="225"/>
      <c r="T683" s="226"/>
      <c r="AT683" s="227" t="s">
        <v>168</v>
      </c>
      <c r="AU683" s="227" t="s">
        <v>176</v>
      </c>
      <c r="AV683" s="13" t="s">
        <v>81</v>
      </c>
      <c r="AW683" s="13" t="s">
        <v>37</v>
      </c>
      <c r="AX683" s="13" t="s">
        <v>73</v>
      </c>
      <c r="AY683" s="227" t="s">
        <v>159</v>
      </c>
    </row>
    <row r="684" spans="2:65" s="1" customFormat="1" ht="22.5" customHeight="1">
      <c r="B684" s="34"/>
      <c r="C684" s="192" t="s">
        <v>805</v>
      </c>
      <c r="D684" s="192" t="s">
        <v>161</v>
      </c>
      <c r="E684" s="193" t="s">
        <v>806</v>
      </c>
      <c r="F684" s="194" t="s">
        <v>807</v>
      </c>
      <c r="G684" s="195" t="s">
        <v>235</v>
      </c>
      <c r="H684" s="196">
        <v>28</v>
      </c>
      <c r="I684" s="197"/>
      <c r="J684" s="198">
        <f>ROUND(I684*H684,2)</f>
        <v>0</v>
      </c>
      <c r="K684" s="194" t="s">
        <v>165</v>
      </c>
      <c r="L684" s="54"/>
      <c r="M684" s="199" t="s">
        <v>20</v>
      </c>
      <c r="N684" s="200" t="s">
        <v>44</v>
      </c>
      <c r="O684" s="35"/>
      <c r="P684" s="201">
        <f>O684*H684</f>
        <v>0</v>
      </c>
      <c r="Q684" s="201">
        <v>0.0105</v>
      </c>
      <c r="R684" s="201">
        <f>Q684*H684</f>
        <v>0.29400000000000004</v>
      </c>
      <c r="S684" s="201">
        <v>0</v>
      </c>
      <c r="T684" s="202">
        <f>S684*H684</f>
        <v>0</v>
      </c>
      <c r="AR684" s="17" t="s">
        <v>166</v>
      </c>
      <c r="AT684" s="17" t="s">
        <v>161</v>
      </c>
      <c r="AU684" s="17" t="s">
        <v>176</v>
      </c>
      <c r="AY684" s="17" t="s">
        <v>159</v>
      </c>
      <c r="BE684" s="203">
        <f>IF(N684="základní",J684,0)</f>
        <v>0</v>
      </c>
      <c r="BF684" s="203">
        <f>IF(N684="snížená",J684,0)</f>
        <v>0</v>
      </c>
      <c r="BG684" s="203">
        <f>IF(N684="zákl. přenesená",J684,0)</f>
        <v>0</v>
      </c>
      <c r="BH684" s="203">
        <f>IF(N684="sníž. přenesená",J684,0)</f>
        <v>0</v>
      </c>
      <c r="BI684" s="203">
        <f>IF(N684="nulová",J684,0)</f>
        <v>0</v>
      </c>
      <c r="BJ684" s="17" t="s">
        <v>22</v>
      </c>
      <c r="BK684" s="203">
        <f>ROUND(I684*H684,2)</f>
        <v>0</v>
      </c>
      <c r="BL684" s="17" t="s">
        <v>166</v>
      </c>
      <c r="BM684" s="17" t="s">
        <v>808</v>
      </c>
    </row>
    <row r="685" spans="2:51" s="13" customFormat="1" ht="13.5">
      <c r="B685" s="216"/>
      <c r="C685" s="217"/>
      <c r="D685" s="218" t="s">
        <v>168</v>
      </c>
      <c r="E685" s="219" t="s">
        <v>20</v>
      </c>
      <c r="F685" s="220" t="s">
        <v>809</v>
      </c>
      <c r="G685" s="217"/>
      <c r="H685" s="221">
        <v>28</v>
      </c>
      <c r="I685" s="222"/>
      <c r="J685" s="217"/>
      <c r="K685" s="217"/>
      <c r="L685" s="223"/>
      <c r="M685" s="224"/>
      <c r="N685" s="225"/>
      <c r="O685" s="225"/>
      <c r="P685" s="225"/>
      <c r="Q685" s="225"/>
      <c r="R685" s="225"/>
      <c r="S685" s="225"/>
      <c r="T685" s="226"/>
      <c r="AT685" s="227" t="s">
        <v>168</v>
      </c>
      <c r="AU685" s="227" t="s">
        <v>176</v>
      </c>
      <c r="AV685" s="13" t="s">
        <v>81</v>
      </c>
      <c r="AW685" s="13" t="s">
        <v>37</v>
      </c>
      <c r="AX685" s="13" t="s">
        <v>73</v>
      </c>
      <c r="AY685" s="227" t="s">
        <v>159</v>
      </c>
    </row>
    <row r="686" spans="2:65" s="1" customFormat="1" ht="22.5" customHeight="1">
      <c r="B686" s="34"/>
      <c r="C686" s="192" t="s">
        <v>810</v>
      </c>
      <c r="D686" s="192" t="s">
        <v>161</v>
      </c>
      <c r="E686" s="193" t="s">
        <v>811</v>
      </c>
      <c r="F686" s="194" t="s">
        <v>812</v>
      </c>
      <c r="G686" s="195" t="s">
        <v>235</v>
      </c>
      <c r="H686" s="196">
        <v>44.77</v>
      </c>
      <c r="I686" s="197"/>
      <c r="J686" s="198">
        <f>ROUND(I686*H686,2)</f>
        <v>0</v>
      </c>
      <c r="K686" s="194" t="s">
        <v>165</v>
      </c>
      <c r="L686" s="54"/>
      <c r="M686" s="199" t="s">
        <v>20</v>
      </c>
      <c r="N686" s="200" t="s">
        <v>44</v>
      </c>
      <c r="O686" s="35"/>
      <c r="P686" s="201">
        <f>O686*H686</f>
        <v>0</v>
      </c>
      <c r="Q686" s="201">
        <v>0.0416</v>
      </c>
      <c r="R686" s="201">
        <f>Q686*H686</f>
        <v>1.862432</v>
      </c>
      <c r="S686" s="201">
        <v>0</v>
      </c>
      <c r="T686" s="202">
        <f>S686*H686</f>
        <v>0</v>
      </c>
      <c r="AR686" s="17" t="s">
        <v>166</v>
      </c>
      <c r="AT686" s="17" t="s">
        <v>161</v>
      </c>
      <c r="AU686" s="17" t="s">
        <v>176</v>
      </c>
      <c r="AY686" s="17" t="s">
        <v>159</v>
      </c>
      <c r="BE686" s="203">
        <f>IF(N686="základní",J686,0)</f>
        <v>0</v>
      </c>
      <c r="BF686" s="203">
        <f>IF(N686="snížená",J686,0)</f>
        <v>0</v>
      </c>
      <c r="BG686" s="203">
        <f>IF(N686="zákl. přenesená",J686,0)</f>
        <v>0</v>
      </c>
      <c r="BH686" s="203">
        <f>IF(N686="sníž. přenesená",J686,0)</f>
        <v>0</v>
      </c>
      <c r="BI686" s="203">
        <f>IF(N686="nulová",J686,0)</f>
        <v>0</v>
      </c>
      <c r="BJ686" s="17" t="s">
        <v>22</v>
      </c>
      <c r="BK686" s="203">
        <f>ROUND(I686*H686,2)</f>
        <v>0</v>
      </c>
      <c r="BL686" s="17" t="s">
        <v>166</v>
      </c>
      <c r="BM686" s="17" t="s">
        <v>813</v>
      </c>
    </row>
    <row r="687" spans="2:51" s="12" customFormat="1" ht="27">
      <c r="B687" s="204"/>
      <c r="C687" s="205"/>
      <c r="D687" s="206" t="s">
        <v>168</v>
      </c>
      <c r="E687" s="207" t="s">
        <v>20</v>
      </c>
      <c r="F687" s="208" t="s">
        <v>814</v>
      </c>
      <c r="G687" s="205"/>
      <c r="H687" s="209" t="s">
        <v>20</v>
      </c>
      <c r="I687" s="210"/>
      <c r="J687" s="205"/>
      <c r="K687" s="205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168</v>
      </c>
      <c r="AU687" s="215" t="s">
        <v>176</v>
      </c>
      <c r="AV687" s="12" t="s">
        <v>22</v>
      </c>
      <c r="AW687" s="12" t="s">
        <v>37</v>
      </c>
      <c r="AX687" s="12" t="s">
        <v>73</v>
      </c>
      <c r="AY687" s="215" t="s">
        <v>159</v>
      </c>
    </row>
    <row r="688" spans="2:51" s="12" customFormat="1" ht="13.5">
      <c r="B688" s="204"/>
      <c r="C688" s="205"/>
      <c r="D688" s="206" t="s">
        <v>168</v>
      </c>
      <c r="E688" s="207" t="s">
        <v>20</v>
      </c>
      <c r="F688" s="208" t="s">
        <v>170</v>
      </c>
      <c r="G688" s="205"/>
      <c r="H688" s="209" t="s">
        <v>20</v>
      </c>
      <c r="I688" s="210"/>
      <c r="J688" s="205"/>
      <c r="K688" s="205"/>
      <c r="L688" s="211"/>
      <c r="M688" s="212"/>
      <c r="N688" s="213"/>
      <c r="O688" s="213"/>
      <c r="P688" s="213"/>
      <c r="Q688" s="213"/>
      <c r="R688" s="213"/>
      <c r="S688" s="213"/>
      <c r="T688" s="214"/>
      <c r="AT688" s="215" t="s">
        <v>168</v>
      </c>
      <c r="AU688" s="215" t="s">
        <v>176</v>
      </c>
      <c r="AV688" s="12" t="s">
        <v>22</v>
      </c>
      <c r="AW688" s="12" t="s">
        <v>37</v>
      </c>
      <c r="AX688" s="12" t="s">
        <v>73</v>
      </c>
      <c r="AY688" s="215" t="s">
        <v>159</v>
      </c>
    </row>
    <row r="689" spans="2:51" s="12" customFormat="1" ht="13.5">
      <c r="B689" s="204"/>
      <c r="C689" s="205"/>
      <c r="D689" s="206" t="s">
        <v>168</v>
      </c>
      <c r="E689" s="207" t="s">
        <v>20</v>
      </c>
      <c r="F689" s="208" t="s">
        <v>304</v>
      </c>
      <c r="G689" s="205"/>
      <c r="H689" s="209" t="s">
        <v>20</v>
      </c>
      <c r="I689" s="210"/>
      <c r="J689" s="205"/>
      <c r="K689" s="205"/>
      <c r="L689" s="211"/>
      <c r="M689" s="212"/>
      <c r="N689" s="213"/>
      <c r="O689" s="213"/>
      <c r="P689" s="213"/>
      <c r="Q689" s="213"/>
      <c r="R689" s="213"/>
      <c r="S689" s="213"/>
      <c r="T689" s="214"/>
      <c r="AT689" s="215" t="s">
        <v>168</v>
      </c>
      <c r="AU689" s="215" t="s">
        <v>176</v>
      </c>
      <c r="AV689" s="12" t="s">
        <v>22</v>
      </c>
      <c r="AW689" s="12" t="s">
        <v>37</v>
      </c>
      <c r="AX689" s="12" t="s">
        <v>73</v>
      </c>
      <c r="AY689" s="215" t="s">
        <v>159</v>
      </c>
    </row>
    <row r="690" spans="2:51" s="13" customFormat="1" ht="13.5">
      <c r="B690" s="216"/>
      <c r="C690" s="217"/>
      <c r="D690" s="206" t="s">
        <v>168</v>
      </c>
      <c r="E690" s="240" t="s">
        <v>20</v>
      </c>
      <c r="F690" s="238" t="s">
        <v>815</v>
      </c>
      <c r="G690" s="217"/>
      <c r="H690" s="239">
        <v>1.5</v>
      </c>
      <c r="I690" s="222"/>
      <c r="J690" s="217"/>
      <c r="K690" s="217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168</v>
      </c>
      <c r="AU690" s="227" t="s">
        <v>176</v>
      </c>
      <c r="AV690" s="13" t="s">
        <v>81</v>
      </c>
      <c r="AW690" s="13" t="s">
        <v>37</v>
      </c>
      <c r="AX690" s="13" t="s">
        <v>73</v>
      </c>
      <c r="AY690" s="227" t="s">
        <v>159</v>
      </c>
    </row>
    <row r="691" spans="2:51" s="12" customFormat="1" ht="13.5">
      <c r="B691" s="204"/>
      <c r="C691" s="205"/>
      <c r="D691" s="206" t="s">
        <v>168</v>
      </c>
      <c r="E691" s="207" t="s">
        <v>20</v>
      </c>
      <c r="F691" s="208" t="s">
        <v>816</v>
      </c>
      <c r="G691" s="205"/>
      <c r="H691" s="209" t="s">
        <v>20</v>
      </c>
      <c r="I691" s="210"/>
      <c r="J691" s="205"/>
      <c r="K691" s="205"/>
      <c r="L691" s="211"/>
      <c r="M691" s="212"/>
      <c r="N691" s="213"/>
      <c r="O691" s="213"/>
      <c r="P691" s="213"/>
      <c r="Q691" s="213"/>
      <c r="R691" s="213"/>
      <c r="S691" s="213"/>
      <c r="T691" s="214"/>
      <c r="AT691" s="215" t="s">
        <v>168</v>
      </c>
      <c r="AU691" s="215" t="s">
        <v>176</v>
      </c>
      <c r="AV691" s="12" t="s">
        <v>22</v>
      </c>
      <c r="AW691" s="12" t="s">
        <v>37</v>
      </c>
      <c r="AX691" s="12" t="s">
        <v>73</v>
      </c>
      <c r="AY691" s="215" t="s">
        <v>159</v>
      </c>
    </row>
    <row r="692" spans="2:51" s="13" customFormat="1" ht="13.5">
      <c r="B692" s="216"/>
      <c r="C692" s="217"/>
      <c r="D692" s="206" t="s">
        <v>168</v>
      </c>
      <c r="E692" s="240" t="s">
        <v>20</v>
      </c>
      <c r="F692" s="238" t="s">
        <v>817</v>
      </c>
      <c r="G692" s="217"/>
      <c r="H692" s="239">
        <v>17.5</v>
      </c>
      <c r="I692" s="222"/>
      <c r="J692" s="217"/>
      <c r="K692" s="217"/>
      <c r="L692" s="223"/>
      <c r="M692" s="224"/>
      <c r="N692" s="225"/>
      <c r="O692" s="225"/>
      <c r="P692" s="225"/>
      <c r="Q692" s="225"/>
      <c r="R692" s="225"/>
      <c r="S692" s="225"/>
      <c r="T692" s="226"/>
      <c r="AT692" s="227" t="s">
        <v>168</v>
      </c>
      <c r="AU692" s="227" t="s">
        <v>176</v>
      </c>
      <c r="AV692" s="13" t="s">
        <v>81</v>
      </c>
      <c r="AW692" s="13" t="s">
        <v>37</v>
      </c>
      <c r="AX692" s="13" t="s">
        <v>73</v>
      </c>
      <c r="AY692" s="227" t="s">
        <v>159</v>
      </c>
    </row>
    <row r="693" spans="2:51" s="12" customFormat="1" ht="13.5">
      <c r="B693" s="204"/>
      <c r="C693" s="205"/>
      <c r="D693" s="206" t="s">
        <v>168</v>
      </c>
      <c r="E693" s="207" t="s">
        <v>20</v>
      </c>
      <c r="F693" s="208" t="s">
        <v>306</v>
      </c>
      <c r="G693" s="205"/>
      <c r="H693" s="209" t="s">
        <v>20</v>
      </c>
      <c r="I693" s="210"/>
      <c r="J693" s="205"/>
      <c r="K693" s="205"/>
      <c r="L693" s="211"/>
      <c r="M693" s="212"/>
      <c r="N693" s="213"/>
      <c r="O693" s="213"/>
      <c r="P693" s="213"/>
      <c r="Q693" s="213"/>
      <c r="R693" s="213"/>
      <c r="S693" s="213"/>
      <c r="T693" s="214"/>
      <c r="AT693" s="215" t="s">
        <v>168</v>
      </c>
      <c r="AU693" s="215" t="s">
        <v>176</v>
      </c>
      <c r="AV693" s="12" t="s">
        <v>22</v>
      </c>
      <c r="AW693" s="12" t="s">
        <v>37</v>
      </c>
      <c r="AX693" s="12" t="s">
        <v>73</v>
      </c>
      <c r="AY693" s="215" t="s">
        <v>159</v>
      </c>
    </row>
    <row r="694" spans="2:51" s="13" customFormat="1" ht="13.5">
      <c r="B694" s="216"/>
      <c r="C694" s="217"/>
      <c r="D694" s="206" t="s">
        <v>168</v>
      </c>
      <c r="E694" s="240" t="s">
        <v>20</v>
      </c>
      <c r="F694" s="238" t="s">
        <v>818</v>
      </c>
      <c r="G694" s="217"/>
      <c r="H694" s="239">
        <v>5.78</v>
      </c>
      <c r="I694" s="222"/>
      <c r="J694" s="217"/>
      <c r="K694" s="217"/>
      <c r="L694" s="223"/>
      <c r="M694" s="224"/>
      <c r="N694" s="225"/>
      <c r="O694" s="225"/>
      <c r="P694" s="225"/>
      <c r="Q694" s="225"/>
      <c r="R694" s="225"/>
      <c r="S694" s="225"/>
      <c r="T694" s="226"/>
      <c r="AT694" s="227" t="s">
        <v>168</v>
      </c>
      <c r="AU694" s="227" t="s">
        <v>176</v>
      </c>
      <c r="AV694" s="13" t="s">
        <v>81</v>
      </c>
      <c r="AW694" s="13" t="s">
        <v>37</v>
      </c>
      <c r="AX694" s="13" t="s">
        <v>73</v>
      </c>
      <c r="AY694" s="227" t="s">
        <v>159</v>
      </c>
    </row>
    <row r="695" spans="2:51" s="12" customFormat="1" ht="13.5">
      <c r="B695" s="204"/>
      <c r="C695" s="205"/>
      <c r="D695" s="206" t="s">
        <v>168</v>
      </c>
      <c r="E695" s="207" t="s">
        <v>20</v>
      </c>
      <c r="F695" s="208" t="s">
        <v>308</v>
      </c>
      <c r="G695" s="205"/>
      <c r="H695" s="209" t="s">
        <v>20</v>
      </c>
      <c r="I695" s="210"/>
      <c r="J695" s="205"/>
      <c r="K695" s="205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168</v>
      </c>
      <c r="AU695" s="215" t="s">
        <v>176</v>
      </c>
      <c r="AV695" s="12" t="s">
        <v>22</v>
      </c>
      <c r="AW695" s="12" t="s">
        <v>37</v>
      </c>
      <c r="AX695" s="12" t="s">
        <v>73</v>
      </c>
      <c r="AY695" s="215" t="s">
        <v>159</v>
      </c>
    </row>
    <row r="696" spans="2:51" s="13" customFormat="1" ht="13.5">
      <c r="B696" s="216"/>
      <c r="C696" s="217"/>
      <c r="D696" s="206" t="s">
        <v>168</v>
      </c>
      <c r="E696" s="240" t="s">
        <v>20</v>
      </c>
      <c r="F696" s="238" t="s">
        <v>819</v>
      </c>
      <c r="G696" s="217"/>
      <c r="H696" s="239">
        <v>2.16</v>
      </c>
      <c r="I696" s="222"/>
      <c r="J696" s="217"/>
      <c r="K696" s="217"/>
      <c r="L696" s="223"/>
      <c r="M696" s="224"/>
      <c r="N696" s="225"/>
      <c r="O696" s="225"/>
      <c r="P696" s="225"/>
      <c r="Q696" s="225"/>
      <c r="R696" s="225"/>
      <c r="S696" s="225"/>
      <c r="T696" s="226"/>
      <c r="AT696" s="227" t="s">
        <v>168</v>
      </c>
      <c r="AU696" s="227" t="s">
        <v>176</v>
      </c>
      <c r="AV696" s="13" t="s">
        <v>81</v>
      </c>
      <c r="AW696" s="13" t="s">
        <v>37</v>
      </c>
      <c r="AX696" s="13" t="s">
        <v>73</v>
      </c>
      <c r="AY696" s="227" t="s">
        <v>159</v>
      </c>
    </row>
    <row r="697" spans="2:51" s="12" customFormat="1" ht="13.5">
      <c r="B697" s="204"/>
      <c r="C697" s="205"/>
      <c r="D697" s="206" t="s">
        <v>168</v>
      </c>
      <c r="E697" s="207" t="s">
        <v>20</v>
      </c>
      <c r="F697" s="208" t="s">
        <v>341</v>
      </c>
      <c r="G697" s="205"/>
      <c r="H697" s="209" t="s">
        <v>20</v>
      </c>
      <c r="I697" s="210"/>
      <c r="J697" s="205"/>
      <c r="K697" s="205"/>
      <c r="L697" s="211"/>
      <c r="M697" s="212"/>
      <c r="N697" s="213"/>
      <c r="O697" s="213"/>
      <c r="P697" s="213"/>
      <c r="Q697" s="213"/>
      <c r="R697" s="213"/>
      <c r="S697" s="213"/>
      <c r="T697" s="214"/>
      <c r="AT697" s="215" t="s">
        <v>168</v>
      </c>
      <c r="AU697" s="215" t="s">
        <v>176</v>
      </c>
      <c r="AV697" s="12" t="s">
        <v>22</v>
      </c>
      <c r="AW697" s="12" t="s">
        <v>37</v>
      </c>
      <c r="AX697" s="12" t="s">
        <v>73</v>
      </c>
      <c r="AY697" s="215" t="s">
        <v>159</v>
      </c>
    </row>
    <row r="698" spans="2:51" s="13" customFormat="1" ht="13.5">
      <c r="B698" s="216"/>
      <c r="C698" s="217"/>
      <c r="D698" s="218" t="s">
        <v>168</v>
      </c>
      <c r="E698" s="219" t="s">
        <v>20</v>
      </c>
      <c r="F698" s="220" t="s">
        <v>820</v>
      </c>
      <c r="G698" s="217"/>
      <c r="H698" s="221">
        <v>17.83</v>
      </c>
      <c r="I698" s="222"/>
      <c r="J698" s="217"/>
      <c r="K698" s="217"/>
      <c r="L698" s="223"/>
      <c r="M698" s="224"/>
      <c r="N698" s="225"/>
      <c r="O698" s="225"/>
      <c r="P698" s="225"/>
      <c r="Q698" s="225"/>
      <c r="R698" s="225"/>
      <c r="S698" s="225"/>
      <c r="T698" s="226"/>
      <c r="AT698" s="227" t="s">
        <v>168</v>
      </c>
      <c r="AU698" s="227" t="s">
        <v>176</v>
      </c>
      <c r="AV698" s="13" t="s">
        <v>81</v>
      </c>
      <c r="AW698" s="13" t="s">
        <v>37</v>
      </c>
      <c r="AX698" s="13" t="s">
        <v>73</v>
      </c>
      <c r="AY698" s="227" t="s">
        <v>159</v>
      </c>
    </row>
    <row r="699" spans="2:65" s="1" customFormat="1" ht="22.5" customHeight="1">
      <c r="B699" s="34"/>
      <c r="C699" s="192" t="s">
        <v>821</v>
      </c>
      <c r="D699" s="192" t="s">
        <v>161</v>
      </c>
      <c r="E699" s="193" t="s">
        <v>822</v>
      </c>
      <c r="F699" s="194" t="s">
        <v>823</v>
      </c>
      <c r="G699" s="195" t="s">
        <v>235</v>
      </c>
      <c r="H699" s="196">
        <v>20</v>
      </c>
      <c r="I699" s="197"/>
      <c r="J699" s="198">
        <f>ROUND(I699*H699,2)</f>
        <v>0</v>
      </c>
      <c r="K699" s="194" t="s">
        <v>165</v>
      </c>
      <c r="L699" s="54"/>
      <c r="M699" s="199" t="s">
        <v>20</v>
      </c>
      <c r="N699" s="200" t="s">
        <v>44</v>
      </c>
      <c r="O699" s="35"/>
      <c r="P699" s="201">
        <f>O699*H699</f>
        <v>0</v>
      </c>
      <c r="Q699" s="201">
        <v>0.00489</v>
      </c>
      <c r="R699" s="201">
        <f>Q699*H699</f>
        <v>0.0978</v>
      </c>
      <c r="S699" s="201">
        <v>0</v>
      </c>
      <c r="T699" s="202">
        <f>S699*H699</f>
        <v>0</v>
      </c>
      <c r="AR699" s="17" t="s">
        <v>166</v>
      </c>
      <c r="AT699" s="17" t="s">
        <v>161</v>
      </c>
      <c r="AU699" s="17" t="s">
        <v>176</v>
      </c>
      <c r="AY699" s="17" t="s">
        <v>159</v>
      </c>
      <c r="BE699" s="203">
        <f>IF(N699="základní",J699,0)</f>
        <v>0</v>
      </c>
      <c r="BF699" s="203">
        <f>IF(N699="snížená",J699,0)</f>
        <v>0</v>
      </c>
      <c r="BG699" s="203">
        <f>IF(N699="zákl. přenesená",J699,0)</f>
        <v>0</v>
      </c>
      <c r="BH699" s="203">
        <f>IF(N699="sníž. přenesená",J699,0)</f>
        <v>0</v>
      </c>
      <c r="BI699" s="203">
        <f>IF(N699="nulová",J699,0)</f>
        <v>0</v>
      </c>
      <c r="BJ699" s="17" t="s">
        <v>22</v>
      </c>
      <c r="BK699" s="203">
        <f>ROUND(I699*H699,2)</f>
        <v>0</v>
      </c>
      <c r="BL699" s="17" t="s">
        <v>166</v>
      </c>
      <c r="BM699" s="17" t="s">
        <v>824</v>
      </c>
    </row>
    <row r="700" spans="2:51" s="12" customFormat="1" ht="27">
      <c r="B700" s="204"/>
      <c r="C700" s="205"/>
      <c r="D700" s="206" t="s">
        <v>168</v>
      </c>
      <c r="E700" s="207" t="s">
        <v>20</v>
      </c>
      <c r="F700" s="208" t="s">
        <v>656</v>
      </c>
      <c r="G700" s="205"/>
      <c r="H700" s="209" t="s">
        <v>20</v>
      </c>
      <c r="I700" s="210"/>
      <c r="J700" s="205"/>
      <c r="K700" s="205"/>
      <c r="L700" s="211"/>
      <c r="M700" s="212"/>
      <c r="N700" s="213"/>
      <c r="O700" s="213"/>
      <c r="P700" s="213"/>
      <c r="Q700" s="213"/>
      <c r="R700" s="213"/>
      <c r="S700" s="213"/>
      <c r="T700" s="214"/>
      <c r="AT700" s="215" t="s">
        <v>168</v>
      </c>
      <c r="AU700" s="215" t="s">
        <v>176</v>
      </c>
      <c r="AV700" s="12" t="s">
        <v>22</v>
      </c>
      <c r="AW700" s="12" t="s">
        <v>37</v>
      </c>
      <c r="AX700" s="12" t="s">
        <v>73</v>
      </c>
      <c r="AY700" s="215" t="s">
        <v>159</v>
      </c>
    </row>
    <row r="701" spans="2:51" s="12" customFormat="1" ht="13.5">
      <c r="B701" s="204"/>
      <c r="C701" s="205"/>
      <c r="D701" s="206" t="s">
        <v>168</v>
      </c>
      <c r="E701" s="207" t="s">
        <v>20</v>
      </c>
      <c r="F701" s="208" t="s">
        <v>170</v>
      </c>
      <c r="G701" s="205"/>
      <c r="H701" s="209" t="s">
        <v>20</v>
      </c>
      <c r="I701" s="210"/>
      <c r="J701" s="205"/>
      <c r="K701" s="205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168</v>
      </c>
      <c r="AU701" s="215" t="s">
        <v>176</v>
      </c>
      <c r="AV701" s="12" t="s">
        <v>22</v>
      </c>
      <c r="AW701" s="12" t="s">
        <v>37</v>
      </c>
      <c r="AX701" s="12" t="s">
        <v>73</v>
      </c>
      <c r="AY701" s="215" t="s">
        <v>159</v>
      </c>
    </row>
    <row r="702" spans="2:51" s="13" customFormat="1" ht="13.5">
      <c r="B702" s="216"/>
      <c r="C702" s="217"/>
      <c r="D702" s="206" t="s">
        <v>168</v>
      </c>
      <c r="E702" s="240" t="s">
        <v>20</v>
      </c>
      <c r="F702" s="238" t="s">
        <v>825</v>
      </c>
      <c r="G702" s="217"/>
      <c r="H702" s="239">
        <v>20</v>
      </c>
      <c r="I702" s="222"/>
      <c r="J702" s="217"/>
      <c r="K702" s="217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168</v>
      </c>
      <c r="AU702" s="227" t="s">
        <v>176</v>
      </c>
      <c r="AV702" s="13" t="s">
        <v>81</v>
      </c>
      <c r="AW702" s="13" t="s">
        <v>37</v>
      </c>
      <c r="AX702" s="13" t="s">
        <v>73</v>
      </c>
      <c r="AY702" s="227" t="s">
        <v>159</v>
      </c>
    </row>
    <row r="703" spans="2:63" s="11" customFormat="1" ht="22.35" customHeight="1">
      <c r="B703" s="175"/>
      <c r="C703" s="176"/>
      <c r="D703" s="189" t="s">
        <v>72</v>
      </c>
      <c r="E703" s="190" t="s">
        <v>600</v>
      </c>
      <c r="F703" s="190" t="s">
        <v>826</v>
      </c>
      <c r="G703" s="176"/>
      <c r="H703" s="176"/>
      <c r="I703" s="179"/>
      <c r="J703" s="191">
        <f>BK703</f>
        <v>0</v>
      </c>
      <c r="K703" s="176"/>
      <c r="L703" s="181"/>
      <c r="M703" s="182"/>
      <c r="N703" s="183"/>
      <c r="O703" s="183"/>
      <c r="P703" s="184">
        <f>SUM(P704:P950)</f>
        <v>0</v>
      </c>
      <c r="Q703" s="183"/>
      <c r="R703" s="184">
        <f>SUM(R704:R950)</f>
        <v>85.59913991000002</v>
      </c>
      <c r="S703" s="183"/>
      <c r="T703" s="185">
        <f>SUM(T704:T950)</f>
        <v>0</v>
      </c>
      <c r="AR703" s="186" t="s">
        <v>22</v>
      </c>
      <c r="AT703" s="187" t="s">
        <v>72</v>
      </c>
      <c r="AU703" s="187" t="s">
        <v>81</v>
      </c>
      <c r="AY703" s="186" t="s">
        <v>159</v>
      </c>
      <c r="BK703" s="188">
        <f>SUM(BK704:BK950)</f>
        <v>0</v>
      </c>
    </row>
    <row r="704" spans="2:65" s="1" customFormat="1" ht="22.5" customHeight="1">
      <c r="B704" s="34"/>
      <c r="C704" s="192" t="s">
        <v>827</v>
      </c>
      <c r="D704" s="192" t="s">
        <v>161</v>
      </c>
      <c r="E704" s="193" t="s">
        <v>828</v>
      </c>
      <c r="F704" s="194" t="s">
        <v>829</v>
      </c>
      <c r="G704" s="195" t="s">
        <v>164</v>
      </c>
      <c r="H704" s="196">
        <v>11.011</v>
      </c>
      <c r="I704" s="197"/>
      <c r="J704" s="198">
        <f>ROUND(I704*H704,2)</f>
        <v>0</v>
      </c>
      <c r="K704" s="194" t="s">
        <v>165</v>
      </c>
      <c r="L704" s="54"/>
      <c r="M704" s="199" t="s">
        <v>20</v>
      </c>
      <c r="N704" s="200" t="s">
        <v>44</v>
      </c>
      <c r="O704" s="35"/>
      <c r="P704" s="201">
        <f>O704*H704</f>
        <v>0</v>
      </c>
      <c r="Q704" s="201">
        <v>2.45329</v>
      </c>
      <c r="R704" s="201">
        <f>Q704*H704</f>
        <v>27.01317619</v>
      </c>
      <c r="S704" s="201">
        <v>0</v>
      </c>
      <c r="T704" s="202">
        <f>S704*H704</f>
        <v>0</v>
      </c>
      <c r="AR704" s="17" t="s">
        <v>166</v>
      </c>
      <c r="AT704" s="17" t="s">
        <v>161</v>
      </c>
      <c r="AU704" s="17" t="s">
        <v>176</v>
      </c>
      <c r="AY704" s="17" t="s">
        <v>159</v>
      </c>
      <c r="BE704" s="203">
        <f>IF(N704="základní",J704,0)</f>
        <v>0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17" t="s">
        <v>22</v>
      </c>
      <c r="BK704" s="203">
        <f>ROUND(I704*H704,2)</f>
        <v>0</v>
      </c>
      <c r="BL704" s="17" t="s">
        <v>166</v>
      </c>
      <c r="BM704" s="17" t="s">
        <v>830</v>
      </c>
    </row>
    <row r="705" spans="2:51" s="12" customFormat="1" ht="27">
      <c r="B705" s="204"/>
      <c r="C705" s="205"/>
      <c r="D705" s="206" t="s">
        <v>168</v>
      </c>
      <c r="E705" s="207" t="s">
        <v>20</v>
      </c>
      <c r="F705" s="208" t="s">
        <v>831</v>
      </c>
      <c r="G705" s="205"/>
      <c r="H705" s="209" t="s">
        <v>20</v>
      </c>
      <c r="I705" s="210"/>
      <c r="J705" s="205"/>
      <c r="K705" s="205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168</v>
      </c>
      <c r="AU705" s="215" t="s">
        <v>176</v>
      </c>
      <c r="AV705" s="12" t="s">
        <v>22</v>
      </c>
      <c r="AW705" s="12" t="s">
        <v>37</v>
      </c>
      <c r="AX705" s="12" t="s">
        <v>73</v>
      </c>
      <c r="AY705" s="215" t="s">
        <v>159</v>
      </c>
    </row>
    <row r="706" spans="2:51" s="12" customFormat="1" ht="13.5">
      <c r="B706" s="204"/>
      <c r="C706" s="205"/>
      <c r="D706" s="206" t="s">
        <v>168</v>
      </c>
      <c r="E706" s="207" t="s">
        <v>20</v>
      </c>
      <c r="F706" s="208" t="s">
        <v>170</v>
      </c>
      <c r="G706" s="205"/>
      <c r="H706" s="209" t="s">
        <v>20</v>
      </c>
      <c r="I706" s="210"/>
      <c r="J706" s="205"/>
      <c r="K706" s="205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168</v>
      </c>
      <c r="AU706" s="215" t="s">
        <v>176</v>
      </c>
      <c r="AV706" s="12" t="s">
        <v>22</v>
      </c>
      <c r="AW706" s="12" t="s">
        <v>37</v>
      </c>
      <c r="AX706" s="12" t="s">
        <v>73</v>
      </c>
      <c r="AY706" s="215" t="s">
        <v>159</v>
      </c>
    </row>
    <row r="707" spans="2:51" s="12" customFormat="1" ht="13.5">
      <c r="B707" s="204"/>
      <c r="C707" s="205"/>
      <c r="D707" s="206" t="s">
        <v>168</v>
      </c>
      <c r="E707" s="207" t="s">
        <v>20</v>
      </c>
      <c r="F707" s="208" t="s">
        <v>832</v>
      </c>
      <c r="G707" s="205"/>
      <c r="H707" s="209" t="s">
        <v>20</v>
      </c>
      <c r="I707" s="210"/>
      <c r="J707" s="205"/>
      <c r="K707" s="205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168</v>
      </c>
      <c r="AU707" s="215" t="s">
        <v>176</v>
      </c>
      <c r="AV707" s="12" t="s">
        <v>22</v>
      </c>
      <c r="AW707" s="12" t="s">
        <v>37</v>
      </c>
      <c r="AX707" s="12" t="s">
        <v>73</v>
      </c>
      <c r="AY707" s="215" t="s">
        <v>159</v>
      </c>
    </row>
    <row r="708" spans="2:51" s="13" customFormat="1" ht="13.5">
      <c r="B708" s="216"/>
      <c r="C708" s="217"/>
      <c r="D708" s="206" t="s">
        <v>168</v>
      </c>
      <c r="E708" s="240" t="s">
        <v>20</v>
      </c>
      <c r="F708" s="238" t="s">
        <v>833</v>
      </c>
      <c r="G708" s="217"/>
      <c r="H708" s="239">
        <v>2.5</v>
      </c>
      <c r="I708" s="222"/>
      <c r="J708" s="217"/>
      <c r="K708" s="217"/>
      <c r="L708" s="223"/>
      <c r="M708" s="224"/>
      <c r="N708" s="225"/>
      <c r="O708" s="225"/>
      <c r="P708" s="225"/>
      <c r="Q708" s="225"/>
      <c r="R708" s="225"/>
      <c r="S708" s="225"/>
      <c r="T708" s="226"/>
      <c r="AT708" s="227" t="s">
        <v>168</v>
      </c>
      <c r="AU708" s="227" t="s">
        <v>176</v>
      </c>
      <c r="AV708" s="13" t="s">
        <v>81</v>
      </c>
      <c r="AW708" s="13" t="s">
        <v>37</v>
      </c>
      <c r="AX708" s="13" t="s">
        <v>73</v>
      </c>
      <c r="AY708" s="227" t="s">
        <v>159</v>
      </c>
    </row>
    <row r="709" spans="2:51" s="12" customFormat="1" ht="13.5">
      <c r="B709" s="204"/>
      <c r="C709" s="205"/>
      <c r="D709" s="206" t="s">
        <v>168</v>
      </c>
      <c r="E709" s="207" t="s">
        <v>20</v>
      </c>
      <c r="F709" s="208" t="s">
        <v>170</v>
      </c>
      <c r="G709" s="205"/>
      <c r="H709" s="209" t="s">
        <v>20</v>
      </c>
      <c r="I709" s="210"/>
      <c r="J709" s="205"/>
      <c r="K709" s="205"/>
      <c r="L709" s="211"/>
      <c r="M709" s="212"/>
      <c r="N709" s="213"/>
      <c r="O709" s="213"/>
      <c r="P709" s="213"/>
      <c r="Q709" s="213"/>
      <c r="R709" s="213"/>
      <c r="S709" s="213"/>
      <c r="T709" s="214"/>
      <c r="AT709" s="215" t="s">
        <v>168</v>
      </c>
      <c r="AU709" s="215" t="s">
        <v>176</v>
      </c>
      <c r="AV709" s="12" t="s">
        <v>22</v>
      </c>
      <c r="AW709" s="12" t="s">
        <v>37</v>
      </c>
      <c r="AX709" s="12" t="s">
        <v>73</v>
      </c>
      <c r="AY709" s="215" t="s">
        <v>159</v>
      </c>
    </row>
    <row r="710" spans="2:51" s="12" customFormat="1" ht="13.5">
      <c r="B710" s="204"/>
      <c r="C710" s="205"/>
      <c r="D710" s="206" t="s">
        <v>168</v>
      </c>
      <c r="E710" s="207" t="s">
        <v>20</v>
      </c>
      <c r="F710" s="208" t="s">
        <v>834</v>
      </c>
      <c r="G710" s="205"/>
      <c r="H710" s="209" t="s">
        <v>20</v>
      </c>
      <c r="I710" s="210"/>
      <c r="J710" s="205"/>
      <c r="K710" s="205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168</v>
      </c>
      <c r="AU710" s="215" t="s">
        <v>176</v>
      </c>
      <c r="AV710" s="12" t="s">
        <v>22</v>
      </c>
      <c r="AW710" s="12" t="s">
        <v>37</v>
      </c>
      <c r="AX710" s="12" t="s">
        <v>73</v>
      </c>
      <c r="AY710" s="215" t="s">
        <v>159</v>
      </c>
    </row>
    <row r="711" spans="2:51" s="13" customFormat="1" ht="13.5">
      <c r="B711" s="216"/>
      <c r="C711" s="217"/>
      <c r="D711" s="206" t="s">
        <v>168</v>
      </c>
      <c r="E711" s="240" t="s">
        <v>20</v>
      </c>
      <c r="F711" s="238" t="s">
        <v>835</v>
      </c>
      <c r="G711" s="217"/>
      <c r="H711" s="239">
        <v>0.317</v>
      </c>
      <c r="I711" s="222"/>
      <c r="J711" s="217"/>
      <c r="K711" s="217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168</v>
      </c>
      <c r="AU711" s="227" t="s">
        <v>176</v>
      </c>
      <c r="AV711" s="13" t="s">
        <v>81</v>
      </c>
      <c r="AW711" s="13" t="s">
        <v>37</v>
      </c>
      <c r="AX711" s="13" t="s">
        <v>73</v>
      </c>
      <c r="AY711" s="227" t="s">
        <v>159</v>
      </c>
    </row>
    <row r="712" spans="2:51" s="12" customFormat="1" ht="13.5">
      <c r="B712" s="204"/>
      <c r="C712" s="205"/>
      <c r="D712" s="206" t="s">
        <v>168</v>
      </c>
      <c r="E712" s="207" t="s">
        <v>20</v>
      </c>
      <c r="F712" s="208" t="s">
        <v>170</v>
      </c>
      <c r="G712" s="205"/>
      <c r="H712" s="209" t="s">
        <v>20</v>
      </c>
      <c r="I712" s="210"/>
      <c r="J712" s="205"/>
      <c r="K712" s="205"/>
      <c r="L712" s="211"/>
      <c r="M712" s="212"/>
      <c r="N712" s="213"/>
      <c r="O712" s="213"/>
      <c r="P712" s="213"/>
      <c r="Q712" s="213"/>
      <c r="R712" s="213"/>
      <c r="S712" s="213"/>
      <c r="T712" s="214"/>
      <c r="AT712" s="215" t="s">
        <v>168</v>
      </c>
      <c r="AU712" s="215" t="s">
        <v>176</v>
      </c>
      <c r="AV712" s="12" t="s">
        <v>22</v>
      </c>
      <c r="AW712" s="12" t="s">
        <v>37</v>
      </c>
      <c r="AX712" s="12" t="s">
        <v>73</v>
      </c>
      <c r="AY712" s="215" t="s">
        <v>159</v>
      </c>
    </row>
    <row r="713" spans="2:51" s="12" customFormat="1" ht="13.5">
      <c r="B713" s="204"/>
      <c r="C713" s="205"/>
      <c r="D713" s="206" t="s">
        <v>168</v>
      </c>
      <c r="E713" s="207" t="s">
        <v>20</v>
      </c>
      <c r="F713" s="208" t="s">
        <v>836</v>
      </c>
      <c r="G713" s="205"/>
      <c r="H713" s="209" t="s">
        <v>20</v>
      </c>
      <c r="I713" s="210"/>
      <c r="J713" s="205"/>
      <c r="K713" s="205"/>
      <c r="L713" s="211"/>
      <c r="M713" s="212"/>
      <c r="N713" s="213"/>
      <c r="O713" s="213"/>
      <c r="P713" s="213"/>
      <c r="Q713" s="213"/>
      <c r="R713" s="213"/>
      <c r="S713" s="213"/>
      <c r="T713" s="214"/>
      <c r="AT713" s="215" t="s">
        <v>168</v>
      </c>
      <c r="AU713" s="215" t="s">
        <v>176</v>
      </c>
      <c r="AV713" s="12" t="s">
        <v>22</v>
      </c>
      <c r="AW713" s="12" t="s">
        <v>37</v>
      </c>
      <c r="AX713" s="12" t="s">
        <v>73</v>
      </c>
      <c r="AY713" s="215" t="s">
        <v>159</v>
      </c>
    </row>
    <row r="714" spans="2:51" s="12" customFormat="1" ht="13.5">
      <c r="B714" s="204"/>
      <c r="C714" s="205"/>
      <c r="D714" s="206" t="s">
        <v>168</v>
      </c>
      <c r="E714" s="207" t="s">
        <v>20</v>
      </c>
      <c r="F714" s="208" t="s">
        <v>304</v>
      </c>
      <c r="G714" s="205"/>
      <c r="H714" s="209" t="s">
        <v>20</v>
      </c>
      <c r="I714" s="210"/>
      <c r="J714" s="205"/>
      <c r="K714" s="205"/>
      <c r="L714" s="211"/>
      <c r="M714" s="212"/>
      <c r="N714" s="213"/>
      <c r="O714" s="213"/>
      <c r="P714" s="213"/>
      <c r="Q714" s="213"/>
      <c r="R714" s="213"/>
      <c r="S714" s="213"/>
      <c r="T714" s="214"/>
      <c r="AT714" s="215" t="s">
        <v>168</v>
      </c>
      <c r="AU714" s="215" t="s">
        <v>176</v>
      </c>
      <c r="AV714" s="12" t="s">
        <v>22</v>
      </c>
      <c r="AW714" s="12" t="s">
        <v>37</v>
      </c>
      <c r="AX714" s="12" t="s">
        <v>73</v>
      </c>
      <c r="AY714" s="215" t="s">
        <v>159</v>
      </c>
    </row>
    <row r="715" spans="2:51" s="13" customFormat="1" ht="13.5">
      <c r="B715" s="216"/>
      <c r="C715" s="217"/>
      <c r="D715" s="206" t="s">
        <v>168</v>
      </c>
      <c r="E715" s="240" t="s">
        <v>20</v>
      </c>
      <c r="F715" s="238" t="s">
        <v>837</v>
      </c>
      <c r="G715" s="217"/>
      <c r="H715" s="239">
        <v>0.544</v>
      </c>
      <c r="I715" s="222"/>
      <c r="J715" s="217"/>
      <c r="K715" s="217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168</v>
      </c>
      <c r="AU715" s="227" t="s">
        <v>176</v>
      </c>
      <c r="AV715" s="13" t="s">
        <v>81</v>
      </c>
      <c r="AW715" s="13" t="s">
        <v>37</v>
      </c>
      <c r="AX715" s="13" t="s">
        <v>73</v>
      </c>
      <c r="AY715" s="227" t="s">
        <v>159</v>
      </c>
    </row>
    <row r="716" spans="2:51" s="13" customFormat="1" ht="13.5">
      <c r="B716" s="216"/>
      <c r="C716" s="217"/>
      <c r="D716" s="206" t="s">
        <v>168</v>
      </c>
      <c r="E716" s="240" t="s">
        <v>20</v>
      </c>
      <c r="F716" s="238" t="s">
        <v>838</v>
      </c>
      <c r="G716" s="217"/>
      <c r="H716" s="239">
        <v>0.401</v>
      </c>
      <c r="I716" s="222"/>
      <c r="J716" s="217"/>
      <c r="K716" s="217"/>
      <c r="L716" s="223"/>
      <c r="M716" s="224"/>
      <c r="N716" s="225"/>
      <c r="O716" s="225"/>
      <c r="P716" s="225"/>
      <c r="Q716" s="225"/>
      <c r="R716" s="225"/>
      <c r="S716" s="225"/>
      <c r="T716" s="226"/>
      <c r="AT716" s="227" t="s">
        <v>168</v>
      </c>
      <c r="AU716" s="227" t="s">
        <v>176</v>
      </c>
      <c r="AV716" s="13" t="s">
        <v>81</v>
      </c>
      <c r="AW716" s="13" t="s">
        <v>37</v>
      </c>
      <c r="AX716" s="13" t="s">
        <v>73</v>
      </c>
      <c r="AY716" s="227" t="s">
        <v>159</v>
      </c>
    </row>
    <row r="717" spans="2:51" s="12" customFormat="1" ht="13.5">
      <c r="B717" s="204"/>
      <c r="C717" s="205"/>
      <c r="D717" s="206" t="s">
        <v>168</v>
      </c>
      <c r="E717" s="207" t="s">
        <v>20</v>
      </c>
      <c r="F717" s="208" t="s">
        <v>317</v>
      </c>
      <c r="G717" s="205"/>
      <c r="H717" s="209" t="s">
        <v>20</v>
      </c>
      <c r="I717" s="210"/>
      <c r="J717" s="205"/>
      <c r="K717" s="205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168</v>
      </c>
      <c r="AU717" s="215" t="s">
        <v>176</v>
      </c>
      <c r="AV717" s="12" t="s">
        <v>22</v>
      </c>
      <c r="AW717" s="12" t="s">
        <v>37</v>
      </c>
      <c r="AX717" s="12" t="s">
        <v>73</v>
      </c>
      <c r="AY717" s="215" t="s">
        <v>159</v>
      </c>
    </row>
    <row r="718" spans="2:51" s="13" customFormat="1" ht="13.5">
      <c r="B718" s="216"/>
      <c r="C718" s="217"/>
      <c r="D718" s="206" t="s">
        <v>168</v>
      </c>
      <c r="E718" s="240" t="s">
        <v>20</v>
      </c>
      <c r="F718" s="238" t="s">
        <v>839</v>
      </c>
      <c r="G718" s="217"/>
      <c r="H718" s="239">
        <v>1.83</v>
      </c>
      <c r="I718" s="222"/>
      <c r="J718" s="217"/>
      <c r="K718" s="217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168</v>
      </c>
      <c r="AU718" s="227" t="s">
        <v>176</v>
      </c>
      <c r="AV718" s="13" t="s">
        <v>81</v>
      </c>
      <c r="AW718" s="13" t="s">
        <v>37</v>
      </c>
      <c r="AX718" s="13" t="s">
        <v>73</v>
      </c>
      <c r="AY718" s="227" t="s">
        <v>159</v>
      </c>
    </row>
    <row r="719" spans="2:51" s="12" customFormat="1" ht="13.5">
      <c r="B719" s="204"/>
      <c r="C719" s="205"/>
      <c r="D719" s="206" t="s">
        <v>168</v>
      </c>
      <c r="E719" s="207" t="s">
        <v>20</v>
      </c>
      <c r="F719" s="208" t="s">
        <v>319</v>
      </c>
      <c r="G719" s="205"/>
      <c r="H719" s="209" t="s">
        <v>20</v>
      </c>
      <c r="I719" s="210"/>
      <c r="J719" s="205"/>
      <c r="K719" s="205"/>
      <c r="L719" s="211"/>
      <c r="M719" s="212"/>
      <c r="N719" s="213"/>
      <c r="O719" s="213"/>
      <c r="P719" s="213"/>
      <c r="Q719" s="213"/>
      <c r="R719" s="213"/>
      <c r="S719" s="213"/>
      <c r="T719" s="214"/>
      <c r="AT719" s="215" t="s">
        <v>168</v>
      </c>
      <c r="AU719" s="215" t="s">
        <v>176</v>
      </c>
      <c r="AV719" s="12" t="s">
        <v>22</v>
      </c>
      <c r="AW719" s="12" t="s">
        <v>37</v>
      </c>
      <c r="AX719" s="12" t="s">
        <v>73</v>
      </c>
      <c r="AY719" s="215" t="s">
        <v>159</v>
      </c>
    </row>
    <row r="720" spans="2:51" s="13" customFormat="1" ht="13.5">
      <c r="B720" s="216"/>
      <c r="C720" s="217"/>
      <c r="D720" s="206" t="s">
        <v>168</v>
      </c>
      <c r="E720" s="240" t="s">
        <v>20</v>
      </c>
      <c r="F720" s="238" t="s">
        <v>840</v>
      </c>
      <c r="G720" s="217"/>
      <c r="H720" s="239">
        <v>1.773</v>
      </c>
      <c r="I720" s="222"/>
      <c r="J720" s="217"/>
      <c r="K720" s="217"/>
      <c r="L720" s="223"/>
      <c r="M720" s="224"/>
      <c r="N720" s="225"/>
      <c r="O720" s="225"/>
      <c r="P720" s="225"/>
      <c r="Q720" s="225"/>
      <c r="R720" s="225"/>
      <c r="S720" s="225"/>
      <c r="T720" s="226"/>
      <c r="AT720" s="227" t="s">
        <v>168</v>
      </c>
      <c r="AU720" s="227" t="s">
        <v>176</v>
      </c>
      <c r="AV720" s="13" t="s">
        <v>81</v>
      </c>
      <c r="AW720" s="13" t="s">
        <v>37</v>
      </c>
      <c r="AX720" s="13" t="s">
        <v>73</v>
      </c>
      <c r="AY720" s="227" t="s">
        <v>159</v>
      </c>
    </row>
    <row r="721" spans="2:51" s="12" customFormat="1" ht="13.5">
      <c r="B721" s="204"/>
      <c r="C721" s="205"/>
      <c r="D721" s="206" t="s">
        <v>168</v>
      </c>
      <c r="E721" s="207" t="s">
        <v>20</v>
      </c>
      <c r="F721" s="208" t="s">
        <v>306</v>
      </c>
      <c r="G721" s="205"/>
      <c r="H721" s="209" t="s">
        <v>20</v>
      </c>
      <c r="I721" s="210"/>
      <c r="J721" s="205"/>
      <c r="K721" s="205"/>
      <c r="L721" s="211"/>
      <c r="M721" s="212"/>
      <c r="N721" s="213"/>
      <c r="O721" s="213"/>
      <c r="P721" s="213"/>
      <c r="Q721" s="213"/>
      <c r="R721" s="213"/>
      <c r="S721" s="213"/>
      <c r="T721" s="214"/>
      <c r="AT721" s="215" t="s">
        <v>168</v>
      </c>
      <c r="AU721" s="215" t="s">
        <v>176</v>
      </c>
      <c r="AV721" s="12" t="s">
        <v>22</v>
      </c>
      <c r="AW721" s="12" t="s">
        <v>37</v>
      </c>
      <c r="AX721" s="12" t="s">
        <v>73</v>
      </c>
      <c r="AY721" s="215" t="s">
        <v>159</v>
      </c>
    </row>
    <row r="722" spans="2:51" s="13" customFormat="1" ht="13.5">
      <c r="B722" s="216"/>
      <c r="C722" s="217"/>
      <c r="D722" s="206" t="s">
        <v>168</v>
      </c>
      <c r="E722" s="240" t="s">
        <v>20</v>
      </c>
      <c r="F722" s="238" t="s">
        <v>841</v>
      </c>
      <c r="G722" s="217"/>
      <c r="H722" s="239">
        <v>0.388</v>
      </c>
      <c r="I722" s="222"/>
      <c r="J722" s="217"/>
      <c r="K722" s="217"/>
      <c r="L722" s="223"/>
      <c r="M722" s="224"/>
      <c r="N722" s="225"/>
      <c r="O722" s="225"/>
      <c r="P722" s="225"/>
      <c r="Q722" s="225"/>
      <c r="R722" s="225"/>
      <c r="S722" s="225"/>
      <c r="T722" s="226"/>
      <c r="AT722" s="227" t="s">
        <v>168</v>
      </c>
      <c r="AU722" s="227" t="s">
        <v>176</v>
      </c>
      <c r="AV722" s="13" t="s">
        <v>81</v>
      </c>
      <c r="AW722" s="13" t="s">
        <v>37</v>
      </c>
      <c r="AX722" s="13" t="s">
        <v>73</v>
      </c>
      <c r="AY722" s="227" t="s">
        <v>159</v>
      </c>
    </row>
    <row r="723" spans="2:51" s="12" customFormat="1" ht="13.5">
      <c r="B723" s="204"/>
      <c r="C723" s="205"/>
      <c r="D723" s="206" t="s">
        <v>168</v>
      </c>
      <c r="E723" s="207" t="s">
        <v>20</v>
      </c>
      <c r="F723" s="208" t="s">
        <v>308</v>
      </c>
      <c r="G723" s="205"/>
      <c r="H723" s="209" t="s">
        <v>20</v>
      </c>
      <c r="I723" s="210"/>
      <c r="J723" s="205"/>
      <c r="K723" s="205"/>
      <c r="L723" s="211"/>
      <c r="M723" s="212"/>
      <c r="N723" s="213"/>
      <c r="O723" s="213"/>
      <c r="P723" s="213"/>
      <c r="Q723" s="213"/>
      <c r="R723" s="213"/>
      <c r="S723" s="213"/>
      <c r="T723" s="214"/>
      <c r="AT723" s="215" t="s">
        <v>168</v>
      </c>
      <c r="AU723" s="215" t="s">
        <v>176</v>
      </c>
      <c r="AV723" s="12" t="s">
        <v>22</v>
      </c>
      <c r="AW723" s="12" t="s">
        <v>37</v>
      </c>
      <c r="AX723" s="12" t="s">
        <v>73</v>
      </c>
      <c r="AY723" s="215" t="s">
        <v>159</v>
      </c>
    </row>
    <row r="724" spans="2:51" s="13" customFormat="1" ht="13.5">
      <c r="B724" s="216"/>
      <c r="C724" s="217"/>
      <c r="D724" s="206" t="s">
        <v>168</v>
      </c>
      <c r="E724" s="240" t="s">
        <v>20</v>
      </c>
      <c r="F724" s="238" t="s">
        <v>842</v>
      </c>
      <c r="G724" s="217"/>
      <c r="H724" s="239">
        <v>0.388</v>
      </c>
      <c r="I724" s="222"/>
      <c r="J724" s="217"/>
      <c r="K724" s="217"/>
      <c r="L724" s="223"/>
      <c r="M724" s="224"/>
      <c r="N724" s="225"/>
      <c r="O724" s="225"/>
      <c r="P724" s="225"/>
      <c r="Q724" s="225"/>
      <c r="R724" s="225"/>
      <c r="S724" s="225"/>
      <c r="T724" s="226"/>
      <c r="AT724" s="227" t="s">
        <v>168</v>
      </c>
      <c r="AU724" s="227" t="s">
        <v>176</v>
      </c>
      <c r="AV724" s="13" t="s">
        <v>81</v>
      </c>
      <c r="AW724" s="13" t="s">
        <v>37</v>
      </c>
      <c r="AX724" s="13" t="s">
        <v>73</v>
      </c>
      <c r="AY724" s="227" t="s">
        <v>159</v>
      </c>
    </row>
    <row r="725" spans="2:51" s="12" customFormat="1" ht="13.5">
      <c r="B725" s="204"/>
      <c r="C725" s="205"/>
      <c r="D725" s="206" t="s">
        <v>168</v>
      </c>
      <c r="E725" s="207" t="s">
        <v>20</v>
      </c>
      <c r="F725" s="208" t="s">
        <v>170</v>
      </c>
      <c r="G725" s="205"/>
      <c r="H725" s="209" t="s">
        <v>20</v>
      </c>
      <c r="I725" s="210"/>
      <c r="J725" s="205"/>
      <c r="K725" s="205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168</v>
      </c>
      <c r="AU725" s="215" t="s">
        <v>176</v>
      </c>
      <c r="AV725" s="12" t="s">
        <v>22</v>
      </c>
      <c r="AW725" s="12" t="s">
        <v>37</v>
      </c>
      <c r="AX725" s="12" t="s">
        <v>73</v>
      </c>
      <c r="AY725" s="215" t="s">
        <v>159</v>
      </c>
    </row>
    <row r="726" spans="2:51" s="12" customFormat="1" ht="13.5">
      <c r="B726" s="204"/>
      <c r="C726" s="205"/>
      <c r="D726" s="206" t="s">
        <v>168</v>
      </c>
      <c r="E726" s="207" t="s">
        <v>20</v>
      </c>
      <c r="F726" s="208" t="s">
        <v>843</v>
      </c>
      <c r="G726" s="205"/>
      <c r="H726" s="209" t="s">
        <v>20</v>
      </c>
      <c r="I726" s="210"/>
      <c r="J726" s="205"/>
      <c r="K726" s="205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168</v>
      </c>
      <c r="AU726" s="215" t="s">
        <v>176</v>
      </c>
      <c r="AV726" s="12" t="s">
        <v>22</v>
      </c>
      <c r="AW726" s="12" t="s">
        <v>37</v>
      </c>
      <c r="AX726" s="12" t="s">
        <v>73</v>
      </c>
      <c r="AY726" s="215" t="s">
        <v>159</v>
      </c>
    </row>
    <row r="727" spans="2:51" s="12" customFormat="1" ht="13.5">
      <c r="B727" s="204"/>
      <c r="C727" s="205"/>
      <c r="D727" s="206" t="s">
        <v>168</v>
      </c>
      <c r="E727" s="207" t="s">
        <v>20</v>
      </c>
      <c r="F727" s="208" t="s">
        <v>637</v>
      </c>
      <c r="G727" s="205"/>
      <c r="H727" s="209" t="s">
        <v>20</v>
      </c>
      <c r="I727" s="210"/>
      <c r="J727" s="205"/>
      <c r="K727" s="205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168</v>
      </c>
      <c r="AU727" s="215" t="s">
        <v>176</v>
      </c>
      <c r="AV727" s="12" t="s">
        <v>22</v>
      </c>
      <c r="AW727" s="12" t="s">
        <v>37</v>
      </c>
      <c r="AX727" s="12" t="s">
        <v>73</v>
      </c>
      <c r="AY727" s="215" t="s">
        <v>159</v>
      </c>
    </row>
    <row r="728" spans="2:51" s="13" customFormat="1" ht="13.5">
      <c r="B728" s="216"/>
      <c r="C728" s="217"/>
      <c r="D728" s="206" t="s">
        <v>168</v>
      </c>
      <c r="E728" s="240" t="s">
        <v>20</v>
      </c>
      <c r="F728" s="238" t="s">
        <v>844</v>
      </c>
      <c r="G728" s="217"/>
      <c r="H728" s="239">
        <v>1.203</v>
      </c>
      <c r="I728" s="222"/>
      <c r="J728" s="217"/>
      <c r="K728" s="217"/>
      <c r="L728" s="223"/>
      <c r="M728" s="224"/>
      <c r="N728" s="225"/>
      <c r="O728" s="225"/>
      <c r="P728" s="225"/>
      <c r="Q728" s="225"/>
      <c r="R728" s="225"/>
      <c r="S728" s="225"/>
      <c r="T728" s="226"/>
      <c r="AT728" s="227" t="s">
        <v>168</v>
      </c>
      <c r="AU728" s="227" t="s">
        <v>176</v>
      </c>
      <c r="AV728" s="13" t="s">
        <v>81</v>
      </c>
      <c r="AW728" s="13" t="s">
        <v>37</v>
      </c>
      <c r="AX728" s="13" t="s">
        <v>73</v>
      </c>
      <c r="AY728" s="227" t="s">
        <v>159</v>
      </c>
    </row>
    <row r="729" spans="2:51" s="13" customFormat="1" ht="13.5">
      <c r="B729" s="216"/>
      <c r="C729" s="217"/>
      <c r="D729" s="206" t="s">
        <v>168</v>
      </c>
      <c r="E729" s="240" t="s">
        <v>20</v>
      </c>
      <c r="F729" s="238" t="s">
        <v>845</v>
      </c>
      <c r="G729" s="217"/>
      <c r="H729" s="239">
        <v>0.325</v>
      </c>
      <c r="I729" s="222"/>
      <c r="J729" s="217"/>
      <c r="K729" s="217"/>
      <c r="L729" s="223"/>
      <c r="M729" s="224"/>
      <c r="N729" s="225"/>
      <c r="O729" s="225"/>
      <c r="P729" s="225"/>
      <c r="Q729" s="225"/>
      <c r="R729" s="225"/>
      <c r="S729" s="225"/>
      <c r="T729" s="226"/>
      <c r="AT729" s="227" t="s">
        <v>168</v>
      </c>
      <c r="AU729" s="227" t="s">
        <v>176</v>
      </c>
      <c r="AV729" s="13" t="s">
        <v>81</v>
      </c>
      <c r="AW729" s="13" t="s">
        <v>37</v>
      </c>
      <c r="AX729" s="13" t="s">
        <v>73</v>
      </c>
      <c r="AY729" s="227" t="s">
        <v>159</v>
      </c>
    </row>
    <row r="730" spans="2:51" s="12" customFormat="1" ht="13.5">
      <c r="B730" s="204"/>
      <c r="C730" s="205"/>
      <c r="D730" s="206" t="s">
        <v>168</v>
      </c>
      <c r="E730" s="207" t="s">
        <v>20</v>
      </c>
      <c r="F730" s="208" t="s">
        <v>170</v>
      </c>
      <c r="G730" s="205"/>
      <c r="H730" s="209" t="s">
        <v>20</v>
      </c>
      <c r="I730" s="210"/>
      <c r="J730" s="205"/>
      <c r="K730" s="205"/>
      <c r="L730" s="211"/>
      <c r="M730" s="212"/>
      <c r="N730" s="213"/>
      <c r="O730" s="213"/>
      <c r="P730" s="213"/>
      <c r="Q730" s="213"/>
      <c r="R730" s="213"/>
      <c r="S730" s="213"/>
      <c r="T730" s="214"/>
      <c r="AT730" s="215" t="s">
        <v>168</v>
      </c>
      <c r="AU730" s="215" t="s">
        <v>176</v>
      </c>
      <c r="AV730" s="12" t="s">
        <v>22</v>
      </c>
      <c r="AW730" s="12" t="s">
        <v>37</v>
      </c>
      <c r="AX730" s="12" t="s">
        <v>73</v>
      </c>
      <c r="AY730" s="215" t="s">
        <v>159</v>
      </c>
    </row>
    <row r="731" spans="2:51" s="12" customFormat="1" ht="13.5">
      <c r="B731" s="204"/>
      <c r="C731" s="205"/>
      <c r="D731" s="206" t="s">
        <v>168</v>
      </c>
      <c r="E731" s="207" t="s">
        <v>20</v>
      </c>
      <c r="F731" s="208" t="s">
        <v>846</v>
      </c>
      <c r="G731" s="205"/>
      <c r="H731" s="209" t="s">
        <v>20</v>
      </c>
      <c r="I731" s="210"/>
      <c r="J731" s="205"/>
      <c r="K731" s="205"/>
      <c r="L731" s="211"/>
      <c r="M731" s="212"/>
      <c r="N731" s="213"/>
      <c r="O731" s="213"/>
      <c r="P731" s="213"/>
      <c r="Q731" s="213"/>
      <c r="R731" s="213"/>
      <c r="S731" s="213"/>
      <c r="T731" s="214"/>
      <c r="AT731" s="215" t="s">
        <v>168</v>
      </c>
      <c r="AU731" s="215" t="s">
        <v>176</v>
      </c>
      <c r="AV731" s="12" t="s">
        <v>22</v>
      </c>
      <c r="AW731" s="12" t="s">
        <v>37</v>
      </c>
      <c r="AX731" s="12" t="s">
        <v>73</v>
      </c>
      <c r="AY731" s="215" t="s">
        <v>159</v>
      </c>
    </row>
    <row r="732" spans="2:51" s="12" customFormat="1" ht="13.5">
      <c r="B732" s="204"/>
      <c r="C732" s="205"/>
      <c r="D732" s="206" t="s">
        <v>168</v>
      </c>
      <c r="E732" s="207" t="s">
        <v>20</v>
      </c>
      <c r="F732" s="208" t="s">
        <v>633</v>
      </c>
      <c r="G732" s="205"/>
      <c r="H732" s="209" t="s">
        <v>20</v>
      </c>
      <c r="I732" s="210"/>
      <c r="J732" s="205"/>
      <c r="K732" s="205"/>
      <c r="L732" s="211"/>
      <c r="M732" s="212"/>
      <c r="N732" s="213"/>
      <c r="O732" s="213"/>
      <c r="P732" s="213"/>
      <c r="Q732" s="213"/>
      <c r="R732" s="213"/>
      <c r="S732" s="213"/>
      <c r="T732" s="214"/>
      <c r="AT732" s="215" t="s">
        <v>168</v>
      </c>
      <c r="AU732" s="215" t="s">
        <v>176</v>
      </c>
      <c r="AV732" s="12" t="s">
        <v>22</v>
      </c>
      <c r="AW732" s="12" t="s">
        <v>37</v>
      </c>
      <c r="AX732" s="12" t="s">
        <v>73</v>
      </c>
      <c r="AY732" s="215" t="s">
        <v>159</v>
      </c>
    </row>
    <row r="733" spans="2:51" s="13" customFormat="1" ht="13.5">
      <c r="B733" s="216"/>
      <c r="C733" s="217"/>
      <c r="D733" s="218" t="s">
        <v>168</v>
      </c>
      <c r="E733" s="219" t="s">
        <v>20</v>
      </c>
      <c r="F733" s="220" t="s">
        <v>847</v>
      </c>
      <c r="G733" s="217"/>
      <c r="H733" s="221">
        <v>1.342</v>
      </c>
      <c r="I733" s="222"/>
      <c r="J733" s="217"/>
      <c r="K733" s="217"/>
      <c r="L733" s="223"/>
      <c r="M733" s="224"/>
      <c r="N733" s="225"/>
      <c r="O733" s="225"/>
      <c r="P733" s="225"/>
      <c r="Q733" s="225"/>
      <c r="R733" s="225"/>
      <c r="S733" s="225"/>
      <c r="T733" s="226"/>
      <c r="AT733" s="227" t="s">
        <v>168</v>
      </c>
      <c r="AU733" s="227" t="s">
        <v>176</v>
      </c>
      <c r="AV733" s="13" t="s">
        <v>81</v>
      </c>
      <c r="AW733" s="13" t="s">
        <v>37</v>
      </c>
      <c r="AX733" s="13" t="s">
        <v>73</v>
      </c>
      <c r="AY733" s="227" t="s">
        <v>159</v>
      </c>
    </row>
    <row r="734" spans="2:65" s="1" customFormat="1" ht="31.5" customHeight="1">
      <c r="B734" s="34"/>
      <c r="C734" s="192" t="s">
        <v>848</v>
      </c>
      <c r="D734" s="192" t="s">
        <v>161</v>
      </c>
      <c r="E734" s="193" t="s">
        <v>849</v>
      </c>
      <c r="F734" s="194" t="s">
        <v>850</v>
      </c>
      <c r="G734" s="195" t="s">
        <v>164</v>
      </c>
      <c r="H734" s="196">
        <v>5.006</v>
      </c>
      <c r="I734" s="197"/>
      <c r="J734" s="198">
        <f>ROUND(I734*H734,2)</f>
        <v>0</v>
      </c>
      <c r="K734" s="194" t="s">
        <v>165</v>
      </c>
      <c r="L734" s="54"/>
      <c r="M734" s="199" t="s">
        <v>20</v>
      </c>
      <c r="N734" s="200" t="s">
        <v>44</v>
      </c>
      <c r="O734" s="35"/>
      <c r="P734" s="201">
        <f>O734*H734</f>
        <v>0</v>
      </c>
      <c r="Q734" s="201">
        <v>2.45329</v>
      </c>
      <c r="R734" s="201">
        <f>Q734*H734</f>
        <v>12.281169740000001</v>
      </c>
      <c r="S734" s="201">
        <v>0</v>
      </c>
      <c r="T734" s="202">
        <f>S734*H734</f>
        <v>0</v>
      </c>
      <c r="AR734" s="17" t="s">
        <v>166</v>
      </c>
      <c r="AT734" s="17" t="s">
        <v>161</v>
      </c>
      <c r="AU734" s="17" t="s">
        <v>176</v>
      </c>
      <c r="AY734" s="17" t="s">
        <v>159</v>
      </c>
      <c r="BE734" s="203">
        <f>IF(N734="základní",J734,0)</f>
        <v>0</v>
      </c>
      <c r="BF734" s="203">
        <f>IF(N734="snížená",J734,0)</f>
        <v>0</v>
      </c>
      <c r="BG734" s="203">
        <f>IF(N734="zákl. přenesená",J734,0)</f>
        <v>0</v>
      </c>
      <c r="BH734" s="203">
        <f>IF(N734="sníž. přenesená",J734,0)</f>
        <v>0</v>
      </c>
      <c r="BI734" s="203">
        <f>IF(N734="nulová",J734,0)</f>
        <v>0</v>
      </c>
      <c r="BJ734" s="17" t="s">
        <v>22</v>
      </c>
      <c r="BK734" s="203">
        <f>ROUND(I734*H734,2)</f>
        <v>0</v>
      </c>
      <c r="BL734" s="17" t="s">
        <v>166</v>
      </c>
      <c r="BM734" s="17" t="s">
        <v>851</v>
      </c>
    </row>
    <row r="735" spans="2:51" s="12" customFormat="1" ht="27">
      <c r="B735" s="204"/>
      <c r="C735" s="205"/>
      <c r="D735" s="206" t="s">
        <v>168</v>
      </c>
      <c r="E735" s="207" t="s">
        <v>20</v>
      </c>
      <c r="F735" s="208" t="s">
        <v>852</v>
      </c>
      <c r="G735" s="205"/>
      <c r="H735" s="209" t="s">
        <v>20</v>
      </c>
      <c r="I735" s="210"/>
      <c r="J735" s="205"/>
      <c r="K735" s="205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168</v>
      </c>
      <c r="AU735" s="215" t="s">
        <v>176</v>
      </c>
      <c r="AV735" s="12" t="s">
        <v>22</v>
      </c>
      <c r="AW735" s="12" t="s">
        <v>37</v>
      </c>
      <c r="AX735" s="12" t="s">
        <v>73</v>
      </c>
      <c r="AY735" s="215" t="s">
        <v>159</v>
      </c>
    </row>
    <row r="736" spans="2:51" s="12" customFormat="1" ht="13.5">
      <c r="B736" s="204"/>
      <c r="C736" s="205"/>
      <c r="D736" s="206" t="s">
        <v>168</v>
      </c>
      <c r="E736" s="207" t="s">
        <v>20</v>
      </c>
      <c r="F736" s="208" t="s">
        <v>170</v>
      </c>
      <c r="G736" s="205"/>
      <c r="H736" s="209" t="s">
        <v>20</v>
      </c>
      <c r="I736" s="210"/>
      <c r="J736" s="205"/>
      <c r="K736" s="205"/>
      <c r="L736" s="211"/>
      <c r="M736" s="212"/>
      <c r="N736" s="213"/>
      <c r="O736" s="213"/>
      <c r="P736" s="213"/>
      <c r="Q736" s="213"/>
      <c r="R736" s="213"/>
      <c r="S736" s="213"/>
      <c r="T736" s="214"/>
      <c r="AT736" s="215" t="s">
        <v>168</v>
      </c>
      <c r="AU736" s="215" t="s">
        <v>176</v>
      </c>
      <c r="AV736" s="12" t="s">
        <v>22</v>
      </c>
      <c r="AW736" s="12" t="s">
        <v>37</v>
      </c>
      <c r="AX736" s="12" t="s">
        <v>73</v>
      </c>
      <c r="AY736" s="215" t="s">
        <v>159</v>
      </c>
    </row>
    <row r="737" spans="2:51" s="12" customFormat="1" ht="13.5">
      <c r="B737" s="204"/>
      <c r="C737" s="205"/>
      <c r="D737" s="206" t="s">
        <v>168</v>
      </c>
      <c r="E737" s="207" t="s">
        <v>20</v>
      </c>
      <c r="F737" s="208" t="s">
        <v>853</v>
      </c>
      <c r="G737" s="205"/>
      <c r="H737" s="209" t="s">
        <v>20</v>
      </c>
      <c r="I737" s="210"/>
      <c r="J737" s="205"/>
      <c r="K737" s="205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168</v>
      </c>
      <c r="AU737" s="215" t="s">
        <v>176</v>
      </c>
      <c r="AV737" s="12" t="s">
        <v>22</v>
      </c>
      <c r="AW737" s="12" t="s">
        <v>37</v>
      </c>
      <c r="AX737" s="12" t="s">
        <v>73</v>
      </c>
      <c r="AY737" s="215" t="s">
        <v>159</v>
      </c>
    </row>
    <row r="738" spans="2:51" s="13" customFormat="1" ht="13.5">
      <c r="B738" s="216"/>
      <c r="C738" s="217"/>
      <c r="D738" s="206" t="s">
        <v>168</v>
      </c>
      <c r="E738" s="240" t="s">
        <v>20</v>
      </c>
      <c r="F738" s="238" t="s">
        <v>854</v>
      </c>
      <c r="G738" s="217"/>
      <c r="H738" s="239">
        <v>1.881</v>
      </c>
      <c r="I738" s="222"/>
      <c r="J738" s="217"/>
      <c r="K738" s="217"/>
      <c r="L738" s="223"/>
      <c r="M738" s="224"/>
      <c r="N738" s="225"/>
      <c r="O738" s="225"/>
      <c r="P738" s="225"/>
      <c r="Q738" s="225"/>
      <c r="R738" s="225"/>
      <c r="S738" s="225"/>
      <c r="T738" s="226"/>
      <c r="AT738" s="227" t="s">
        <v>168</v>
      </c>
      <c r="AU738" s="227" t="s">
        <v>176</v>
      </c>
      <c r="AV738" s="13" t="s">
        <v>81</v>
      </c>
      <c r="AW738" s="13" t="s">
        <v>37</v>
      </c>
      <c r="AX738" s="13" t="s">
        <v>73</v>
      </c>
      <c r="AY738" s="227" t="s">
        <v>159</v>
      </c>
    </row>
    <row r="739" spans="2:51" s="13" customFormat="1" ht="13.5">
      <c r="B739" s="216"/>
      <c r="C739" s="217"/>
      <c r="D739" s="206" t="s">
        <v>168</v>
      </c>
      <c r="E739" s="240" t="s">
        <v>20</v>
      </c>
      <c r="F739" s="238" t="s">
        <v>855</v>
      </c>
      <c r="G739" s="217"/>
      <c r="H739" s="239">
        <v>2.426</v>
      </c>
      <c r="I739" s="222"/>
      <c r="J739" s="217"/>
      <c r="K739" s="217"/>
      <c r="L739" s="223"/>
      <c r="M739" s="224"/>
      <c r="N739" s="225"/>
      <c r="O739" s="225"/>
      <c r="P739" s="225"/>
      <c r="Q739" s="225"/>
      <c r="R739" s="225"/>
      <c r="S739" s="225"/>
      <c r="T739" s="226"/>
      <c r="AT739" s="227" t="s">
        <v>168</v>
      </c>
      <c r="AU739" s="227" t="s">
        <v>176</v>
      </c>
      <c r="AV739" s="13" t="s">
        <v>81</v>
      </c>
      <c r="AW739" s="13" t="s">
        <v>37</v>
      </c>
      <c r="AX739" s="13" t="s">
        <v>73</v>
      </c>
      <c r="AY739" s="227" t="s">
        <v>159</v>
      </c>
    </row>
    <row r="740" spans="2:51" s="12" customFormat="1" ht="13.5">
      <c r="B740" s="204"/>
      <c r="C740" s="205"/>
      <c r="D740" s="206" t="s">
        <v>168</v>
      </c>
      <c r="E740" s="207" t="s">
        <v>20</v>
      </c>
      <c r="F740" s="208" t="s">
        <v>170</v>
      </c>
      <c r="G740" s="205"/>
      <c r="H740" s="209" t="s">
        <v>20</v>
      </c>
      <c r="I740" s="210"/>
      <c r="J740" s="205"/>
      <c r="K740" s="205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168</v>
      </c>
      <c r="AU740" s="215" t="s">
        <v>176</v>
      </c>
      <c r="AV740" s="12" t="s">
        <v>22</v>
      </c>
      <c r="AW740" s="12" t="s">
        <v>37</v>
      </c>
      <c r="AX740" s="12" t="s">
        <v>73</v>
      </c>
      <c r="AY740" s="215" t="s">
        <v>159</v>
      </c>
    </row>
    <row r="741" spans="2:51" s="12" customFormat="1" ht="13.5">
      <c r="B741" s="204"/>
      <c r="C741" s="205"/>
      <c r="D741" s="206" t="s">
        <v>168</v>
      </c>
      <c r="E741" s="207" t="s">
        <v>20</v>
      </c>
      <c r="F741" s="208" t="s">
        <v>856</v>
      </c>
      <c r="G741" s="205"/>
      <c r="H741" s="209" t="s">
        <v>20</v>
      </c>
      <c r="I741" s="210"/>
      <c r="J741" s="205"/>
      <c r="K741" s="205"/>
      <c r="L741" s="211"/>
      <c r="M741" s="212"/>
      <c r="N741" s="213"/>
      <c r="O741" s="213"/>
      <c r="P741" s="213"/>
      <c r="Q741" s="213"/>
      <c r="R741" s="213"/>
      <c r="S741" s="213"/>
      <c r="T741" s="214"/>
      <c r="AT741" s="215" t="s">
        <v>168</v>
      </c>
      <c r="AU741" s="215" t="s">
        <v>176</v>
      </c>
      <c r="AV741" s="12" t="s">
        <v>22</v>
      </c>
      <c r="AW741" s="12" t="s">
        <v>37</v>
      </c>
      <c r="AX741" s="12" t="s">
        <v>73</v>
      </c>
      <c r="AY741" s="215" t="s">
        <v>159</v>
      </c>
    </row>
    <row r="742" spans="2:51" s="12" customFormat="1" ht="13.5">
      <c r="B742" s="204"/>
      <c r="C742" s="205"/>
      <c r="D742" s="206" t="s">
        <v>168</v>
      </c>
      <c r="E742" s="207" t="s">
        <v>20</v>
      </c>
      <c r="F742" s="208" t="s">
        <v>304</v>
      </c>
      <c r="G742" s="205"/>
      <c r="H742" s="209" t="s">
        <v>20</v>
      </c>
      <c r="I742" s="210"/>
      <c r="J742" s="205"/>
      <c r="K742" s="205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168</v>
      </c>
      <c r="AU742" s="215" t="s">
        <v>176</v>
      </c>
      <c r="AV742" s="12" t="s">
        <v>22</v>
      </c>
      <c r="AW742" s="12" t="s">
        <v>37</v>
      </c>
      <c r="AX742" s="12" t="s">
        <v>73</v>
      </c>
      <c r="AY742" s="215" t="s">
        <v>159</v>
      </c>
    </row>
    <row r="743" spans="2:51" s="13" customFormat="1" ht="13.5">
      <c r="B743" s="216"/>
      <c r="C743" s="217"/>
      <c r="D743" s="206" t="s">
        <v>168</v>
      </c>
      <c r="E743" s="240" t="s">
        <v>20</v>
      </c>
      <c r="F743" s="238" t="s">
        <v>857</v>
      </c>
      <c r="G743" s="217"/>
      <c r="H743" s="239">
        <v>0.116</v>
      </c>
      <c r="I743" s="222"/>
      <c r="J743" s="217"/>
      <c r="K743" s="217"/>
      <c r="L743" s="223"/>
      <c r="M743" s="224"/>
      <c r="N743" s="225"/>
      <c r="O743" s="225"/>
      <c r="P743" s="225"/>
      <c r="Q743" s="225"/>
      <c r="R743" s="225"/>
      <c r="S743" s="225"/>
      <c r="T743" s="226"/>
      <c r="AT743" s="227" t="s">
        <v>168</v>
      </c>
      <c r="AU743" s="227" t="s">
        <v>176</v>
      </c>
      <c r="AV743" s="13" t="s">
        <v>81</v>
      </c>
      <c r="AW743" s="13" t="s">
        <v>37</v>
      </c>
      <c r="AX743" s="13" t="s">
        <v>73</v>
      </c>
      <c r="AY743" s="227" t="s">
        <v>159</v>
      </c>
    </row>
    <row r="744" spans="2:51" s="12" customFormat="1" ht="13.5">
      <c r="B744" s="204"/>
      <c r="C744" s="205"/>
      <c r="D744" s="206" t="s">
        <v>168</v>
      </c>
      <c r="E744" s="207" t="s">
        <v>20</v>
      </c>
      <c r="F744" s="208" t="s">
        <v>317</v>
      </c>
      <c r="G744" s="205"/>
      <c r="H744" s="209" t="s">
        <v>20</v>
      </c>
      <c r="I744" s="210"/>
      <c r="J744" s="205"/>
      <c r="K744" s="205"/>
      <c r="L744" s="211"/>
      <c r="M744" s="212"/>
      <c r="N744" s="213"/>
      <c r="O744" s="213"/>
      <c r="P744" s="213"/>
      <c r="Q744" s="213"/>
      <c r="R744" s="213"/>
      <c r="S744" s="213"/>
      <c r="T744" s="214"/>
      <c r="AT744" s="215" t="s">
        <v>168</v>
      </c>
      <c r="AU744" s="215" t="s">
        <v>176</v>
      </c>
      <c r="AV744" s="12" t="s">
        <v>22</v>
      </c>
      <c r="AW744" s="12" t="s">
        <v>37</v>
      </c>
      <c r="AX744" s="12" t="s">
        <v>73</v>
      </c>
      <c r="AY744" s="215" t="s">
        <v>159</v>
      </c>
    </row>
    <row r="745" spans="2:51" s="13" customFormat="1" ht="13.5">
      <c r="B745" s="216"/>
      <c r="C745" s="217"/>
      <c r="D745" s="206" t="s">
        <v>168</v>
      </c>
      <c r="E745" s="240" t="s">
        <v>20</v>
      </c>
      <c r="F745" s="238" t="s">
        <v>858</v>
      </c>
      <c r="G745" s="217"/>
      <c r="H745" s="239">
        <v>0.205</v>
      </c>
      <c r="I745" s="222"/>
      <c r="J745" s="217"/>
      <c r="K745" s="217"/>
      <c r="L745" s="223"/>
      <c r="M745" s="224"/>
      <c r="N745" s="225"/>
      <c r="O745" s="225"/>
      <c r="P745" s="225"/>
      <c r="Q745" s="225"/>
      <c r="R745" s="225"/>
      <c r="S745" s="225"/>
      <c r="T745" s="226"/>
      <c r="AT745" s="227" t="s">
        <v>168</v>
      </c>
      <c r="AU745" s="227" t="s">
        <v>176</v>
      </c>
      <c r="AV745" s="13" t="s">
        <v>81</v>
      </c>
      <c r="AW745" s="13" t="s">
        <v>37</v>
      </c>
      <c r="AX745" s="13" t="s">
        <v>73</v>
      </c>
      <c r="AY745" s="227" t="s">
        <v>159</v>
      </c>
    </row>
    <row r="746" spans="2:51" s="12" customFormat="1" ht="13.5">
      <c r="B746" s="204"/>
      <c r="C746" s="205"/>
      <c r="D746" s="206" t="s">
        <v>168</v>
      </c>
      <c r="E746" s="207" t="s">
        <v>20</v>
      </c>
      <c r="F746" s="208" t="s">
        <v>319</v>
      </c>
      <c r="G746" s="205"/>
      <c r="H746" s="209" t="s">
        <v>20</v>
      </c>
      <c r="I746" s="210"/>
      <c r="J746" s="205"/>
      <c r="K746" s="205"/>
      <c r="L746" s="211"/>
      <c r="M746" s="212"/>
      <c r="N746" s="213"/>
      <c r="O746" s="213"/>
      <c r="P746" s="213"/>
      <c r="Q746" s="213"/>
      <c r="R746" s="213"/>
      <c r="S746" s="213"/>
      <c r="T746" s="214"/>
      <c r="AT746" s="215" t="s">
        <v>168</v>
      </c>
      <c r="AU746" s="215" t="s">
        <v>176</v>
      </c>
      <c r="AV746" s="12" t="s">
        <v>22</v>
      </c>
      <c r="AW746" s="12" t="s">
        <v>37</v>
      </c>
      <c r="AX746" s="12" t="s">
        <v>73</v>
      </c>
      <c r="AY746" s="215" t="s">
        <v>159</v>
      </c>
    </row>
    <row r="747" spans="2:51" s="13" customFormat="1" ht="13.5">
      <c r="B747" s="216"/>
      <c r="C747" s="217"/>
      <c r="D747" s="206" t="s">
        <v>168</v>
      </c>
      <c r="E747" s="240" t="s">
        <v>20</v>
      </c>
      <c r="F747" s="238" t="s">
        <v>859</v>
      </c>
      <c r="G747" s="217"/>
      <c r="H747" s="239">
        <v>0.257</v>
      </c>
      <c r="I747" s="222"/>
      <c r="J747" s="217"/>
      <c r="K747" s="217"/>
      <c r="L747" s="223"/>
      <c r="M747" s="224"/>
      <c r="N747" s="225"/>
      <c r="O747" s="225"/>
      <c r="P747" s="225"/>
      <c r="Q747" s="225"/>
      <c r="R747" s="225"/>
      <c r="S747" s="225"/>
      <c r="T747" s="226"/>
      <c r="AT747" s="227" t="s">
        <v>168</v>
      </c>
      <c r="AU747" s="227" t="s">
        <v>176</v>
      </c>
      <c r="AV747" s="13" t="s">
        <v>81</v>
      </c>
      <c r="AW747" s="13" t="s">
        <v>37</v>
      </c>
      <c r="AX747" s="13" t="s">
        <v>73</v>
      </c>
      <c r="AY747" s="227" t="s">
        <v>159</v>
      </c>
    </row>
    <row r="748" spans="2:51" s="12" customFormat="1" ht="13.5">
      <c r="B748" s="204"/>
      <c r="C748" s="205"/>
      <c r="D748" s="206" t="s">
        <v>168</v>
      </c>
      <c r="E748" s="207" t="s">
        <v>20</v>
      </c>
      <c r="F748" s="208" t="s">
        <v>306</v>
      </c>
      <c r="G748" s="205"/>
      <c r="H748" s="209" t="s">
        <v>20</v>
      </c>
      <c r="I748" s="210"/>
      <c r="J748" s="205"/>
      <c r="K748" s="205"/>
      <c r="L748" s="211"/>
      <c r="M748" s="212"/>
      <c r="N748" s="213"/>
      <c r="O748" s="213"/>
      <c r="P748" s="213"/>
      <c r="Q748" s="213"/>
      <c r="R748" s="213"/>
      <c r="S748" s="213"/>
      <c r="T748" s="214"/>
      <c r="AT748" s="215" t="s">
        <v>168</v>
      </c>
      <c r="AU748" s="215" t="s">
        <v>176</v>
      </c>
      <c r="AV748" s="12" t="s">
        <v>22</v>
      </c>
      <c r="AW748" s="12" t="s">
        <v>37</v>
      </c>
      <c r="AX748" s="12" t="s">
        <v>73</v>
      </c>
      <c r="AY748" s="215" t="s">
        <v>159</v>
      </c>
    </row>
    <row r="749" spans="2:51" s="13" customFormat="1" ht="13.5">
      <c r="B749" s="216"/>
      <c r="C749" s="217"/>
      <c r="D749" s="206" t="s">
        <v>168</v>
      </c>
      <c r="E749" s="240" t="s">
        <v>20</v>
      </c>
      <c r="F749" s="238" t="s">
        <v>860</v>
      </c>
      <c r="G749" s="217"/>
      <c r="H749" s="239">
        <v>0.068</v>
      </c>
      <c r="I749" s="222"/>
      <c r="J749" s="217"/>
      <c r="K749" s="217"/>
      <c r="L749" s="223"/>
      <c r="M749" s="224"/>
      <c r="N749" s="225"/>
      <c r="O749" s="225"/>
      <c r="P749" s="225"/>
      <c r="Q749" s="225"/>
      <c r="R749" s="225"/>
      <c r="S749" s="225"/>
      <c r="T749" s="226"/>
      <c r="AT749" s="227" t="s">
        <v>168</v>
      </c>
      <c r="AU749" s="227" t="s">
        <v>176</v>
      </c>
      <c r="AV749" s="13" t="s">
        <v>81</v>
      </c>
      <c r="AW749" s="13" t="s">
        <v>37</v>
      </c>
      <c r="AX749" s="13" t="s">
        <v>73</v>
      </c>
      <c r="AY749" s="227" t="s">
        <v>159</v>
      </c>
    </row>
    <row r="750" spans="2:51" s="12" customFormat="1" ht="13.5">
      <c r="B750" s="204"/>
      <c r="C750" s="205"/>
      <c r="D750" s="206" t="s">
        <v>168</v>
      </c>
      <c r="E750" s="207" t="s">
        <v>20</v>
      </c>
      <c r="F750" s="208" t="s">
        <v>308</v>
      </c>
      <c r="G750" s="205"/>
      <c r="H750" s="209" t="s">
        <v>20</v>
      </c>
      <c r="I750" s="210"/>
      <c r="J750" s="205"/>
      <c r="K750" s="205"/>
      <c r="L750" s="211"/>
      <c r="M750" s="212"/>
      <c r="N750" s="213"/>
      <c r="O750" s="213"/>
      <c r="P750" s="213"/>
      <c r="Q750" s="213"/>
      <c r="R750" s="213"/>
      <c r="S750" s="213"/>
      <c r="T750" s="214"/>
      <c r="AT750" s="215" t="s">
        <v>168</v>
      </c>
      <c r="AU750" s="215" t="s">
        <v>176</v>
      </c>
      <c r="AV750" s="12" t="s">
        <v>22</v>
      </c>
      <c r="AW750" s="12" t="s">
        <v>37</v>
      </c>
      <c r="AX750" s="12" t="s">
        <v>73</v>
      </c>
      <c r="AY750" s="215" t="s">
        <v>159</v>
      </c>
    </row>
    <row r="751" spans="2:51" s="13" customFormat="1" ht="13.5">
      <c r="B751" s="216"/>
      <c r="C751" s="217"/>
      <c r="D751" s="218" t="s">
        <v>168</v>
      </c>
      <c r="E751" s="219" t="s">
        <v>20</v>
      </c>
      <c r="F751" s="220" t="s">
        <v>861</v>
      </c>
      <c r="G751" s="217"/>
      <c r="H751" s="221">
        <v>0.053</v>
      </c>
      <c r="I751" s="222"/>
      <c r="J751" s="217"/>
      <c r="K751" s="217"/>
      <c r="L751" s="223"/>
      <c r="M751" s="224"/>
      <c r="N751" s="225"/>
      <c r="O751" s="225"/>
      <c r="P751" s="225"/>
      <c r="Q751" s="225"/>
      <c r="R751" s="225"/>
      <c r="S751" s="225"/>
      <c r="T751" s="226"/>
      <c r="AT751" s="227" t="s">
        <v>168</v>
      </c>
      <c r="AU751" s="227" t="s">
        <v>176</v>
      </c>
      <c r="AV751" s="13" t="s">
        <v>81</v>
      </c>
      <c r="AW751" s="13" t="s">
        <v>37</v>
      </c>
      <c r="AX751" s="13" t="s">
        <v>73</v>
      </c>
      <c r="AY751" s="227" t="s">
        <v>159</v>
      </c>
    </row>
    <row r="752" spans="2:65" s="1" customFormat="1" ht="31.5" customHeight="1">
      <c r="B752" s="34"/>
      <c r="C752" s="192" t="s">
        <v>862</v>
      </c>
      <c r="D752" s="192" t="s">
        <v>161</v>
      </c>
      <c r="E752" s="193" t="s">
        <v>863</v>
      </c>
      <c r="F752" s="194" t="s">
        <v>864</v>
      </c>
      <c r="G752" s="195" t="s">
        <v>164</v>
      </c>
      <c r="H752" s="196">
        <v>5.006</v>
      </c>
      <c r="I752" s="197"/>
      <c r="J752" s="198">
        <f>ROUND(I752*H752,2)</f>
        <v>0</v>
      </c>
      <c r="K752" s="194" t="s">
        <v>165</v>
      </c>
      <c r="L752" s="54"/>
      <c r="M752" s="199" t="s">
        <v>20</v>
      </c>
      <c r="N752" s="200" t="s">
        <v>44</v>
      </c>
      <c r="O752" s="35"/>
      <c r="P752" s="201">
        <f>O752*H752</f>
        <v>0</v>
      </c>
      <c r="Q752" s="201">
        <v>0</v>
      </c>
      <c r="R752" s="201">
        <f>Q752*H752</f>
        <v>0</v>
      </c>
      <c r="S752" s="201">
        <v>0</v>
      </c>
      <c r="T752" s="202">
        <f>S752*H752</f>
        <v>0</v>
      </c>
      <c r="AR752" s="17" t="s">
        <v>166</v>
      </c>
      <c r="AT752" s="17" t="s">
        <v>161</v>
      </c>
      <c r="AU752" s="17" t="s">
        <v>176</v>
      </c>
      <c r="AY752" s="17" t="s">
        <v>159</v>
      </c>
      <c r="BE752" s="203">
        <f>IF(N752="základní",J752,0)</f>
        <v>0</v>
      </c>
      <c r="BF752" s="203">
        <f>IF(N752="snížená",J752,0)</f>
        <v>0</v>
      </c>
      <c r="BG752" s="203">
        <f>IF(N752="zákl. přenesená",J752,0)</f>
        <v>0</v>
      </c>
      <c r="BH752" s="203">
        <f>IF(N752="sníž. přenesená",J752,0)</f>
        <v>0</v>
      </c>
      <c r="BI752" s="203">
        <f>IF(N752="nulová",J752,0)</f>
        <v>0</v>
      </c>
      <c r="BJ752" s="17" t="s">
        <v>22</v>
      </c>
      <c r="BK752" s="203">
        <f>ROUND(I752*H752,2)</f>
        <v>0</v>
      </c>
      <c r="BL752" s="17" t="s">
        <v>166</v>
      </c>
      <c r="BM752" s="17" t="s">
        <v>865</v>
      </c>
    </row>
    <row r="753" spans="2:51" s="13" customFormat="1" ht="13.5">
      <c r="B753" s="216"/>
      <c r="C753" s="217"/>
      <c r="D753" s="218" t="s">
        <v>168</v>
      </c>
      <c r="E753" s="219" t="s">
        <v>20</v>
      </c>
      <c r="F753" s="220" t="s">
        <v>866</v>
      </c>
      <c r="G753" s="217"/>
      <c r="H753" s="221">
        <v>5.006</v>
      </c>
      <c r="I753" s="222"/>
      <c r="J753" s="217"/>
      <c r="K753" s="217"/>
      <c r="L753" s="223"/>
      <c r="M753" s="224"/>
      <c r="N753" s="225"/>
      <c r="O753" s="225"/>
      <c r="P753" s="225"/>
      <c r="Q753" s="225"/>
      <c r="R753" s="225"/>
      <c r="S753" s="225"/>
      <c r="T753" s="226"/>
      <c r="AT753" s="227" t="s">
        <v>168</v>
      </c>
      <c r="AU753" s="227" t="s">
        <v>176</v>
      </c>
      <c r="AV753" s="13" t="s">
        <v>81</v>
      </c>
      <c r="AW753" s="13" t="s">
        <v>37</v>
      </c>
      <c r="AX753" s="13" t="s">
        <v>73</v>
      </c>
      <c r="AY753" s="227" t="s">
        <v>159</v>
      </c>
    </row>
    <row r="754" spans="2:65" s="1" customFormat="1" ht="31.5" customHeight="1">
      <c r="B754" s="34"/>
      <c r="C754" s="192" t="s">
        <v>867</v>
      </c>
      <c r="D754" s="192" t="s">
        <v>161</v>
      </c>
      <c r="E754" s="193" t="s">
        <v>868</v>
      </c>
      <c r="F754" s="194" t="s">
        <v>869</v>
      </c>
      <c r="G754" s="195" t="s">
        <v>164</v>
      </c>
      <c r="H754" s="196">
        <v>5.205</v>
      </c>
      <c r="I754" s="197"/>
      <c r="J754" s="198">
        <f>ROUND(I754*H754,2)</f>
        <v>0</v>
      </c>
      <c r="K754" s="194" t="s">
        <v>165</v>
      </c>
      <c r="L754" s="54"/>
      <c r="M754" s="199" t="s">
        <v>20</v>
      </c>
      <c r="N754" s="200" t="s">
        <v>44</v>
      </c>
      <c r="O754" s="35"/>
      <c r="P754" s="201">
        <f>O754*H754</f>
        <v>0</v>
      </c>
      <c r="Q754" s="201">
        <v>0</v>
      </c>
      <c r="R754" s="201">
        <f>Q754*H754</f>
        <v>0</v>
      </c>
      <c r="S754" s="201">
        <v>0</v>
      </c>
      <c r="T754" s="202">
        <f>S754*H754</f>
        <v>0</v>
      </c>
      <c r="AR754" s="17" t="s">
        <v>166</v>
      </c>
      <c r="AT754" s="17" t="s">
        <v>161</v>
      </c>
      <c r="AU754" s="17" t="s">
        <v>176</v>
      </c>
      <c r="AY754" s="17" t="s">
        <v>159</v>
      </c>
      <c r="BE754" s="203">
        <f>IF(N754="základní",J754,0)</f>
        <v>0</v>
      </c>
      <c r="BF754" s="203">
        <f>IF(N754="snížená",J754,0)</f>
        <v>0</v>
      </c>
      <c r="BG754" s="203">
        <f>IF(N754="zákl. přenesená",J754,0)</f>
        <v>0</v>
      </c>
      <c r="BH754" s="203">
        <f>IF(N754="sníž. přenesená",J754,0)</f>
        <v>0</v>
      </c>
      <c r="BI754" s="203">
        <f>IF(N754="nulová",J754,0)</f>
        <v>0</v>
      </c>
      <c r="BJ754" s="17" t="s">
        <v>22</v>
      </c>
      <c r="BK754" s="203">
        <f>ROUND(I754*H754,2)</f>
        <v>0</v>
      </c>
      <c r="BL754" s="17" t="s">
        <v>166</v>
      </c>
      <c r="BM754" s="17" t="s">
        <v>870</v>
      </c>
    </row>
    <row r="755" spans="2:51" s="12" customFormat="1" ht="27">
      <c r="B755" s="204"/>
      <c r="C755" s="205"/>
      <c r="D755" s="206" t="s">
        <v>168</v>
      </c>
      <c r="E755" s="207" t="s">
        <v>20</v>
      </c>
      <c r="F755" s="208" t="s">
        <v>831</v>
      </c>
      <c r="G755" s="205"/>
      <c r="H755" s="209" t="s">
        <v>20</v>
      </c>
      <c r="I755" s="210"/>
      <c r="J755" s="205"/>
      <c r="K755" s="205"/>
      <c r="L755" s="211"/>
      <c r="M755" s="212"/>
      <c r="N755" s="213"/>
      <c r="O755" s="213"/>
      <c r="P755" s="213"/>
      <c r="Q755" s="213"/>
      <c r="R755" s="213"/>
      <c r="S755" s="213"/>
      <c r="T755" s="214"/>
      <c r="AT755" s="215" t="s">
        <v>168</v>
      </c>
      <c r="AU755" s="215" t="s">
        <v>176</v>
      </c>
      <c r="AV755" s="12" t="s">
        <v>22</v>
      </c>
      <c r="AW755" s="12" t="s">
        <v>37</v>
      </c>
      <c r="AX755" s="12" t="s">
        <v>73</v>
      </c>
      <c r="AY755" s="215" t="s">
        <v>159</v>
      </c>
    </row>
    <row r="756" spans="2:51" s="12" customFormat="1" ht="13.5">
      <c r="B756" s="204"/>
      <c r="C756" s="205"/>
      <c r="D756" s="206" t="s">
        <v>168</v>
      </c>
      <c r="E756" s="207" t="s">
        <v>20</v>
      </c>
      <c r="F756" s="208" t="s">
        <v>170</v>
      </c>
      <c r="G756" s="205"/>
      <c r="H756" s="209" t="s">
        <v>20</v>
      </c>
      <c r="I756" s="210"/>
      <c r="J756" s="205"/>
      <c r="K756" s="205"/>
      <c r="L756" s="211"/>
      <c r="M756" s="212"/>
      <c r="N756" s="213"/>
      <c r="O756" s="213"/>
      <c r="P756" s="213"/>
      <c r="Q756" s="213"/>
      <c r="R756" s="213"/>
      <c r="S756" s="213"/>
      <c r="T756" s="214"/>
      <c r="AT756" s="215" t="s">
        <v>168</v>
      </c>
      <c r="AU756" s="215" t="s">
        <v>176</v>
      </c>
      <c r="AV756" s="12" t="s">
        <v>22</v>
      </c>
      <c r="AW756" s="12" t="s">
        <v>37</v>
      </c>
      <c r="AX756" s="12" t="s">
        <v>73</v>
      </c>
      <c r="AY756" s="215" t="s">
        <v>159</v>
      </c>
    </row>
    <row r="757" spans="2:51" s="12" customFormat="1" ht="13.5">
      <c r="B757" s="204"/>
      <c r="C757" s="205"/>
      <c r="D757" s="206" t="s">
        <v>168</v>
      </c>
      <c r="E757" s="207" t="s">
        <v>20</v>
      </c>
      <c r="F757" s="208" t="s">
        <v>871</v>
      </c>
      <c r="G757" s="205"/>
      <c r="H757" s="209" t="s">
        <v>20</v>
      </c>
      <c r="I757" s="210"/>
      <c r="J757" s="205"/>
      <c r="K757" s="205"/>
      <c r="L757" s="211"/>
      <c r="M757" s="212"/>
      <c r="N757" s="213"/>
      <c r="O757" s="213"/>
      <c r="P757" s="213"/>
      <c r="Q757" s="213"/>
      <c r="R757" s="213"/>
      <c r="S757" s="213"/>
      <c r="T757" s="214"/>
      <c r="AT757" s="215" t="s">
        <v>168</v>
      </c>
      <c r="AU757" s="215" t="s">
        <v>176</v>
      </c>
      <c r="AV757" s="12" t="s">
        <v>22</v>
      </c>
      <c r="AW757" s="12" t="s">
        <v>37</v>
      </c>
      <c r="AX757" s="12" t="s">
        <v>73</v>
      </c>
      <c r="AY757" s="215" t="s">
        <v>159</v>
      </c>
    </row>
    <row r="758" spans="2:51" s="13" customFormat="1" ht="13.5">
      <c r="B758" s="216"/>
      <c r="C758" s="217"/>
      <c r="D758" s="206" t="s">
        <v>168</v>
      </c>
      <c r="E758" s="240" t="s">
        <v>20</v>
      </c>
      <c r="F758" s="238" t="s">
        <v>872</v>
      </c>
      <c r="G758" s="217"/>
      <c r="H758" s="239">
        <v>2.5</v>
      </c>
      <c r="I758" s="222"/>
      <c r="J758" s="217"/>
      <c r="K758" s="217"/>
      <c r="L758" s="223"/>
      <c r="M758" s="224"/>
      <c r="N758" s="225"/>
      <c r="O758" s="225"/>
      <c r="P758" s="225"/>
      <c r="Q758" s="225"/>
      <c r="R758" s="225"/>
      <c r="S758" s="225"/>
      <c r="T758" s="226"/>
      <c r="AT758" s="227" t="s">
        <v>168</v>
      </c>
      <c r="AU758" s="227" t="s">
        <v>176</v>
      </c>
      <c r="AV758" s="13" t="s">
        <v>81</v>
      </c>
      <c r="AW758" s="13" t="s">
        <v>37</v>
      </c>
      <c r="AX758" s="13" t="s">
        <v>73</v>
      </c>
      <c r="AY758" s="227" t="s">
        <v>159</v>
      </c>
    </row>
    <row r="759" spans="2:51" s="12" customFormat="1" ht="13.5">
      <c r="B759" s="204"/>
      <c r="C759" s="205"/>
      <c r="D759" s="206" t="s">
        <v>168</v>
      </c>
      <c r="E759" s="207" t="s">
        <v>20</v>
      </c>
      <c r="F759" s="208" t="s">
        <v>843</v>
      </c>
      <c r="G759" s="205"/>
      <c r="H759" s="209" t="s">
        <v>20</v>
      </c>
      <c r="I759" s="210"/>
      <c r="J759" s="205"/>
      <c r="K759" s="205"/>
      <c r="L759" s="211"/>
      <c r="M759" s="212"/>
      <c r="N759" s="213"/>
      <c r="O759" s="213"/>
      <c r="P759" s="213"/>
      <c r="Q759" s="213"/>
      <c r="R759" s="213"/>
      <c r="S759" s="213"/>
      <c r="T759" s="214"/>
      <c r="AT759" s="215" t="s">
        <v>168</v>
      </c>
      <c r="AU759" s="215" t="s">
        <v>176</v>
      </c>
      <c r="AV759" s="12" t="s">
        <v>22</v>
      </c>
      <c r="AW759" s="12" t="s">
        <v>37</v>
      </c>
      <c r="AX759" s="12" t="s">
        <v>73</v>
      </c>
      <c r="AY759" s="215" t="s">
        <v>159</v>
      </c>
    </row>
    <row r="760" spans="2:51" s="12" customFormat="1" ht="13.5">
      <c r="B760" s="204"/>
      <c r="C760" s="205"/>
      <c r="D760" s="206" t="s">
        <v>168</v>
      </c>
      <c r="E760" s="207" t="s">
        <v>20</v>
      </c>
      <c r="F760" s="208" t="s">
        <v>637</v>
      </c>
      <c r="G760" s="205"/>
      <c r="H760" s="209" t="s">
        <v>20</v>
      </c>
      <c r="I760" s="210"/>
      <c r="J760" s="205"/>
      <c r="K760" s="205"/>
      <c r="L760" s="211"/>
      <c r="M760" s="212"/>
      <c r="N760" s="213"/>
      <c r="O760" s="213"/>
      <c r="P760" s="213"/>
      <c r="Q760" s="213"/>
      <c r="R760" s="213"/>
      <c r="S760" s="213"/>
      <c r="T760" s="214"/>
      <c r="AT760" s="215" t="s">
        <v>168</v>
      </c>
      <c r="AU760" s="215" t="s">
        <v>176</v>
      </c>
      <c r="AV760" s="12" t="s">
        <v>22</v>
      </c>
      <c r="AW760" s="12" t="s">
        <v>37</v>
      </c>
      <c r="AX760" s="12" t="s">
        <v>73</v>
      </c>
      <c r="AY760" s="215" t="s">
        <v>159</v>
      </c>
    </row>
    <row r="761" spans="2:51" s="13" customFormat="1" ht="13.5">
      <c r="B761" s="216"/>
      <c r="C761" s="217"/>
      <c r="D761" s="206" t="s">
        <v>168</v>
      </c>
      <c r="E761" s="240" t="s">
        <v>20</v>
      </c>
      <c r="F761" s="238" t="s">
        <v>844</v>
      </c>
      <c r="G761" s="217"/>
      <c r="H761" s="239">
        <v>1.203</v>
      </c>
      <c r="I761" s="222"/>
      <c r="J761" s="217"/>
      <c r="K761" s="217"/>
      <c r="L761" s="223"/>
      <c r="M761" s="224"/>
      <c r="N761" s="225"/>
      <c r="O761" s="225"/>
      <c r="P761" s="225"/>
      <c r="Q761" s="225"/>
      <c r="R761" s="225"/>
      <c r="S761" s="225"/>
      <c r="T761" s="226"/>
      <c r="AT761" s="227" t="s">
        <v>168</v>
      </c>
      <c r="AU761" s="227" t="s">
        <v>176</v>
      </c>
      <c r="AV761" s="13" t="s">
        <v>81</v>
      </c>
      <c r="AW761" s="13" t="s">
        <v>37</v>
      </c>
      <c r="AX761" s="13" t="s">
        <v>73</v>
      </c>
      <c r="AY761" s="227" t="s">
        <v>159</v>
      </c>
    </row>
    <row r="762" spans="2:51" s="13" customFormat="1" ht="13.5">
      <c r="B762" s="216"/>
      <c r="C762" s="217"/>
      <c r="D762" s="206" t="s">
        <v>168</v>
      </c>
      <c r="E762" s="240" t="s">
        <v>20</v>
      </c>
      <c r="F762" s="238" t="s">
        <v>845</v>
      </c>
      <c r="G762" s="217"/>
      <c r="H762" s="239">
        <v>0.325</v>
      </c>
      <c r="I762" s="222"/>
      <c r="J762" s="217"/>
      <c r="K762" s="217"/>
      <c r="L762" s="223"/>
      <c r="M762" s="224"/>
      <c r="N762" s="225"/>
      <c r="O762" s="225"/>
      <c r="P762" s="225"/>
      <c r="Q762" s="225"/>
      <c r="R762" s="225"/>
      <c r="S762" s="225"/>
      <c r="T762" s="226"/>
      <c r="AT762" s="227" t="s">
        <v>168</v>
      </c>
      <c r="AU762" s="227" t="s">
        <v>176</v>
      </c>
      <c r="AV762" s="13" t="s">
        <v>81</v>
      </c>
      <c r="AW762" s="13" t="s">
        <v>37</v>
      </c>
      <c r="AX762" s="13" t="s">
        <v>73</v>
      </c>
      <c r="AY762" s="227" t="s">
        <v>159</v>
      </c>
    </row>
    <row r="763" spans="2:51" s="12" customFormat="1" ht="13.5">
      <c r="B763" s="204"/>
      <c r="C763" s="205"/>
      <c r="D763" s="206" t="s">
        <v>168</v>
      </c>
      <c r="E763" s="207" t="s">
        <v>20</v>
      </c>
      <c r="F763" s="208" t="s">
        <v>846</v>
      </c>
      <c r="G763" s="205"/>
      <c r="H763" s="209" t="s">
        <v>20</v>
      </c>
      <c r="I763" s="210"/>
      <c r="J763" s="205"/>
      <c r="K763" s="205"/>
      <c r="L763" s="211"/>
      <c r="M763" s="212"/>
      <c r="N763" s="213"/>
      <c r="O763" s="213"/>
      <c r="P763" s="213"/>
      <c r="Q763" s="213"/>
      <c r="R763" s="213"/>
      <c r="S763" s="213"/>
      <c r="T763" s="214"/>
      <c r="AT763" s="215" t="s">
        <v>168</v>
      </c>
      <c r="AU763" s="215" t="s">
        <v>176</v>
      </c>
      <c r="AV763" s="12" t="s">
        <v>22</v>
      </c>
      <c r="AW763" s="12" t="s">
        <v>37</v>
      </c>
      <c r="AX763" s="12" t="s">
        <v>73</v>
      </c>
      <c r="AY763" s="215" t="s">
        <v>159</v>
      </c>
    </row>
    <row r="764" spans="2:51" s="12" customFormat="1" ht="13.5">
      <c r="B764" s="204"/>
      <c r="C764" s="205"/>
      <c r="D764" s="206" t="s">
        <v>168</v>
      </c>
      <c r="E764" s="207" t="s">
        <v>20</v>
      </c>
      <c r="F764" s="208" t="s">
        <v>633</v>
      </c>
      <c r="G764" s="205"/>
      <c r="H764" s="209" t="s">
        <v>20</v>
      </c>
      <c r="I764" s="210"/>
      <c r="J764" s="205"/>
      <c r="K764" s="205"/>
      <c r="L764" s="211"/>
      <c r="M764" s="212"/>
      <c r="N764" s="213"/>
      <c r="O764" s="213"/>
      <c r="P764" s="213"/>
      <c r="Q764" s="213"/>
      <c r="R764" s="213"/>
      <c r="S764" s="213"/>
      <c r="T764" s="214"/>
      <c r="AT764" s="215" t="s">
        <v>168</v>
      </c>
      <c r="AU764" s="215" t="s">
        <v>176</v>
      </c>
      <c r="AV764" s="12" t="s">
        <v>22</v>
      </c>
      <c r="AW764" s="12" t="s">
        <v>37</v>
      </c>
      <c r="AX764" s="12" t="s">
        <v>73</v>
      </c>
      <c r="AY764" s="215" t="s">
        <v>159</v>
      </c>
    </row>
    <row r="765" spans="2:51" s="13" customFormat="1" ht="13.5">
      <c r="B765" s="216"/>
      <c r="C765" s="217"/>
      <c r="D765" s="218" t="s">
        <v>168</v>
      </c>
      <c r="E765" s="219" t="s">
        <v>20</v>
      </c>
      <c r="F765" s="220" t="s">
        <v>873</v>
      </c>
      <c r="G765" s="217"/>
      <c r="H765" s="221">
        <v>1.177</v>
      </c>
      <c r="I765" s="222"/>
      <c r="J765" s="217"/>
      <c r="K765" s="217"/>
      <c r="L765" s="223"/>
      <c r="M765" s="224"/>
      <c r="N765" s="225"/>
      <c r="O765" s="225"/>
      <c r="P765" s="225"/>
      <c r="Q765" s="225"/>
      <c r="R765" s="225"/>
      <c r="S765" s="225"/>
      <c r="T765" s="226"/>
      <c r="AT765" s="227" t="s">
        <v>168</v>
      </c>
      <c r="AU765" s="227" t="s">
        <v>176</v>
      </c>
      <c r="AV765" s="13" t="s">
        <v>81</v>
      </c>
      <c r="AW765" s="13" t="s">
        <v>37</v>
      </c>
      <c r="AX765" s="13" t="s">
        <v>73</v>
      </c>
      <c r="AY765" s="227" t="s">
        <v>159</v>
      </c>
    </row>
    <row r="766" spans="2:65" s="1" customFormat="1" ht="22.5" customHeight="1">
      <c r="B766" s="34"/>
      <c r="C766" s="192" t="s">
        <v>874</v>
      </c>
      <c r="D766" s="192" t="s">
        <v>161</v>
      </c>
      <c r="E766" s="193" t="s">
        <v>875</v>
      </c>
      <c r="F766" s="194" t="s">
        <v>876</v>
      </c>
      <c r="G766" s="195" t="s">
        <v>235</v>
      </c>
      <c r="H766" s="196">
        <v>8.727</v>
      </c>
      <c r="I766" s="197"/>
      <c r="J766" s="198">
        <f>ROUND(I766*H766,2)</f>
        <v>0</v>
      </c>
      <c r="K766" s="194" t="s">
        <v>165</v>
      </c>
      <c r="L766" s="54"/>
      <c r="M766" s="199" t="s">
        <v>20</v>
      </c>
      <c r="N766" s="200" t="s">
        <v>44</v>
      </c>
      <c r="O766" s="35"/>
      <c r="P766" s="201">
        <f>O766*H766</f>
        <v>0</v>
      </c>
      <c r="Q766" s="201">
        <v>0.01352</v>
      </c>
      <c r="R766" s="201">
        <f>Q766*H766</f>
        <v>0.11798904000000002</v>
      </c>
      <c r="S766" s="201">
        <v>0</v>
      </c>
      <c r="T766" s="202">
        <f>S766*H766</f>
        <v>0</v>
      </c>
      <c r="AR766" s="17" t="s">
        <v>166</v>
      </c>
      <c r="AT766" s="17" t="s">
        <v>161</v>
      </c>
      <c r="AU766" s="17" t="s">
        <v>176</v>
      </c>
      <c r="AY766" s="17" t="s">
        <v>159</v>
      </c>
      <c r="BE766" s="203">
        <f>IF(N766="základní",J766,0)</f>
        <v>0</v>
      </c>
      <c r="BF766" s="203">
        <f>IF(N766="snížená",J766,0)</f>
        <v>0</v>
      </c>
      <c r="BG766" s="203">
        <f>IF(N766="zákl. přenesená",J766,0)</f>
        <v>0</v>
      </c>
      <c r="BH766" s="203">
        <f>IF(N766="sníž. přenesená",J766,0)</f>
        <v>0</v>
      </c>
      <c r="BI766" s="203">
        <f>IF(N766="nulová",J766,0)</f>
        <v>0</v>
      </c>
      <c r="BJ766" s="17" t="s">
        <v>22</v>
      </c>
      <c r="BK766" s="203">
        <f>ROUND(I766*H766,2)</f>
        <v>0</v>
      </c>
      <c r="BL766" s="17" t="s">
        <v>166</v>
      </c>
      <c r="BM766" s="17" t="s">
        <v>877</v>
      </c>
    </row>
    <row r="767" spans="2:51" s="12" customFormat="1" ht="27">
      <c r="B767" s="204"/>
      <c r="C767" s="205"/>
      <c r="D767" s="206" t="s">
        <v>168</v>
      </c>
      <c r="E767" s="207" t="s">
        <v>20</v>
      </c>
      <c r="F767" s="208" t="s">
        <v>379</v>
      </c>
      <c r="G767" s="205"/>
      <c r="H767" s="209" t="s">
        <v>20</v>
      </c>
      <c r="I767" s="210"/>
      <c r="J767" s="205"/>
      <c r="K767" s="205"/>
      <c r="L767" s="211"/>
      <c r="M767" s="212"/>
      <c r="N767" s="213"/>
      <c r="O767" s="213"/>
      <c r="P767" s="213"/>
      <c r="Q767" s="213"/>
      <c r="R767" s="213"/>
      <c r="S767" s="213"/>
      <c r="T767" s="214"/>
      <c r="AT767" s="215" t="s">
        <v>168</v>
      </c>
      <c r="AU767" s="215" t="s">
        <v>176</v>
      </c>
      <c r="AV767" s="12" t="s">
        <v>22</v>
      </c>
      <c r="AW767" s="12" t="s">
        <v>37</v>
      </c>
      <c r="AX767" s="12" t="s">
        <v>73</v>
      </c>
      <c r="AY767" s="215" t="s">
        <v>159</v>
      </c>
    </row>
    <row r="768" spans="2:51" s="12" customFormat="1" ht="13.5">
      <c r="B768" s="204"/>
      <c r="C768" s="205"/>
      <c r="D768" s="206" t="s">
        <v>168</v>
      </c>
      <c r="E768" s="207" t="s">
        <v>20</v>
      </c>
      <c r="F768" s="208" t="s">
        <v>170</v>
      </c>
      <c r="G768" s="205"/>
      <c r="H768" s="209" t="s">
        <v>20</v>
      </c>
      <c r="I768" s="210"/>
      <c r="J768" s="205"/>
      <c r="K768" s="205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168</v>
      </c>
      <c r="AU768" s="215" t="s">
        <v>176</v>
      </c>
      <c r="AV768" s="12" t="s">
        <v>22</v>
      </c>
      <c r="AW768" s="12" t="s">
        <v>37</v>
      </c>
      <c r="AX768" s="12" t="s">
        <v>73</v>
      </c>
      <c r="AY768" s="215" t="s">
        <v>159</v>
      </c>
    </row>
    <row r="769" spans="2:51" s="13" customFormat="1" ht="13.5">
      <c r="B769" s="216"/>
      <c r="C769" s="217"/>
      <c r="D769" s="206" t="s">
        <v>168</v>
      </c>
      <c r="E769" s="240" t="s">
        <v>20</v>
      </c>
      <c r="F769" s="238" t="s">
        <v>878</v>
      </c>
      <c r="G769" s="217"/>
      <c r="H769" s="239">
        <v>0.96</v>
      </c>
      <c r="I769" s="222"/>
      <c r="J769" s="217"/>
      <c r="K769" s="217"/>
      <c r="L769" s="223"/>
      <c r="M769" s="224"/>
      <c r="N769" s="225"/>
      <c r="O769" s="225"/>
      <c r="P769" s="225"/>
      <c r="Q769" s="225"/>
      <c r="R769" s="225"/>
      <c r="S769" s="225"/>
      <c r="T769" s="226"/>
      <c r="AT769" s="227" t="s">
        <v>168</v>
      </c>
      <c r="AU769" s="227" t="s">
        <v>176</v>
      </c>
      <c r="AV769" s="13" t="s">
        <v>81</v>
      </c>
      <c r="AW769" s="13" t="s">
        <v>37</v>
      </c>
      <c r="AX769" s="13" t="s">
        <v>73</v>
      </c>
      <c r="AY769" s="227" t="s">
        <v>159</v>
      </c>
    </row>
    <row r="770" spans="2:51" s="12" customFormat="1" ht="13.5">
      <c r="B770" s="204"/>
      <c r="C770" s="205"/>
      <c r="D770" s="206" t="s">
        <v>168</v>
      </c>
      <c r="E770" s="207" t="s">
        <v>20</v>
      </c>
      <c r="F770" s="208" t="s">
        <v>856</v>
      </c>
      <c r="G770" s="205"/>
      <c r="H770" s="209" t="s">
        <v>20</v>
      </c>
      <c r="I770" s="210"/>
      <c r="J770" s="205"/>
      <c r="K770" s="205"/>
      <c r="L770" s="211"/>
      <c r="M770" s="212"/>
      <c r="N770" s="213"/>
      <c r="O770" s="213"/>
      <c r="P770" s="213"/>
      <c r="Q770" s="213"/>
      <c r="R770" s="213"/>
      <c r="S770" s="213"/>
      <c r="T770" s="214"/>
      <c r="AT770" s="215" t="s">
        <v>168</v>
      </c>
      <c r="AU770" s="215" t="s">
        <v>176</v>
      </c>
      <c r="AV770" s="12" t="s">
        <v>22</v>
      </c>
      <c r="AW770" s="12" t="s">
        <v>37</v>
      </c>
      <c r="AX770" s="12" t="s">
        <v>73</v>
      </c>
      <c r="AY770" s="215" t="s">
        <v>159</v>
      </c>
    </row>
    <row r="771" spans="2:51" s="12" customFormat="1" ht="13.5">
      <c r="B771" s="204"/>
      <c r="C771" s="205"/>
      <c r="D771" s="206" t="s">
        <v>168</v>
      </c>
      <c r="E771" s="207" t="s">
        <v>20</v>
      </c>
      <c r="F771" s="208" t="s">
        <v>304</v>
      </c>
      <c r="G771" s="205"/>
      <c r="H771" s="209" t="s">
        <v>20</v>
      </c>
      <c r="I771" s="210"/>
      <c r="J771" s="205"/>
      <c r="K771" s="205"/>
      <c r="L771" s="211"/>
      <c r="M771" s="212"/>
      <c r="N771" s="213"/>
      <c r="O771" s="213"/>
      <c r="P771" s="213"/>
      <c r="Q771" s="213"/>
      <c r="R771" s="213"/>
      <c r="S771" s="213"/>
      <c r="T771" s="214"/>
      <c r="AT771" s="215" t="s">
        <v>168</v>
      </c>
      <c r="AU771" s="215" t="s">
        <v>176</v>
      </c>
      <c r="AV771" s="12" t="s">
        <v>22</v>
      </c>
      <c r="AW771" s="12" t="s">
        <v>37</v>
      </c>
      <c r="AX771" s="12" t="s">
        <v>73</v>
      </c>
      <c r="AY771" s="215" t="s">
        <v>159</v>
      </c>
    </row>
    <row r="772" spans="2:51" s="13" customFormat="1" ht="13.5">
      <c r="B772" s="216"/>
      <c r="C772" s="217"/>
      <c r="D772" s="206" t="s">
        <v>168</v>
      </c>
      <c r="E772" s="240" t="s">
        <v>20</v>
      </c>
      <c r="F772" s="238" t="s">
        <v>879</v>
      </c>
      <c r="G772" s="217"/>
      <c r="H772" s="239">
        <v>0.375</v>
      </c>
      <c r="I772" s="222"/>
      <c r="J772" s="217"/>
      <c r="K772" s="217"/>
      <c r="L772" s="223"/>
      <c r="M772" s="224"/>
      <c r="N772" s="225"/>
      <c r="O772" s="225"/>
      <c r="P772" s="225"/>
      <c r="Q772" s="225"/>
      <c r="R772" s="225"/>
      <c r="S772" s="225"/>
      <c r="T772" s="226"/>
      <c r="AT772" s="227" t="s">
        <v>168</v>
      </c>
      <c r="AU772" s="227" t="s">
        <v>176</v>
      </c>
      <c r="AV772" s="13" t="s">
        <v>81</v>
      </c>
      <c r="AW772" s="13" t="s">
        <v>37</v>
      </c>
      <c r="AX772" s="13" t="s">
        <v>73</v>
      </c>
      <c r="AY772" s="227" t="s">
        <v>159</v>
      </c>
    </row>
    <row r="773" spans="2:51" s="12" customFormat="1" ht="13.5">
      <c r="B773" s="204"/>
      <c r="C773" s="205"/>
      <c r="D773" s="206" t="s">
        <v>168</v>
      </c>
      <c r="E773" s="207" t="s">
        <v>20</v>
      </c>
      <c r="F773" s="208" t="s">
        <v>317</v>
      </c>
      <c r="G773" s="205"/>
      <c r="H773" s="209" t="s">
        <v>20</v>
      </c>
      <c r="I773" s="210"/>
      <c r="J773" s="205"/>
      <c r="K773" s="205"/>
      <c r="L773" s="211"/>
      <c r="M773" s="212"/>
      <c r="N773" s="213"/>
      <c r="O773" s="213"/>
      <c r="P773" s="213"/>
      <c r="Q773" s="213"/>
      <c r="R773" s="213"/>
      <c r="S773" s="213"/>
      <c r="T773" s="214"/>
      <c r="AT773" s="215" t="s">
        <v>168</v>
      </c>
      <c r="AU773" s="215" t="s">
        <v>176</v>
      </c>
      <c r="AV773" s="12" t="s">
        <v>22</v>
      </c>
      <c r="AW773" s="12" t="s">
        <v>37</v>
      </c>
      <c r="AX773" s="12" t="s">
        <v>73</v>
      </c>
      <c r="AY773" s="215" t="s">
        <v>159</v>
      </c>
    </row>
    <row r="774" spans="2:51" s="13" customFormat="1" ht="13.5">
      <c r="B774" s="216"/>
      <c r="C774" s="217"/>
      <c r="D774" s="206" t="s">
        <v>168</v>
      </c>
      <c r="E774" s="240" t="s">
        <v>20</v>
      </c>
      <c r="F774" s="238" t="s">
        <v>880</v>
      </c>
      <c r="G774" s="217"/>
      <c r="H774" s="239">
        <v>2.457</v>
      </c>
      <c r="I774" s="222"/>
      <c r="J774" s="217"/>
      <c r="K774" s="217"/>
      <c r="L774" s="223"/>
      <c r="M774" s="224"/>
      <c r="N774" s="225"/>
      <c r="O774" s="225"/>
      <c r="P774" s="225"/>
      <c r="Q774" s="225"/>
      <c r="R774" s="225"/>
      <c r="S774" s="225"/>
      <c r="T774" s="226"/>
      <c r="AT774" s="227" t="s">
        <v>168</v>
      </c>
      <c r="AU774" s="227" t="s">
        <v>176</v>
      </c>
      <c r="AV774" s="13" t="s">
        <v>81</v>
      </c>
      <c r="AW774" s="13" t="s">
        <v>37</v>
      </c>
      <c r="AX774" s="13" t="s">
        <v>73</v>
      </c>
      <c r="AY774" s="227" t="s">
        <v>159</v>
      </c>
    </row>
    <row r="775" spans="2:51" s="12" customFormat="1" ht="13.5">
      <c r="B775" s="204"/>
      <c r="C775" s="205"/>
      <c r="D775" s="206" t="s">
        <v>168</v>
      </c>
      <c r="E775" s="207" t="s">
        <v>20</v>
      </c>
      <c r="F775" s="208" t="s">
        <v>319</v>
      </c>
      <c r="G775" s="205"/>
      <c r="H775" s="209" t="s">
        <v>20</v>
      </c>
      <c r="I775" s="210"/>
      <c r="J775" s="205"/>
      <c r="K775" s="205"/>
      <c r="L775" s="211"/>
      <c r="M775" s="212"/>
      <c r="N775" s="213"/>
      <c r="O775" s="213"/>
      <c r="P775" s="213"/>
      <c r="Q775" s="213"/>
      <c r="R775" s="213"/>
      <c r="S775" s="213"/>
      <c r="T775" s="214"/>
      <c r="AT775" s="215" t="s">
        <v>168</v>
      </c>
      <c r="AU775" s="215" t="s">
        <v>176</v>
      </c>
      <c r="AV775" s="12" t="s">
        <v>22</v>
      </c>
      <c r="AW775" s="12" t="s">
        <v>37</v>
      </c>
      <c r="AX775" s="12" t="s">
        <v>73</v>
      </c>
      <c r="AY775" s="215" t="s">
        <v>159</v>
      </c>
    </row>
    <row r="776" spans="2:51" s="13" customFormat="1" ht="13.5">
      <c r="B776" s="216"/>
      <c r="C776" s="217"/>
      <c r="D776" s="206" t="s">
        <v>168</v>
      </c>
      <c r="E776" s="240" t="s">
        <v>20</v>
      </c>
      <c r="F776" s="238" t="s">
        <v>881</v>
      </c>
      <c r="G776" s="217"/>
      <c r="H776" s="239">
        <v>1.17</v>
      </c>
      <c r="I776" s="222"/>
      <c r="J776" s="217"/>
      <c r="K776" s="217"/>
      <c r="L776" s="223"/>
      <c r="M776" s="224"/>
      <c r="N776" s="225"/>
      <c r="O776" s="225"/>
      <c r="P776" s="225"/>
      <c r="Q776" s="225"/>
      <c r="R776" s="225"/>
      <c r="S776" s="225"/>
      <c r="T776" s="226"/>
      <c r="AT776" s="227" t="s">
        <v>168</v>
      </c>
      <c r="AU776" s="227" t="s">
        <v>176</v>
      </c>
      <c r="AV776" s="13" t="s">
        <v>81</v>
      </c>
      <c r="AW776" s="13" t="s">
        <v>37</v>
      </c>
      <c r="AX776" s="13" t="s">
        <v>73</v>
      </c>
      <c r="AY776" s="227" t="s">
        <v>159</v>
      </c>
    </row>
    <row r="777" spans="2:51" s="12" customFormat="1" ht="13.5">
      <c r="B777" s="204"/>
      <c r="C777" s="205"/>
      <c r="D777" s="206" t="s">
        <v>168</v>
      </c>
      <c r="E777" s="207" t="s">
        <v>20</v>
      </c>
      <c r="F777" s="208" t="s">
        <v>306</v>
      </c>
      <c r="G777" s="205"/>
      <c r="H777" s="209" t="s">
        <v>20</v>
      </c>
      <c r="I777" s="210"/>
      <c r="J777" s="205"/>
      <c r="K777" s="205"/>
      <c r="L777" s="211"/>
      <c r="M777" s="212"/>
      <c r="N777" s="213"/>
      <c r="O777" s="213"/>
      <c r="P777" s="213"/>
      <c r="Q777" s="213"/>
      <c r="R777" s="213"/>
      <c r="S777" s="213"/>
      <c r="T777" s="214"/>
      <c r="AT777" s="215" t="s">
        <v>168</v>
      </c>
      <c r="AU777" s="215" t="s">
        <v>176</v>
      </c>
      <c r="AV777" s="12" t="s">
        <v>22</v>
      </c>
      <c r="AW777" s="12" t="s">
        <v>37</v>
      </c>
      <c r="AX777" s="12" t="s">
        <v>73</v>
      </c>
      <c r="AY777" s="215" t="s">
        <v>159</v>
      </c>
    </row>
    <row r="778" spans="2:51" s="13" customFormat="1" ht="13.5">
      <c r="B778" s="216"/>
      <c r="C778" s="217"/>
      <c r="D778" s="206" t="s">
        <v>168</v>
      </c>
      <c r="E778" s="240" t="s">
        <v>20</v>
      </c>
      <c r="F778" s="238" t="s">
        <v>882</v>
      </c>
      <c r="G778" s="217"/>
      <c r="H778" s="239">
        <v>0.405</v>
      </c>
      <c r="I778" s="222"/>
      <c r="J778" s="217"/>
      <c r="K778" s="217"/>
      <c r="L778" s="223"/>
      <c r="M778" s="224"/>
      <c r="N778" s="225"/>
      <c r="O778" s="225"/>
      <c r="P778" s="225"/>
      <c r="Q778" s="225"/>
      <c r="R778" s="225"/>
      <c r="S778" s="225"/>
      <c r="T778" s="226"/>
      <c r="AT778" s="227" t="s">
        <v>168</v>
      </c>
      <c r="AU778" s="227" t="s">
        <v>176</v>
      </c>
      <c r="AV778" s="13" t="s">
        <v>81</v>
      </c>
      <c r="AW778" s="13" t="s">
        <v>37</v>
      </c>
      <c r="AX778" s="13" t="s">
        <v>73</v>
      </c>
      <c r="AY778" s="227" t="s">
        <v>159</v>
      </c>
    </row>
    <row r="779" spans="2:51" s="12" customFormat="1" ht="13.5">
      <c r="B779" s="204"/>
      <c r="C779" s="205"/>
      <c r="D779" s="206" t="s">
        <v>168</v>
      </c>
      <c r="E779" s="207" t="s">
        <v>20</v>
      </c>
      <c r="F779" s="208" t="s">
        <v>308</v>
      </c>
      <c r="G779" s="205"/>
      <c r="H779" s="209" t="s">
        <v>20</v>
      </c>
      <c r="I779" s="210"/>
      <c r="J779" s="205"/>
      <c r="K779" s="205"/>
      <c r="L779" s="211"/>
      <c r="M779" s="212"/>
      <c r="N779" s="213"/>
      <c r="O779" s="213"/>
      <c r="P779" s="213"/>
      <c r="Q779" s="213"/>
      <c r="R779" s="213"/>
      <c r="S779" s="213"/>
      <c r="T779" s="214"/>
      <c r="AT779" s="215" t="s">
        <v>168</v>
      </c>
      <c r="AU779" s="215" t="s">
        <v>176</v>
      </c>
      <c r="AV779" s="12" t="s">
        <v>22</v>
      </c>
      <c r="AW779" s="12" t="s">
        <v>37</v>
      </c>
      <c r="AX779" s="12" t="s">
        <v>73</v>
      </c>
      <c r="AY779" s="215" t="s">
        <v>159</v>
      </c>
    </row>
    <row r="780" spans="2:51" s="13" customFormat="1" ht="13.5">
      <c r="B780" s="216"/>
      <c r="C780" s="217"/>
      <c r="D780" s="206" t="s">
        <v>168</v>
      </c>
      <c r="E780" s="240" t="s">
        <v>20</v>
      </c>
      <c r="F780" s="238" t="s">
        <v>883</v>
      </c>
      <c r="G780" s="217"/>
      <c r="H780" s="239">
        <v>0.36</v>
      </c>
      <c r="I780" s="222"/>
      <c r="J780" s="217"/>
      <c r="K780" s="217"/>
      <c r="L780" s="223"/>
      <c r="M780" s="224"/>
      <c r="N780" s="225"/>
      <c r="O780" s="225"/>
      <c r="P780" s="225"/>
      <c r="Q780" s="225"/>
      <c r="R780" s="225"/>
      <c r="S780" s="225"/>
      <c r="T780" s="226"/>
      <c r="AT780" s="227" t="s">
        <v>168</v>
      </c>
      <c r="AU780" s="227" t="s">
        <v>176</v>
      </c>
      <c r="AV780" s="13" t="s">
        <v>81</v>
      </c>
      <c r="AW780" s="13" t="s">
        <v>37</v>
      </c>
      <c r="AX780" s="13" t="s">
        <v>73</v>
      </c>
      <c r="AY780" s="227" t="s">
        <v>159</v>
      </c>
    </row>
    <row r="781" spans="2:51" s="13" customFormat="1" ht="13.5">
      <c r="B781" s="216"/>
      <c r="C781" s="217"/>
      <c r="D781" s="218" t="s">
        <v>168</v>
      </c>
      <c r="E781" s="219" t="s">
        <v>20</v>
      </c>
      <c r="F781" s="220" t="s">
        <v>884</v>
      </c>
      <c r="G781" s="217"/>
      <c r="H781" s="221">
        <v>3</v>
      </c>
      <c r="I781" s="222"/>
      <c r="J781" s="217"/>
      <c r="K781" s="217"/>
      <c r="L781" s="223"/>
      <c r="M781" s="224"/>
      <c r="N781" s="225"/>
      <c r="O781" s="225"/>
      <c r="P781" s="225"/>
      <c r="Q781" s="225"/>
      <c r="R781" s="225"/>
      <c r="S781" s="225"/>
      <c r="T781" s="226"/>
      <c r="AT781" s="227" t="s">
        <v>168</v>
      </c>
      <c r="AU781" s="227" t="s">
        <v>176</v>
      </c>
      <c r="AV781" s="13" t="s">
        <v>81</v>
      </c>
      <c r="AW781" s="13" t="s">
        <v>37</v>
      </c>
      <c r="AX781" s="13" t="s">
        <v>73</v>
      </c>
      <c r="AY781" s="227" t="s">
        <v>159</v>
      </c>
    </row>
    <row r="782" spans="2:65" s="1" customFormat="1" ht="22.5" customHeight="1">
      <c r="B782" s="34"/>
      <c r="C782" s="192" t="s">
        <v>885</v>
      </c>
      <c r="D782" s="192" t="s">
        <v>161</v>
      </c>
      <c r="E782" s="193" t="s">
        <v>886</v>
      </c>
      <c r="F782" s="194" t="s">
        <v>887</v>
      </c>
      <c r="G782" s="195" t="s">
        <v>235</v>
      </c>
      <c r="H782" s="196">
        <v>8.727</v>
      </c>
      <c r="I782" s="197"/>
      <c r="J782" s="198">
        <f>ROUND(I782*H782,2)</f>
        <v>0</v>
      </c>
      <c r="K782" s="194" t="s">
        <v>165</v>
      </c>
      <c r="L782" s="54"/>
      <c r="M782" s="199" t="s">
        <v>20</v>
      </c>
      <c r="N782" s="200" t="s">
        <v>44</v>
      </c>
      <c r="O782" s="35"/>
      <c r="P782" s="201">
        <f>O782*H782</f>
        <v>0</v>
      </c>
      <c r="Q782" s="201">
        <v>0</v>
      </c>
      <c r="R782" s="201">
        <f>Q782*H782</f>
        <v>0</v>
      </c>
      <c r="S782" s="201">
        <v>0</v>
      </c>
      <c r="T782" s="202">
        <f>S782*H782</f>
        <v>0</v>
      </c>
      <c r="AR782" s="17" t="s">
        <v>166</v>
      </c>
      <c r="AT782" s="17" t="s">
        <v>161</v>
      </c>
      <c r="AU782" s="17" t="s">
        <v>176</v>
      </c>
      <c r="AY782" s="17" t="s">
        <v>159</v>
      </c>
      <c r="BE782" s="203">
        <f>IF(N782="základní",J782,0)</f>
        <v>0</v>
      </c>
      <c r="BF782" s="203">
        <f>IF(N782="snížená",J782,0)</f>
        <v>0</v>
      </c>
      <c r="BG782" s="203">
        <f>IF(N782="zákl. přenesená",J782,0)</f>
        <v>0</v>
      </c>
      <c r="BH782" s="203">
        <f>IF(N782="sníž. přenesená",J782,0)</f>
        <v>0</v>
      </c>
      <c r="BI782" s="203">
        <f>IF(N782="nulová",J782,0)</f>
        <v>0</v>
      </c>
      <c r="BJ782" s="17" t="s">
        <v>22</v>
      </c>
      <c r="BK782" s="203">
        <f>ROUND(I782*H782,2)</f>
        <v>0</v>
      </c>
      <c r="BL782" s="17" t="s">
        <v>166</v>
      </c>
      <c r="BM782" s="17" t="s">
        <v>888</v>
      </c>
    </row>
    <row r="783" spans="2:65" s="1" customFormat="1" ht="22.5" customHeight="1">
      <c r="B783" s="34"/>
      <c r="C783" s="192" t="s">
        <v>28</v>
      </c>
      <c r="D783" s="192" t="s">
        <v>161</v>
      </c>
      <c r="E783" s="193" t="s">
        <v>889</v>
      </c>
      <c r="F783" s="194" t="s">
        <v>890</v>
      </c>
      <c r="G783" s="195" t="s">
        <v>198</v>
      </c>
      <c r="H783" s="196">
        <v>0.23</v>
      </c>
      <c r="I783" s="197"/>
      <c r="J783" s="198">
        <f>ROUND(I783*H783,2)</f>
        <v>0</v>
      </c>
      <c r="K783" s="194" t="s">
        <v>165</v>
      </c>
      <c r="L783" s="54"/>
      <c r="M783" s="199" t="s">
        <v>20</v>
      </c>
      <c r="N783" s="200" t="s">
        <v>44</v>
      </c>
      <c r="O783" s="35"/>
      <c r="P783" s="201">
        <f>O783*H783</f>
        <v>0</v>
      </c>
      <c r="Q783" s="201">
        <v>1.05306</v>
      </c>
      <c r="R783" s="201">
        <f>Q783*H783</f>
        <v>0.24220380000000002</v>
      </c>
      <c r="S783" s="201">
        <v>0</v>
      </c>
      <c r="T783" s="202">
        <f>S783*H783</f>
        <v>0</v>
      </c>
      <c r="AR783" s="17" t="s">
        <v>166</v>
      </c>
      <c r="AT783" s="17" t="s">
        <v>161</v>
      </c>
      <c r="AU783" s="17" t="s">
        <v>176</v>
      </c>
      <c r="AY783" s="17" t="s">
        <v>159</v>
      </c>
      <c r="BE783" s="203">
        <f>IF(N783="základní",J783,0)</f>
        <v>0</v>
      </c>
      <c r="BF783" s="203">
        <f>IF(N783="snížená",J783,0)</f>
        <v>0</v>
      </c>
      <c r="BG783" s="203">
        <f>IF(N783="zákl. přenesená",J783,0)</f>
        <v>0</v>
      </c>
      <c r="BH783" s="203">
        <f>IF(N783="sníž. přenesená",J783,0)</f>
        <v>0</v>
      </c>
      <c r="BI783" s="203">
        <f>IF(N783="nulová",J783,0)</f>
        <v>0</v>
      </c>
      <c r="BJ783" s="17" t="s">
        <v>22</v>
      </c>
      <c r="BK783" s="203">
        <f>ROUND(I783*H783,2)</f>
        <v>0</v>
      </c>
      <c r="BL783" s="17" t="s">
        <v>166</v>
      </c>
      <c r="BM783" s="17" t="s">
        <v>891</v>
      </c>
    </row>
    <row r="784" spans="2:51" s="12" customFormat="1" ht="27">
      <c r="B784" s="204"/>
      <c r="C784" s="205"/>
      <c r="D784" s="206" t="s">
        <v>168</v>
      </c>
      <c r="E784" s="207" t="s">
        <v>20</v>
      </c>
      <c r="F784" s="208" t="s">
        <v>892</v>
      </c>
      <c r="G784" s="205"/>
      <c r="H784" s="209" t="s">
        <v>20</v>
      </c>
      <c r="I784" s="210"/>
      <c r="J784" s="205"/>
      <c r="K784" s="205"/>
      <c r="L784" s="211"/>
      <c r="M784" s="212"/>
      <c r="N784" s="213"/>
      <c r="O784" s="213"/>
      <c r="P784" s="213"/>
      <c r="Q784" s="213"/>
      <c r="R784" s="213"/>
      <c r="S784" s="213"/>
      <c r="T784" s="214"/>
      <c r="AT784" s="215" t="s">
        <v>168</v>
      </c>
      <c r="AU784" s="215" t="s">
        <v>176</v>
      </c>
      <c r="AV784" s="12" t="s">
        <v>22</v>
      </c>
      <c r="AW784" s="12" t="s">
        <v>37</v>
      </c>
      <c r="AX784" s="12" t="s">
        <v>73</v>
      </c>
      <c r="AY784" s="215" t="s">
        <v>159</v>
      </c>
    </row>
    <row r="785" spans="2:51" s="12" customFormat="1" ht="13.5">
      <c r="B785" s="204"/>
      <c r="C785" s="205"/>
      <c r="D785" s="206" t="s">
        <v>168</v>
      </c>
      <c r="E785" s="207" t="s">
        <v>20</v>
      </c>
      <c r="F785" s="208" t="s">
        <v>170</v>
      </c>
      <c r="G785" s="205"/>
      <c r="H785" s="209" t="s">
        <v>20</v>
      </c>
      <c r="I785" s="210"/>
      <c r="J785" s="205"/>
      <c r="K785" s="205"/>
      <c r="L785" s="211"/>
      <c r="M785" s="212"/>
      <c r="N785" s="213"/>
      <c r="O785" s="213"/>
      <c r="P785" s="213"/>
      <c r="Q785" s="213"/>
      <c r="R785" s="213"/>
      <c r="S785" s="213"/>
      <c r="T785" s="214"/>
      <c r="AT785" s="215" t="s">
        <v>168</v>
      </c>
      <c r="AU785" s="215" t="s">
        <v>176</v>
      </c>
      <c r="AV785" s="12" t="s">
        <v>22</v>
      </c>
      <c r="AW785" s="12" t="s">
        <v>37</v>
      </c>
      <c r="AX785" s="12" t="s">
        <v>73</v>
      </c>
      <c r="AY785" s="215" t="s">
        <v>159</v>
      </c>
    </row>
    <row r="786" spans="2:51" s="12" customFormat="1" ht="13.5">
      <c r="B786" s="204"/>
      <c r="C786" s="205"/>
      <c r="D786" s="206" t="s">
        <v>168</v>
      </c>
      <c r="E786" s="207" t="s">
        <v>20</v>
      </c>
      <c r="F786" s="208" t="s">
        <v>853</v>
      </c>
      <c r="G786" s="205"/>
      <c r="H786" s="209" t="s">
        <v>20</v>
      </c>
      <c r="I786" s="210"/>
      <c r="J786" s="205"/>
      <c r="K786" s="205"/>
      <c r="L786" s="211"/>
      <c r="M786" s="212"/>
      <c r="N786" s="213"/>
      <c r="O786" s="213"/>
      <c r="P786" s="213"/>
      <c r="Q786" s="213"/>
      <c r="R786" s="213"/>
      <c r="S786" s="213"/>
      <c r="T786" s="214"/>
      <c r="AT786" s="215" t="s">
        <v>168</v>
      </c>
      <c r="AU786" s="215" t="s">
        <v>176</v>
      </c>
      <c r="AV786" s="12" t="s">
        <v>22</v>
      </c>
      <c r="AW786" s="12" t="s">
        <v>37</v>
      </c>
      <c r="AX786" s="12" t="s">
        <v>73</v>
      </c>
      <c r="AY786" s="215" t="s">
        <v>159</v>
      </c>
    </row>
    <row r="787" spans="2:51" s="13" customFormat="1" ht="13.5">
      <c r="B787" s="216"/>
      <c r="C787" s="217"/>
      <c r="D787" s="206" t="s">
        <v>168</v>
      </c>
      <c r="E787" s="240" t="s">
        <v>20</v>
      </c>
      <c r="F787" s="238" t="s">
        <v>893</v>
      </c>
      <c r="G787" s="217"/>
      <c r="H787" s="239">
        <v>0.091</v>
      </c>
      <c r="I787" s="222"/>
      <c r="J787" s="217"/>
      <c r="K787" s="217"/>
      <c r="L787" s="223"/>
      <c r="M787" s="224"/>
      <c r="N787" s="225"/>
      <c r="O787" s="225"/>
      <c r="P787" s="225"/>
      <c r="Q787" s="225"/>
      <c r="R787" s="225"/>
      <c r="S787" s="225"/>
      <c r="T787" s="226"/>
      <c r="AT787" s="227" t="s">
        <v>168</v>
      </c>
      <c r="AU787" s="227" t="s">
        <v>176</v>
      </c>
      <c r="AV787" s="13" t="s">
        <v>81</v>
      </c>
      <c r="AW787" s="13" t="s">
        <v>37</v>
      </c>
      <c r="AX787" s="13" t="s">
        <v>73</v>
      </c>
      <c r="AY787" s="227" t="s">
        <v>159</v>
      </c>
    </row>
    <row r="788" spans="2:51" s="13" customFormat="1" ht="13.5">
      <c r="B788" s="216"/>
      <c r="C788" s="217"/>
      <c r="D788" s="206" t="s">
        <v>168</v>
      </c>
      <c r="E788" s="240" t="s">
        <v>20</v>
      </c>
      <c r="F788" s="238" t="s">
        <v>894</v>
      </c>
      <c r="G788" s="217"/>
      <c r="H788" s="239">
        <v>0.07</v>
      </c>
      <c r="I788" s="222"/>
      <c r="J788" s="217"/>
      <c r="K788" s="217"/>
      <c r="L788" s="223"/>
      <c r="M788" s="224"/>
      <c r="N788" s="225"/>
      <c r="O788" s="225"/>
      <c r="P788" s="225"/>
      <c r="Q788" s="225"/>
      <c r="R788" s="225"/>
      <c r="S788" s="225"/>
      <c r="T788" s="226"/>
      <c r="AT788" s="227" t="s">
        <v>168</v>
      </c>
      <c r="AU788" s="227" t="s">
        <v>176</v>
      </c>
      <c r="AV788" s="13" t="s">
        <v>81</v>
      </c>
      <c r="AW788" s="13" t="s">
        <v>37</v>
      </c>
      <c r="AX788" s="13" t="s">
        <v>73</v>
      </c>
      <c r="AY788" s="227" t="s">
        <v>159</v>
      </c>
    </row>
    <row r="789" spans="2:51" s="12" customFormat="1" ht="13.5">
      <c r="B789" s="204"/>
      <c r="C789" s="205"/>
      <c r="D789" s="206" t="s">
        <v>168</v>
      </c>
      <c r="E789" s="207" t="s">
        <v>20</v>
      </c>
      <c r="F789" s="208" t="s">
        <v>170</v>
      </c>
      <c r="G789" s="205"/>
      <c r="H789" s="209" t="s">
        <v>20</v>
      </c>
      <c r="I789" s="210"/>
      <c r="J789" s="205"/>
      <c r="K789" s="205"/>
      <c r="L789" s="211"/>
      <c r="M789" s="212"/>
      <c r="N789" s="213"/>
      <c r="O789" s="213"/>
      <c r="P789" s="213"/>
      <c r="Q789" s="213"/>
      <c r="R789" s="213"/>
      <c r="S789" s="213"/>
      <c r="T789" s="214"/>
      <c r="AT789" s="215" t="s">
        <v>168</v>
      </c>
      <c r="AU789" s="215" t="s">
        <v>176</v>
      </c>
      <c r="AV789" s="12" t="s">
        <v>22</v>
      </c>
      <c r="AW789" s="12" t="s">
        <v>37</v>
      </c>
      <c r="AX789" s="12" t="s">
        <v>73</v>
      </c>
      <c r="AY789" s="215" t="s">
        <v>159</v>
      </c>
    </row>
    <row r="790" spans="2:51" s="12" customFormat="1" ht="13.5">
      <c r="B790" s="204"/>
      <c r="C790" s="205"/>
      <c r="D790" s="206" t="s">
        <v>168</v>
      </c>
      <c r="E790" s="207" t="s">
        <v>20</v>
      </c>
      <c r="F790" s="208" t="s">
        <v>843</v>
      </c>
      <c r="G790" s="205"/>
      <c r="H790" s="209" t="s">
        <v>20</v>
      </c>
      <c r="I790" s="210"/>
      <c r="J790" s="205"/>
      <c r="K790" s="205"/>
      <c r="L790" s="211"/>
      <c r="M790" s="212"/>
      <c r="N790" s="213"/>
      <c r="O790" s="213"/>
      <c r="P790" s="213"/>
      <c r="Q790" s="213"/>
      <c r="R790" s="213"/>
      <c r="S790" s="213"/>
      <c r="T790" s="214"/>
      <c r="AT790" s="215" t="s">
        <v>168</v>
      </c>
      <c r="AU790" s="215" t="s">
        <v>176</v>
      </c>
      <c r="AV790" s="12" t="s">
        <v>22</v>
      </c>
      <c r="AW790" s="12" t="s">
        <v>37</v>
      </c>
      <c r="AX790" s="12" t="s">
        <v>73</v>
      </c>
      <c r="AY790" s="215" t="s">
        <v>159</v>
      </c>
    </row>
    <row r="791" spans="2:51" s="12" customFormat="1" ht="13.5">
      <c r="B791" s="204"/>
      <c r="C791" s="205"/>
      <c r="D791" s="206" t="s">
        <v>168</v>
      </c>
      <c r="E791" s="207" t="s">
        <v>20</v>
      </c>
      <c r="F791" s="208" t="s">
        <v>637</v>
      </c>
      <c r="G791" s="205"/>
      <c r="H791" s="209" t="s">
        <v>20</v>
      </c>
      <c r="I791" s="210"/>
      <c r="J791" s="205"/>
      <c r="K791" s="205"/>
      <c r="L791" s="211"/>
      <c r="M791" s="212"/>
      <c r="N791" s="213"/>
      <c r="O791" s="213"/>
      <c r="P791" s="213"/>
      <c r="Q791" s="213"/>
      <c r="R791" s="213"/>
      <c r="S791" s="213"/>
      <c r="T791" s="214"/>
      <c r="AT791" s="215" t="s">
        <v>168</v>
      </c>
      <c r="AU791" s="215" t="s">
        <v>176</v>
      </c>
      <c r="AV791" s="12" t="s">
        <v>22</v>
      </c>
      <c r="AW791" s="12" t="s">
        <v>37</v>
      </c>
      <c r="AX791" s="12" t="s">
        <v>73</v>
      </c>
      <c r="AY791" s="215" t="s">
        <v>159</v>
      </c>
    </row>
    <row r="792" spans="2:51" s="13" customFormat="1" ht="13.5">
      <c r="B792" s="216"/>
      <c r="C792" s="217"/>
      <c r="D792" s="206" t="s">
        <v>168</v>
      </c>
      <c r="E792" s="240" t="s">
        <v>20</v>
      </c>
      <c r="F792" s="238" t="s">
        <v>895</v>
      </c>
      <c r="G792" s="217"/>
      <c r="H792" s="239">
        <v>0.003</v>
      </c>
      <c r="I792" s="222"/>
      <c r="J792" s="217"/>
      <c r="K792" s="217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168</v>
      </c>
      <c r="AU792" s="227" t="s">
        <v>176</v>
      </c>
      <c r="AV792" s="13" t="s">
        <v>81</v>
      </c>
      <c r="AW792" s="13" t="s">
        <v>37</v>
      </c>
      <c r="AX792" s="13" t="s">
        <v>73</v>
      </c>
      <c r="AY792" s="227" t="s">
        <v>159</v>
      </c>
    </row>
    <row r="793" spans="2:51" s="13" customFormat="1" ht="13.5">
      <c r="B793" s="216"/>
      <c r="C793" s="217"/>
      <c r="D793" s="206" t="s">
        <v>168</v>
      </c>
      <c r="E793" s="240" t="s">
        <v>20</v>
      </c>
      <c r="F793" s="238" t="s">
        <v>896</v>
      </c>
      <c r="G793" s="217"/>
      <c r="H793" s="239">
        <v>0.014</v>
      </c>
      <c r="I793" s="222"/>
      <c r="J793" s="217"/>
      <c r="K793" s="217"/>
      <c r="L793" s="223"/>
      <c r="M793" s="224"/>
      <c r="N793" s="225"/>
      <c r="O793" s="225"/>
      <c r="P793" s="225"/>
      <c r="Q793" s="225"/>
      <c r="R793" s="225"/>
      <c r="S793" s="225"/>
      <c r="T793" s="226"/>
      <c r="AT793" s="227" t="s">
        <v>168</v>
      </c>
      <c r="AU793" s="227" t="s">
        <v>176</v>
      </c>
      <c r="AV793" s="13" t="s">
        <v>81</v>
      </c>
      <c r="AW793" s="13" t="s">
        <v>37</v>
      </c>
      <c r="AX793" s="13" t="s">
        <v>73</v>
      </c>
      <c r="AY793" s="227" t="s">
        <v>159</v>
      </c>
    </row>
    <row r="794" spans="2:51" s="12" customFormat="1" ht="13.5">
      <c r="B794" s="204"/>
      <c r="C794" s="205"/>
      <c r="D794" s="206" t="s">
        <v>168</v>
      </c>
      <c r="E794" s="207" t="s">
        <v>20</v>
      </c>
      <c r="F794" s="208" t="s">
        <v>170</v>
      </c>
      <c r="G794" s="205"/>
      <c r="H794" s="209" t="s">
        <v>20</v>
      </c>
      <c r="I794" s="210"/>
      <c r="J794" s="205"/>
      <c r="K794" s="205"/>
      <c r="L794" s="211"/>
      <c r="M794" s="212"/>
      <c r="N794" s="213"/>
      <c r="O794" s="213"/>
      <c r="P794" s="213"/>
      <c r="Q794" s="213"/>
      <c r="R794" s="213"/>
      <c r="S794" s="213"/>
      <c r="T794" s="214"/>
      <c r="AT794" s="215" t="s">
        <v>168</v>
      </c>
      <c r="AU794" s="215" t="s">
        <v>176</v>
      </c>
      <c r="AV794" s="12" t="s">
        <v>22</v>
      </c>
      <c r="AW794" s="12" t="s">
        <v>37</v>
      </c>
      <c r="AX794" s="12" t="s">
        <v>73</v>
      </c>
      <c r="AY794" s="215" t="s">
        <v>159</v>
      </c>
    </row>
    <row r="795" spans="2:51" s="12" customFormat="1" ht="13.5">
      <c r="B795" s="204"/>
      <c r="C795" s="205"/>
      <c r="D795" s="206" t="s">
        <v>168</v>
      </c>
      <c r="E795" s="207" t="s">
        <v>20</v>
      </c>
      <c r="F795" s="208" t="s">
        <v>897</v>
      </c>
      <c r="G795" s="205"/>
      <c r="H795" s="209" t="s">
        <v>20</v>
      </c>
      <c r="I795" s="210"/>
      <c r="J795" s="205"/>
      <c r="K795" s="205"/>
      <c r="L795" s="211"/>
      <c r="M795" s="212"/>
      <c r="N795" s="213"/>
      <c r="O795" s="213"/>
      <c r="P795" s="213"/>
      <c r="Q795" s="213"/>
      <c r="R795" s="213"/>
      <c r="S795" s="213"/>
      <c r="T795" s="214"/>
      <c r="AT795" s="215" t="s">
        <v>168</v>
      </c>
      <c r="AU795" s="215" t="s">
        <v>176</v>
      </c>
      <c r="AV795" s="12" t="s">
        <v>22</v>
      </c>
      <c r="AW795" s="12" t="s">
        <v>37</v>
      </c>
      <c r="AX795" s="12" t="s">
        <v>73</v>
      </c>
      <c r="AY795" s="215" t="s">
        <v>159</v>
      </c>
    </row>
    <row r="796" spans="2:51" s="12" customFormat="1" ht="13.5">
      <c r="B796" s="204"/>
      <c r="C796" s="205"/>
      <c r="D796" s="206" t="s">
        <v>168</v>
      </c>
      <c r="E796" s="207" t="s">
        <v>20</v>
      </c>
      <c r="F796" s="208" t="s">
        <v>633</v>
      </c>
      <c r="G796" s="205"/>
      <c r="H796" s="209" t="s">
        <v>20</v>
      </c>
      <c r="I796" s="210"/>
      <c r="J796" s="205"/>
      <c r="K796" s="205"/>
      <c r="L796" s="211"/>
      <c r="M796" s="212"/>
      <c r="N796" s="213"/>
      <c r="O796" s="213"/>
      <c r="P796" s="213"/>
      <c r="Q796" s="213"/>
      <c r="R796" s="213"/>
      <c r="S796" s="213"/>
      <c r="T796" s="214"/>
      <c r="AT796" s="215" t="s">
        <v>168</v>
      </c>
      <c r="AU796" s="215" t="s">
        <v>176</v>
      </c>
      <c r="AV796" s="12" t="s">
        <v>22</v>
      </c>
      <c r="AW796" s="12" t="s">
        <v>37</v>
      </c>
      <c r="AX796" s="12" t="s">
        <v>73</v>
      </c>
      <c r="AY796" s="215" t="s">
        <v>159</v>
      </c>
    </row>
    <row r="797" spans="2:51" s="13" customFormat="1" ht="13.5">
      <c r="B797" s="216"/>
      <c r="C797" s="217"/>
      <c r="D797" s="218" t="s">
        <v>168</v>
      </c>
      <c r="E797" s="219" t="s">
        <v>20</v>
      </c>
      <c r="F797" s="220" t="s">
        <v>898</v>
      </c>
      <c r="G797" s="217"/>
      <c r="H797" s="221">
        <v>0.052</v>
      </c>
      <c r="I797" s="222"/>
      <c r="J797" s="217"/>
      <c r="K797" s="217"/>
      <c r="L797" s="223"/>
      <c r="M797" s="224"/>
      <c r="N797" s="225"/>
      <c r="O797" s="225"/>
      <c r="P797" s="225"/>
      <c r="Q797" s="225"/>
      <c r="R797" s="225"/>
      <c r="S797" s="225"/>
      <c r="T797" s="226"/>
      <c r="AT797" s="227" t="s">
        <v>168</v>
      </c>
      <c r="AU797" s="227" t="s">
        <v>176</v>
      </c>
      <c r="AV797" s="13" t="s">
        <v>81</v>
      </c>
      <c r="AW797" s="13" t="s">
        <v>37</v>
      </c>
      <c r="AX797" s="13" t="s">
        <v>73</v>
      </c>
      <c r="AY797" s="227" t="s">
        <v>159</v>
      </c>
    </row>
    <row r="798" spans="2:65" s="1" customFormat="1" ht="22.5" customHeight="1">
      <c r="B798" s="34"/>
      <c r="C798" s="192" t="s">
        <v>899</v>
      </c>
      <c r="D798" s="192" t="s">
        <v>161</v>
      </c>
      <c r="E798" s="193" t="s">
        <v>900</v>
      </c>
      <c r="F798" s="194" t="s">
        <v>901</v>
      </c>
      <c r="G798" s="195" t="s">
        <v>164</v>
      </c>
      <c r="H798" s="196">
        <v>1.317</v>
      </c>
      <c r="I798" s="197"/>
      <c r="J798" s="198">
        <f>ROUND(I798*H798,2)</f>
        <v>0</v>
      </c>
      <c r="K798" s="194" t="s">
        <v>165</v>
      </c>
      <c r="L798" s="54"/>
      <c r="M798" s="199" t="s">
        <v>20</v>
      </c>
      <c r="N798" s="200" t="s">
        <v>44</v>
      </c>
      <c r="O798" s="35"/>
      <c r="P798" s="201">
        <f>O798*H798</f>
        <v>0</v>
      </c>
      <c r="Q798" s="201">
        <v>2.25634</v>
      </c>
      <c r="R798" s="201">
        <f>Q798*H798</f>
        <v>2.9715997799999996</v>
      </c>
      <c r="S798" s="201">
        <v>0</v>
      </c>
      <c r="T798" s="202">
        <f>S798*H798</f>
        <v>0</v>
      </c>
      <c r="AR798" s="17" t="s">
        <v>166</v>
      </c>
      <c r="AT798" s="17" t="s">
        <v>161</v>
      </c>
      <c r="AU798" s="17" t="s">
        <v>176</v>
      </c>
      <c r="AY798" s="17" t="s">
        <v>159</v>
      </c>
      <c r="BE798" s="203">
        <f>IF(N798="základní",J798,0)</f>
        <v>0</v>
      </c>
      <c r="BF798" s="203">
        <f>IF(N798="snížená",J798,0)</f>
        <v>0</v>
      </c>
      <c r="BG798" s="203">
        <f>IF(N798="zákl. přenesená",J798,0)</f>
        <v>0</v>
      </c>
      <c r="BH798" s="203">
        <f>IF(N798="sníž. přenesená",J798,0)</f>
        <v>0</v>
      </c>
      <c r="BI798" s="203">
        <f>IF(N798="nulová",J798,0)</f>
        <v>0</v>
      </c>
      <c r="BJ798" s="17" t="s">
        <v>22</v>
      </c>
      <c r="BK798" s="203">
        <f>ROUND(I798*H798,2)</f>
        <v>0</v>
      </c>
      <c r="BL798" s="17" t="s">
        <v>166</v>
      </c>
      <c r="BM798" s="17" t="s">
        <v>902</v>
      </c>
    </row>
    <row r="799" spans="2:51" s="12" customFormat="1" ht="13.5">
      <c r="B799" s="204"/>
      <c r="C799" s="205"/>
      <c r="D799" s="206" t="s">
        <v>168</v>
      </c>
      <c r="E799" s="207" t="s">
        <v>20</v>
      </c>
      <c r="F799" s="208" t="s">
        <v>903</v>
      </c>
      <c r="G799" s="205"/>
      <c r="H799" s="209" t="s">
        <v>20</v>
      </c>
      <c r="I799" s="210"/>
      <c r="J799" s="205"/>
      <c r="K799" s="205"/>
      <c r="L799" s="211"/>
      <c r="M799" s="212"/>
      <c r="N799" s="213"/>
      <c r="O799" s="213"/>
      <c r="P799" s="213"/>
      <c r="Q799" s="213"/>
      <c r="R799" s="213"/>
      <c r="S799" s="213"/>
      <c r="T799" s="214"/>
      <c r="AT799" s="215" t="s">
        <v>168</v>
      </c>
      <c r="AU799" s="215" t="s">
        <v>176</v>
      </c>
      <c r="AV799" s="12" t="s">
        <v>22</v>
      </c>
      <c r="AW799" s="12" t="s">
        <v>37</v>
      </c>
      <c r="AX799" s="12" t="s">
        <v>73</v>
      </c>
      <c r="AY799" s="215" t="s">
        <v>159</v>
      </c>
    </row>
    <row r="800" spans="2:51" s="12" customFormat="1" ht="13.5">
      <c r="B800" s="204"/>
      <c r="C800" s="205"/>
      <c r="D800" s="206" t="s">
        <v>168</v>
      </c>
      <c r="E800" s="207" t="s">
        <v>20</v>
      </c>
      <c r="F800" s="208" t="s">
        <v>771</v>
      </c>
      <c r="G800" s="205"/>
      <c r="H800" s="209" t="s">
        <v>20</v>
      </c>
      <c r="I800" s="210"/>
      <c r="J800" s="205"/>
      <c r="K800" s="205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168</v>
      </c>
      <c r="AU800" s="215" t="s">
        <v>176</v>
      </c>
      <c r="AV800" s="12" t="s">
        <v>22</v>
      </c>
      <c r="AW800" s="12" t="s">
        <v>37</v>
      </c>
      <c r="AX800" s="12" t="s">
        <v>73</v>
      </c>
      <c r="AY800" s="215" t="s">
        <v>159</v>
      </c>
    </row>
    <row r="801" spans="2:51" s="12" customFormat="1" ht="13.5">
      <c r="B801" s="204"/>
      <c r="C801" s="205"/>
      <c r="D801" s="206" t="s">
        <v>168</v>
      </c>
      <c r="E801" s="207" t="s">
        <v>20</v>
      </c>
      <c r="F801" s="208" t="s">
        <v>170</v>
      </c>
      <c r="G801" s="205"/>
      <c r="H801" s="209" t="s">
        <v>20</v>
      </c>
      <c r="I801" s="210"/>
      <c r="J801" s="205"/>
      <c r="K801" s="205"/>
      <c r="L801" s="211"/>
      <c r="M801" s="212"/>
      <c r="N801" s="213"/>
      <c r="O801" s="213"/>
      <c r="P801" s="213"/>
      <c r="Q801" s="213"/>
      <c r="R801" s="213"/>
      <c r="S801" s="213"/>
      <c r="T801" s="214"/>
      <c r="AT801" s="215" t="s">
        <v>168</v>
      </c>
      <c r="AU801" s="215" t="s">
        <v>176</v>
      </c>
      <c r="AV801" s="12" t="s">
        <v>22</v>
      </c>
      <c r="AW801" s="12" t="s">
        <v>37</v>
      </c>
      <c r="AX801" s="12" t="s">
        <v>73</v>
      </c>
      <c r="AY801" s="215" t="s">
        <v>159</v>
      </c>
    </row>
    <row r="802" spans="2:51" s="12" customFormat="1" ht="13.5">
      <c r="B802" s="204"/>
      <c r="C802" s="205"/>
      <c r="D802" s="206" t="s">
        <v>168</v>
      </c>
      <c r="E802" s="207" t="s">
        <v>20</v>
      </c>
      <c r="F802" s="208" t="s">
        <v>904</v>
      </c>
      <c r="G802" s="205"/>
      <c r="H802" s="209" t="s">
        <v>20</v>
      </c>
      <c r="I802" s="210"/>
      <c r="J802" s="205"/>
      <c r="K802" s="205"/>
      <c r="L802" s="211"/>
      <c r="M802" s="212"/>
      <c r="N802" s="213"/>
      <c r="O802" s="213"/>
      <c r="P802" s="213"/>
      <c r="Q802" s="213"/>
      <c r="R802" s="213"/>
      <c r="S802" s="213"/>
      <c r="T802" s="214"/>
      <c r="AT802" s="215" t="s">
        <v>168</v>
      </c>
      <c r="AU802" s="215" t="s">
        <v>176</v>
      </c>
      <c r="AV802" s="12" t="s">
        <v>22</v>
      </c>
      <c r="AW802" s="12" t="s">
        <v>37</v>
      </c>
      <c r="AX802" s="12" t="s">
        <v>73</v>
      </c>
      <c r="AY802" s="215" t="s">
        <v>159</v>
      </c>
    </row>
    <row r="803" spans="2:51" s="13" customFormat="1" ht="13.5">
      <c r="B803" s="216"/>
      <c r="C803" s="217"/>
      <c r="D803" s="206" t="s">
        <v>168</v>
      </c>
      <c r="E803" s="240" t="s">
        <v>20</v>
      </c>
      <c r="F803" s="238" t="s">
        <v>905</v>
      </c>
      <c r="G803" s="217"/>
      <c r="H803" s="239">
        <v>0.765</v>
      </c>
      <c r="I803" s="222"/>
      <c r="J803" s="217"/>
      <c r="K803" s="217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168</v>
      </c>
      <c r="AU803" s="227" t="s">
        <v>176</v>
      </c>
      <c r="AV803" s="13" t="s">
        <v>81</v>
      </c>
      <c r="AW803" s="13" t="s">
        <v>37</v>
      </c>
      <c r="AX803" s="13" t="s">
        <v>73</v>
      </c>
      <c r="AY803" s="227" t="s">
        <v>159</v>
      </c>
    </row>
    <row r="804" spans="2:51" s="13" customFormat="1" ht="13.5">
      <c r="B804" s="216"/>
      <c r="C804" s="217"/>
      <c r="D804" s="206" t="s">
        <v>168</v>
      </c>
      <c r="E804" s="240" t="s">
        <v>20</v>
      </c>
      <c r="F804" s="238" t="s">
        <v>906</v>
      </c>
      <c r="G804" s="217"/>
      <c r="H804" s="239">
        <v>0.177</v>
      </c>
      <c r="I804" s="222"/>
      <c r="J804" s="217"/>
      <c r="K804" s="217"/>
      <c r="L804" s="223"/>
      <c r="M804" s="224"/>
      <c r="N804" s="225"/>
      <c r="O804" s="225"/>
      <c r="P804" s="225"/>
      <c r="Q804" s="225"/>
      <c r="R804" s="225"/>
      <c r="S804" s="225"/>
      <c r="T804" s="226"/>
      <c r="AT804" s="227" t="s">
        <v>168</v>
      </c>
      <c r="AU804" s="227" t="s">
        <v>176</v>
      </c>
      <c r="AV804" s="13" t="s">
        <v>81</v>
      </c>
      <c r="AW804" s="13" t="s">
        <v>37</v>
      </c>
      <c r="AX804" s="13" t="s">
        <v>73</v>
      </c>
      <c r="AY804" s="227" t="s">
        <v>159</v>
      </c>
    </row>
    <row r="805" spans="2:51" s="13" customFormat="1" ht="13.5">
      <c r="B805" s="216"/>
      <c r="C805" s="217"/>
      <c r="D805" s="218" t="s">
        <v>168</v>
      </c>
      <c r="E805" s="219" t="s">
        <v>20</v>
      </c>
      <c r="F805" s="220" t="s">
        <v>907</v>
      </c>
      <c r="G805" s="217"/>
      <c r="H805" s="221">
        <v>0.375</v>
      </c>
      <c r="I805" s="222"/>
      <c r="J805" s="217"/>
      <c r="K805" s="217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168</v>
      </c>
      <c r="AU805" s="227" t="s">
        <v>176</v>
      </c>
      <c r="AV805" s="13" t="s">
        <v>81</v>
      </c>
      <c r="AW805" s="13" t="s">
        <v>37</v>
      </c>
      <c r="AX805" s="13" t="s">
        <v>73</v>
      </c>
      <c r="AY805" s="227" t="s">
        <v>159</v>
      </c>
    </row>
    <row r="806" spans="2:65" s="1" customFormat="1" ht="31.5" customHeight="1">
      <c r="B806" s="34"/>
      <c r="C806" s="192" t="s">
        <v>908</v>
      </c>
      <c r="D806" s="192" t="s">
        <v>161</v>
      </c>
      <c r="E806" s="193" t="s">
        <v>909</v>
      </c>
      <c r="F806" s="194" t="s">
        <v>910</v>
      </c>
      <c r="G806" s="195" t="s">
        <v>235</v>
      </c>
      <c r="H806" s="196">
        <v>54</v>
      </c>
      <c r="I806" s="197"/>
      <c r="J806" s="198">
        <f>ROUND(I806*H806,2)</f>
        <v>0</v>
      </c>
      <c r="K806" s="194" t="s">
        <v>20</v>
      </c>
      <c r="L806" s="54"/>
      <c r="M806" s="199" t="s">
        <v>20</v>
      </c>
      <c r="N806" s="200" t="s">
        <v>44</v>
      </c>
      <c r="O806" s="35"/>
      <c r="P806" s="201">
        <f>O806*H806</f>
        <v>0</v>
      </c>
      <c r="Q806" s="201">
        <v>0.09336</v>
      </c>
      <c r="R806" s="201">
        <f>Q806*H806</f>
        <v>5.04144</v>
      </c>
      <c r="S806" s="201">
        <v>0</v>
      </c>
      <c r="T806" s="202">
        <f>S806*H806</f>
        <v>0</v>
      </c>
      <c r="AR806" s="17" t="s">
        <v>166</v>
      </c>
      <c r="AT806" s="17" t="s">
        <v>161</v>
      </c>
      <c r="AU806" s="17" t="s">
        <v>176</v>
      </c>
      <c r="AY806" s="17" t="s">
        <v>159</v>
      </c>
      <c r="BE806" s="203">
        <f>IF(N806="základní",J806,0)</f>
        <v>0</v>
      </c>
      <c r="BF806" s="203">
        <f>IF(N806="snížená",J806,0)</f>
        <v>0</v>
      </c>
      <c r="BG806" s="203">
        <f>IF(N806="zákl. přenesená",J806,0)</f>
        <v>0</v>
      </c>
      <c r="BH806" s="203">
        <f>IF(N806="sníž. přenesená",J806,0)</f>
        <v>0</v>
      </c>
      <c r="BI806" s="203">
        <f>IF(N806="nulová",J806,0)</f>
        <v>0</v>
      </c>
      <c r="BJ806" s="17" t="s">
        <v>22</v>
      </c>
      <c r="BK806" s="203">
        <f>ROUND(I806*H806,2)</f>
        <v>0</v>
      </c>
      <c r="BL806" s="17" t="s">
        <v>166</v>
      </c>
      <c r="BM806" s="17" t="s">
        <v>911</v>
      </c>
    </row>
    <row r="807" spans="2:51" s="12" customFormat="1" ht="27">
      <c r="B807" s="204"/>
      <c r="C807" s="205"/>
      <c r="D807" s="206" t="s">
        <v>168</v>
      </c>
      <c r="E807" s="207" t="s">
        <v>20</v>
      </c>
      <c r="F807" s="208" t="s">
        <v>912</v>
      </c>
      <c r="G807" s="205"/>
      <c r="H807" s="209" t="s">
        <v>20</v>
      </c>
      <c r="I807" s="210"/>
      <c r="J807" s="205"/>
      <c r="K807" s="205"/>
      <c r="L807" s="211"/>
      <c r="M807" s="212"/>
      <c r="N807" s="213"/>
      <c r="O807" s="213"/>
      <c r="P807" s="213"/>
      <c r="Q807" s="213"/>
      <c r="R807" s="213"/>
      <c r="S807" s="213"/>
      <c r="T807" s="214"/>
      <c r="AT807" s="215" t="s">
        <v>168</v>
      </c>
      <c r="AU807" s="215" t="s">
        <v>176</v>
      </c>
      <c r="AV807" s="12" t="s">
        <v>22</v>
      </c>
      <c r="AW807" s="12" t="s">
        <v>37</v>
      </c>
      <c r="AX807" s="12" t="s">
        <v>73</v>
      </c>
      <c r="AY807" s="215" t="s">
        <v>159</v>
      </c>
    </row>
    <row r="808" spans="2:51" s="12" customFormat="1" ht="13.5">
      <c r="B808" s="204"/>
      <c r="C808" s="205"/>
      <c r="D808" s="206" t="s">
        <v>168</v>
      </c>
      <c r="E808" s="207" t="s">
        <v>20</v>
      </c>
      <c r="F808" s="208" t="s">
        <v>170</v>
      </c>
      <c r="G808" s="205"/>
      <c r="H808" s="209" t="s">
        <v>20</v>
      </c>
      <c r="I808" s="210"/>
      <c r="J808" s="205"/>
      <c r="K808" s="205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168</v>
      </c>
      <c r="AU808" s="215" t="s">
        <v>176</v>
      </c>
      <c r="AV808" s="12" t="s">
        <v>22</v>
      </c>
      <c r="AW808" s="12" t="s">
        <v>37</v>
      </c>
      <c r="AX808" s="12" t="s">
        <v>73</v>
      </c>
      <c r="AY808" s="215" t="s">
        <v>159</v>
      </c>
    </row>
    <row r="809" spans="2:51" s="12" customFormat="1" ht="13.5">
      <c r="B809" s="204"/>
      <c r="C809" s="205"/>
      <c r="D809" s="206" t="s">
        <v>168</v>
      </c>
      <c r="E809" s="207" t="s">
        <v>20</v>
      </c>
      <c r="F809" s="208" t="s">
        <v>913</v>
      </c>
      <c r="G809" s="205"/>
      <c r="H809" s="209" t="s">
        <v>20</v>
      </c>
      <c r="I809" s="210"/>
      <c r="J809" s="205"/>
      <c r="K809" s="205"/>
      <c r="L809" s="211"/>
      <c r="M809" s="212"/>
      <c r="N809" s="213"/>
      <c r="O809" s="213"/>
      <c r="P809" s="213"/>
      <c r="Q809" s="213"/>
      <c r="R809" s="213"/>
      <c r="S809" s="213"/>
      <c r="T809" s="214"/>
      <c r="AT809" s="215" t="s">
        <v>168</v>
      </c>
      <c r="AU809" s="215" t="s">
        <v>176</v>
      </c>
      <c r="AV809" s="12" t="s">
        <v>22</v>
      </c>
      <c r="AW809" s="12" t="s">
        <v>37</v>
      </c>
      <c r="AX809" s="12" t="s">
        <v>73</v>
      </c>
      <c r="AY809" s="215" t="s">
        <v>159</v>
      </c>
    </row>
    <row r="810" spans="2:51" s="13" customFormat="1" ht="13.5">
      <c r="B810" s="216"/>
      <c r="C810" s="217"/>
      <c r="D810" s="218" t="s">
        <v>168</v>
      </c>
      <c r="E810" s="219" t="s">
        <v>20</v>
      </c>
      <c r="F810" s="220" t="s">
        <v>914</v>
      </c>
      <c r="G810" s="217"/>
      <c r="H810" s="221">
        <v>54</v>
      </c>
      <c r="I810" s="222"/>
      <c r="J810" s="217"/>
      <c r="K810" s="217"/>
      <c r="L810" s="223"/>
      <c r="M810" s="224"/>
      <c r="N810" s="225"/>
      <c r="O810" s="225"/>
      <c r="P810" s="225"/>
      <c r="Q810" s="225"/>
      <c r="R810" s="225"/>
      <c r="S810" s="225"/>
      <c r="T810" s="226"/>
      <c r="AT810" s="227" t="s">
        <v>168</v>
      </c>
      <c r="AU810" s="227" t="s">
        <v>176</v>
      </c>
      <c r="AV810" s="13" t="s">
        <v>81</v>
      </c>
      <c r="AW810" s="13" t="s">
        <v>37</v>
      </c>
      <c r="AX810" s="13" t="s">
        <v>73</v>
      </c>
      <c r="AY810" s="227" t="s">
        <v>159</v>
      </c>
    </row>
    <row r="811" spans="2:65" s="1" customFormat="1" ht="22.5" customHeight="1">
      <c r="B811" s="34"/>
      <c r="C811" s="192" t="s">
        <v>915</v>
      </c>
      <c r="D811" s="192" t="s">
        <v>161</v>
      </c>
      <c r="E811" s="193" t="s">
        <v>916</v>
      </c>
      <c r="F811" s="194" t="s">
        <v>917</v>
      </c>
      <c r="G811" s="195" t="s">
        <v>20</v>
      </c>
      <c r="H811" s="196">
        <v>260.719</v>
      </c>
      <c r="I811" s="197"/>
      <c r="J811" s="198">
        <f>ROUND(I811*H811,2)</f>
        <v>0</v>
      </c>
      <c r="K811" s="194" t="s">
        <v>20</v>
      </c>
      <c r="L811" s="54"/>
      <c r="M811" s="199" t="s">
        <v>20</v>
      </c>
      <c r="N811" s="200" t="s">
        <v>44</v>
      </c>
      <c r="O811" s="35"/>
      <c r="P811" s="201">
        <f>O811*H811</f>
        <v>0</v>
      </c>
      <c r="Q811" s="201">
        <v>0</v>
      </c>
      <c r="R811" s="201">
        <f>Q811*H811</f>
        <v>0</v>
      </c>
      <c r="S811" s="201">
        <v>0</v>
      </c>
      <c r="T811" s="202">
        <f>S811*H811</f>
        <v>0</v>
      </c>
      <c r="AR811" s="17" t="s">
        <v>166</v>
      </c>
      <c r="AT811" s="17" t="s">
        <v>161</v>
      </c>
      <c r="AU811" s="17" t="s">
        <v>176</v>
      </c>
      <c r="AY811" s="17" t="s">
        <v>159</v>
      </c>
      <c r="BE811" s="203">
        <f>IF(N811="základní",J811,0)</f>
        <v>0</v>
      </c>
      <c r="BF811" s="203">
        <f>IF(N811="snížená",J811,0)</f>
        <v>0</v>
      </c>
      <c r="BG811" s="203">
        <f>IF(N811="zákl. přenesená",J811,0)</f>
        <v>0</v>
      </c>
      <c r="BH811" s="203">
        <f>IF(N811="sníž. přenesená",J811,0)</f>
        <v>0</v>
      </c>
      <c r="BI811" s="203">
        <f>IF(N811="nulová",J811,0)</f>
        <v>0</v>
      </c>
      <c r="BJ811" s="17" t="s">
        <v>22</v>
      </c>
      <c r="BK811" s="203">
        <f>ROUND(I811*H811,2)</f>
        <v>0</v>
      </c>
      <c r="BL811" s="17" t="s">
        <v>166</v>
      </c>
      <c r="BM811" s="17" t="s">
        <v>918</v>
      </c>
    </row>
    <row r="812" spans="2:51" s="13" customFormat="1" ht="27">
      <c r="B812" s="216"/>
      <c r="C812" s="217"/>
      <c r="D812" s="218" t="s">
        <v>168</v>
      </c>
      <c r="E812" s="219" t="s">
        <v>20</v>
      </c>
      <c r="F812" s="220" t="s">
        <v>919</v>
      </c>
      <c r="G812" s="217"/>
      <c r="H812" s="221">
        <v>260.719</v>
      </c>
      <c r="I812" s="222"/>
      <c r="J812" s="217"/>
      <c r="K812" s="217"/>
      <c r="L812" s="223"/>
      <c r="M812" s="224"/>
      <c r="N812" s="225"/>
      <c r="O812" s="225"/>
      <c r="P812" s="225"/>
      <c r="Q812" s="225"/>
      <c r="R812" s="225"/>
      <c r="S812" s="225"/>
      <c r="T812" s="226"/>
      <c r="AT812" s="227" t="s">
        <v>168</v>
      </c>
      <c r="AU812" s="227" t="s">
        <v>176</v>
      </c>
      <c r="AV812" s="13" t="s">
        <v>81</v>
      </c>
      <c r="AW812" s="13" t="s">
        <v>37</v>
      </c>
      <c r="AX812" s="13" t="s">
        <v>73</v>
      </c>
      <c r="AY812" s="227" t="s">
        <v>159</v>
      </c>
    </row>
    <row r="813" spans="2:65" s="1" customFormat="1" ht="31.5" customHeight="1">
      <c r="B813" s="34"/>
      <c r="C813" s="192" t="s">
        <v>920</v>
      </c>
      <c r="D813" s="192" t="s">
        <v>161</v>
      </c>
      <c r="E813" s="193" t="s">
        <v>921</v>
      </c>
      <c r="F813" s="194" t="s">
        <v>922</v>
      </c>
      <c r="G813" s="195" t="s">
        <v>235</v>
      </c>
      <c r="H813" s="196">
        <v>144.112</v>
      </c>
      <c r="I813" s="197"/>
      <c r="J813" s="198">
        <f>ROUND(I813*H813,2)</f>
        <v>0</v>
      </c>
      <c r="K813" s="194" t="s">
        <v>20</v>
      </c>
      <c r="L813" s="54"/>
      <c r="M813" s="199" t="s">
        <v>20</v>
      </c>
      <c r="N813" s="200" t="s">
        <v>44</v>
      </c>
      <c r="O813" s="35"/>
      <c r="P813" s="201">
        <f>O813*H813</f>
        <v>0</v>
      </c>
      <c r="Q813" s="201">
        <v>0.042</v>
      </c>
      <c r="R813" s="201">
        <f>Q813*H813</f>
        <v>6.052704</v>
      </c>
      <c r="S813" s="201">
        <v>0</v>
      </c>
      <c r="T813" s="202">
        <f>S813*H813</f>
        <v>0</v>
      </c>
      <c r="AR813" s="17" t="s">
        <v>166</v>
      </c>
      <c r="AT813" s="17" t="s">
        <v>161</v>
      </c>
      <c r="AU813" s="17" t="s">
        <v>176</v>
      </c>
      <c r="AY813" s="17" t="s">
        <v>159</v>
      </c>
      <c r="BE813" s="203">
        <f>IF(N813="základní",J813,0)</f>
        <v>0</v>
      </c>
      <c r="BF813" s="203">
        <f>IF(N813="snížená",J813,0)</f>
        <v>0</v>
      </c>
      <c r="BG813" s="203">
        <f>IF(N813="zákl. přenesená",J813,0)</f>
        <v>0</v>
      </c>
      <c r="BH813" s="203">
        <f>IF(N813="sníž. přenesená",J813,0)</f>
        <v>0</v>
      </c>
      <c r="BI813" s="203">
        <f>IF(N813="nulová",J813,0)</f>
        <v>0</v>
      </c>
      <c r="BJ813" s="17" t="s">
        <v>22</v>
      </c>
      <c r="BK813" s="203">
        <f>ROUND(I813*H813,2)</f>
        <v>0</v>
      </c>
      <c r="BL813" s="17" t="s">
        <v>166</v>
      </c>
      <c r="BM813" s="17" t="s">
        <v>923</v>
      </c>
    </row>
    <row r="814" spans="2:51" s="12" customFormat="1" ht="27">
      <c r="B814" s="204"/>
      <c r="C814" s="205"/>
      <c r="D814" s="206" t="s">
        <v>168</v>
      </c>
      <c r="E814" s="207" t="s">
        <v>20</v>
      </c>
      <c r="F814" s="208" t="s">
        <v>831</v>
      </c>
      <c r="G814" s="205"/>
      <c r="H814" s="209" t="s">
        <v>20</v>
      </c>
      <c r="I814" s="210"/>
      <c r="J814" s="205"/>
      <c r="K814" s="205"/>
      <c r="L814" s="211"/>
      <c r="M814" s="212"/>
      <c r="N814" s="213"/>
      <c r="O814" s="213"/>
      <c r="P814" s="213"/>
      <c r="Q814" s="213"/>
      <c r="R814" s="213"/>
      <c r="S814" s="213"/>
      <c r="T814" s="214"/>
      <c r="AT814" s="215" t="s">
        <v>168</v>
      </c>
      <c r="AU814" s="215" t="s">
        <v>176</v>
      </c>
      <c r="AV814" s="12" t="s">
        <v>22</v>
      </c>
      <c r="AW814" s="12" t="s">
        <v>37</v>
      </c>
      <c r="AX814" s="12" t="s">
        <v>73</v>
      </c>
      <c r="AY814" s="215" t="s">
        <v>159</v>
      </c>
    </row>
    <row r="815" spans="2:51" s="12" customFormat="1" ht="13.5">
      <c r="B815" s="204"/>
      <c r="C815" s="205"/>
      <c r="D815" s="206" t="s">
        <v>168</v>
      </c>
      <c r="E815" s="207" t="s">
        <v>20</v>
      </c>
      <c r="F815" s="208" t="s">
        <v>170</v>
      </c>
      <c r="G815" s="205"/>
      <c r="H815" s="209" t="s">
        <v>20</v>
      </c>
      <c r="I815" s="210"/>
      <c r="J815" s="205"/>
      <c r="K815" s="205"/>
      <c r="L815" s="211"/>
      <c r="M815" s="212"/>
      <c r="N815" s="213"/>
      <c r="O815" s="213"/>
      <c r="P815" s="213"/>
      <c r="Q815" s="213"/>
      <c r="R815" s="213"/>
      <c r="S815" s="213"/>
      <c r="T815" s="214"/>
      <c r="AT815" s="215" t="s">
        <v>168</v>
      </c>
      <c r="AU815" s="215" t="s">
        <v>176</v>
      </c>
      <c r="AV815" s="12" t="s">
        <v>22</v>
      </c>
      <c r="AW815" s="12" t="s">
        <v>37</v>
      </c>
      <c r="AX815" s="12" t="s">
        <v>73</v>
      </c>
      <c r="AY815" s="215" t="s">
        <v>159</v>
      </c>
    </row>
    <row r="816" spans="2:51" s="12" customFormat="1" ht="13.5">
      <c r="B816" s="204"/>
      <c r="C816" s="205"/>
      <c r="D816" s="206" t="s">
        <v>168</v>
      </c>
      <c r="E816" s="207" t="s">
        <v>20</v>
      </c>
      <c r="F816" s="208" t="s">
        <v>924</v>
      </c>
      <c r="G816" s="205"/>
      <c r="H816" s="209" t="s">
        <v>20</v>
      </c>
      <c r="I816" s="210"/>
      <c r="J816" s="205"/>
      <c r="K816" s="205"/>
      <c r="L816" s="211"/>
      <c r="M816" s="212"/>
      <c r="N816" s="213"/>
      <c r="O816" s="213"/>
      <c r="P816" s="213"/>
      <c r="Q816" s="213"/>
      <c r="R816" s="213"/>
      <c r="S816" s="213"/>
      <c r="T816" s="214"/>
      <c r="AT816" s="215" t="s">
        <v>168</v>
      </c>
      <c r="AU816" s="215" t="s">
        <v>176</v>
      </c>
      <c r="AV816" s="12" t="s">
        <v>22</v>
      </c>
      <c r="AW816" s="12" t="s">
        <v>37</v>
      </c>
      <c r="AX816" s="12" t="s">
        <v>73</v>
      </c>
      <c r="AY816" s="215" t="s">
        <v>159</v>
      </c>
    </row>
    <row r="817" spans="2:51" s="12" customFormat="1" ht="13.5">
      <c r="B817" s="204"/>
      <c r="C817" s="205"/>
      <c r="D817" s="206" t="s">
        <v>168</v>
      </c>
      <c r="E817" s="207" t="s">
        <v>20</v>
      </c>
      <c r="F817" s="208" t="s">
        <v>623</v>
      </c>
      <c r="G817" s="205"/>
      <c r="H817" s="209" t="s">
        <v>20</v>
      </c>
      <c r="I817" s="210"/>
      <c r="J817" s="205"/>
      <c r="K817" s="205"/>
      <c r="L817" s="211"/>
      <c r="M817" s="212"/>
      <c r="N817" s="213"/>
      <c r="O817" s="213"/>
      <c r="P817" s="213"/>
      <c r="Q817" s="213"/>
      <c r="R817" s="213"/>
      <c r="S817" s="213"/>
      <c r="T817" s="214"/>
      <c r="AT817" s="215" t="s">
        <v>168</v>
      </c>
      <c r="AU817" s="215" t="s">
        <v>176</v>
      </c>
      <c r="AV817" s="12" t="s">
        <v>22</v>
      </c>
      <c r="AW817" s="12" t="s">
        <v>37</v>
      </c>
      <c r="AX817" s="12" t="s">
        <v>73</v>
      </c>
      <c r="AY817" s="215" t="s">
        <v>159</v>
      </c>
    </row>
    <row r="818" spans="2:51" s="13" customFormat="1" ht="13.5">
      <c r="B818" s="216"/>
      <c r="C818" s="217"/>
      <c r="D818" s="206" t="s">
        <v>168</v>
      </c>
      <c r="E818" s="240" t="s">
        <v>20</v>
      </c>
      <c r="F818" s="238" t="s">
        <v>925</v>
      </c>
      <c r="G818" s="217"/>
      <c r="H818" s="239">
        <v>19.4</v>
      </c>
      <c r="I818" s="222"/>
      <c r="J818" s="217"/>
      <c r="K818" s="217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168</v>
      </c>
      <c r="AU818" s="227" t="s">
        <v>176</v>
      </c>
      <c r="AV818" s="13" t="s">
        <v>81</v>
      </c>
      <c r="AW818" s="13" t="s">
        <v>37</v>
      </c>
      <c r="AX818" s="13" t="s">
        <v>73</v>
      </c>
      <c r="AY818" s="227" t="s">
        <v>159</v>
      </c>
    </row>
    <row r="819" spans="2:51" s="12" customFormat="1" ht="13.5">
      <c r="B819" s="204"/>
      <c r="C819" s="205"/>
      <c r="D819" s="206" t="s">
        <v>168</v>
      </c>
      <c r="E819" s="207" t="s">
        <v>20</v>
      </c>
      <c r="F819" s="208" t="s">
        <v>627</v>
      </c>
      <c r="G819" s="205"/>
      <c r="H819" s="209" t="s">
        <v>20</v>
      </c>
      <c r="I819" s="210"/>
      <c r="J819" s="205"/>
      <c r="K819" s="205"/>
      <c r="L819" s="211"/>
      <c r="M819" s="212"/>
      <c r="N819" s="213"/>
      <c r="O819" s="213"/>
      <c r="P819" s="213"/>
      <c r="Q819" s="213"/>
      <c r="R819" s="213"/>
      <c r="S819" s="213"/>
      <c r="T819" s="214"/>
      <c r="AT819" s="215" t="s">
        <v>168</v>
      </c>
      <c r="AU819" s="215" t="s">
        <v>176</v>
      </c>
      <c r="AV819" s="12" t="s">
        <v>22</v>
      </c>
      <c r="AW819" s="12" t="s">
        <v>37</v>
      </c>
      <c r="AX819" s="12" t="s">
        <v>73</v>
      </c>
      <c r="AY819" s="215" t="s">
        <v>159</v>
      </c>
    </row>
    <row r="820" spans="2:51" s="13" customFormat="1" ht="13.5">
      <c r="B820" s="216"/>
      <c r="C820" s="217"/>
      <c r="D820" s="206" t="s">
        <v>168</v>
      </c>
      <c r="E820" s="240" t="s">
        <v>20</v>
      </c>
      <c r="F820" s="238" t="s">
        <v>926</v>
      </c>
      <c r="G820" s="217"/>
      <c r="H820" s="239">
        <v>23.08</v>
      </c>
      <c r="I820" s="222"/>
      <c r="J820" s="217"/>
      <c r="K820" s="217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168</v>
      </c>
      <c r="AU820" s="227" t="s">
        <v>176</v>
      </c>
      <c r="AV820" s="13" t="s">
        <v>81</v>
      </c>
      <c r="AW820" s="13" t="s">
        <v>37</v>
      </c>
      <c r="AX820" s="13" t="s">
        <v>73</v>
      </c>
      <c r="AY820" s="227" t="s">
        <v>159</v>
      </c>
    </row>
    <row r="821" spans="2:51" s="12" customFormat="1" ht="13.5">
      <c r="B821" s="204"/>
      <c r="C821" s="205"/>
      <c r="D821" s="206" t="s">
        <v>168</v>
      </c>
      <c r="E821" s="207" t="s">
        <v>20</v>
      </c>
      <c r="F821" s="208" t="s">
        <v>630</v>
      </c>
      <c r="G821" s="205"/>
      <c r="H821" s="209" t="s">
        <v>20</v>
      </c>
      <c r="I821" s="210"/>
      <c r="J821" s="205"/>
      <c r="K821" s="205"/>
      <c r="L821" s="211"/>
      <c r="M821" s="212"/>
      <c r="N821" s="213"/>
      <c r="O821" s="213"/>
      <c r="P821" s="213"/>
      <c r="Q821" s="213"/>
      <c r="R821" s="213"/>
      <c r="S821" s="213"/>
      <c r="T821" s="214"/>
      <c r="AT821" s="215" t="s">
        <v>168</v>
      </c>
      <c r="AU821" s="215" t="s">
        <v>176</v>
      </c>
      <c r="AV821" s="12" t="s">
        <v>22</v>
      </c>
      <c r="AW821" s="12" t="s">
        <v>37</v>
      </c>
      <c r="AX821" s="12" t="s">
        <v>73</v>
      </c>
      <c r="AY821" s="215" t="s">
        <v>159</v>
      </c>
    </row>
    <row r="822" spans="2:51" s="13" customFormat="1" ht="13.5">
      <c r="B822" s="216"/>
      <c r="C822" s="217"/>
      <c r="D822" s="206" t="s">
        <v>168</v>
      </c>
      <c r="E822" s="240" t="s">
        <v>20</v>
      </c>
      <c r="F822" s="238" t="s">
        <v>927</v>
      </c>
      <c r="G822" s="217"/>
      <c r="H822" s="239">
        <v>21.723</v>
      </c>
      <c r="I822" s="222"/>
      <c r="J822" s="217"/>
      <c r="K822" s="217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168</v>
      </c>
      <c r="AU822" s="227" t="s">
        <v>176</v>
      </c>
      <c r="AV822" s="13" t="s">
        <v>81</v>
      </c>
      <c r="AW822" s="13" t="s">
        <v>37</v>
      </c>
      <c r="AX822" s="13" t="s">
        <v>73</v>
      </c>
      <c r="AY822" s="227" t="s">
        <v>159</v>
      </c>
    </row>
    <row r="823" spans="2:51" s="12" customFormat="1" ht="13.5">
      <c r="B823" s="204"/>
      <c r="C823" s="205"/>
      <c r="D823" s="206" t="s">
        <v>168</v>
      </c>
      <c r="E823" s="207" t="s">
        <v>20</v>
      </c>
      <c r="F823" s="208" t="s">
        <v>633</v>
      </c>
      <c r="G823" s="205"/>
      <c r="H823" s="209" t="s">
        <v>20</v>
      </c>
      <c r="I823" s="210"/>
      <c r="J823" s="205"/>
      <c r="K823" s="205"/>
      <c r="L823" s="211"/>
      <c r="M823" s="212"/>
      <c r="N823" s="213"/>
      <c r="O823" s="213"/>
      <c r="P823" s="213"/>
      <c r="Q823" s="213"/>
      <c r="R823" s="213"/>
      <c r="S823" s="213"/>
      <c r="T823" s="214"/>
      <c r="AT823" s="215" t="s">
        <v>168</v>
      </c>
      <c r="AU823" s="215" t="s">
        <v>176</v>
      </c>
      <c r="AV823" s="12" t="s">
        <v>22</v>
      </c>
      <c r="AW823" s="12" t="s">
        <v>37</v>
      </c>
      <c r="AX823" s="12" t="s">
        <v>73</v>
      </c>
      <c r="AY823" s="215" t="s">
        <v>159</v>
      </c>
    </row>
    <row r="824" spans="2:51" s="13" customFormat="1" ht="13.5">
      <c r="B824" s="216"/>
      <c r="C824" s="217"/>
      <c r="D824" s="206" t="s">
        <v>168</v>
      </c>
      <c r="E824" s="240" t="s">
        <v>20</v>
      </c>
      <c r="F824" s="238" t="s">
        <v>928</v>
      </c>
      <c r="G824" s="217"/>
      <c r="H824" s="239">
        <v>39.255</v>
      </c>
      <c r="I824" s="222"/>
      <c r="J824" s="217"/>
      <c r="K824" s="217"/>
      <c r="L824" s="223"/>
      <c r="M824" s="224"/>
      <c r="N824" s="225"/>
      <c r="O824" s="225"/>
      <c r="P824" s="225"/>
      <c r="Q824" s="225"/>
      <c r="R824" s="225"/>
      <c r="S824" s="225"/>
      <c r="T824" s="226"/>
      <c r="AT824" s="227" t="s">
        <v>168</v>
      </c>
      <c r="AU824" s="227" t="s">
        <v>176</v>
      </c>
      <c r="AV824" s="13" t="s">
        <v>81</v>
      </c>
      <c r="AW824" s="13" t="s">
        <v>37</v>
      </c>
      <c r="AX824" s="13" t="s">
        <v>73</v>
      </c>
      <c r="AY824" s="227" t="s">
        <v>159</v>
      </c>
    </row>
    <row r="825" spans="2:51" s="12" customFormat="1" ht="13.5">
      <c r="B825" s="204"/>
      <c r="C825" s="205"/>
      <c r="D825" s="206" t="s">
        <v>168</v>
      </c>
      <c r="E825" s="207" t="s">
        <v>20</v>
      </c>
      <c r="F825" s="208" t="s">
        <v>637</v>
      </c>
      <c r="G825" s="205"/>
      <c r="H825" s="209" t="s">
        <v>20</v>
      </c>
      <c r="I825" s="210"/>
      <c r="J825" s="205"/>
      <c r="K825" s="205"/>
      <c r="L825" s="211"/>
      <c r="M825" s="212"/>
      <c r="N825" s="213"/>
      <c r="O825" s="213"/>
      <c r="P825" s="213"/>
      <c r="Q825" s="213"/>
      <c r="R825" s="213"/>
      <c r="S825" s="213"/>
      <c r="T825" s="214"/>
      <c r="AT825" s="215" t="s">
        <v>168</v>
      </c>
      <c r="AU825" s="215" t="s">
        <v>176</v>
      </c>
      <c r="AV825" s="12" t="s">
        <v>22</v>
      </c>
      <c r="AW825" s="12" t="s">
        <v>37</v>
      </c>
      <c r="AX825" s="12" t="s">
        <v>73</v>
      </c>
      <c r="AY825" s="215" t="s">
        <v>159</v>
      </c>
    </row>
    <row r="826" spans="2:51" s="13" customFormat="1" ht="13.5">
      <c r="B826" s="216"/>
      <c r="C826" s="217"/>
      <c r="D826" s="206" t="s">
        <v>168</v>
      </c>
      <c r="E826" s="240" t="s">
        <v>20</v>
      </c>
      <c r="F826" s="238" t="s">
        <v>929</v>
      </c>
      <c r="G826" s="217"/>
      <c r="H826" s="239">
        <v>23.15</v>
      </c>
      <c r="I826" s="222"/>
      <c r="J826" s="217"/>
      <c r="K826" s="217"/>
      <c r="L826" s="223"/>
      <c r="M826" s="224"/>
      <c r="N826" s="225"/>
      <c r="O826" s="225"/>
      <c r="P826" s="225"/>
      <c r="Q826" s="225"/>
      <c r="R826" s="225"/>
      <c r="S826" s="225"/>
      <c r="T826" s="226"/>
      <c r="AT826" s="227" t="s">
        <v>168</v>
      </c>
      <c r="AU826" s="227" t="s">
        <v>176</v>
      </c>
      <c r="AV826" s="13" t="s">
        <v>81</v>
      </c>
      <c r="AW826" s="13" t="s">
        <v>37</v>
      </c>
      <c r="AX826" s="13" t="s">
        <v>73</v>
      </c>
      <c r="AY826" s="227" t="s">
        <v>159</v>
      </c>
    </row>
    <row r="827" spans="2:51" s="12" customFormat="1" ht="13.5">
      <c r="B827" s="204"/>
      <c r="C827" s="205"/>
      <c r="D827" s="206" t="s">
        <v>168</v>
      </c>
      <c r="E827" s="207" t="s">
        <v>20</v>
      </c>
      <c r="F827" s="208" t="s">
        <v>170</v>
      </c>
      <c r="G827" s="205"/>
      <c r="H827" s="209" t="s">
        <v>20</v>
      </c>
      <c r="I827" s="210"/>
      <c r="J827" s="205"/>
      <c r="K827" s="205"/>
      <c r="L827" s="211"/>
      <c r="M827" s="212"/>
      <c r="N827" s="213"/>
      <c r="O827" s="213"/>
      <c r="P827" s="213"/>
      <c r="Q827" s="213"/>
      <c r="R827" s="213"/>
      <c r="S827" s="213"/>
      <c r="T827" s="214"/>
      <c r="AT827" s="215" t="s">
        <v>168</v>
      </c>
      <c r="AU827" s="215" t="s">
        <v>176</v>
      </c>
      <c r="AV827" s="12" t="s">
        <v>22</v>
      </c>
      <c r="AW827" s="12" t="s">
        <v>37</v>
      </c>
      <c r="AX827" s="12" t="s">
        <v>73</v>
      </c>
      <c r="AY827" s="215" t="s">
        <v>159</v>
      </c>
    </row>
    <row r="828" spans="2:51" s="12" customFormat="1" ht="13.5">
      <c r="B828" s="204"/>
      <c r="C828" s="205"/>
      <c r="D828" s="206" t="s">
        <v>168</v>
      </c>
      <c r="E828" s="207" t="s">
        <v>20</v>
      </c>
      <c r="F828" s="208" t="s">
        <v>930</v>
      </c>
      <c r="G828" s="205"/>
      <c r="H828" s="209" t="s">
        <v>20</v>
      </c>
      <c r="I828" s="210"/>
      <c r="J828" s="205"/>
      <c r="K828" s="205"/>
      <c r="L828" s="211"/>
      <c r="M828" s="212"/>
      <c r="N828" s="213"/>
      <c r="O828" s="213"/>
      <c r="P828" s="213"/>
      <c r="Q828" s="213"/>
      <c r="R828" s="213"/>
      <c r="S828" s="213"/>
      <c r="T828" s="214"/>
      <c r="AT828" s="215" t="s">
        <v>168</v>
      </c>
      <c r="AU828" s="215" t="s">
        <v>176</v>
      </c>
      <c r="AV828" s="12" t="s">
        <v>22</v>
      </c>
      <c r="AW828" s="12" t="s">
        <v>37</v>
      </c>
      <c r="AX828" s="12" t="s">
        <v>73</v>
      </c>
      <c r="AY828" s="215" t="s">
        <v>159</v>
      </c>
    </row>
    <row r="829" spans="2:51" s="12" customFormat="1" ht="13.5">
      <c r="B829" s="204"/>
      <c r="C829" s="205"/>
      <c r="D829" s="206" t="s">
        <v>168</v>
      </c>
      <c r="E829" s="207" t="s">
        <v>20</v>
      </c>
      <c r="F829" s="208" t="s">
        <v>630</v>
      </c>
      <c r="G829" s="205"/>
      <c r="H829" s="209" t="s">
        <v>20</v>
      </c>
      <c r="I829" s="210"/>
      <c r="J829" s="205"/>
      <c r="K829" s="205"/>
      <c r="L829" s="211"/>
      <c r="M829" s="212"/>
      <c r="N829" s="213"/>
      <c r="O829" s="213"/>
      <c r="P829" s="213"/>
      <c r="Q829" s="213"/>
      <c r="R829" s="213"/>
      <c r="S829" s="213"/>
      <c r="T829" s="214"/>
      <c r="AT829" s="215" t="s">
        <v>168</v>
      </c>
      <c r="AU829" s="215" t="s">
        <v>176</v>
      </c>
      <c r="AV829" s="12" t="s">
        <v>22</v>
      </c>
      <c r="AW829" s="12" t="s">
        <v>37</v>
      </c>
      <c r="AX829" s="12" t="s">
        <v>73</v>
      </c>
      <c r="AY829" s="215" t="s">
        <v>159</v>
      </c>
    </row>
    <row r="830" spans="2:51" s="13" customFormat="1" ht="13.5">
      <c r="B830" s="216"/>
      <c r="C830" s="217"/>
      <c r="D830" s="206" t="s">
        <v>168</v>
      </c>
      <c r="E830" s="240" t="s">
        <v>20</v>
      </c>
      <c r="F830" s="238" t="s">
        <v>931</v>
      </c>
      <c r="G830" s="217"/>
      <c r="H830" s="239">
        <v>13.304</v>
      </c>
      <c r="I830" s="222"/>
      <c r="J830" s="217"/>
      <c r="K830" s="217"/>
      <c r="L830" s="223"/>
      <c r="M830" s="224"/>
      <c r="N830" s="225"/>
      <c r="O830" s="225"/>
      <c r="P830" s="225"/>
      <c r="Q830" s="225"/>
      <c r="R830" s="225"/>
      <c r="S830" s="225"/>
      <c r="T830" s="226"/>
      <c r="AT830" s="227" t="s">
        <v>168</v>
      </c>
      <c r="AU830" s="227" t="s">
        <v>176</v>
      </c>
      <c r="AV830" s="13" t="s">
        <v>81</v>
      </c>
      <c r="AW830" s="13" t="s">
        <v>37</v>
      </c>
      <c r="AX830" s="13" t="s">
        <v>73</v>
      </c>
      <c r="AY830" s="227" t="s">
        <v>159</v>
      </c>
    </row>
    <row r="831" spans="2:51" s="13" customFormat="1" ht="13.5">
      <c r="B831" s="216"/>
      <c r="C831" s="217"/>
      <c r="D831" s="218" t="s">
        <v>168</v>
      </c>
      <c r="E831" s="219" t="s">
        <v>20</v>
      </c>
      <c r="F831" s="220" t="s">
        <v>932</v>
      </c>
      <c r="G831" s="217"/>
      <c r="H831" s="221">
        <v>4.2</v>
      </c>
      <c r="I831" s="222"/>
      <c r="J831" s="217"/>
      <c r="K831" s="217"/>
      <c r="L831" s="223"/>
      <c r="M831" s="224"/>
      <c r="N831" s="225"/>
      <c r="O831" s="225"/>
      <c r="P831" s="225"/>
      <c r="Q831" s="225"/>
      <c r="R831" s="225"/>
      <c r="S831" s="225"/>
      <c r="T831" s="226"/>
      <c r="AT831" s="227" t="s">
        <v>168</v>
      </c>
      <c r="AU831" s="227" t="s">
        <v>176</v>
      </c>
      <c r="AV831" s="13" t="s">
        <v>81</v>
      </c>
      <c r="AW831" s="13" t="s">
        <v>37</v>
      </c>
      <c r="AX831" s="13" t="s">
        <v>73</v>
      </c>
      <c r="AY831" s="227" t="s">
        <v>159</v>
      </c>
    </row>
    <row r="832" spans="2:65" s="1" customFormat="1" ht="31.5" customHeight="1">
      <c r="B832" s="34"/>
      <c r="C832" s="192" t="s">
        <v>933</v>
      </c>
      <c r="D832" s="192" t="s">
        <v>161</v>
      </c>
      <c r="E832" s="193" t="s">
        <v>934</v>
      </c>
      <c r="F832" s="194" t="s">
        <v>935</v>
      </c>
      <c r="G832" s="195" t="s">
        <v>235</v>
      </c>
      <c r="H832" s="196">
        <v>120.175</v>
      </c>
      <c r="I832" s="197"/>
      <c r="J832" s="198">
        <f>ROUND(I832*H832,2)</f>
        <v>0</v>
      </c>
      <c r="K832" s="194" t="s">
        <v>20</v>
      </c>
      <c r="L832" s="54"/>
      <c r="M832" s="199" t="s">
        <v>20</v>
      </c>
      <c r="N832" s="200" t="s">
        <v>44</v>
      </c>
      <c r="O832" s="35"/>
      <c r="P832" s="201">
        <f>O832*H832</f>
        <v>0</v>
      </c>
      <c r="Q832" s="201">
        <v>0.172</v>
      </c>
      <c r="R832" s="201">
        <f>Q832*H832</f>
        <v>20.670099999999998</v>
      </c>
      <c r="S832" s="201">
        <v>0</v>
      </c>
      <c r="T832" s="202">
        <f>S832*H832</f>
        <v>0</v>
      </c>
      <c r="AR832" s="17" t="s">
        <v>166</v>
      </c>
      <c r="AT832" s="17" t="s">
        <v>161</v>
      </c>
      <c r="AU832" s="17" t="s">
        <v>176</v>
      </c>
      <c r="AY832" s="17" t="s">
        <v>159</v>
      </c>
      <c r="BE832" s="203">
        <f>IF(N832="základní",J832,0)</f>
        <v>0</v>
      </c>
      <c r="BF832" s="203">
        <f>IF(N832="snížená",J832,0)</f>
        <v>0</v>
      </c>
      <c r="BG832" s="203">
        <f>IF(N832="zákl. přenesená",J832,0)</f>
        <v>0</v>
      </c>
      <c r="BH832" s="203">
        <f>IF(N832="sníž. přenesená",J832,0)</f>
        <v>0</v>
      </c>
      <c r="BI832" s="203">
        <f>IF(N832="nulová",J832,0)</f>
        <v>0</v>
      </c>
      <c r="BJ832" s="17" t="s">
        <v>22</v>
      </c>
      <c r="BK832" s="203">
        <f>ROUND(I832*H832,2)</f>
        <v>0</v>
      </c>
      <c r="BL832" s="17" t="s">
        <v>166</v>
      </c>
      <c r="BM832" s="17" t="s">
        <v>936</v>
      </c>
    </row>
    <row r="833" spans="2:51" s="12" customFormat="1" ht="27">
      <c r="B833" s="204"/>
      <c r="C833" s="205"/>
      <c r="D833" s="206" t="s">
        <v>168</v>
      </c>
      <c r="E833" s="207" t="s">
        <v>20</v>
      </c>
      <c r="F833" s="208" t="s">
        <v>831</v>
      </c>
      <c r="G833" s="205"/>
      <c r="H833" s="209" t="s">
        <v>20</v>
      </c>
      <c r="I833" s="210"/>
      <c r="J833" s="205"/>
      <c r="K833" s="205"/>
      <c r="L833" s="211"/>
      <c r="M833" s="212"/>
      <c r="N833" s="213"/>
      <c r="O833" s="213"/>
      <c r="P833" s="213"/>
      <c r="Q833" s="213"/>
      <c r="R833" s="213"/>
      <c r="S833" s="213"/>
      <c r="T833" s="214"/>
      <c r="AT833" s="215" t="s">
        <v>168</v>
      </c>
      <c r="AU833" s="215" t="s">
        <v>176</v>
      </c>
      <c r="AV833" s="12" t="s">
        <v>22</v>
      </c>
      <c r="AW833" s="12" t="s">
        <v>37</v>
      </c>
      <c r="AX833" s="12" t="s">
        <v>73</v>
      </c>
      <c r="AY833" s="215" t="s">
        <v>159</v>
      </c>
    </row>
    <row r="834" spans="2:51" s="12" customFormat="1" ht="13.5">
      <c r="B834" s="204"/>
      <c r="C834" s="205"/>
      <c r="D834" s="206" t="s">
        <v>168</v>
      </c>
      <c r="E834" s="207" t="s">
        <v>20</v>
      </c>
      <c r="F834" s="208" t="s">
        <v>170</v>
      </c>
      <c r="G834" s="205"/>
      <c r="H834" s="209" t="s">
        <v>20</v>
      </c>
      <c r="I834" s="210"/>
      <c r="J834" s="205"/>
      <c r="K834" s="205"/>
      <c r="L834" s="211"/>
      <c r="M834" s="212"/>
      <c r="N834" s="213"/>
      <c r="O834" s="213"/>
      <c r="P834" s="213"/>
      <c r="Q834" s="213"/>
      <c r="R834" s="213"/>
      <c r="S834" s="213"/>
      <c r="T834" s="214"/>
      <c r="AT834" s="215" t="s">
        <v>168</v>
      </c>
      <c r="AU834" s="215" t="s">
        <v>176</v>
      </c>
      <c r="AV834" s="12" t="s">
        <v>22</v>
      </c>
      <c r="AW834" s="12" t="s">
        <v>37</v>
      </c>
      <c r="AX834" s="12" t="s">
        <v>73</v>
      </c>
      <c r="AY834" s="215" t="s">
        <v>159</v>
      </c>
    </row>
    <row r="835" spans="2:51" s="12" customFormat="1" ht="13.5">
      <c r="B835" s="204"/>
      <c r="C835" s="205"/>
      <c r="D835" s="206" t="s">
        <v>168</v>
      </c>
      <c r="E835" s="207" t="s">
        <v>20</v>
      </c>
      <c r="F835" s="208" t="s">
        <v>937</v>
      </c>
      <c r="G835" s="205"/>
      <c r="H835" s="209" t="s">
        <v>20</v>
      </c>
      <c r="I835" s="210"/>
      <c r="J835" s="205"/>
      <c r="K835" s="205"/>
      <c r="L835" s="211"/>
      <c r="M835" s="212"/>
      <c r="N835" s="213"/>
      <c r="O835" s="213"/>
      <c r="P835" s="213"/>
      <c r="Q835" s="213"/>
      <c r="R835" s="213"/>
      <c r="S835" s="213"/>
      <c r="T835" s="214"/>
      <c r="AT835" s="215" t="s">
        <v>168</v>
      </c>
      <c r="AU835" s="215" t="s">
        <v>176</v>
      </c>
      <c r="AV835" s="12" t="s">
        <v>22</v>
      </c>
      <c r="AW835" s="12" t="s">
        <v>37</v>
      </c>
      <c r="AX835" s="12" t="s">
        <v>73</v>
      </c>
      <c r="AY835" s="215" t="s">
        <v>159</v>
      </c>
    </row>
    <row r="836" spans="2:51" s="12" customFormat="1" ht="13.5">
      <c r="B836" s="204"/>
      <c r="C836" s="205"/>
      <c r="D836" s="206" t="s">
        <v>168</v>
      </c>
      <c r="E836" s="207" t="s">
        <v>20</v>
      </c>
      <c r="F836" s="208" t="s">
        <v>304</v>
      </c>
      <c r="G836" s="205"/>
      <c r="H836" s="209" t="s">
        <v>20</v>
      </c>
      <c r="I836" s="210"/>
      <c r="J836" s="205"/>
      <c r="K836" s="205"/>
      <c r="L836" s="211"/>
      <c r="M836" s="212"/>
      <c r="N836" s="213"/>
      <c r="O836" s="213"/>
      <c r="P836" s="213"/>
      <c r="Q836" s="213"/>
      <c r="R836" s="213"/>
      <c r="S836" s="213"/>
      <c r="T836" s="214"/>
      <c r="AT836" s="215" t="s">
        <v>168</v>
      </c>
      <c r="AU836" s="215" t="s">
        <v>176</v>
      </c>
      <c r="AV836" s="12" t="s">
        <v>22</v>
      </c>
      <c r="AW836" s="12" t="s">
        <v>37</v>
      </c>
      <c r="AX836" s="12" t="s">
        <v>73</v>
      </c>
      <c r="AY836" s="215" t="s">
        <v>159</v>
      </c>
    </row>
    <row r="837" spans="2:51" s="13" customFormat="1" ht="13.5">
      <c r="B837" s="216"/>
      <c r="C837" s="217"/>
      <c r="D837" s="206" t="s">
        <v>168</v>
      </c>
      <c r="E837" s="240" t="s">
        <v>20</v>
      </c>
      <c r="F837" s="238" t="s">
        <v>938</v>
      </c>
      <c r="G837" s="217"/>
      <c r="H837" s="239">
        <v>9.54</v>
      </c>
      <c r="I837" s="222"/>
      <c r="J837" s="217"/>
      <c r="K837" s="217"/>
      <c r="L837" s="223"/>
      <c r="M837" s="224"/>
      <c r="N837" s="225"/>
      <c r="O837" s="225"/>
      <c r="P837" s="225"/>
      <c r="Q837" s="225"/>
      <c r="R837" s="225"/>
      <c r="S837" s="225"/>
      <c r="T837" s="226"/>
      <c r="AT837" s="227" t="s">
        <v>168</v>
      </c>
      <c r="AU837" s="227" t="s">
        <v>176</v>
      </c>
      <c r="AV837" s="13" t="s">
        <v>81</v>
      </c>
      <c r="AW837" s="13" t="s">
        <v>37</v>
      </c>
      <c r="AX837" s="13" t="s">
        <v>73</v>
      </c>
      <c r="AY837" s="227" t="s">
        <v>159</v>
      </c>
    </row>
    <row r="838" spans="2:51" s="13" customFormat="1" ht="13.5">
      <c r="B838" s="216"/>
      <c r="C838" s="217"/>
      <c r="D838" s="206" t="s">
        <v>168</v>
      </c>
      <c r="E838" s="240" t="s">
        <v>20</v>
      </c>
      <c r="F838" s="238" t="s">
        <v>939</v>
      </c>
      <c r="G838" s="217"/>
      <c r="H838" s="239">
        <v>7.04</v>
      </c>
      <c r="I838" s="222"/>
      <c r="J838" s="217"/>
      <c r="K838" s="217"/>
      <c r="L838" s="223"/>
      <c r="M838" s="224"/>
      <c r="N838" s="225"/>
      <c r="O838" s="225"/>
      <c r="P838" s="225"/>
      <c r="Q838" s="225"/>
      <c r="R838" s="225"/>
      <c r="S838" s="225"/>
      <c r="T838" s="226"/>
      <c r="AT838" s="227" t="s">
        <v>168</v>
      </c>
      <c r="AU838" s="227" t="s">
        <v>176</v>
      </c>
      <c r="AV838" s="13" t="s">
        <v>81</v>
      </c>
      <c r="AW838" s="13" t="s">
        <v>37</v>
      </c>
      <c r="AX838" s="13" t="s">
        <v>73</v>
      </c>
      <c r="AY838" s="227" t="s">
        <v>159</v>
      </c>
    </row>
    <row r="839" spans="2:51" s="12" customFormat="1" ht="13.5">
      <c r="B839" s="204"/>
      <c r="C839" s="205"/>
      <c r="D839" s="206" t="s">
        <v>168</v>
      </c>
      <c r="E839" s="207" t="s">
        <v>20</v>
      </c>
      <c r="F839" s="208" t="s">
        <v>317</v>
      </c>
      <c r="G839" s="205"/>
      <c r="H839" s="209" t="s">
        <v>20</v>
      </c>
      <c r="I839" s="210"/>
      <c r="J839" s="205"/>
      <c r="K839" s="205"/>
      <c r="L839" s="211"/>
      <c r="M839" s="212"/>
      <c r="N839" s="213"/>
      <c r="O839" s="213"/>
      <c r="P839" s="213"/>
      <c r="Q839" s="213"/>
      <c r="R839" s="213"/>
      <c r="S839" s="213"/>
      <c r="T839" s="214"/>
      <c r="AT839" s="215" t="s">
        <v>168</v>
      </c>
      <c r="AU839" s="215" t="s">
        <v>176</v>
      </c>
      <c r="AV839" s="12" t="s">
        <v>22</v>
      </c>
      <c r="AW839" s="12" t="s">
        <v>37</v>
      </c>
      <c r="AX839" s="12" t="s">
        <v>73</v>
      </c>
      <c r="AY839" s="215" t="s">
        <v>159</v>
      </c>
    </row>
    <row r="840" spans="2:51" s="13" customFormat="1" ht="13.5">
      <c r="B840" s="216"/>
      <c r="C840" s="217"/>
      <c r="D840" s="206" t="s">
        <v>168</v>
      </c>
      <c r="E840" s="240" t="s">
        <v>20</v>
      </c>
      <c r="F840" s="238" t="s">
        <v>940</v>
      </c>
      <c r="G840" s="217"/>
      <c r="H840" s="239">
        <v>32.1</v>
      </c>
      <c r="I840" s="222"/>
      <c r="J840" s="217"/>
      <c r="K840" s="217"/>
      <c r="L840" s="223"/>
      <c r="M840" s="224"/>
      <c r="N840" s="225"/>
      <c r="O840" s="225"/>
      <c r="P840" s="225"/>
      <c r="Q840" s="225"/>
      <c r="R840" s="225"/>
      <c r="S840" s="225"/>
      <c r="T840" s="226"/>
      <c r="AT840" s="227" t="s">
        <v>168</v>
      </c>
      <c r="AU840" s="227" t="s">
        <v>176</v>
      </c>
      <c r="AV840" s="13" t="s">
        <v>81</v>
      </c>
      <c r="AW840" s="13" t="s">
        <v>37</v>
      </c>
      <c r="AX840" s="13" t="s">
        <v>73</v>
      </c>
      <c r="AY840" s="227" t="s">
        <v>159</v>
      </c>
    </row>
    <row r="841" spans="2:51" s="12" customFormat="1" ht="13.5">
      <c r="B841" s="204"/>
      <c r="C841" s="205"/>
      <c r="D841" s="206" t="s">
        <v>168</v>
      </c>
      <c r="E841" s="207" t="s">
        <v>20</v>
      </c>
      <c r="F841" s="208" t="s">
        <v>319</v>
      </c>
      <c r="G841" s="205"/>
      <c r="H841" s="209" t="s">
        <v>20</v>
      </c>
      <c r="I841" s="210"/>
      <c r="J841" s="205"/>
      <c r="K841" s="205"/>
      <c r="L841" s="211"/>
      <c r="M841" s="212"/>
      <c r="N841" s="213"/>
      <c r="O841" s="213"/>
      <c r="P841" s="213"/>
      <c r="Q841" s="213"/>
      <c r="R841" s="213"/>
      <c r="S841" s="213"/>
      <c r="T841" s="214"/>
      <c r="AT841" s="215" t="s">
        <v>168</v>
      </c>
      <c r="AU841" s="215" t="s">
        <v>176</v>
      </c>
      <c r="AV841" s="12" t="s">
        <v>22</v>
      </c>
      <c r="AW841" s="12" t="s">
        <v>37</v>
      </c>
      <c r="AX841" s="12" t="s">
        <v>73</v>
      </c>
      <c r="AY841" s="215" t="s">
        <v>159</v>
      </c>
    </row>
    <row r="842" spans="2:51" s="13" customFormat="1" ht="13.5">
      <c r="B842" s="216"/>
      <c r="C842" s="217"/>
      <c r="D842" s="206" t="s">
        <v>168</v>
      </c>
      <c r="E842" s="240" t="s">
        <v>20</v>
      </c>
      <c r="F842" s="238" t="s">
        <v>941</v>
      </c>
      <c r="G842" s="217"/>
      <c r="H842" s="239">
        <v>31.1</v>
      </c>
      <c r="I842" s="222"/>
      <c r="J842" s="217"/>
      <c r="K842" s="217"/>
      <c r="L842" s="223"/>
      <c r="M842" s="224"/>
      <c r="N842" s="225"/>
      <c r="O842" s="225"/>
      <c r="P842" s="225"/>
      <c r="Q842" s="225"/>
      <c r="R842" s="225"/>
      <c r="S842" s="225"/>
      <c r="T842" s="226"/>
      <c r="AT842" s="227" t="s">
        <v>168</v>
      </c>
      <c r="AU842" s="227" t="s">
        <v>176</v>
      </c>
      <c r="AV842" s="13" t="s">
        <v>81</v>
      </c>
      <c r="AW842" s="13" t="s">
        <v>37</v>
      </c>
      <c r="AX842" s="13" t="s">
        <v>73</v>
      </c>
      <c r="AY842" s="227" t="s">
        <v>159</v>
      </c>
    </row>
    <row r="843" spans="2:51" s="12" customFormat="1" ht="13.5">
      <c r="B843" s="204"/>
      <c r="C843" s="205"/>
      <c r="D843" s="206" t="s">
        <v>168</v>
      </c>
      <c r="E843" s="207" t="s">
        <v>20</v>
      </c>
      <c r="F843" s="208" t="s">
        <v>306</v>
      </c>
      <c r="G843" s="205"/>
      <c r="H843" s="209" t="s">
        <v>20</v>
      </c>
      <c r="I843" s="210"/>
      <c r="J843" s="205"/>
      <c r="K843" s="205"/>
      <c r="L843" s="211"/>
      <c r="M843" s="212"/>
      <c r="N843" s="213"/>
      <c r="O843" s="213"/>
      <c r="P843" s="213"/>
      <c r="Q843" s="213"/>
      <c r="R843" s="213"/>
      <c r="S843" s="213"/>
      <c r="T843" s="214"/>
      <c r="AT843" s="215" t="s">
        <v>168</v>
      </c>
      <c r="AU843" s="215" t="s">
        <v>176</v>
      </c>
      <c r="AV843" s="12" t="s">
        <v>22</v>
      </c>
      <c r="AW843" s="12" t="s">
        <v>37</v>
      </c>
      <c r="AX843" s="12" t="s">
        <v>73</v>
      </c>
      <c r="AY843" s="215" t="s">
        <v>159</v>
      </c>
    </row>
    <row r="844" spans="2:51" s="13" customFormat="1" ht="13.5">
      <c r="B844" s="216"/>
      <c r="C844" s="217"/>
      <c r="D844" s="206" t="s">
        <v>168</v>
      </c>
      <c r="E844" s="240" t="s">
        <v>20</v>
      </c>
      <c r="F844" s="238" t="s">
        <v>942</v>
      </c>
      <c r="G844" s="217"/>
      <c r="H844" s="239">
        <v>6.8</v>
      </c>
      <c r="I844" s="222"/>
      <c r="J844" s="217"/>
      <c r="K844" s="217"/>
      <c r="L844" s="223"/>
      <c r="M844" s="224"/>
      <c r="N844" s="225"/>
      <c r="O844" s="225"/>
      <c r="P844" s="225"/>
      <c r="Q844" s="225"/>
      <c r="R844" s="225"/>
      <c r="S844" s="225"/>
      <c r="T844" s="226"/>
      <c r="AT844" s="227" t="s">
        <v>168</v>
      </c>
      <c r="AU844" s="227" t="s">
        <v>176</v>
      </c>
      <c r="AV844" s="13" t="s">
        <v>81</v>
      </c>
      <c r="AW844" s="13" t="s">
        <v>37</v>
      </c>
      <c r="AX844" s="13" t="s">
        <v>73</v>
      </c>
      <c r="AY844" s="227" t="s">
        <v>159</v>
      </c>
    </row>
    <row r="845" spans="2:51" s="12" customFormat="1" ht="13.5">
      <c r="B845" s="204"/>
      <c r="C845" s="205"/>
      <c r="D845" s="206" t="s">
        <v>168</v>
      </c>
      <c r="E845" s="207" t="s">
        <v>20</v>
      </c>
      <c r="F845" s="208" t="s">
        <v>308</v>
      </c>
      <c r="G845" s="205"/>
      <c r="H845" s="209" t="s">
        <v>20</v>
      </c>
      <c r="I845" s="210"/>
      <c r="J845" s="205"/>
      <c r="K845" s="205"/>
      <c r="L845" s="211"/>
      <c r="M845" s="212"/>
      <c r="N845" s="213"/>
      <c r="O845" s="213"/>
      <c r="P845" s="213"/>
      <c r="Q845" s="213"/>
      <c r="R845" s="213"/>
      <c r="S845" s="213"/>
      <c r="T845" s="214"/>
      <c r="AT845" s="215" t="s">
        <v>168</v>
      </c>
      <c r="AU845" s="215" t="s">
        <v>176</v>
      </c>
      <c r="AV845" s="12" t="s">
        <v>22</v>
      </c>
      <c r="AW845" s="12" t="s">
        <v>37</v>
      </c>
      <c r="AX845" s="12" t="s">
        <v>73</v>
      </c>
      <c r="AY845" s="215" t="s">
        <v>159</v>
      </c>
    </row>
    <row r="846" spans="2:51" s="13" customFormat="1" ht="13.5">
      <c r="B846" s="216"/>
      <c r="C846" s="217"/>
      <c r="D846" s="206" t="s">
        <v>168</v>
      </c>
      <c r="E846" s="240" t="s">
        <v>20</v>
      </c>
      <c r="F846" s="238" t="s">
        <v>943</v>
      </c>
      <c r="G846" s="217"/>
      <c r="H846" s="239">
        <v>6.8</v>
      </c>
      <c r="I846" s="222"/>
      <c r="J846" s="217"/>
      <c r="K846" s="217"/>
      <c r="L846" s="223"/>
      <c r="M846" s="224"/>
      <c r="N846" s="225"/>
      <c r="O846" s="225"/>
      <c r="P846" s="225"/>
      <c r="Q846" s="225"/>
      <c r="R846" s="225"/>
      <c r="S846" s="225"/>
      <c r="T846" s="226"/>
      <c r="AT846" s="227" t="s">
        <v>168</v>
      </c>
      <c r="AU846" s="227" t="s">
        <v>176</v>
      </c>
      <c r="AV846" s="13" t="s">
        <v>81</v>
      </c>
      <c r="AW846" s="13" t="s">
        <v>37</v>
      </c>
      <c r="AX846" s="13" t="s">
        <v>73</v>
      </c>
      <c r="AY846" s="227" t="s">
        <v>159</v>
      </c>
    </row>
    <row r="847" spans="2:51" s="12" customFormat="1" ht="13.5">
      <c r="B847" s="204"/>
      <c r="C847" s="205"/>
      <c r="D847" s="206" t="s">
        <v>168</v>
      </c>
      <c r="E847" s="207" t="s">
        <v>20</v>
      </c>
      <c r="F847" s="208" t="s">
        <v>170</v>
      </c>
      <c r="G847" s="205"/>
      <c r="H847" s="209" t="s">
        <v>20</v>
      </c>
      <c r="I847" s="210"/>
      <c r="J847" s="205"/>
      <c r="K847" s="205"/>
      <c r="L847" s="211"/>
      <c r="M847" s="212"/>
      <c r="N847" s="213"/>
      <c r="O847" s="213"/>
      <c r="P847" s="213"/>
      <c r="Q847" s="213"/>
      <c r="R847" s="213"/>
      <c r="S847" s="213"/>
      <c r="T847" s="214"/>
      <c r="AT847" s="215" t="s">
        <v>168</v>
      </c>
      <c r="AU847" s="215" t="s">
        <v>176</v>
      </c>
      <c r="AV847" s="12" t="s">
        <v>22</v>
      </c>
      <c r="AW847" s="12" t="s">
        <v>37</v>
      </c>
      <c r="AX847" s="12" t="s">
        <v>73</v>
      </c>
      <c r="AY847" s="215" t="s">
        <v>159</v>
      </c>
    </row>
    <row r="848" spans="2:51" s="12" customFormat="1" ht="13.5">
      <c r="B848" s="204"/>
      <c r="C848" s="205"/>
      <c r="D848" s="206" t="s">
        <v>168</v>
      </c>
      <c r="E848" s="207" t="s">
        <v>20</v>
      </c>
      <c r="F848" s="208" t="s">
        <v>843</v>
      </c>
      <c r="G848" s="205"/>
      <c r="H848" s="209" t="s">
        <v>20</v>
      </c>
      <c r="I848" s="210"/>
      <c r="J848" s="205"/>
      <c r="K848" s="205"/>
      <c r="L848" s="211"/>
      <c r="M848" s="212"/>
      <c r="N848" s="213"/>
      <c r="O848" s="213"/>
      <c r="P848" s="213"/>
      <c r="Q848" s="213"/>
      <c r="R848" s="213"/>
      <c r="S848" s="213"/>
      <c r="T848" s="214"/>
      <c r="AT848" s="215" t="s">
        <v>168</v>
      </c>
      <c r="AU848" s="215" t="s">
        <v>176</v>
      </c>
      <c r="AV848" s="12" t="s">
        <v>22</v>
      </c>
      <c r="AW848" s="12" t="s">
        <v>37</v>
      </c>
      <c r="AX848" s="12" t="s">
        <v>73</v>
      </c>
      <c r="AY848" s="215" t="s">
        <v>159</v>
      </c>
    </row>
    <row r="849" spans="2:51" s="12" customFormat="1" ht="13.5">
      <c r="B849" s="204"/>
      <c r="C849" s="205"/>
      <c r="D849" s="206" t="s">
        <v>168</v>
      </c>
      <c r="E849" s="207" t="s">
        <v>20</v>
      </c>
      <c r="F849" s="208" t="s">
        <v>637</v>
      </c>
      <c r="G849" s="205"/>
      <c r="H849" s="209" t="s">
        <v>20</v>
      </c>
      <c r="I849" s="210"/>
      <c r="J849" s="205"/>
      <c r="K849" s="205"/>
      <c r="L849" s="211"/>
      <c r="M849" s="212"/>
      <c r="N849" s="213"/>
      <c r="O849" s="213"/>
      <c r="P849" s="213"/>
      <c r="Q849" s="213"/>
      <c r="R849" s="213"/>
      <c r="S849" s="213"/>
      <c r="T849" s="214"/>
      <c r="AT849" s="215" t="s">
        <v>168</v>
      </c>
      <c r="AU849" s="215" t="s">
        <v>176</v>
      </c>
      <c r="AV849" s="12" t="s">
        <v>22</v>
      </c>
      <c r="AW849" s="12" t="s">
        <v>37</v>
      </c>
      <c r="AX849" s="12" t="s">
        <v>73</v>
      </c>
      <c r="AY849" s="215" t="s">
        <v>159</v>
      </c>
    </row>
    <row r="850" spans="2:51" s="13" customFormat="1" ht="13.5">
      <c r="B850" s="216"/>
      <c r="C850" s="217"/>
      <c r="D850" s="206" t="s">
        <v>168</v>
      </c>
      <c r="E850" s="240" t="s">
        <v>20</v>
      </c>
      <c r="F850" s="238" t="s">
        <v>638</v>
      </c>
      <c r="G850" s="217"/>
      <c r="H850" s="239">
        <v>21.1</v>
      </c>
      <c r="I850" s="222"/>
      <c r="J850" s="217"/>
      <c r="K850" s="217"/>
      <c r="L850" s="223"/>
      <c r="M850" s="224"/>
      <c r="N850" s="225"/>
      <c r="O850" s="225"/>
      <c r="P850" s="225"/>
      <c r="Q850" s="225"/>
      <c r="R850" s="225"/>
      <c r="S850" s="225"/>
      <c r="T850" s="226"/>
      <c r="AT850" s="227" t="s">
        <v>168</v>
      </c>
      <c r="AU850" s="227" t="s">
        <v>176</v>
      </c>
      <c r="AV850" s="13" t="s">
        <v>81</v>
      </c>
      <c r="AW850" s="13" t="s">
        <v>37</v>
      </c>
      <c r="AX850" s="13" t="s">
        <v>73</v>
      </c>
      <c r="AY850" s="227" t="s">
        <v>159</v>
      </c>
    </row>
    <row r="851" spans="2:51" s="13" customFormat="1" ht="13.5">
      <c r="B851" s="216"/>
      <c r="C851" s="217"/>
      <c r="D851" s="218" t="s">
        <v>168</v>
      </c>
      <c r="E851" s="219" t="s">
        <v>20</v>
      </c>
      <c r="F851" s="220" t="s">
        <v>944</v>
      </c>
      <c r="G851" s="217"/>
      <c r="H851" s="221">
        <v>5.695</v>
      </c>
      <c r="I851" s="222"/>
      <c r="J851" s="217"/>
      <c r="K851" s="217"/>
      <c r="L851" s="223"/>
      <c r="M851" s="224"/>
      <c r="N851" s="225"/>
      <c r="O851" s="225"/>
      <c r="P851" s="225"/>
      <c r="Q851" s="225"/>
      <c r="R851" s="225"/>
      <c r="S851" s="225"/>
      <c r="T851" s="226"/>
      <c r="AT851" s="227" t="s">
        <v>168</v>
      </c>
      <c r="AU851" s="227" t="s">
        <v>176</v>
      </c>
      <c r="AV851" s="13" t="s">
        <v>81</v>
      </c>
      <c r="AW851" s="13" t="s">
        <v>37</v>
      </c>
      <c r="AX851" s="13" t="s">
        <v>73</v>
      </c>
      <c r="AY851" s="227" t="s">
        <v>159</v>
      </c>
    </row>
    <row r="852" spans="2:65" s="1" customFormat="1" ht="31.5" customHeight="1">
      <c r="B852" s="34"/>
      <c r="C852" s="192" t="s">
        <v>945</v>
      </c>
      <c r="D852" s="192" t="s">
        <v>161</v>
      </c>
      <c r="E852" s="193" t="s">
        <v>946</v>
      </c>
      <c r="F852" s="194" t="s">
        <v>947</v>
      </c>
      <c r="G852" s="195" t="s">
        <v>235</v>
      </c>
      <c r="H852" s="196">
        <v>20.653</v>
      </c>
      <c r="I852" s="197"/>
      <c r="J852" s="198">
        <f>ROUND(I852*H852,2)</f>
        <v>0</v>
      </c>
      <c r="K852" s="194" t="s">
        <v>20</v>
      </c>
      <c r="L852" s="54"/>
      <c r="M852" s="199" t="s">
        <v>20</v>
      </c>
      <c r="N852" s="200" t="s">
        <v>44</v>
      </c>
      <c r="O852" s="35"/>
      <c r="P852" s="201">
        <f>O852*H852</f>
        <v>0</v>
      </c>
      <c r="Q852" s="201">
        <v>0.193</v>
      </c>
      <c r="R852" s="201">
        <f>Q852*H852</f>
        <v>3.986029</v>
      </c>
      <c r="S852" s="201">
        <v>0</v>
      </c>
      <c r="T852" s="202">
        <f>S852*H852</f>
        <v>0</v>
      </c>
      <c r="AR852" s="17" t="s">
        <v>166</v>
      </c>
      <c r="AT852" s="17" t="s">
        <v>161</v>
      </c>
      <c r="AU852" s="17" t="s">
        <v>176</v>
      </c>
      <c r="AY852" s="17" t="s">
        <v>159</v>
      </c>
      <c r="BE852" s="203">
        <f>IF(N852="základní",J852,0)</f>
        <v>0</v>
      </c>
      <c r="BF852" s="203">
        <f>IF(N852="snížená",J852,0)</f>
        <v>0</v>
      </c>
      <c r="BG852" s="203">
        <f>IF(N852="zákl. přenesená",J852,0)</f>
        <v>0</v>
      </c>
      <c r="BH852" s="203">
        <f>IF(N852="sníž. přenesená",J852,0)</f>
        <v>0</v>
      </c>
      <c r="BI852" s="203">
        <f>IF(N852="nulová",J852,0)</f>
        <v>0</v>
      </c>
      <c r="BJ852" s="17" t="s">
        <v>22</v>
      </c>
      <c r="BK852" s="203">
        <f>ROUND(I852*H852,2)</f>
        <v>0</v>
      </c>
      <c r="BL852" s="17" t="s">
        <v>166</v>
      </c>
      <c r="BM852" s="17" t="s">
        <v>948</v>
      </c>
    </row>
    <row r="853" spans="2:51" s="12" customFormat="1" ht="27">
      <c r="B853" s="204"/>
      <c r="C853" s="205"/>
      <c r="D853" s="206" t="s">
        <v>168</v>
      </c>
      <c r="E853" s="207" t="s">
        <v>20</v>
      </c>
      <c r="F853" s="208" t="s">
        <v>949</v>
      </c>
      <c r="G853" s="205"/>
      <c r="H853" s="209" t="s">
        <v>20</v>
      </c>
      <c r="I853" s="210"/>
      <c r="J853" s="205"/>
      <c r="K853" s="205"/>
      <c r="L853" s="211"/>
      <c r="M853" s="212"/>
      <c r="N853" s="213"/>
      <c r="O853" s="213"/>
      <c r="P853" s="213"/>
      <c r="Q853" s="213"/>
      <c r="R853" s="213"/>
      <c r="S853" s="213"/>
      <c r="T853" s="214"/>
      <c r="AT853" s="215" t="s">
        <v>168</v>
      </c>
      <c r="AU853" s="215" t="s">
        <v>176</v>
      </c>
      <c r="AV853" s="12" t="s">
        <v>22</v>
      </c>
      <c r="AW853" s="12" t="s">
        <v>37</v>
      </c>
      <c r="AX853" s="12" t="s">
        <v>73</v>
      </c>
      <c r="AY853" s="215" t="s">
        <v>159</v>
      </c>
    </row>
    <row r="854" spans="2:51" s="12" customFormat="1" ht="13.5">
      <c r="B854" s="204"/>
      <c r="C854" s="205"/>
      <c r="D854" s="206" t="s">
        <v>168</v>
      </c>
      <c r="E854" s="207" t="s">
        <v>20</v>
      </c>
      <c r="F854" s="208" t="s">
        <v>170</v>
      </c>
      <c r="G854" s="205"/>
      <c r="H854" s="209" t="s">
        <v>20</v>
      </c>
      <c r="I854" s="210"/>
      <c r="J854" s="205"/>
      <c r="K854" s="205"/>
      <c r="L854" s="211"/>
      <c r="M854" s="212"/>
      <c r="N854" s="213"/>
      <c r="O854" s="213"/>
      <c r="P854" s="213"/>
      <c r="Q854" s="213"/>
      <c r="R854" s="213"/>
      <c r="S854" s="213"/>
      <c r="T854" s="214"/>
      <c r="AT854" s="215" t="s">
        <v>168</v>
      </c>
      <c r="AU854" s="215" t="s">
        <v>176</v>
      </c>
      <c r="AV854" s="12" t="s">
        <v>22</v>
      </c>
      <c r="AW854" s="12" t="s">
        <v>37</v>
      </c>
      <c r="AX854" s="12" t="s">
        <v>73</v>
      </c>
      <c r="AY854" s="215" t="s">
        <v>159</v>
      </c>
    </row>
    <row r="855" spans="2:51" s="12" customFormat="1" ht="13.5">
      <c r="B855" s="204"/>
      <c r="C855" s="205"/>
      <c r="D855" s="206" t="s">
        <v>168</v>
      </c>
      <c r="E855" s="207" t="s">
        <v>20</v>
      </c>
      <c r="F855" s="208" t="s">
        <v>846</v>
      </c>
      <c r="G855" s="205"/>
      <c r="H855" s="209" t="s">
        <v>20</v>
      </c>
      <c r="I855" s="210"/>
      <c r="J855" s="205"/>
      <c r="K855" s="205"/>
      <c r="L855" s="211"/>
      <c r="M855" s="212"/>
      <c r="N855" s="213"/>
      <c r="O855" s="213"/>
      <c r="P855" s="213"/>
      <c r="Q855" s="213"/>
      <c r="R855" s="213"/>
      <c r="S855" s="213"/>
      <c r="T855" s="214"/>
      <c r="AT855" s="215" t="s">
        <v>168</v>
      </c>
      <c r="AU855" s="215" t="s">
        <v>176</v>
      </c>
      <c r="AV855" s="12" t="s">
        <v>22</v>
      </c>
      <c r="AW855" s="12" t="s">
        <v>37</v>
      </c>
      <c r="AX855" s="12" t="s">
        <v>73</v>
      </c>
      <c r="AY855" s="215" t="s">
        <v>159</v>
      </c>
    </row>
    <row r="856" spans="2:51" s="12" customFormat="1" ht="13.5">
      <c r="B856" s="204"/>
      <c r="C856" s="205"/>
      <c r="D856" s="206" t="s">
        <v>168</v>
      </c>
      <c r="E856" s="207" t="s">
        <v>20</v>
      </c>
      <c r="F856" s="208" t="s">
        <v>633</v>
      </c>
      <c r="G856" s="205"/>
      <c r="H856" s="209" t="s">
        <v>20</v>
      </c>
      <c r="I856" s="210"/>
      <c r="J856" s="205"/>
      <c r="K856" s="205"/>
      <c r="L856" s="211"/>
      <c r="M856" s="212"/>
      <c r="N856" s="213"/>
      <c r="O856" s="213"/>
      <c r="P856" s="213"/>
      <c r="Q856" s="213"/>
      <c r="R856" s="213"/>
      <c r="S856" s="213"/>
      <c r="T856" s="214"/>
      <c r="AT856" s="215" t="s">
        <v>168</v>
      </c>
      <c r="AU856" s="215" t="s">
        <v>176</v>
      </c>
      <c r="AV856" s="12" t="s">
        <v>22</v>
      </c>
      <c r="AW856" s="12" t="s">
        <v>37</v>
      </c>
      <c r="AX856" s="12" t="s">
        <v>73</v>
      </c>
      <c r="AY856" s="215" t="s">
        <v>159</v>
      </c>
    </row>
    <row r="857" spans="2:51" s="13" customFormat="1" ht="13.5">
      <c r="B857" s="216"/>
      <c r="C857" s="217"/>
      <c r="D857" s="218" t="s">
        <v>168</v>
      </c>
      <c r="E857" s="219" t="s">
        <v>20</v>
      </c>
      <c r="F857" s="220" t="s">
        <v>950</v>
      </c>
      <c r="G857" s="217"/>
      <c r="H857" s="221">
        <v>20.653</v>
      </c>
      <c r="I857" s="222"/>
      <c r="J857" s="217"/>
      <c r="K857" s="217"/>
      <c r="L857" s="223"/>
      <c r="M857" s="224"/>
      <c r="N857" s="225"/>
      <c r="O857" s="225"/>
      <c r="P857" s="225"/>
      <c r="Q857" s="225"/>
      <c r="R857" s="225"/>
      <c r="S857" s="225"/>
      <c r="T857" s="226"/>
      <c r="AT857" s="227" t="s">
        <v>168</v>
      </c>
      <c r="AU857" s="227" t="s">
        <v>176</v>
      </c>
      <c r="AV857" s="13" t="s">
        <v>81</v>
      </c>
      <c r="AW857" s="13" t="s">
        <v>37</v>
      </c>
      <c r="AX857" s="13" t="s">
        <v>73</v>
      </c>
      <c r="AY857" s="227" t="s">
        <v>159</v>
      </c>
    </row>
    <row r="858" spans="2:65" s="1" customFormat="1" ht="22.5" customHeight="1">
      <c r="B858" s="34"/>
      <c r="C858" s="192" t="s">
        <v>951</v>
      </c>
      <c r="D858" s="192" t="s">
        <v>161</v>
      </c>
      <c r="E858" s="193" t="s">
        <v>952</v>
      </c>
      <c r="F858" s="194" t="s">
        <v>953</v>
      </c>
      <c r="G858" s="195" t="s">
        <v>164</v>
      </c>
      <c r="H858" s="196">
        <v>2.565</v>
      </c>
      <c r="I858" s="197"/>
      <c r="J858" s="198">
        <f>ROUND(I858*H858,2)</f>
        <v>0</v>
      </c>
      <c r="K858" s="194" t="s">
        <v>20</v>
      </c>
      <c r="L858" s="54"/>
      <c r="M858" s="199" t="s">
        <v>20</v>
      </c>
      <c r="N858" s="200" t="s">
        <v>44</v>
      </c>
      <c r="O858" s="35"/>
      <c r="P858" s="201">
        <f>O858*H858</f>
        <v>0</v>
      </c>
      <c r="Q858" s="201">
        <v>1.837</v>
      </c>
      <c r="R858" s="201">
        <f>Q858*H858</f>
        <v>4.711905</v>
      </c>
      <c r="S858" s="201">
        <v>0</v>
      </c>
      <c r="T858" s="202">
        <f>S858*H858</f>
        <v>0</v>
      </c>
      <c r="AR858" s="17" t="s">
        <v>166</v>
      </c>
      <c r="AT858" s="17" t="s">
        <v>161</v>
      </c>
      <c r="AU858" s="17" t="s">
        <v>176</v>
      </c>
      <c r="AY858" s="17" t="s">
        <v>159</v>
      </c>
      <c r="BE858" s="203">
        <f>IF(N858="základní",J858,0)</f>
        <v>0</v>
      </c>
      <c r="BF858" s="203">
        <f>IF(N858="snížená",J858,0)</f>
        <v>0</v>
      </c>
      <c r="BG858" s="203">
        <f>IF(N858="zákl. přenesená",J858,0)</f>
        <v>0</v>
      </c>
      <c r="BH858" s="203">
        <f>IF(N858="sníž. přenesená",J858,0)</f>
        <v>0</v>
      </c>
      <c r="BI858" s="203">
        <f>IF(N858="nulová",J858,0)</f>
        <v>0</v>
      </c>
      <c r="BJ858" s="17" t="s">
        <v>22</v>
      </c>
      <c r="BK858" s="203">
        <f>ROUND(I858*H858,2)</f>
        <v>0</v>
      </c>
      <c r="BL858" s="17" t="s">
        <v>166</v>
      </c>
      <c r="BM858" s="17" t="s">
        <v>954</v>
      </c>
    </row>
    <row r="859" spans="2:51" s="12" customFormat="1" ht="27">
      <c r="B859" s="204"/>
      <c r="C859" s="205"/>
      <c r="D859" s="206" t="s">
        <v>168</v>
      </c>
      <c r="E859" s="207" t="s">
        <v>20</v>
      </c>
      <c r="F859" s="208" t="s">
        <v>955</v>
      </c>
      <c r="G859" s="205"/>
      <c r="H859" s="209" t="s">
        <v>20</v>
      </c>
      <c r="I859" s="210"/>
      <c r="J859" s="205"/>
      <c r="K859" s="205"/>
      <c r="L859" s="211"/>
      <c r="M859" s="212"/>
      <c r="N859" s="213"/>
      <c r="O859" s="213"/>
      <c r="P859" s="213"/>
      <c r="Q859" s="213"/>
      <c r="R859" s="213"/>
      <c r="S859" s="213"/>
      <c r="T859" s="214"/>
      <c r="AT859" s="215" t="s">
        <v>168</v>
      </c>
      <c r="AU859" s="215" t="s">
        <v>176</v>
      </c>
      <c r="AV859" s="12" t="s">
        <v>22</v>
      </c>
      <c r="AW859" s="12" t="s">
        <v>37</v>
      </c>
      <c r="AX859" s="12" t="s">
        <v>73</v>
      </c>
      <c r="AY859" s="215" t="s">
        <v>159</v>
      </c>
    </row>
    <row r="860" spans="2:51" s="12" customFormat="1" ht="13.5">
      <c r="B860" s="204"/>
      <c r="C860" s="205"/>
      <c r="D860" s="206" t="s">
        <v>168</v>
      </c>
      <c r="E860" s="207" t="s">
        <v>20</v>
      </c>
      <c r="F860" s="208" t="s">
        <v>170</v>
      </c>
      <c r="G860" s="205"/>
      <c r="H860" s="209" t="s">
        <v>20</v>
      </c>
      <c r="I860" s="210"/>
      <c r="J860" s="205"/>
      <c r="K860" s="205"/>
      <c r="L860" s="211"/>
      <c r="M860" s="212"/>
      <c r="N860" s="213"/>
      <c r="O860" s="213"/>
      <c r="P860" s="213"/>
      <c r="Q860" s="213"/>
      <c r="R860" s="213"/>
      <c r="S860" s="213"/>
      <c r="T860" s="214"/>
      <c r="AT860" s="215" t="s">
        <v>168</v>
      </c>
      <c r="AU860" s="215" t="s">
        <v>176</v>
      </c>
      <c r="AV860" s="12" t="s">
        <v>22</v>
      </c>
      <c r="AW860" s="12" t="s">
        <v>37</v>
      </c>
      <c r="AX860" s="12" t="s">
        <v>73</v>
      </c>
      <c r="AY860" s="215" t="s">
        <v>159</v>
      </c>
    </row>
    <row r="861" spans="2:51" s="12" customFormat="1" ht="13.5">
      <c r="B861" s="204"/>
      <c r="C861" s="205"/>
      <c r="D861" s="206" t="s">
        <v>168</v>
      </c>
      <c r="E861" s="207" t="s">
        <v>20</v>
      </c>
      <c r="F861" s="208" t="s">
        <v>304</v>
      </c>
      <c r="G861" s="205"/>
      <c r="H861" s="209" t="s">
        <v>20</v>
      </c>
      <c r="I861" s="210"/>
      <c r="J861" s="205"/>
      <c r="K861" s="205"/>
      <c r="L861" s="211"/>
      <c r="M861" s="212"/>
      <c r="N861" s="213"/>
      <c r="O861" s="213"/>
      <c r="P861" s="213"/>
      <c r="Q861" s="213"/>
      <c r="R861" s="213"/>
      <c r="S861" s="213"/>
      <c r="T861" s="214"/>
      <c r="AT861" s="215" t="s">
        <v>168</v>
      </c>
      <c r="AU861" s="215" t="s">
        <v>176</v>
      </c>
      <c r="AV861" s="12" t="s">
        <v>22</v>
      </c>
      <c r="AW861" s="12" t="s">
        <v>37</v>
      </c>
      <c r="AX861" s="12" t="s">
        <v>73</v>
      </c>
      <c r="AY861" s="215" t="s">
        <v>159</v>
      </c>
    </row>
    <row r="862" spans="2:51" s="13" customFormat="1" ht="13.5">
      <c r="B862" s="216"/>
      <c r="C862" s="217"/>
      <c r="D862" s="218" t="s">
        <v>168</v>
      </c>
      <c r="E862" s="219" t="s">
        <v>20</v>
      </c>
      <c r="F862" s="220" t="s">
        <v>956</v>
      </c>
      <c r="G862" s="217"/>
      <c r="H862" s="221">
        <v>2.565</v>
      </c>
      <c r="I862" s="222"/>
      <c r="J862" s="217"/>
      <c r="K862" s="217"/>
      <c r="L862" s="223"/>
      <c r="M862" s="224"/>
      <c r="N862" s="225"/>
      <c r="O862" s="225"/>
      <c r="P862" s="225"/>
      <c r="Q862" s="225"/>
      <c r="R862" s="225"/>
      <c r="S862" s="225"/>
      <c r="T862" s="226"/>
      <c r="AT862" s="227" t="s">
        <v>168</v>
      </c>
      <c r="AU862" s="227" t="s">
        <v>176</v>
      </c>
      <c r="AV862" s="13" t="s">
        <v>81</v>
      </c>
      <c r="AW862" s="13" t="s">
        <v>37</v>
      </c>
      <c r="AX862" s="13" t="s">
        <v>73</v>
      </c>
      <c r="AY862" s="227" t="s">
        <v>159</v>
      </c>
    </row>
    <row r="863" spans="2:65" s="1" customFormat="1" ht="22.5" customHeight="1">
      <c r="B863" s="34"/>
      <c r="C863" s="192" t="s">
        <v>957</v>
      </c>
      <c r="D863" s="192" t="s">
        <v>161</v>
      </c>
      <c r="E863" s="193" t="s">
        <v>958</v>
      </c>
      <c r="F863" s="194" t="s">
        <v>959</v>
      </c>
      <c r="G863" s="195" t="s">
        <v>235</v>
      </c>
      <c r="H863" s="196">
        <v>144.112</v>
      </c>
      <c r="I863" s="197"/>
      <c r="J863" s="198">
        <f>ROUND(I863*H863,2)</f>
        <v>0</v>
      </c>
      <c r="K863" s="194" t="s">
        <v>20</v>
      </c>
      <c r="L863" s="54"/>
      <c r="M863" s="199" t="s">
        <v>20</v>
      </c>
      <c r="N863" s="200" t="s">
        <v>44</v>
      </c>
      <c r="O863" s="35"/>
      <c r="P863" s="201">
        <f>O863*H863</f>
        <v>0</v>
      </c>
      <c r="Q863" s="201">
        <v>0.00158</v>
      </c>
      <c r="R863" s="201">
        <f>Q863*H863</f>
        <v>0.22769696</v>
      </c>
      <c r="S863" s="201">
        <v>0</v>
      </c>
      <c r="T863" s="202">
        <f>S863*H863</f>
        <v>0</v>
      </c>
      <c r="AR863" s="17" t="s">
        <v>166</v>
      </c>
      <c r="AT863" s="17" t="s">
        <v>161</v>
      </c>
      <c r="AU863" s="17" t="s">
        <v>176</v>
      </c>
      <c r="AY863" s="17" t="s">
        <v>159</v>
      </c>
      <c r="BE863" s="203">
        <f>IF(N863="základní",J863,0)</f>
        <v>0</v>
      </c>
      <c r="BF863" s="203">
        <f>IF(N863="snížená",J863,0)</f>
        <v>0</v>
      </c>
      <c r="BG863" s="203">
        <f>IF(N863="zákl. přenesená",J863,0)</f>
        <v>0</v>
      </c>
      <c r="BH863" s="203">
        <f>IF(N863="sníž. přenesená",J863,0)</f>
        <v>0</v>
      </c>
      <c r="BI863" s="203">
        <f>IF(N863="nulová",J863,0)</f>
        <v>0</v>
      </c>
      <c r="BJ863" s="17" t="s">
        <v>22</v>
      </c>
      <c r="BK863" s="203">
        <f>ROUND(I863*H863,2)</f>
        <v>0</v>
      </c>
      <c r="BL863" s="17" t="s">
        <v>166</v>
      </c>
      <c r="BM863" s="17" t="s">
        <v>960</v>
      </c>
    </row>
    <row r="864" spans="2:51" s="12" customFormat="1" ht="27">
      <c r="B864" s="204"/>
      <c r="C864" s="205"/>
      <c r="D864" s="206" t="s">
        <v>168</v>
      </c>
      <c r="E864" s="207" t="s">
        <v>20</v>
      </c>
      <c r="F864" s="208" t="s">
        <v>831</v>
      </c>
      <c r="G864" s="205"/>
      <c r="H864" s="209" t="s">
        <v>20</v>
      </c>
      <c r="I864" s="210"/>
      <c r="J864" s="205"/>
      <c r="K864" s="205"/>
      <c r="L864" s="211"/>
      <c r="M864" s="212"/>
      <c r="N864" s="213"/>
      <c r="O864" s="213"/>
      <c r="P864" s="213"/>
      <c r="Q864" s="213"/>
      <c r="R864" s="213"/>
      <c r="S864" s="213"/>
      <c r="T864" s="214"/>
      <c r="AT864" s="215" t="s">
        <v>168</v>
      </c>
      <c r="AU864" s="215" t="s">
        <v>176</v>
      </c>
      <c r="AV864" s="12" t="s">
        <v>22</v>
      </c>
      <c r="AW864" s="12" t="s">
        <v>37</v>
      </c>
      <c r="AX864" s="12" t="s">
        <v>73</v>
      </c>
      <c r="AY864" s="215" t="s">
        <v>159</v>
      </c>
    </row>
    <row r="865" spans="2:51" s="12" customFormat="1" ht="13.5">
      <c r="B865" s="204"/>
      <c r="C865" s="205"/>
      <c r="D865" s="206" t="s">
        <v>168</v>
      </c>
      <c r="E865" s="207" t="s">
        <v>20</v>
      </c>
      <c r="F865" s="208" t="s">
        <v>170</v>
      </c>
      <c r="G865" s="205"/>
      <c r="H865" s="209" t="s">
        <v>20</v>
      </c>
      <c r="I865" s="210"/>
      <c r="J865" s="205"/>
      <c r="K865" s="205"/>
      <c r="L865" s="211"/>
      <c r="M865" s="212"/>
      <c r="N865" s="213"/>
      <c r="O865" s="213"/>
      <c r="P865" s="213"/>
      <c r="Q865" s="213"/>
      <c r="R865" s="213"/>
      <c r="S865" s="213"/>
      <c r="T865" s="214"/>
      <c r="AT865" s="215" t="s">
        <v>168</v>
      </c>
      <c r="AU865" s="215" t="s">
        <v>176</v>
      </c>
      <c r="AV865" s="12" t="s">
        <v>22</v>
      </c>
      <c r="AW865" s="12" t="s">
        <v>37</v>
      </c>
      <c r="AX865" s="12" t="s">
        <v>73</v>
      </c>
      <c r="AY865" s="215" t="s">
        <v>159</v>
      </c>
    </row>
    <row r="866" spans="2:51" s="12" customFormat="1" ht="13.5">
      <c r="B866" s="204"/>
      <c r="C866" s="205"/>
      <c r="D866" s="206" t="s">
        <v>168</v>
      </c>
      <c r="E866" s="207" t="s">
        <v>20</v>
      </c>
      <c r="F866" s="208" t="s">
        <v>924</v>
      </c>
      <c r="G866" s="205"/>
      <c r="H866" s="209" t="s">
        <v>20</v>
      </c>
      <c r="I866" s="210"/>
      <c r="J866" s="205"/>
      <c r="K866" s="205"/>
      <c r="L866" s="211"/>
      <c r="M866" s="212"/>
      <c r="N866" s="213"/>
      <c r="O866" s="213"/>
      <c r="P866" s="213"/>
      <c r="Q866" s="213"/>
      <c r="R866" s="213"/>
      <c r="S866" s="213"/>
      <c r="T866" s="214"/>
      <c r="AT866" s="215" t="s">
        <v>168</v>
      </c>
      <c r="AU866" s="215" t="s">
        <v>176</v>
      </c>
      <c r="AV866" s="12" t="s">
        <v>22</v>
      </c>
      <c r="AW866" s="12" t="s">
        <v>37</v>
      </c>
      <c r="AX866" s="12" t="s">
        <v>73</v>
      </c>
      <c r="AY866" s="215" t="s">
        <v>159</v>
      </c>
    </row>
    <row r="867" spans="2:51" s="12" customFormat="1" ht="13.5">
      <c r="B867" s="204"/>
      <c r="C867" s="205"/>
      <c r="D867" s="206" t="s">
        <v>168</v>
      </c>
      <c r="E867" s="207" t="s">
        <v>20</v>
      </c>
      <c r="F867" s="208" t="s">
        <v>623</v>
      </c>
      <c r="G867" s="205"/>
      <c r="H867" s="209" t="s">
        <v>20</v>
      </c>
      <c r="I867" s="210"/>
      <c r="J867" s="205"/>
      <c r="K867" s="205"/>
      <c r="L867" s="211"/>
      <c r="M867" s="212"/>
      <c r="N867" s="213"/>
      <c r="O867" s="213"/>
      <c r="P867" s="213"/>
      <c r="Q867" s="213"/>
      <c r="R867" s="213"/>
      <c r="S867" s="213"/>
      <c r="T867" s="214"/>
      <c r="AT867" s="215" t="s">
        <v>168</v>
      </c>
      <c r="AU867" s="215" t="s">
        <v>176</v>
      </c>
      <c r="AV867" s="12" t="s">
        <v>22</v>
      </c>
      <c r="AW867" s="12" t="s">
        <v>37</v>
      </c>
      <c r="AX867" s="12" t="s">
        <v>73</v>
      </c>
      <c r="AY867" s="215" t="s">
        <v>159</v>
      </c>
    </row>
    <row r="868" spans="2:51" s="13" customFormat="1" ht="13.5">
      <c r="B868" s="216"/>
      <c r="C868" s="217"/>
      <c r="D868" s="206" t="s">
        <v>168</v>
      </c>
      <c r="E868" s="240" t="s">
        <v>20</v>
      </c>
      <c r="F868" s="238" t="s">
        <v>925</v>
      </c>
      <c r="G868" s="217"/>
      <c r="H868" s="239">
        <v>19.4</v>
      </c>
      <c r="I868" s="222"/>
      <c r="J868" s="217"/>
      <c r="K868" s="217"/>
      <c r="L868" s="223"/>
      <c r="M868" s="224"/>
      <c r="N868" s="225"/>
      <c r="O868" s="225"/>
      <c r="P868" s="225"/>
      <c r="Q868" s="225"/>
      <c r="R868" s="225"/>
      <c r="S868" s="225"/>
      <c r="T868" s="226"/>
      <c r="AT868" s="227" t="s">
        <v>168</v>
      </c>
      <c r="AU868" s="227" t="s">
        <v>176</v>
      </c>
      <c r="AV868" s="13" t="s">
        <v>81</v>
      </c>
      <c r="AW868" s="13" t="s">
        <v>37</v>
      </c>
      <c r="AX868" s="13" t="s">
        <v>73</v>
      </c>
      <c r="AY868" s="227" t="s">
        <v>159</v>
      </c>
    </row>
    <row r="869" spans="2:51" s="12" customFormat="1" ht="13.5">
      <c r="B869" s="204"/>
      <c r="C869" s="205"/>
      <c r="D869" s="206" t="s">
        <v>168</v>
      </c>
      <c r="E869" s="207" t="s">
        <v>20</v>
      </c>
      <c r="F869" s="208" t="s">
        <v>627</v>
      </c>
      <c r="G869" s="205"/>
      <c r="H869" s="209" t="s">
        <v>20</v>
      </c>
      <c r="I869" s="210"/>
      <c r="J869" s="205"/>
      <c r="K869" s="205"/>
      <c r="L869" s="211"/>
      <c r="M869" s="212"/>
      <c r="N869" s="213"/>
      <c r="O869" s="213"/>
      <c r="P869" s="213"/>
      <c r="Q869" s="213"/>
      <c r="R869" s="213"/>
      <c r="S869" s="213"/>
      <c r="T869" s="214"/>
      <c r="AT869" s="215" t="s">
        <v>168</v>
      </c>
      <c r="AU869" s="215" t="s">
        <v>176</v>
      </c>
      <c r="AV869" s="12" t="s">
        <v>22</v>
      </c>
      <c r="AW869" s="12" t="s">
        <v>37</v>
      </c>
      <c r="AX869" s="12" t="s">
        <v>73</v>
      </c>
      <c r="AY869" s="215" t="s">
        <v>159</v>
      </c>
    </row>
    <row r="870" spans="2:51" s="13" customFormat="1" ht="13.5">
      <c r="B870" s="216"/>
      <c r="C870" s="217"/>
      <c r="D870" s="206" t="s">
        <v>168</v>
      </c>
      <c r="E870" s="240" t="s">
        <v>20</v>
      </c>
      <c r="F870" s="238" t="s">
        <v>926</v>
      </c>
      <c r="G870" s="217"/>
      <c r="H870" s="239">
        <v>23.08</v>
      </c>
      <c r="I870" s="222"/>
      <c r="J870" s="217"/>
      <c r="K870" s="217"/>
      <c r="L870" s="223"/>
      <c r="M870" s="224"/>
      <c r="N870" s="225"/>
      <c r="O870" s="225"/>
      <c r="P870" s="225"/>
      <c r="Q870" s="225"/>
      <c r="R870" s="225"/>
      <c r="S870" s="225"/>
      <c r="T870" s="226"/>
      <c r="AT870" s="227" t="s">
        <v>168</v>
      </c>
      <c r="AU870" s="227" t="s">
        <v>176</v>
      </c>
      <c r="AV870" s="13" t="s">
        <v>81</v>
      </c>
      <c r="AW870" s="13" t="s">
        <v>37</v>
      </c>
      <c r="AX870" s="13" t="s">
        <v>73</v>
      </c>
      <c r="AY870" s="227" t="s">
        <v>159</v>
      </c>
    </row>
    <row r="871" spans="2:51" s="12" customFormat="1" ht="13.5">
      <c r="B871" s="204"/>
      <c r="C871" s="205"/>
      <c r="D871" s="206" t="s">
        <v>168</v>
      </c>
      <c r="E871" s="207" t="s">
        <v>20</v>
      </c>
      <c r="F871" s="208" t="s">
        <v>630</v>
      </c>
      <c r="G871" s="205"/>
      <c r="H871" s="209" t="s">
        <v>20</v>
      </c>
      <c r="I871" s="210"/>
      <c r="J871" s="205"/>
      <c r="K871" s="205"/>
      <c r="L871" s="211"/>
      <c r="M871" s="212"/>
      <c r="N871" s="213"/>
      <c r="O871" s="213"/>
      <c r="P871" s="213"/>
      <c r="Q871" s="213"/>
      <c r="R871" s="213"/>
      <c r="S871" s="213"/>
      <c r="T871" s="214"/>
      <c r="AT871" s="215" t="s">
        <v>168</v>
      </c>
      <c r="AU871" s="215" t="s">
        <v>176</v>
      </c>
      <c r="AV871" s="12" t="s">
        <v>22</v>
      </c>
      <c r="AW871" s="12" t="s">
        <v>37</v>
      </c>
      <c r="AX871" s="12" t="s">
        <v>73</v>
      </c>
      <c r="AY871" s="215" t="s">
        <v>159</v>
      </c>
    </row>
    <row r="872" spans="2:51" s="13" customFormat="1" ht="13.5">
      <c r="B872" s="216"/>
      <c r="C872" s="217"/>
      <c r="D872" s="206" t="s">
        <v>168</v>
      </c>
      <c r="E872" s="240" t="s">
        <v>20</v>
      </c>
      <c r="F872" s="238" t="s">
        <v>927</v>
      </c>
      <c r="G872" s="217"/>
      <c r="H872" s="239">
        <v>21.723</v>
      </c>
      <c r="I872" s="222"/>
      <c r="J872" s="217"/>
      <c r="K872" s="217"/>
      <c r="L872" s="223"/>
      <c r="M872" s="224"/>
      <c r="N872" s="225"/>
      <c r="O872" s="225"/>
      <c r="P872" s="225"/>
      <c r="Q872" s="225"/>
      <c r="R872" s="225"/>
      <c r="S872" s="225"/>
      <c r="T872" s="226"/>
      <c r="AT872" s="227" t="s">
        <v>168</v>
      </c>
      <c r="AU872" s="227" t="s">
        <v>176</v>
      </c>
      <c r="AV872" s="13" t="s">
        <v>81</v>
      </c>
      <c r="AW872" s="13" t="s">
        <v>37</v>
      </c>
      <c r="AX872" s="13" t="s">
        <v>73</v>
      </c>
      <c r="AY872" s="227" t="s">
        <v>159</v>
      </c>
    </row>
    <row r="873" spans="2:51" s="12" customFormat="1" ht="13.5">
      <c r="B873" s="204"/>
      <c r="C873" s="205"/>
      <c r="D873" s="206" t="s">
        <v>168</v>
      </c>
      <c r="E873" s="207" t="s">
        <v>20</v>
      </c>
      <c r="F873" s="208" t="s">
        <v>633</v>
      </c>
      <c r="G873" s="205"/>
      <c r="H873" s="209" t="s">
        <v>20</v>
      </c>
      <c r="I873" s="210"/>
      <c r="J873" s="205"/>
      <c r="K873" s="205"/>
      <c r="L873" s="211"/>
      <c r="M873" s="212"/>
      <c r="N873" s="213"/>
      <c r="O873" s="213"/>
      <c r="P873" s="213"/>
      <c r="Q873" s="213"/>
      <c r="R873" s="213"/>
      <c r="S873" s="213"/>
      <c r="T873" s="214"/>
      <c r="AT873" s="215" t="s">
        <v>168</v>
      </c>
      <c r="AU873" s="215" t="s">
        <v>176</v>
      </c>
      <c r="AV873" s="12" t="s">
        <v>22</v>
      </c>
      <c r="AW873" s="12" t="s">
        <v>37</v>
      </c>
      <c r="AX873" s="12" t="s">
        <v>73</v>
      </c>
      <c r="AY873" s="215" t="s">
        <v>159</v>
      </c>
    </row>
    <row r="874" spans="2:51" s="13" customFormat="1" ht="13.5">
      <c r="B874" s="216"/>
      <c r="C874" s="217"/>
      <c r="D874" s="206" t="s">
        <v>168</v>
      </c>
      <c r="E874" s="240" t="s">
        <v>20</v>
      </c>
      <c r="F874" s="238" t="s">
        <v>928</v>
      </c>
      <c r="G874" s="217"/>
      <c r="H874" s="239">
        <v>39.255</v>
      </c>
      <c r="I874" s="222"/>
      <c r="J874" s="217"/>
      <c r="K874" s="217"/>
      <c r="L874" s="223"/>
      <c r="M874" s="224"/>
      <c r="N874" s="225"/>
      <c r="O874" s="225"/>
      <c r="P874" s="225"/>
      <c r="Q874" s="225"/>
      <c r="R874" s="225"/>
      <c r="S874" s="225"/>
      <c r="T874" s="226"/>
      <c r="AT874" s="227" t="s">
        <v>168</v>
      </c>
      <c r="AU874" s="227" t="s">
        <v>176</v>
      </c>
      <c r="AV874" s="13" t="s">
        <v>81</v>
      </c>
      <c r="AW874" s="13" t="s">
        <v>37</v>
      </c>
      <c r="AX874" s="13" t="s">
        <v>73</v>
      </c>
      <c r="AY874" s="227" t="s">
        <v>159</v>
      </c>
    </row>
    <row r="875" spans="2:51" s="12" customFormat="1" ht="13.5">
      <c r="B875" s="204"/>
      <c r="C875" s="205"/>
      <c r="D875" s="206" t="s">
        <v>168</v>
      </c>
      <c r="E875" s="207" t="s">
        <v>20</v>
      </c>
      <c r="F875" s="208" t="s">
        <v>637</v>
      </c>
      <c r="G875" s="205"/>
      <c r="H875" s="209" t="s">
        <v>20</v>
      </c>
      <c r="I875" s="210"/>
      <c r="J875" s="205"/>
      <c r="K875" s="205"/>
      <c r="L875" s="211"/>
      <c r="M875" s="212"/>
      <c r="N875" s="213"/>
      <c r="O875" s="213"/>
      <c r="P875" s="213"/>
      <c r="Q875" s="213"/>
      <c r="R875" s="213"/>
      <c r="S875" s="213"/>
      <c r="T875" s="214"/>
      <c r="AT875" s="215" t="s">
        <v>168</v>
      </c>
      <c r="AU875" s="215" t="s">
        <v>176</v>
      </c>
      <c r="AV875" s="12" t="s">
        <v>22</v>
      </c>
      <c r="AW875" s="12" t="s">
        <v>37</v>
      </c>
      <c r="AX875" s="12" t="s">
        <v>73</v>
      </c>
      <c r="AY875" s="215" t="s">
        <v>159</v>
      </c>
    </row>
    <row r="876" spans="2:51" s="13" customFormat="1" ht="13.5">
      <c r="B876" s="216"/>
      <c r="C876" s="217"/>
      <c r="D876" s="206" t="s">
        <v>168</v>
      </c>
      <c r="E876" s="240" t="s">
        <v>20</v>
      </c>
      <c r="F876" s="238" t="s">
        <v>929</v>
      </c>
      <c r="G876" s="217"/>
      <c r="H876" s="239">
        <v>23.15</v>
      </c>
      <c r="I876" s="222"/>
      <c r="J876" s="217"/>
      <c r="K876" s="217"/>
      <c r="L876" s="223"/>
      <c r="M876" s="224"/>
      <c r="N876" s="225"/>
      <c r="O876" s="225"/>
      <c r="P876" s="225"/>
      <c r="Q876" s="225"/>
      <c r="R876" s="225"/>
      <c r="S876" s="225"/>
      <c r="T876" s="226"/>
      <c r="AT876" s="227" t="s">
        <v>168</v>
      </c>
      <c r="AU876" s="227" t="s">
        <v>176</v>
      </c>
      <c r="AV876" s="13" t="s">
        <v>81</v>
      </c>
      <c r="AW876" s="13" t="s">
        <v>37</v>
      </c>
      <c r="AX876" s="13" t="s">
        <v>73</v>
      </c>
      <c r="AY876" s="227" t="s">
        <v>159</v>
      </c>
    </row>
    <row r="877" spans="2:51" s="12" customFormat="1" ht="13.5">
      <c r="B877" s="204"/>
      <c r="C877" s="205"/>
      <c r="D877" s="206" t="s">
        <v>168</v>
      </c>
      <c r="E877" s="207" t="s">
        <v>20</v>
      </c>
      <c r="F877" s="208" t="s">
        <v>170</v>
      </c>
      <c r="G877" s="205"/>
      <c r="H877" s="209" t="s">
        <v>20</v>
      </c>
      <c r="I877" s="210"/>
      <c r="J877" s="205"/>
      <c r="K877" s="205"/>
      <c r="L877" s="211"/>
      <c r="M877" s="212"/>
      <c r="N877" s="213"/>
      <c r="O877" s="213"/>
      <c r="P877" s="213"/>
      <c r="Q877" s="213"/>
      <c r="R877" s="213"/>
      <c r="S877" s="213"/>
      <c r="T877" s="214"/>
      <c r="AT877" s="215" t="s">
        <v>168</v>
      </c>
      <c r="AU877" s="215" t="s">
        <v>176</v>
      </c>
      <c r="AV877" s="12" t="s">
        <v>22</v>
      </c>
      <c r="AW877" s="12" t="s">
        <v>37</v>
      </c>
      <c r="AX877" s="12" t="s">
        <v>73</v>
      </c>
      <c r="AY877" s="215" t="s">
        <v>159</v>
      </c>
    </row>
    <row r="878" spans="2:51" s="12" customFormat="1" ht="13.5">
      <c r="B878" s="204"/>
      <c r="C878" s="205"/>
      <c r="D878" s="206" t="s">
        <v>168</v>
      </c>
      <c r="E878" s="207" t="s">
        <v>20</v>
      </c>
      <c r="F878" s="208" t="s">
        <v>930</v>
      </c>
      <c r="G878" s="205"/>
      <c r="H878" s="209" t="s">
        <v>20</v>
      </c>
      <c r="I878" s="210"/>
      <c r="J878" s="205"/>
      <c r="K878" s="205"/>
      <c r="L878" s="211"/>
      <c r="M878" s="212"/>
      <c r="N878" s="213"/>
      <c r="O878" s="213"/>
      <c r="P878" s="213"/>
      <c r="Q878" s="213"/>
      <c r="R878" s="213"/>
      <c r="S878" s="213"/>
      <c r="T878" s="214"/>
      <c r="AT878" s="215" t="s">
        <v>168</v>
      </c>
      <c r="AU878" s="215" t="s">
        <v>176</v>
      </c>
      <c r="AV878" s="12" t="s">
        <v>22</v>
      </c>
      <c r="AW878" s="12" t="s">
        <v>37</v>
      </c>
      <c r="AX878" s="12" t="s">
        <v>73</v>
      </c>
      <c r="AY878" s="215" t="s">
        <v>159</v>
      </c>
    </row>
    <row r="879" spans="2:51" s="12" customFormat="1" ht="13.5">
      <c r="B879" s="204"/>
      <c r="C879" s="205"/>
      <c r="D879" s="206" t="s">
        <v>168</v>
      </c>
      <c r="E879" s="207" t="s">
        <v>20</v>
      </c>
      <c r="F879" s="208" t="s">
        <v>630</v>
      </c>
      <c r="G879" s="205"/>
      <c r="H879" s="209" t="s">
        <v>20</v>
      </c>
      <c r="I879" s="210"/>
      <c r="J879" s="205"/>
      <c r="K879" s="205"/>
      <c r="L879" s="211"/>
      <c r="M879" s="212"/>
      <c r="N879" s="213"/>
      <c r="O879" s="213"/>
      <c r="P879" s="213"/>
      <c r="Q879" s="213"/>
      <c r="R879" s="213"/>
      <c r="S879" s="213"/>
      <c r="T879" s="214"/>
      <c r="AT879" s="215" t="s">
        <v>168</v>
      </c>
      <c r="AU879" s="215" t="s">
        <v>176</v>
      </c>
      <c r="AV879" s="12" t="s">
        <v>22</v>
      </c>
      <c r="AW879" s="12" t="s">
        <v>37</v>
      </c>
      <c r="AX879" s="12" t="s">
        <v>73</v>
      </c>
      <c r="AY879" s="215" t="s">
        <v>159</v>
      </c>
    </row>
    <row r="880" spans="2:51" s="13" customFormat="1" ht="13.5">
      <c r="B880" s="216"/>
      <c r="C880" s="217"/>
      <c r="D880" s="206" t="s">
        <v>168</v>
      </c>
      <c r="E880" s="240" t="s">
        <v>20</v>
      </c>
      <c r="F880" s="238" t="s">
        <v>931</v>
      </c>
      <c r="G880" s="217"/>
      <c r="H880" s="239">
        <v>13.304</v>
      </c>
      <c r="I880" s="222"/>
      <c r="J880" s="217"/>
      <c r="K880" s="217"/>
      <c r="L880" s="223"/>
      <c r="M880" s="224"/>
      <c r="N880" s="225"/>
      <c r="O880" s="225"/>
      <c r="P880" s="225"/>
      <c r="Q880" s="225"/>
      <c r="R880" s="225"/>
      <c r="S880" s="225"/>
      <c r="T880" s="226"/>
      <c r="AT880" s="227" t="s">
        <v>168</v>
      </c>
      <c r="AU880" s="227" t="s">
        <v>176</v>
      </c>
      <c r="AV880" s="13" t="s">
        <v>81</v>
      </c>
      <c r="AW880" s="13" t="s">
        <v>37</v>
      </c>
      <c r="AX880" s="13" t="s">
        <v>73</v>
      </c>
      <c r="AY880" s="227" t="s">
        <v>159</v>
      </c>
    </row>
    <row r="881" spans="2:51" s="13" customFormat="1" ht="13.5">
      <c r="B881" s="216"/>
      <c r="C881" s="217"/>
      <c r="D881" s="218" t="s">
        <v>168</v>
      </c>
      <c r="E881" s="219" t="s">
        <v>20</v>
      </c>
      <c r="F881" s="220" t="s">
        <v>932</v>
      </c>
      <c r="G881" s="217"/>
      <c r="H881" s="221">
        <v>4.2</v>
      </c>
      <c r="I881" s="222"/>
      <c r="J881" s="217"/>
      <c r="K881" s="217"/>
      <c r="L881" s="223"/>
      <c r="M881" s="224"/>
      <c r="N881" s="225"/>
      <c r="O881" s="225"/>
      <c r="P881" s="225"/>
      <c r="Q881" s="225"/>
      <c r="R881" s="225"/>
      <c r="S881" s="225"/>
      <c r="T881" s="226"/>
      <c r="AT881" s="227" t="s">
        <v>168</v>
      </c>
      <c r="AU881" s="227" t="s">
        <v>176</v>
      </c>
      <c r="AV881" s="13" t="s">
        <v>81</v>
      </c>
      <c r="AW881" s="13" t="s">
        <v>37</v>
      </c>
      <c r="AX881" s="13" t="s">
        <v>73</v>
      </c>
      <c r="AY881" s="227" t="s">
        <v>159</v>
      </c>
    </row>
    <row r="882" spans="2:65" s="1" customFormat="1" ht="22.5" customHeight="1">
      <c r="B882" s="34"/>
      <c r="C882" s="192" t="s">
        <v>961</v>
      </c>
      <c r="D882" s="192" t="s">
        <v>161</v>
      </c>
      <c r="E882" s="193" t="s">
        <v>962</v>
      </c>
      <c r="F882" s="194" t="s">
        <v>963</v>
      </c>
      <c r="G882" s="195" t="s">
        <v>275</v>
      </c>
      <c r="H882" s="196">
        <v>1</v>
      </c>
      <c r="I882" s="197"/>
      <c r="J882" s="198">
        <f>ROUND(I882*H882,2)</f>
        <v>0</v>
      </c>
      <c r="K882" s="194" t="s">
        <v>165</v>
      </c>
      <c r="L882" s="54"/>
      <c r="M882" s="199" t="s">
        <v>20</v>
      </c>
      <c r="N882" s="200" t="s">
        <v>44</v>
      </c>
      <c r="O882" s="35"/>
      <c r="P882" s="201">
        <f>O882*H882</f>
        <v>0</v>
      </c>
      <c r="Q882" s="201">
        <v>0.04684</v>
      </c>
      <c r="R882" s="201">
        <f>Q882*H882</f>
        <v>0.04684</v>
      </c>
      <c r="S882" s="201">
        <v>0</v>
      </c>
      <c r="T882" s="202">
        <f>S882*H882</f>
        <v>0</v>
      </c>
      <c r="AR882" s="17" t="s">
        <v>166</v>
      </c>
      <c r="AT882" s="17" t="s">
        <v>161</v>
      </c>
      <c r="AU882" s="17" t="s">
        <v>176</v>
      </c>
      <c r="AY882" s="17" t="s">
        <v>159</v>
      </c>
      <c r="BE882" s="203">
        <f>IF(N882="základní",J882,0)</f>
        <v>0</v>
      </c>
      <c r="BF882" s="203">
        <f>IF(N882="snížená",J882,0)</f>
        <v>0</v>
      </c>
      <c r="BG882" s="203">
        <f>IF(N882="zákl. přenesená",J882,0)</f>
        <v>0</v>
      </c>
      <c r="BH882" s="203">
        <f>IF(N882="sníž. přenesená",J882,0)</f>
        <v>0</v>
      </c>
      <c r="BI882" s="203">
        <f>IF(N882="nulová",J882,0)</f>
        <v>0</v>
      </c>
      <c r="BJ882" s="17" t="s">
        <v>22</v>
      </c>
      <c r="BK882" s="203">
        <f>ROUND(I882*H882,2)</f>
        <v>0</v>
      </c>
      <c r="BL882" s="17" t="s">
        <v>166</v>
      </c>
      <c r="BM882" s="17" t="s">
        <v>964</v>
      </c>
    </row>
    <row r="883" spans="2:51" s="12" customFormat="1" ht="13.5">
      <c r="B883" s="204"/>
      <c r="C883" s="205"/>
      <c r="D883" s="206" t="s">
        <v>168</v>
      </c>
      <c r="E883" s="207" t="s">
        <v>20</v>
      </c>
      <c r="F883" s="208" t="s">
        <v>965</v>
      </c>
      <c r="G883" s="205"/>
      <c r="H883" s="209" t="s">
        <v>20</v>
      </c>
      <c r="I883" s="210"/>
      <c r="J883" s="205"/>
      <c r="K883" s="205"/>
      <c r="L883" s="211"/>
      <c r="M883" s="212"/>
      <c r="N883" s="213"/>
      <c r="O883" s="213"/>
      <c r="P883" s="213"/>
      <c r="Q883" s="213"/>
      <c r="R883" s="213"/>
      <c r="S883" s="213"/>
      <c r="T883" s="214"/>
      <c r="AT883" s="215" t="s">
        <v>168</v>
      </c>
      <c r="AU883" s="215" t="s">
        <v>176</v>
      </c>
      <c r="AV883" s="12" t="s">
        <v>22</v>
      </c>
      <c r="AW883" s="12" t="s">
        <v>37</v>
      </c>
      <c r="AX883" s="12" t="s">
        <v>73</v>
      </c>
      <c r="AY883" s="215" t="s">
        <v>159</v>
      </c>
    </row>
    <row r="884" spans="2:51" s="12" customFormat="1" ht="13.5">
      <c r="B884" s="204"/>
      <c r="C884" s="205"/>
      <c r="D884" s="206" t="s">
        <v>168</v>
      </c>
      <c r="E884" s="207" t="s">
        <v>20</v>
      </c>
      <c r="F884" s="208" t="s">
        <v>170</v>
      </c>
      <c r="G884" s="205"/>
      <c r="H884" s="209" t="s">
        <v>20</v>
      </c>
      <c r="I884" s="210"/>
      <c r="J884" s="205"/>
      <c r="K884" s="205"/>
      <c r="L884" s="211"/>
      <c r="M884" s="212"/>
      <c r="N884" s="213"/>
      <c r="O884" s="213"/>
      <c r="P884" s="213"/>
      <c r="Q884" s="213"/>
      <c r="R884" s="213"/>
      <c r="S884" s="213"/>
      <c r="T884" s="214"/>
      <c r="AT884" s="215" t="s">
        <v>168</v>
      </c>
      <c r="AU884" s="215" t="s">
        <v>176</v>
      </c>
      <c r="AV884" s="12" t="s">
        <v>22</v>
      </c>
      <c r="AW884" s="12" t="s">
        <v>37</v>
      </c>
      <c r="AX884" s="12" t="s">
        <v>73</v>
      </c>
      <c r="AY884" s="215" t="s">
        <v>159</v>
      </c>
    </row>
    <row r="885" spans="2:51" s="13" customFormat="1" ht="13.5">
      <c r="B885" s="216"/>
      <c r="C885" s="217"/>
      <c r="D885" s="218" t="s">
        <v>168</v>
      </c>
      <c r="E885" s="219" t="s">
        <v>20</v>
      </c>
      <c r="F885" s="220" t="s">
        <v>370</v>
      </c>
      <c r="G885" s="217"/>
      <c r="H885" s="221">
        <v>1</v>
      </c>
      <c r="I885" s="222"/>
      <c r="J885" s="217"/>
      <c r="K885" s="217"/>
      <c r="L885" s="223"/>
      <c r="M885" s="224"/>
      <c r="N885" s="225"/>
      <c r="O885" s="225"/>
      <c r="P885" s="225"/>
      <c r="Q885" s="225"/>
      <c r="R885" s="225"/>
      <c r="S885" s="225"/>
      <c r="T885" s="226"/>
      <c r="AT885" s="227" t="s">
        <v>168</v>
      </c>
      <c r="AU885" s="227" t="s">
        <v>176</v>
      </c>
      <c r="AV885" s="13" t="s">
        <v>81</v>
      </c>
      <c r="AW885" s="13" t="s">
        <v>37</v>
      </c>
      <c r="AX885" s="13" t="s">
        <v>73</v>
      </c>
      <c r="AY885" s="227" t="s">
        <v>159</v>
      </c>
    </row>
    <row r="886" spans="2:65" s="1" customFormat="1" ht="22.5" customHeight="1">
      <c r="B886" s="34"/>
      <c r="C886" s="192" t="s">
        <v>966</v>
      </c>
      <c r="D886" s="192" t="s">
        <v>161</v>
      </c>
      <c r="E886" s="193" t="s">
        <v>967</v>
      </c>
      <c r="F886" s="194" t="s">
        <v>968</v>
      </c>
      <c r="G886" s="195" t="s">
        <v>235</v>
      </c>
      <c r="H886" s="196">
        <v>284.94</v>
      </c>
      <c r="I886" s="197"/>
      <c r="J886" s="198">
        <f>ROUND(I886*H886,2)</f>
        <v>0</v>
      </c>
      <c r="K886" s="194" t="s">
        <v>20</v>
      </c>
      <c r="L886" s="54"/>
      <c r="M886" s="199" t="s">
        <v>20</v>
      </c>
      <c r="N886" s="200" t="s">
        <v>44</v>
      </c>
      <c r="O886" s="35"/>
      <c r="P886" s="201">
        <f>O886*H886</f>
        <v>0</v>
      </c>
      <c r="Q886" s="201">
        <v>0.0077</v>
      </c>
      <c r="R886" s="201">
        <f>Q886*H886</f>
        <v>2.194038</v>
      </c>
      <c r="S886" s="201">
        <v>0</v>
      </c>
      <c r="T886" s="202">
        <f>S886*H886</f>
        <v>0</v>
      </c>
      <c r="AR886" s="17" t="s">
        <v>166</v>
      </c>
      <c r="AT886" s="17" t="s">
        <v>161</v>
      </c>
      <c r="AU886" s="17" t="s">
        <v>176</v>
      </c>
      <c r="AY886" s="17" t="s">
        <v>159</v>
      </c>
      <c r="BE886" s="203">
        <f>IF(N886="základní",J886,0)</f>
        <v>0</v>
      </c>
      <c r="BF886" s="203">
        <f>IF(N886="snížená",J886,0)</f>
        <v>0</v>
      </c>
      <c r="BG886" s="203">
        <f>IF(N886="zákl. přenesená",J886,0)</f>
        <v>0</v>
      </c>
      <c r="BH886" s="203">
        <f>IF(N886="sníž. přenesená",J886,0)</f>
        <v>0</v>
      </c>
      <c r="BI886" s="203">
        <f>IF(N886="nulová",J886,0)</f>
        <v>0</v>
      </c>
      <c r="BJ886" s="17" t="s">
        <v>22</v>
      </c>
      <c r="BK886" s="203">
        <f>ROUND(I886*H886,2)</f>
        <v>0</v>
      </c>
      <c r="BL886" s="17" t="s">
        <v>166</v>
      </c>
      <c r="BM886" s="17" t="s">
        <v>969</v>
      </c>
    </row>
    <row r="887" spans="2:51" s="12" customFormat="1" ht="27">
      <c r="B887" s="204"/>
      <c r="C887" s="205"/>
      <c r="D887" s="206" t="s">
        <v>168</v>
      </c>
      <c r="E887" s="207" t="s">
        <v>20</v>
      </c>
      <c r="F887" s="208" t="s">
        <v>831</v>
      </c>
      <c r="G887" s="205"/>
      <c r="H887" s="209" t="s">
        <v>20</v>
      </c>
      <c r="I887" s="210"/>
      <c r="J887" s="205"/>
      <c r="K887" s="205"/>
      <c r="L887" s="211"/>
      <c r="M887" s="212"/>
      <c r="N887" s="213"/>
      <c r="O887" s="213"/>
      <c r="P887" s="213"/>
      <c r="Q887" s="213"/>
      <c r="R887" s="213"/>
      <c r="S887" s="213"/>
      <c r="T887" s="214"/>
      <c r="AT887" s="215" t="s">
        <v>168</v>
      </c>
      <c r="AU887" s="215" t="s">
        <v>176</v>
      </c>
      <c r="AV887" s="12" t="s">
        <v>22</v>
      </c>
      <c r="AW887" s="12" t="s">
        <v>37</v>
      </c>
      <c r="AX887" s="12" t="s">
        <v>73</v>
      </c>
      <c r="AY887" s="215" t="s">
        <v>159</v>
      </c>
    </row>
    <row r="888" spans="2:51" s="12" customFormat="1" ht="13.5">
      <c r="B888" s="204"/>
      <c r="C888" s="205"/>
      <c r="D888" s="206" t="s">
        <v>168</v>
      </c>
      <c r="E888" s="207" t="s">
        <v>20</v>
      </c>
      <c r="F888" s="208" t="s">
        <v>170</v>
      </c>
      <c r="G888" s="205"/>
      <c r="H888" s="209" t="s">
        <v>20</v>
      </c>
      <c r="I888" s="210"/>
      <c r="J888" s="205"/>
      <c r="K888" s="205"/>
      <c r="L888" s="211"/>
      <c r="M888" s="212"/>
      <c r="N888" s="213"/>
      <c r="O888" s="213"/>
      <c r="P888" s="213"/>
      <c r="Q888" s="213"/>
      <c r="R888" s="213"/>
      <c r="S888" s="213"/>
      <c r="T888" s="214"/>
      <c r="AT888" s="215" t="s">
        <v>168</v>
      </c>
      <c r="AU888" s="215" t="s">
        <v>176</v>
      </c>
      <c r="AV888" s="12" t="s">
        <v>22</v>
      </c>
      <c r="AW888" s="12" t="s">
        <v>37</v>
      </c>
      <c r="AX888" s="12" t="s">
        <v>73</v>
      </c>
      <c r="AY888" s="215" t="s">
        <v>159</v>
      </c>
    </row>
    <row r="889" spans="2:51" s="12" customFormat="1" ht="13.5">
      <c r="B889" s="204"/>
      <c r="C889" s="205"/>
      <c r="D889" s="206" t="s">
        <v>168</v>
      </c>
      <c r="E889" s="207" t="s">
        <v>20</v>
      </c>
      <c r="F889" s="208" t="s">
        <v>937</v>
      </c>
      <c r="G889" s="205"/>
      <c r="H889" s="209" t="s">
        <v>20</v>
      </c>
      <c r="I889" s="210"/>
      <c r="J889" s="205"/>
      <c r="K889" s="205"/>
      <c r="L889" s="211"/>
      <c r="M889" s="212"/>
      <c r="N889" s="213"/>
      <c r="O889" s="213"/>
      <c r="P889" s="213"/>
      <c r="Q889" s="213"/>
      <c r="R889" s="213"/>
      <c r="S889" s="213"/>
      <c r="T889" s="214"/>
      <c r="AT889" s="215" t="s">
        <v>168</v>
      </c>
      <c r="AU889" s="215" t="s">
        <v>176</v>
      </c>
      <c r="AV889" s="12" t="s">
        <v>22</v>
      </c>
      <c r="AW889" s="12" t="s">
        <v>37</v>
      </c>
      <c r="AX889" s="12" t="s">
        <v>73</v>
      </c>
      <c r="AY889" s="215" t="s">
        <v>159</v>
      </c>
    </row>
    <row r="890" spans="2:51" s="12" customFormat="1" ht="13.5">
      <c r="B890" s="204"/>
      <c r="C890" s="205"/>
      <c r="D890" s="206" t="s">
        <v>168</v>
      </c>
      <c r="E890" s="207" t="s">
        <v>20</v>
      </c>
      <c r="F890" s="208" t="s">
        <v>304</v>
      </c>
      <c r="G890" s="205"/>
      <c r="H890" s="209" t="s">
        <v>20</v>
      </c>
      <c r="I890" s="210"/>
      <c r="J890" s="205"/>
      <c r="K890" s="205"/>
      <c r="L890" s="211"/>
      <c r="M890" s="212"/>
      <c r="N890" s="213"/>
      <c r="O890" s="213"/>
      <c r="P890" s="213"/>
      <c r="Q890" s="213"/>
      <c r="R890" s="213"/>
      <c r="S890" s="213"/>
      <c r="T890" s="214"/>
      <c r="AT890" s="215" t="s">
        <v>168</v>
      </c>
      <c r="AU890" s="215" t="s">
        <v>176</v>
      </c>
      <c r="AV890" s="12" t="s">
        <v>22</v>
      </c>
      <c r="AW890" s="12" t="s">
        <v>37</v>
      </c>
      <c r="AX890" s="12" t="s">
        <v>73</v>
      </c>
      <c r="AY890" s="215" t="s">
        <v>159</v>
      </c>
    </row>
    <row r="891" spans="2:51" s="13" customFormat="1" ht="13.5">
      <c r="B891" s="216"/>
      <c r="C891" s="217"/>
      <c r="D891" s="206" t="s">
        <v>168</v>
      </c>
      <c r="E891" s="240" t="s">
        <v>20</v>
      </c>
      <c r="F891" s="238" t="s">
        <v>938</v>
      </c>
      <c r="G891" s="217"/>
      <c r="H891" s="239">
        <v>9.54</v>
      </c>
      <c r="I891" s="222"/>
      <c r="J891" s="217"/>
      <c r="K891" s="217"/>
      <c r="L891" s="223"/>
      <c r="M891" s="224"/>
      <c r="N891" s="225"/>
      <c r="O891" s="225"/>
      <c r="P891" s="225"/>
      <c r="Q891" s="225"/>
      <c r="R891" s="225"/>
      <c r="S891" s="225"/>
      <c r="T891" s="226"/>
      <c r="AT891" s="227" t="s">
        <v>168</v>
      </c>
      <c r="AU891" s="227" t="s">
        <v>176</v>
      </c>
      <c r="AV891" s="13" t="s">
        <v>81</v>
      </c>
      <c r="AW891" s="13" t="s">
        <v>37</v>
      </c>
      <c r="AX891" s="13" t="s">
        <v>73</v>
      </c>
      <c r="AY891" s="227" t="s">
        <v>159</v>
      </c>
    </row>
    <row r="892" spans="2:51" s="13" customFormat="1" ht="13.5">
      <c r="B892" s="216"/>
      <c r="C892" s="217"/>
      <c r="D892" s="206" t="s">
        <v>168</v>
      </c>
      <c r="E892" s="240" t="s">
        <v>20</v>
      </c>
      <c r="F892" s="238" t="s">
        <v>939</v>
      </c>
      <c r="G892" s="217"/>
      <c r="H892" s="239">
        <v>7.04</v>
      </c>
      <c r="I892" s="222"/>
      <c r="J892" s="217"/>
      <c r="K892" s="217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168</v>
      </c>
      <c r="AU892" s="227" t="s">
        <v>176</v>
      </c>
      <c r="AV892" s="13" t="s">
        <v>81</v>
      </c>
      <c r="AW892" s="13" t="s">
        <v>37</v>
      </c>
      <c r="AX892" s="13" t="s">
        <v>73</v>
      </c>
      <c r="AY892" s="227" t="s">
        <v>159</v>
      </c>
    </row>
    <row r="893" spans="2:51" s="12" customFormat="1" ht="13.5">
      <c r="B893" s="204"/>
      <c r="C893" s="205"/>
      <c r="D893" s="206" t="s">
        <v>168</v>
      </c>
      <c r="E893" s="207" t="s">
        <v>20</v>
      </c>
      <c r="F893" s="208" t="s">
        <v>317</v>
      </c>
      <c r="G893" s="205"/>
      <c r="H893" s="209" t="s">
        <v>20</v>
      </c>
      <c r="I893" s="210"/>
      <c r="J893" s="205"/>
      <c r="K893" s="205"/>
      <c r="L893" s="211"/>
      <c r="M893" s="212"/>
      <c r="N893" s="213"/>
      <c r="O893" s="213"/>
      <c r="P893" s="213"/>
      <c r="Q893" s="213"/>
      <c r="R893" s="213"/>
      <c r="S893" s="213"/>
      <c r="T893" s="214"/>
      <c r="AT893" s="215" t="s">
        <v>168</v>
      </c>
      <c r="AU893" s="215" t="s">
        <v>176</v>
      </c>
      <c r="AV893" s="12" t="s">
        <v>22</v>
      </c>
      <c r="AW893" s="12" t="s">
        <v>37</v>
      </c>
      <c r="AX893" s="12" t="s">
        <v>73</v>
      </c>
      <c r="AY893" s="215" t="s">
        <v>159</v>
      </c>
    </row>
    <row r="894" spans="2:51" s="13" customFormat="1" ht="13.5">
      <c r="B894" s="216"/>
      <c r="C894" s="217"/>
      <c r="D894" s="206" t="s">
        <v>168</v>
      </c>
      <c r="E894" s="240" t="s">
        <v>20</v>
      </c>
      <c r="F894" s="238" t="s">
        <v>940</v>
      </c>
      <c r="G894" s="217"/>
      <c r="H894" s="239">
        <v>32.1</v>
      </c>
      <c r="I894" s="222"/>
      <c r="J894" s="217"/>
      <c r="K894" s="217"/>
      <c r="L894" s="223"/>
      <c r="M894" s="224"/>
      <c r="N894" s="225"/>
      <c r="O894" s="225"/>
      <c r="P894" s="225"/>
      <c r="Q894" s="225"/>
      <c r="R894" s="225"/>
      <c r="S894" s="225"/>
      <c r="T894" s="226"/>
      <c r="AT894" s="227" t="s">
        <v>168</v>
      </c>
      <c r="AU894" s="227" t="s">
        <v>176</v>
      </c>
      <c r="AV894" s="13" t="s">
        <v>81</v>
      </c>
      <c r="AW894" s="13" t="s">
        <v>37</v>
      </c>
      <c r="AX894" s="13" t="s">
        <v>73</v>
      </c>
      <c r="AY894" s="227" t="s">
        <v>159</v>
      </c>
    </row>
    <row r="895" spans="2:51" s="12" customFormat="1" ht="13.5">
      <c r="B895" s="204"/>
      <c r="C895" s="205"/>
      <c r="D895" s="206" t="s">
        <v>168</v>
      </c>
      <c r="E895" s="207" t="s">
        <v>20</v>
      </c>
      <c r="F895" s="208" t="s">
        <v>319</v>
      </c>
      <c r="G895" s="205"/>
      <c r="H895" s="209" t="s">
        <v>20</v>
      </c>
      <c r="I895" s="210"/>
      <c r="J895" s="205"/>
      <c r="K895" s="205"/>
      <c r="L895" s="211"/>
      <c r="M895" s="212"/>
      <c r="N895" s="213"/>
      <c r="O895" s="213"/>
      <c r="P895" s="213"/>
      <c r="Q895" s="213"/>
      <c r="R895" s="213"/>
      <c r="S895" s="213"/>
      <c r="T895" s="214"/>
      <c r="AT895" s="215" t="s">
        <v>168</v>
      </c>
      <c r="AU895" s="215" t="s">
        <v>176</v>
      </c>
      <c r="AV895" s="12" t="s">
        <v>22</v>
      </c>
      <c r="AW895" s="12" t="s">
        <v>37</v>
      </c>
      <c r="AX895" s="12" t="s">
        <v>73</v>
      </c>
      <c r="AY895" s="215" t="s">
        <v>159</v>
      </c>
    </row>
    <row r="896" spans="2:51" s="13" customFormat="1" ht="13.5">
      <c r="B896" s="216"/>
      <c r="C896" s="217"/>
      <c r="D896" s="206" t="s">
        <v>168</v>
      </c>
      <c r="E896" s="240" t="s">
        <v>20</v>
      </c>
      <c r="F896" s="238" t="s">
        <v>941</v>
      </c>
      <c r="G896" s="217"/>
      <c r="H896" s="239">
        <v>31.1</v>
      </c>
      <c r="I896" s="222"/>
      <c r="J896" s="217"/>
      <c r="K896" s="217"/>
      <c r="L896" s="223"/>
      <c r="M896" s="224"/>
      <c r="N896" s="225"/>
      <c r="O896" s="225"/>
      <c r="P896" s="225"/>
      <c r="Q896" s="225"/>
      <c r="R896" s="225"/>
      <c r="S896" s="225"/>
      <c r="T896" s="226"/>
      <c r="AT896" s="227" t="s">
        <v>168</v>
      </c>
      <c r="AU896" s="227" t="s">
        <v>176</v>
      </c>
      <c r="AV896" s="13" t="s">
        <v>81</v>
      </c>
      <c r="AW896" s="13" t="s">
        <v>37</v>
      </c>
      <c r="AX896" s="13" t="s">
        <v>73</v>
      </c>
      <c r="AY896" s="227" t="s">
        <v>159</v>
      </c>
    </row>
    <row r="897" spans="2:51" s="12" customFormat="1" ht="13.5">
      <c r="B897" s="204"/>
      <c r="C897" s="205"/>
      <c r="D897" s="206" t="s">
        <v>168</v>
      </c>
      <c r="E897" s="207" t="s">
        <v>20</v>
      </c>
      <c r="F897" s="208" t="s">
        <v>306</v>
      </c>
      <c r="G897" s="205"/>
      <c r="H897" s="209" t="s">
        <v>20</v>
      </c>
      <c r="I897" s="210"/>
      <c r="J897" s="205"/>
      <c r="K897" s="205"/>
      <c r="L897" s="211"/>
      <c r="M897" s="212"/>
      <c r="N897" s="213"/>
      <c r="O897" s="213"/>
      <c r="P897" s="213"/>
      <c r="Q897" s="213"/>
      <c r="R897" s="213"/>
      <c r="S897" s="213"/>
      <c r="T897" s="214"/>
      <c r="AT897" s="215" t="s">
        <v>168</v>
      </c>
      <c r="AU897" s="215" t="s">
        <v>176</v>
      </c>
      <c r="AV897" s="12" t="s">
        <v>22</v>
      </c>
      <c r="AW897" s="12" t="s">
        <v>37</v>
      </c>
      <c r="AX897" s="12" t="s">
        <v>73</v>
      </c>
      <c r="AY897" s="215" t="s">
        <v>159</v>
      </c>
    </row>
    <row r="898" spans="2:51" s="13" customFormat="1" ht="13.5">
      <c r="B898" s="216"/>
      <c r="C898" s="217"/>
      <c r="D898" s="206" t="s">
        <v>168</v>
      </c>
      <c r="E898" s="240" t="s">
        <v>20</v>
      </c>
      <c r="F898" s="238" t="s">
        <v>942</v>
      </c>
      <c r="G898" s="217"/>
      <c r="H898" s="239">
        <v>6.8</v>
      </c>
      <c r="I898" s="222"/>
      <c r="J898" s="217"/>
      <c r="K898" s="217"/>
      <c r="L898" s="223"/>
      <c r="M898" s="224"/>
      <c r="N898" s="225"/>
      <c r="O898" s="225"/>
      <c r="P898" s="225"/>
      <c r="Q898" s="225"/>
      <c r="R898" s="225"/>
      <c r="S898" s="225"/>
      <c r="T898" s="226"/>
      <c r="AT898" s="227" t="s">
        <v>168</v>
      </c>
      <c r="AU898" s="227" t="s">
        <v>176</v>
      </c>
      <c r="AV898" s="13" t="s">
        <v>81</v>
      </c>
      <c r="AW898" s="13" t="s">
        <v>37</v>
      </c>
      <c r="AX898" s="13" t="s">
        <v>73</v>
      </c>
      <c r="AY898" s="227" t="s">
        <v>159</v>
      </c>
    </row>
    <row r="899" spans="2:51" s="12" customFormat="1" ht="13.5">
      <c r="B899" s="204"/>
      <c r="C899" s="205"/>
      <c r="D899" s="206" t="s">
        <v>168</v>
      </c>
      <c r="E899" s="207" t="s">
        <v>20</v>
      </c>
      <c r="F899" s="208" t="s">
        <v>308</v>
      </c>
      <c r="G899" s="205"/>
      <c r="H899" s="209" t="s">
        <v>20</v>
      </c>
      <c r="I899" s="210"/>
      <c r="J899" s="205"/>
      <c r="K899" s="205"/>
      <c r="L899" s="211"/>
      <c r="M899" s="212"/>
      <c r="N899" s="213"/>
      <c r="O899" s="213"/>
      <c r="P899" s="213"/>
      <c r="Q899" s="213"/>
      <c r="R899" s="213"/>
      <c r="S899" s="213"/>
      <c r="T899" s="214"/>
      <c r="AT899" s="215" t="s">
        <v>168</v>
      </c>
      <c r="AU899" s="215" t="s">
        <v>176</v>
      </c>
      <c r="AV899" s="12" t="s">
        <v>22</v>
      </c>
      <c r="AW899" s="12" t="s">
        <v>37</v>
      </c>
      <c r="AX899" s="12" t="s">
        <v>73</v>
      </c>
      <c r="AY899" s="215" t="s">
        <v>159</v>
      </c>
    </row>
    <row r="900" spans="2:51" s="13" customFormat="1" ht="13.5">
      <c r="B900" s="216"/>
      <c r="C900" s="217"/>
      <c r="D900" s="206" t="s">
        <v>168</v>
      </c>
      <c r="E900" s="240" t="s">
        <v>20</v>
      </c>
      <c r="F900" s="238" t="s">
        <v>943</v>
      </c>
      <c r="G900" s="217"/>
      <c r="H900" s="239">
        <v>6.8</v>
      </c>
      <c r="I900" s="222"/>
      <c r="J900" s="217"/>
      <c r="K900" s="217"/>
      <c r="L900" s="223"/>
      <c r="M900" s="224"/>
      <c r="N900" s="225"/>
      <c r="O900" s="225"/>
      <c r="P900" s="225"/>
      <c r="Q900" s="225"/>
      <c r="R900" s="225"/>
      <c r="S900" s="225"/>
      <c r="T900" s="226"/>
      <c r="AT900" s="227" t="s">
        <v>168</v>
      </c>
      <c r="AU900" s="227" t="s">
        <v>176</v>
      </c>
      <c r="AV900" s="13" t="s">
        <v>81</v>
      </c>
      <c r="AW900" s="13" t="s">
        <v>37</v>
      </c>
      <c r="AX900" s="13" t="s">
        <v>73</v>
      </c>
      <c r="AY900" s="227" t="s">
        <v>159</v>
      </c>
    </row>
    <row r="901" spans="2:51" s="12" customFormat="1" ht="13.5">
      <c r="B901" s="204"/>
      <c r="C901" s="205"/>
      <c r="D901" s="206" t="s">
        <v>168</v>
      </c>
      <c r="E901" s="207" t="s">
        <v>20</v>
      </c>
      <c r="F901" s="208" t="s">
        <v>170</v>
      </c>
      <c r="G901" s="205"/>
      <c r="H901" s="209" t="s">
        <v>20</v>
      </c>
      <c r="I901" s="210"/>
      <c r="J901" s="205"/>
      <c r="K901" s="205"/>
      <c r="L901" s="211"/>
      <c r="M901" s="212"/>
      <c r="N901" s="213"/>
      <c r="O901" s="213"/>
      <c r="P901" s="213"/>
      <c r="Q901" s="213"/>
      <c r="R901" s="213"/>
      <c r="S901" s="213"/>
      <c r="T901" s="214"/>
      <c r="AT901" s="215" t="s">
        <v>168</v>
      </c>
      <c r="AU901" s="215" t="s">
        <v>176</v>
      </c>
      <c r="AV901" s="12" t="s">
        <v>22</v>
      </c>
      <c r="AW901" s="12" t="s">
        <v>37</v>
      </c>
      <c r="AX901" s="12" t="s">
        <v>73</v>
      </c>
      <c r="AY901" s="215" t="s">
        <v>159</v>
      </c>
    </row>
    <row r="902" spans="2:51" s="12" customFormat="1" ht="13.5">
      <c r="B902" s="204"/>
      <c r="C902" s="205"/>
      <c r="D902" s="206" t="s">
        <v>168</v>
      </c>
      <c r="E902" s="207" t="s">
        <v>20</v>
      </c>
      <c r="F902" s="208" t="s">
        <v>924</v>
      </c>
      <c r="G902" s="205"/>
      <c r="H902" s="209" t="s">
        <v>20</v>
      </c>
      <c r="I902" s="210"/>
      <c r="J902" s="205"/>
      <c r="K902" s="205"/>
      <c r="L902" s="211"/>
      <c r="M902" s="212"/>
      <c r="N902" s="213"/>
      <c r="O902" s="213"/>
      <c r="P902" s="213"/>
      <c r="Q902" s="213"/>
      <c r="R902" s="213"/>
      <c r="S902" s="213"/>
      <c r="T902" s="214"/>
      <c r="AT902" s="215" t="s">
        <v>168</v>
      </c>
      <c r="AU902" s="215" t="s">
        <v>176</v>
      </c>
      <c r="AV902" s="12" t="s">
        <v>22</v>
      </c>
      <c r="AW902" s="12" t="s">
        <v>37</v>
      </c>
      <c r="AX902" s="12" t="s">
        <v>73</v>
      </c>
      <c r="AY902" s="215" t="s">
        <v>159</v>
      </c>
    </row>
    <row r="903" spans="2:51" s="12" customFormat="1" ht="13.5">
      <c r="B903" s="204"/>
      <c r="C903" s="205"/>
      <c r="D903" s="206" t="s">
        <v>168</v>
      </c>
      <c r="E903" s="207" t="s">
        <v>20</v>
      </c>
      <c r="F903" s="208" t="s">
        <v>623</v>
      </c>
      <c r="G903" s="205"/>
      <c r="H903" s="209" t="s">
        <v>20</v>
      </c>
      <c r="I903" s="210"/>
      <c r="J903" s="205"/>
      <c r="K903" s="205"/>
      <c r="L903" s="211"/>
      <c r="M903" s="212"/>
      <c r="N903" s="213"/>
      <c r="O903" s="213"/>
      <c r="P903" s="213"/>
      <c r="Q903" s="213"/>
      <c r="R903" s="213"/>
      <c r="S903" s="213"/>
      <c r="T903" s="214"/>
      <c r="AT903" s="215" t="s">
        <v>168</v>
      </c>
      <c r="AU903" s="215" t="s">
        <v>176</v>
      </c>
      <c r="AV903" s="12" t="s">
        <v>22</v>
      </c>
      <c r="AW903" s="12" t="s">
        <v>37</v>
      </c>
      <c r="AX903" s="12" t="s">
        <v>73</v>
      </c>
      <c r="AY903" s="215" t="s">
        <v>159</v>
      </c>
    </row>
    <row r="904" spans="2:51" s="13" customFormat="1" ht="13.5">
      <c r="B904" s="216"/>
      <c r="C904" s="217"/>
      <c r="D904" s="206" t="s">
        <v>168</v>
      </c>
      <c r="E904" s="240" t="s">
        <v>20</v>
      </c>
      <c r="F904" s="238" t="s">
        <v>925</v>
      </c>
      <c r="G904" s="217"/>
      <c r="H904" s="239">
        <v>19.4</v>
      </c>
      <c r="I904" s="222"/>
      <c r="J904" s="217"/>
      <c r="K904" s="217"/>
      <c r="L904" s="223"/>
      <c r="M904" s="224"/>
      <c r="N904" s="225"/>
      <c r="O904" s="225"/>
      <c r="P904" s="225"/>
      <c r="Q904" s="225"/>
      <c r="R904" s="225"/>
      <c r="S904" s="225"/>
      <c r="T904" s="226"/>
      <c r="AT904" s="227" t="s">
        <v>168</v>
      </c>
      <c r="AU904" s="227" t="s">
        <v>176</v>
      </c>
      <c r="AV904" s="13" t="s">
        <v>81</v>
      </c>
      <c r="AW904" s="13" t="s">
        <v>37</v>
      </c>
      <c r="AX904" s="13" t="s">
        <v>73</v>
      </c>
      <c r="AY904" s="227" t="s">
        <v>159</v>
      </c>
    </row>
    <row r="905" spans="2:51" s="12" customFormat="1" ht="13.5">
      <c r="B905" s="204"/>
      <c r="C905" s="205"/>
      <c r="D905" s="206" t="s">
        <v>168</v>
      </c>
      <c r="E905" s="207" t="s">
        <v>20</v>
      </c>
      <c r="F905" s="208" t="s">
        <v>627</v>
      </c>
      <c r="G905" s="205"/>
      <c r="H905" s="209" t="s">
        <v>20</v>
      </c>
      <c r="I905" s="210"/>
      <c r="J905" s="205"/>
      <c r="K905" s="205"/>
      <c r="L905" s="211"/>
      <c r="M905" s="212"/>
      <c r="N905" s="213"/>
      <c r="O905" s="213"/>
      <c r="P905" s="213"/>
      <c r="Q905" s="213"/>
      <c r="R905" s="213"/>
      <c r="S905" s="213"/>
      <c r="T905" s="214"/>
      <c r="AT905" s="215" t="s">
        <v>168</v>
      </c>
      <c r="AU905" s="215" t="s">
        <v>176</v>
      </c>
      <c r="AV905" s="12" t="s">
        <v>22</v>
      </c>
      <c r="AW905" s="12" t="s">
        <v>37</v>
      </c>
      <c r="AX905" s="12" t="s">
        <v>73</v>
      </c>
      <c r="AY905" s="215" t="s">
        <v>159</v>
      </c>
    </row>
    <row r="906" spans="2:51" s="13" customFormat="1" ht="13.5">
      <c r="B906" s="216"/>
      <c r="C906" s="217"/>
      <c r="D906" s="206" t="s">
        <v>168</v>
      </c>
      <c r="E906" s="240" t="s">
        <v>20</v>
      </c>
      <c r="F906" s="238" t="s">
        <v>926</v>
      </c>
      <c r="G906" s="217"/>
      <c r="H906" s="239">
        <v>23.08</v>
      </c>
      <c r="I906" s="222"/>
      <c r="J906" s="217"/>
      <c r="K906" s="217"/>
      <c r="L906" s="223"/>
      <c r="M906" s="224"/>
      <c r="N906" s="225"/>
      <c r="O906" s="225"/>
      <c r="P906" s="225"/>
      <c r="Q906" s="225"/>
      <c r="R906" s="225"/>
      <c r="S906" s="225"/>
      <c r="T906" s="226"/>
      <c r="AT906" s="227" t="s">
        <v>168</v>
      </c>
      <c r="AU906" s="227" t="s">
        <v>176</v>
      </c>
      <c r="AV906" s="13" t="s">
        <v>81</v>
      </c>
      <c r="AW906" s="13" t="s">
        <v>37</v>
      </c>
      <c r="AX906" s="13" t="s">
        <v>73</v>
      </c>
      <c r="AY906" s="227" t="s">
        <v>159</v>
      </c>
    </row>
    <row r="907" spans="2:51" s="12" customFormat="1" ht="13.5">
      <c r="B907" s="204"/>
      <c r="C907" s="205"/>
      <c r="D907" s="206" t="s">
        <v>168</v>
      </c>
      <c r="E907" s="207" t="s">
        <v>20</v>
      </c>
      <c r="F907" s="208" t="s">
        <v>630</v>
      </c>
      <c r="G907" s="205"/>
      <c r="H907" s="209" t="s">
        <v>20</v>
      </c>
      <c r="I907" s="210"/>
      <c r="J907" s="205"/>
      <c r="K907" s="205"/>
      <c r="L907" s="211"/>
      <c r="M907" s="212"/>
      <c r="N907" s="213"/>
      <c r="O907" s="213"/>
      <c r="P907" s="213"/>
      <c r="Q907" s="213"/>
      <c r="R907" s="213"/>
      <c r="S907" s="213"/>
      <c r="T907" s="214"/>
      <c r="AT907" s="215" t="s">
        <v>168</v>
      </c>
      <c r="AU907" s="215" t="s">
        <v>176</v>
      </c>
      <c r="AV907" s="12" t="s">
        <v>22</v>
      </c>
      <c r="AW907" s="12" t="s">
        <v>37</v>
      </c>
      <c r="AX907" s="12" t="s">
        <v>73</v>
      </c>
      <c r="AY907" s="215" t="s">
        <v>159</v>
      </c>
    </row>
    <row r="908" spans="2:51" s="13" customFormat="1" ht="13.5">
      <c r="B908" s="216"/>
      <c r="C908" s="217"/>
      <c r="D908" s="206" t="s">
        <v>168</v>
      </c>
      <c r="E908" s="240" t="s">
        <v>20</v>
      </c>
      <c r="F908" s="238" t="s">
        <v>927</v>
      </c>
      <c r="G908" s="217"/>
      <c r="H908" s="239">
        <v>21.723</v>
      </c>
      <c r="I908" s="222"/>
      <c r="J908" s="217"/>
      <c r="K908" s="217"/>
      <c r="L908" s="223"/>
      <c r="M908" s="224"/>
      <c r="N908" s="225"/>
      <c r="O908" s="225"/>
      <c r="P908" s="225"/>
      <c r="Q908" s="225"/>
      <c r="R908" s="225"/>
      <c r="S908" s="225"/>
      <c r="T908" s="226"/>
      <c r="AT908" s="227" t="s">
        <v>168</v>
      </c>
      <c r="AU908" s="227" t="s">
        <v>176</v>
      </c>
      <c r="AV908" s="13" t="s">
        <v>81</v>
      </c>
      <c r="AW908" s="13" t="s">
        <v>37</v>
      </c>
      <c r="AX908" s="13" t="s">
        <v>73</v>
      </c>
      <c r="AY908" s="227" t="s">
        <v>159</v>
      </c>
    </row>
    <row r="909" spans="2:51" s="12" customFormat="1" ht="13.5">
      <c r="B909" s="204"/>
      <c r="C909" s="205"/>
      <c r="D909" s="206" t="s">
        <v>168</v>
      </c>
      <c r="E909" s="207" t="s">
        <v>20</v>
      </c>
      <c r="F909" s="208" t="s">
        <v>633</v>
      </c>
      <c r="G909" s="205"/>
      <c r="H909" s="209" t="s">
        <v>20</v>
      </c>
      <c r="I909" s="210"/>
      <c r="J909" s="205"/>
      <c r="K909" s="205"/>
      <c r="L909" s="211"/>
      <c r="M909" s="212"/>
      <c r="N909" s="213"/>
      <c r="O909" s="213"/>
      <c r="P909" s="213"/>
      <c r="Q909" s="213"/>
      <c r="R909" s="213"/>
      <c r="S909" s="213"/>
      <c r="T909" s="214"/>
      <c r="AT909" s="215" t="s">
        <v>168</v>
      </c>
      <c r="AU909" s="215" t="s">
        <v>176</v>
      </c>
      <c r="AV909" s="12" t="s">
        <v>22</v>
      </c>
      <c r="AW909" s="12" t="s">
        <v>37</v>
      </c>
      <c r="AX909" s="12" t="s">
        <v>73</v>
      </c>
      <c r="AY909" s="215" t="s">
        <v>159</v>
      </c>
    </row>
    <row r="910" spans="2:51" s="13" customFormat="1" ht="13.5">
      <c r="B910" s="216"/>
      <c r="C910" s="217"/>
      <c r="D910" s="206" t="s">
        <v>168</v>
      </c>
      <c r="E910" s="240" t="s">
        <v>20</v>
      </c>
      <c r="F910" s="238" t="s">
        <v>928</v>
      </c>
      <c r="G910" s="217"/>
      <c r="H910" s="239">
        <v>39.255</v>
      </c>
      <c r="I910" s="222"/>
      <c r="J910" s="217"/>
      <c r="K910" s="217"/>
      <c r="L910" s="223"/>
      <c r="M910" s="224"/>
      <c r="N910" s="225"/>
      <c r="O910" s="225"/>
      <c r="P910" s="225"/>
      <c r="Q910" s="225"/>
      <c r="R910" s="225"/>
      <c r="S910" s="225"/>
      <c r="T910" s="226"/>
      <c r="AT910" s="227" t="s">
        <v>168</v>
      </c>
      <c r="AU910" s="227" t="s">
        <v>176</v>
      </c>
      <c r="AV910" s="13" t="s">
        <v>81</v>
      </c>
      <c r="AW910" s="13" t="s">
        <v>37</v>
      </c>
      <c r="AX910" s="13" t="s">
        <v>73</v>
      </c>
      <c r="AY910" s="227" t="s">
        <v>159</v>
      </c>
    </row>
    <row r="911" spans="2:51" s="12" customFormat="1" ht="13.5">
      <c r="B911" s="204"/>
      <c r="C911" s="205"/>
      <c r="D911" s="206" t="s">
        <v>168</v>
      </c>
      <c r="E911" s="207" t="s">
        <v>20</v>
      </c>
      <c r="F911" s="208" t="s">
        <v>637</v>
      </c>
      <c r="G911" s="205"/>
      <c r="H911" s="209" t="s">
        <v>20</v>
      </c>
      <c r="I911" s="210"/>
      <c r="J911" s="205"/>
      <c r="K911" s="205"/>
      <c r="L911" s="211"/>
      <c r="M911" s="212"/>
      <c r="N911" s="213"/>
      <c r="O911" s="213"/>
      <c r="P911" s="213"/>
      <c r="Q911" s="213"/>
      <c r="R911" s="213"/>
      <c r="S911" s="213"/>
      <c r="T911" s="214"/>
      <c r="AT911" s="215" t="s">
        <v>168</v>
      </c>
      <c r="AU911" s="215" t="s">
        <v>176</v>
      </c>
      <c r="AV911" s="12" t="s">
        <v>22</v>
      </c>
      <c r="AW911" s="12" t="s">
        <v>37</v>
      </c>
      <c r="AX911" s="12" t="s">
        <v>73</v>
      </c>
      <c r="AY911" s="215" t="s">
        <v>159</v>
      </c>
    </row>
    <row r="912" spans="2:51" s="13" customFormat="1" ht="13.5">
      <c r="B912" s="216"/>
      <c r="C912" s="217"/>
      <c r="D912" s="206" t="s">
        <v>168</v>
      </c>
      <c r="E912" s="240" t="s">
        <v>20</v>
      </c>
      <c r="F912" s="238" t="s">
        <v>929</v>
      </c>
      <c r="G912" s="217"/>
      <c r="H912" s="239">
        <v>23.15</v>
      </c>
      <c r="I912" s="222"/>
      <c r="J912" s="217"/>
      <c r="K912" s="217"/>
      <c r="L912" s="223"/>
      <c r="M912" s="224"/>
      <c r="N912" s="225"/>
      <c r="O912" s="225"/>
      <c r="P912" s="225"/>
      <c r="Q912" s="225"/>
      <c r="R912" s="225"/>
      <c r="S912" s="225"/>
      <c r="T912" s="226"/>
      <c r="AT912" s="227" t="s">
        <v>168</v>
      </c>
      <c r="AU912" s="227" t="s">
        <v>176</v>
      </c>
      <c r="AV912" s="13" t="s">
        <v>81</v>
      </c>
      <c r="AW912" s="13" t="s">
        <v>37</v>
      </c>
      <c r="AX912" s="13" t="s">
        <v>73</v>
      </c>
      <c r="AY912" s="227" t="s">
        <v>159</v>
      </c>
    </row>
    <row r="913" spans="2:51" s="12" customFormat="1" ht="13.5">
      <c r="B913" s="204"/>
      <c r="C913" s="205"/>
      <c r="D913" s="206" t="s">
        <v>168</v>
      </c>
      <c r="E913" s="207" t="s">
        <v>20</v>
      </c>
      <c r="F913" s="208" t="s">
        <v>170</v>
      </c>
      <c r="G913" s="205"/>
      <c r="H913" s="209" t="s">
        <v>20</v>
      </c>
      <c r="I913" s="210"/>
      <c r="J913" s="205"/>
      <c r="K913" s="205"/>
      <c r="L913" s="211"/>
      <c r="M913" s="212"/>
      <c r="N913" s="213"/>
      <c r="O913" s="213"/>
      <c r="P913" s="213"/>
      <c r="Q913" s="213"/>
      <c r="R913" s="213"/>
      <c r="S913" s="213"/>
      <c r="T913" s="214"/>
      <c r="AT913" s="215" t="s">
        <v>168</v>
      </c>
      <c r="AU913" s="215" t="s">
        <v>176</v>
      </c>
      <c r="AV913" s="12" t="s">
        <v>22</v>
      </c>
      <c r="AW913" s="12" t="s">
        <v>37</v>
      </c>
      <c r="AX913" s="12" t="s">
        <v>73</v>
      </c>
      <c r="AY913" s="215" t="s">
        <v>159</v>
      </c>
    </row>
    <row r="914" spans="2:51" s="12" customFormat="1" ht="13.5">
      <c r="B914" s="204"/>
      <c r="C914" s="205"/>
      <c r="D914" s="206" t="s">
        <v>168</v>
      </c>
      <c r="E914" s="207" t="s">
        <v>20</v>
      </c>
      <c r="F914" s="208" t="s">
        <v>843</v>
      </c>
      <c r="G914" s="205"/>
      <c r="H914" s="209" t="s">
        <v>20</v>
      </c>
      <c r="I914" s="210"/>
      <c r="J914" s="205"/>
      <c r="K914" s="205"/>
      <c r="L914" s="211"/>
      <c r="M914" s="212"/>
      <c r="N914" s="213"/>
      <c r="O914" s="213"/>
      <c r="P914" s="213"/>
      <c r="Q914" s="213"/>
      <c r="R914" s="213"/>
      <c r="S914" s="213"/>
      <c r="T914" s="214"/>
      <c r="AT914" s="215" t="s">
        <v>168</v>
      </c>
      <c r="AU914" s="215" t="s">
        <v>176</v>
      </c>
      <c r="AV914" s="12" t="s">
        <v>22</v>
      </c>
      <c r="AW914" s="12" t="s">
        <v>37</v>
      </c>
      <c r="AX914" s="12" t="s">
        <v>73</v>
      </c>
      <c r="AY914" s="215" t="s">
        <v>159</v>
      </c>
    </row>
    <row r="915" spans="2:51" s="12" customFormat="1" ht="13.5">
      <c r="B915" s="204"/>
      <c r="C915" s="205"/>
      <c r="D915" s="206" t="s">
        <v>168</v>
      </c>
      <c r="E915" s="207" t="s">
        <v>20</v>
      </c>
      <c r="F915" s="208" t="s">
        <v>637</v>
      </c>
      <c r="G915" s="205"/>
      <c r="H915" s="209" t="s">
        <v>20</v>
      </c>
      <c r="I915" s="210"/>
      <c r="J915" s="205"/>
      <c r="K915" s="205"/>
      <c r="L915" s="211"/>
      <c r="M915" s="212"/>
      <c r="N915" s="213"/>
      <c r="O915" s="213"/>
      <c r="P915" s="213"/>
      <c r="Q915" s="213"/>
      <c r="R915" s="213"/>
      <c r="S915" s="213"/>
      <c r="T915" s="214"/>
      <c r="AT915" s="215" t="s">
        <v>168</v>
      </c>
      <c r="AU915" s="215" t="s">
        <v>176</v>
      </c>
      <c r="AV915" s="12" t="s">
        <v>22</v>
      </c>
      <c r="AW915" s="12" t="s">
        <v>37</v>
      </c>
      <c r="AX915" s="12" t="s">
        <v>73</v>
      </c>
      <c r="AY915" s="215" t="s">
        <v>159</v>
      </c>
    </row>
    <row r="916" spans="2:51" s="13" customFormat="1" ht="13.5">
      <c r="B916" s="216"/>
      <c r="C916" s="217"/>
      <c r="D916" s="206" t="s">
        <v>168</v>
      </c>
      <c r="E916" s="240" t="s">
        <v>20</v>
      </c>
      <c r="F916" s="238" t="s">
        <v>638</v>
      </c>
      <c r="G916" s="217"/>
      <c r="H916" s="239">
        <v>21.1</v>
      </c>
      <c r="I916" s="222"/>
      <c r="J916" s="217"/>
      <c r="K916" s="217"/>
      <c r="L916" s="223"/>
      <c r="M916" s="224"/>
      <c r="N916" s="225"/>
      <c r="O916" s="225"/>
      <c r="P916" s="225"/>
      <c r="Q916" s="225"/>
      <c r="R916" s="225"/>
      <c r="S916" s="225"/>
      <c r="T916" s="226"/>
      <c r="AT916" s="227" t="s">
        <v>168</v>
      </c>
      <c r="AU916" s="227" t="s">
        <v>176</v>
      </c>
      <c r="AV916" s="13" t="s">
        <v>81</v>
      </c>
      <c r="AW916" s="13" t="s">
        <v>37</v>
      </c>
      <c r="AX916" s="13" t="s">
        <v>73</v>
      </c>
      <c r="AY916" s="227" t="s">
        <v>159</v>
      </c>
    </row>
    <row r="917" spans="2:51" s="13" customFormat="1" ht="13.5">
      <c r="B917" s="216"/>
      <c r="C917" s="217"/>
      <c r="D917" s="206" t="s">
        <v>168</v>
      </c>
      <c r="E917" s="240" t="s">
        <v>20</v>
      </c>
      <c r="F917" s="238" t="s">
        <v>944</v>
      </c>
      <c r="G917" s="217"/>
      <c r="H917" s="239">
        <v>5.695</v>
      </c>
      <c r="I917" s="222"/>
      <c r="J917" s="217"/>
      <c r="K917" s="217"/>
      <c r="L917" s="223"/>
      <c r="M917" s="224"/>
      <c r="N917" s="225"/>
      <c r="O917" s="225"/>
      <c r="P917" s="225"/>
      <c r="Q917" s="225"/>
      <c r="R917" s="225"/>
      <c r="S917" s="225"/>
      <c r="T917" s="226"/>
      <c r="AT917" s="227" t="s">
        <v>168</v>
      </c>
      <c r="AU917" s="227" t="s">
        <v>176</v>
      </c>
      <c r="AV917" s="13" t="s">
        <v>81</v>
      </c>
      <c r="AW917" s="13" t="s">
        <v>37</v>
      </c>
      <c r="AX917" s="13" t="s">
        <v>73</v>
      </c>
      <c r="AY917" s="227" t="s">
        <v>159</v>
      </c>
    </row>
    <row r="918" spans="2:51" s="12" customFormat="1" ht="13.5">
      <c r="B918" s="204"/>
      <c r="C918" s="205"/>
      <c r="D918" s="206" t="s">
        <v>168</v>
      </c>
      <c r="E918" s="207" t="s">
        <v>20</v>
      </c>
      <c r="F918" s="208" t="s">
        <v>170</v>
      </c>
      <c r="G918" s="205"/>
      <c r="H918" s="209" t="s">
        <v>20</v>
      </c>
      <c r="I918" s="210"/>
      <c r="J918" s="205"/>
      <c r="K918" s="205"/>
      <c r="L918" s="211"/>
      <c r="M918" s="212"/>
      <c r="N918" s="213"/>
      <c r="O918" s="213"/>
      <c r="P918" s="213"/>
      <c r="Q918" s="213"/>
      <c r="R918" s="213"/>
      <c r="S918" s="213"/>
      <c r="T918" s="214"/>
      <c r="AT918" s="215" t="s">
        <v>168</v>
      </c>
      <c r="AU918" s="215" t="s">
        <v>176</v>
      </c>
      <c r="AV918" s="12" t="s">
        <v>22</v>
      </c>
      <c r="AW918" s="12" t="s">
        <v>37</v>
      </c>
      <c r="AX918" s="12" t="s">
        <v>73</v>
      </c>
      <c r="AY918" s="215" t="s">
        <v>159</v>
      </c>
    </row>
    <row r="919" spans="2:51" s="12" customFormat="1" ht="13.5">
      <c r="B919" s="204"/>
      <c r="C919" s="205"/>
      <c r="D919" s="206" t="s">
        <v>168</v>
      </c>
      <c r="E919" s="207" t="s">
        <v>20</v>
      </c>
      <c r="F919" s="208" t="s">
        <v>846</v>
      </c>
      <c r="G919" s="205"/>
      <c r="H919" s="209" t="s">
        <v>20</v>
      </c>
      <c r="I919" s="210"/>
      <c r="J919" s="205"/>
      <c r="K919" s="205"/>
      <c r="L919" s="211"/>
      <c r="M919" s="212"/>
      <c r="N919" s="213"/>
      <c r="O919" s="213"/>
      <c r="P919" s="213"/>
      <c r="Q919" s="213"/>
      <c r="R919" s="213"/>
      <c r="S919" s="213"/>
      <c r="T919" s="214"/>
      <c r="AT919" s="215" t="s">
        <v>168</v>
      </c>
      <c r="AU919" s="215" t="s">
        <v>176</v>
      </c>
      <c r="AV919" s="12" t="s">
        <v>22</v>
      </c>
      <c r="AW919" s="12" t="s">
        <v>37</v>
      </c>
      <c r="AX919" s="12" t="s">
        <v>73</v>
      </c>
      <c r="AY919" s="215" t="s">
        <v>159</v>
      </c>
    </row>
    <row r="920" spans="2:51" s="12" customFormat="1" ht="13.5">
      <c r="B920" s="204"/>
      <c r="C920" s="205"/>
      <c r="D920" s="206" t="s">
        <v>168</v>
      </c>
      <c r="E920" s="207" t="s">
        <v>20</v>
      </c>
      <c r="F920" s="208" t="s">
        <v>633</v>
      </c>
      <c r="G920" s="205"/>
      <c r="H920" s="209" t="s">
        <v>20</v>
      </c>
      <c r="I920" s="210"/>
      <c r="J920" s="205"/>
      <c r="K920" s="205"/>
      <c r="L920" s="211"/>
      <c r="M920" s="212"/>
      <c r="N920" s="213"/>
      <c r="O920" s="213"/>
      <c r="P920" s="213"/>
      <c r="Q920" s="213"/>
      <c r="R920" s="213"/>
      <c r="S920" s="213"/>
      <c r="T920" s="214"/>
      <c r="AT920" s="215" t="s">
        <v>168</v>
      </c>
      <c r="AU920" s="215" t="s">
        <v>176</v>
      </c>
      <c r="AV920" s="12" t="s">
        <v>22</v>
      </c>
      <c r="AW920" s="12" t="s">
        <v>37</v>
      </c>
      <c r="AX920" s="12" t="s">
        <v>73</v>
      </c>
      <c r="AY920" s="215" t="s">
        <v>159</v>
      </c>
    </row>
    <row r="921" spans="2:51" s="13" customFormat="1" ht="13.5">
      <c r="B921" s="216"/>
      <c r="C921" s="217"/>
      <c r="D921" s="206" t="s">
        <v>168</v>
      </c>
      <c r="E921" s="240" t="s">
        <v>20</v>
      </c>
      <c r="F921" s="238" t="s">
        <v>950</v>
      </c>
      <c r="G921" s="217"/>
      <c r="H921" s="239">
        <v>20.653</v>
      </c>
      <c r="I921" s="222"/>
      <c r="J921" s="217"/>
      <c r="K921" s="217"/>
      <c r="L921" s="223"/>
      <c r="M921" s="224"/>
      <c r="N921" s="225"/>
      <c r="O921" s="225"/>
      <c r="P921" s="225"/>
      <c r="Q921" s="225"/>
      <c r="R921" s="225"/>
      <c r="S921" s="225"/>
      <c r="T921" s="226"/>
      <c r="AT921" s="227" t="s">
        <v>168</v>
      </c>
      <c r="AU921" s="227" t="s">
        <v>176</v>
      </c>
      <c r="AV921" s="13" t="s">
        <v>81</v>
      </c>
      <c r="AW921" s="13" t="s">
        <v>37</v>
      </c>
      <c r="AX921" s="13" t="s">
        <v>73</v>
      </c>
      <c r="AY921" s="227" t="s">
        <v>159</v>
      </c>
    </row>
    <row r="922" spans="2:51" s="12" customFormat="1" ht="13.5">
      <c r="B922" s="204"/>
      <c r="C922" s="205"/>
      <c r="D922" s="206" t="s">
        <v>168</v>
      </c>
      <c r="E922" s="207" t="s">
        <v>20</v>
      </c>
      <c r="F922" s="208" t="s">
        <v>170</v>
      </c>
      <c r="G922" s="205"/>
      <c r="H922" s="209" t="s">
        <v>20</v>
      </c>
      <c r="I922" s="210"/>
      <c r="J922" s="205"/>
      <c r="K922" s="205"/>
      <c r="L922" s="211"/>
      <c r="M922" s="212"/>
      <c r="N922" s="213"/>
      <c r="O922" s="213"/>
      <c r="P922" s="213"/>
      <c r="Q922" s="213"/>
      <c r="R922" s="213"/>
      <c r="S922" s="213"/>
      <c r="T922" s="214"/>
      <c r="AT922" s="215" t="s">
        <v>168</v>
      </c>
      <c r="AU922" s="215" t="s">
        <v>176</v>
      </c>
      <c r="AV922" s="12" t="s">
        <v>22</v>
      </c>
      <c r="AW922" s="12" t="s">
        <v>37</v>
      </c>
      <c r="AX922" s="12" t="s">
        <v>73</v>
      </c>
      <c r="AY922" s="215" t="s">
        <v>159</v>
      </c>
    </row>
    <row r="923" spans="2:51" s="12" customFormat="1" ht="13.5">
      <c r="B923" s="204"/>
      <c r="C923" s="205"/>
      <c r="D923" s="206" t="s">
        <v>168</v>
      </c>
      <c r="E923" s="207" t="s">
        <v>20</v>
      </c>
      <c r="F923" s="208" t="s">
        <v>930</v>
      </c>
      <c r="G923" s="205"/>
      <c r="H923" s="209" t="s">
        <v>20</v>
      </c>
      <c r="I923" s="210"/>
      <c r="J923" s="205"/>
      <c r="K923" s="205"/>
      <c r="L923" s="211"/>
      <c r="M923" s="212"/>
      <c r="N923" s="213"/>
      <c r="O923" s="213"/>
      <c r="P923" s="213"/>
      <c r="Q923" s="213"/>
      <c r="R923" s="213"/>
      <c r="S923" s="213"/>
      <c r="T923" s="214"/>
      <c r="AT923" s="215" t="s">
        <v>168</v>
      </c>
      <c r="AU923" s="215" t="s">
        <v>176</v>
      </c>
      <c r="AV923" s="12" t="s">
        <v>22</v>
      </c>
      <c r="AW923" s="12" t="s">
        <v>37</v>
      </c>
      <c r="AX923" s="12" t="s">
        <v>73</v>
      </c>
      <c r="AY923" s="215" t="s">
        <v>159</v>
      </c>
    </row>
    <row r="924" spans="2:51" s="12" customFormat="1" ht="13.5">
      <c r="B924" s="204"/>
      <c r="C924" s="205"/>
      <c r="D924" s="206" t="s">
        <v>168</v>
      </c>
      <c r="E924" s="207" t="s">
        <v>20</v>
      </c>
      <c r="F924" s="208" t="s">
        <v>630</v>
      </c>
      <c r="G924" s="205"/>
      <c r="H924" s="209" t="s">
        <v>20</v>
      </c>
      <c r="I924" s="210"/>
      <c r="J924" s="205"/>
      <c r="K924" s="205"/>
      <c r="L924" s="211"/>
      <c r="M924" s="212"/>
      <c r="N924" s="213"/>
      <c r="O924" s="213"/>
      <c r="P924" s="213"/>
      <c r="Q924" s="213"/>
      <c r="R924" s="213"/>
      <c r="S924" s="213"/>
      <c r="T924" s="214"/>
      <c r="AT924" s="215" t="s">
        <v>168</v>
      </c>
      <c r="AU924" s="215" t="s">
        <v>176</v>
      </c>
      <c r="AV924" s="12" t="s">
        <v>22</v>
      </c>
      <c r="AW924" s="12" t="s">
        <v>37</v>
      </c>
      <c r="AX924" s="12" t="s">
        <v>73</v>
      </c>
      <c r="AY924" s="215" t="s">
        <v>159</v>
      </c>
    </row>
    <row r="925" spans="2:51" s="13" customFormat="1" ht="13.5">
      <c r="B925" s="216"/>
      <c r="C925" s="217"/>
      <c r="D925" s="206" t="s">
        <v>168</v>
      </c>
      <c r="E925" s="240" t="s">
        <v>20</v>
      </c>
      <c r="F925" s="238" t="s">
        <v>931</v>
      </c>
      <c r="G925" s="217"/>
      <c r="H925" s="239">
        <v>13.304</v>
      </c>
      <c r="I925" s="222"/>
      <c r="J925" s="217"/>
      <c r="K925" s="217"/>
      <c r="L925" s="223"/>
      <c r="M925" s="224"/>
      <c r="N925" s="225"/>
      <c r="O925" s="225"/>
      <c r="P925" s="225"/>
      <c r="Q925" s="225"/>
      <c r="R925" s="225"/>
      <c r="S925" s="225"/>
      <c r="T925" s="226"/>
      <c r="AT925" s="227" t="s">
        <v>168</v>
      </c>
      <c r="AU925" s="227" t="s">
        <v>176</v>
      </c>
      <c r="AV925" s="13" t="s">
        <v>81</v>
      </c>
      <c r="AW925" s="13" t="s">
        <v>37</v>
      </c>
      <c r="AX925" s="13" t="s">
        <v>73</v>
      </c>
      <c r="AY925" s="227" t="s">
        <v>159</v>
      </c>
    </row>
    <row r="926" spans="2:51" s="13" customFormat="1" ht="13.5">
      <c r="B926" s="216"/>
      <c r="C926" s="217"/>
      <c r="D926" s="218" t="s">
        <v>168</v>
      </c>
      <c r="E926" s="219" t="s">
        <v>20</v>
      </c>
      <c r="F926" s="220" t="s">
        <v>932</v>
      </c>
      <c r="G926" s="217"/>
      <c r="H926" s="221">
        <v>4.2</v>
      </c>
      <c r="I926" s="222"/>
      <c r="J926" s="217"/>
      <c r="K926" s="217"/>
      <c r="L926" s="223"/>
      <c r="M926" s="224"/>
      <c r="N926" s="225"/>
      <c r="O926" s="225"/>
      <c r="P926" s="225"/>
      <c r="Q926" s="225"/>
      <c r="R926" s="225"/>
      <c r="S926" s="225"/>
      <c r="T926" s="226"/>
      <c r="AT926" s="227" t="s">
        <v>168</v>
      </c>
      <c r="AU926" s="227" t="s">
        <v>176</v>
      </c>
      <c r="AV926" s="13" t="s">
        <v>81</v>
      </c>
      <c r="AW926" s="13" t="s">
        <v>37</v>
      </c>
      <c r="AX926" s="13" t="s">
        <v>73</v>
      </c>
      <c r="AY926" s="227" t="s">
        <v>159</v>
      </c>
    </row>
    <row r="927" spans="2:65" s="1" customFormat="1" ht="22.5" customHeight="1">
      <c r="B927" s="34"/>
      <c r="C927" s="192" t="s">
        <v>970</v>
      </c>
      <c r="D927" s="192" t="s">
        <v>161</v>
      </c>
      <c r="E927" s="193" t="s">
        <v>971</v>
      </c>
      <c r="F927" s="194" t="s">
        <v>972</v>
      </c>
      <c r="G927" s="195" t="s">
        <v>235</v>
      </c>
      <c r="H927" s="196">
        <v>140.828</v>
      </c>
      <c r="I927" s="197"/>
      <c r="J927" s="198">
        <f>ROUND(I927*H927,2)</f>
        <v>0</v>
      </c>
      <c r="K927" s="194" t="s">
        <v>165</v>
      </c>
      <c r="L927" s="54"/>
      <c r="M927" s="199" t="s">
        <v>20</v>
      </c>
      <c r="N927" s="200" t="s">
        <v>44</v>
      </c>
      <c r="O927" s="35"/>
      <c r="P927" s="201">
        <f>O927*H927</f>
        <v>0</v>
      </c>
      <c r="Q927" s="201">
        <v>0.0003</v>
      </c>
      <c r="R927" s="201">
        <f>Q927*H927</f>
        <v>0.0422484</v>
      </c>
      <c r="S927" s="201">
        <v>0</v>
      </c>
      <c r="T927" s="202">
        <f>S927*H927</f>
        <v>0</v>
      </c>
      <c r="AR927" s="17" t="s">
        <v>255</v>
      </c>
      <c r="AT927" s="17" t="s">
        <v>161</v>
      </c>
      <c r="AU927" s="17" t="s">
        <v>176</v>
      </c>
      <c r="AY927" s="17" t="s">
        <v>159</v>
      </c>
      <c r="BE927" s="203">
        <f>IF(N927="základní",J927,0)</f>
        <v>0</v>
      </c>
      <c r="BF927" s="203">
        <f>IF(N927="snížená",J927,0)</f>
        <v>0</v>
      </c>
      <c r="BG927" s="203">
        <f>IF(N927="zákl. přenesená",J927,0)</f>
        <v>0</v>
      </c>
      <c r="BH927" s="203">
        <f>IF(N927="sníž. přenesená",J927,0)</f>
        <v>0</v>
      </c>
      <c r="BI927" s="203">
        <f>IF(N927="nulová",J927,0)</f>
        <v>0</v>
      </c>
      <c r="BJ927" s="17" t="s">
        <v>22</v>
      </c>
      <c r="BK927" s="203">
        <f>ROUND(I927*H927,2)</f>
        <v>0</v>
      </c>
      <c r="BL927" s="17" t="s">
        <v>255</v>
      </c>
      <c r="BM927" s="17" t="s">
        <v>973</v>
      </c>
    </row>
    <row r="928" spans="2:51" s="12" customFormat="1" ht="27">
      <c r="B928" s="204"/>
      <c r="C928" s="205"/>
      <c r="D928" s="206" t="s">
        <v>168</v>
      </c>
      <c r="E928" s="207" t="s">
        <v>20</v>
      </c>
      <c r="F928" s="208" t="s">
        <v>831</v>
      </c>
      <c r="G928" s="205"/>
      <c r="H928" s="209" t="s">
        <v>20</v>
      </c>
      <c r="I928" s="210"/>
      <c r="J928" s="205"/>
      <c r="K928" s="205"/>
      <c r="L928" s="211"/>
      <c r="M928" s="212"/>
      <c r="N928" s="213"/>
      <c r="O928" s="213"/>
      <c r="P928" s="213"/>
      <c r="Q928" s="213"/>
      <c r="R928" s="213"/>
      <c r="S928" s="213"/>
      <c r="T928" s="214"/>
      <c r="AT928" s="215" t="s">
        <v>168</v>
      </c>
      <c r="AU928" s="215" t="s">
        <v>176</v>
      </c>
      <c r="AV928" s="12" t="s">
        <v>22</v>
      </c>
      <c r="AW928" s="12" t="s">
        <v>37</v>
      </c>
      <c r="AX928" s="12" t="s">
        <v>73</v>
      </c>
      <c r="AY928" s="215" t="s">
        <v>159</v>
      </c>
    </row>
    <row r="929" spans="2:51" s="12" customFormat="1" ht="13.5">
      <c r="B929" s="204"/>
      <c r="C929" s="205"/>
      <c r="D929" s="206" t="s">
        <v>168</v>
      </c>
      <c r="E929" s="207" t="s">
        <v>20</v>
      </c>
      <c r="F929" s="208" t="s">
        <v>170</v>
      </c>
      <c r="G929" s="205"/>
      <c r="H929" s="209" t="s">
        <v>20</v>
      </c>
      <c r="I929" s="210"/>
      <c r="J929" s="205"/>
      <c r="K929" s="205"/>
      <c r="L929" s="211"/>
      <c r="M929" s="212"/>
      <c r="N929" s="213"/>
      <c r="O929" s="213"/>
      <c r="P929" s="213"/>
      <c r="Q929" s="213"/>
      <c r="R929" s="213"/>
      <c r="S929" s="213"/>
      <c r="T929" s="214"/>
      <c r="AT929" s="215" t="s">
        <v>168</v>
      </c>
      <c r="AU929" s="215" t="s">
        <v>176</v>
      </c>
      <c r="AV929" s="12" t="s">
        <v>22</v>
      </c>
      <c r="AW929" s="12" t="s">
        <v>37</v>
      </c>
      <c r="AX929" s="12" t="s">
        <v>73</v>
      </c>
      <c r="AY929" s="215" t="s">
        <v>159</v>
      </c>
    </row>
    <row r="930" spans="2:51" s="12" customFormat="1" ht="13.5">
      <c r="B930" s="204"/>
      <c r="C930" s="205"/>
      <c r="D930" s="206" t="s">
        <v>168</v>
      </c>
      <c r="E930" s="207" t="s">
        <v>20</v>
      </c>
      <c r="F930" s="208" t="s">
        <v>937</v>
      </c>
      <c r="G930" s="205"/>
      <c r="H930" s="209" t="s">
        <v>20</v>
      </c>
      <c r="I930" s="210"/>
      <c r="J930" s="205"/>
      <c r="K930" s="205"/>
      <c r="L930" s="211"/>
      <c r="M930" s="212"/>
      <c r="N930" s="213"/>
      <c r="O930" s="213"/>
      <c r="P930" s="213"/>
      <c r="Q930" s="213"/>
      <c r="R930" s="213"/>
      <c r="S930" s="213"/>
      <c r="T930" s="214"/>
      <c r="AT930" s="215" t="s">
        <v>168</v>
      </c>
      <c r="AU930" s="215" t="s">
        <v>176</v>
      </c>
      <c r="AV930" s="12" t="s">
        <v>22</v>
      </c>
      <c r="AW930" s="12" t="s">
        <v>37</v>
      </c>
      <c r="AX930" s="12" t="s">
        <v>73</v>
      </c>
      <c r="AY930" s="215" t="s">
        <v>159</v>
      </c>
    </row>
    <row r="931" spans="2:51" s="12" customFormat="1" ht="13.5">
      <c r="B931" s="204"/>
      <c r="C931" s="205"/>
      <c r="D931" s="206" t="s">
        <v>168</v>
      </c>
      <c r="E931" s="207" t="s">
        <v>20</v>
      </c>
      <c r="F931" s="208" t="s">
        <v>304</v>
      </c>
      <c r="G931" s="205"/>
      <c r="H931" s="209" t="s">
        <v>20</v>
      </c>
      <c r="I931" s="210"/>
      <c r="J931" s="205"/>
      <c r="K931" s="205"/>
      <c r="L931" s="211"/>
      <c r="M931" s="212"/>
      <c r="N931" s="213"/>
      <c r="O931" s="213"/>
      <c r="P931" s="213"/>
      <c r="Q931" s="213"/>
      <c r="R931" s="213"/>
      <c r="S931" s="213"/>
      <c r="T931" s="214"/>
      <c r="AT931" s="215" t="s">
        <v>168</v>
      </c>
      <c r="AU931" s="215" t="s">
        <v>176</v>
      </c>
      <c r="AV931" s="12" t="s">
        <v>22</v>
      </c>
      <c r="AW931" s="12" t="s">
        <v>37</v>
      </c>
      <c r="AX931" s="12" t="s">
        <v>73</v>
      </c>
      <c r="AY931" s="215" t="s">
        <v>159</v>
      </c>
    </row>
    <row r="932" spans="2:51" s="13" customFormat="1" ht="13.5">
      <c r="B932" s="216"/>
      <c r="C932" s="217"/>
      <c r="D932" s="206" t="s">
        <v>168</v>
      </c>
      <c r="E932" s="240" t="s">
        <v>20</v>
      </c>
      <c r="F932" s="238" t="s">
        <v>938</v>
      </c>
      <c r="G932" s="217"/>
      <c r="H932" s="239">
        <v>9.54</v>
      </c>
      <c r="I932" s="222"/>
      <c r="J932" s="217"/>
      <c r="K932" s="217"/>
      <c r="L932" s="223"/>
      <c r="M932" s="224"/>
      <c r="N932" s="225"/>
      <c r="O932" s="225"/>
      <c r="P932" s="225"/>
      <c r="Q932" s="225"/>
      <c r="R932" s="225"/>
      <c r="S932" s="225"/>
      <c r="T932" s="226"/>
      <c r="AT932" s="227" t="s">
        <v>168</v>
      </c>
      <c r="AU932" s="227" t="s">
        <v>176</v>
      </c>
      <c r="AV932" s="13" t="s">
        <v>81</v>
      </c>
      <c r="AW932" s="13" t="s">
        <v>37</v>
      </c>
      <c r="AX932" s="13" t="s">
        <v>73</v>
      </c>
      <c r="AY932" s="227" t="s">
        <v>159</v>
      </c>
    </row>
    <row r="933" spans="2:51" s="13" customFormat="1" ht="13.5">
      <c r="B933" s="216"/>
      <c r="C933" s="217"/>
      <c r="D933" s="206" t="s">
        <v>168</v>
      </c>
      <c r="E933" s="240" t="s">
        <v>20</v>
      </c>
      <c r="F933" s="238" t="s">
        <v>939</v>
      </c>
      <c r="G933" s="217"/>
      <c r="H933" s="239">
        <v>7.04</v>
      </c>
      <c r="I933" s="222"/>
      <c r="J933" s="217"/>
      <c r="K933" s="217"/>
      <c r="L933" s="223"/>
      <c r="M933" s="224"/>
      <c r="N933" s="225"/>
      <c r="O933" s="225"/>
      <c r="P933" s="225"/>
      <c r="Q933" s="225"/>
      <c r="R933" s="225"/>
      <c r="S933" s="225"/>
      <c r="T933" s="226"/>
      <c r="AT933" s="227" t="s">
        <v>168</v>
      </c>
      <c r="AU933" s="227" t="s">
        <v>176</v>
      </c>
      <c r="AV933" s="13" t="s">
        <v>81</v>
      </c>
      <c r="AW933" s="13" t="s">
        <v>37</v>
      </c>
      <c r="AX933" s="13" t="s">
        <v>73</v>
      </c>
      <c r="AY933" s="227" t="s">
        <v>159</v>
      </c>
    </row>
    <row r="934" spans="2:51" s="12" customFormat="1" ht="13.5">
      <c r="B934" s="204"/>
      <c r="C934" s="205"/>
      <c r="D934" s="206" t="s">
        <v>168</v>
      </c>
      <c r="E934" s="207" t="s">
        <v>20</v>
      </c>
      <c r="F934" s="208" t="s">
        <v>317</v>
      </c>
      <c r="G934" s="205"/>
      <c r="H934" s="209" t="s">
        <v>20</v>
      </c>
      <c r="I934" s="210"/>
      <c r="J934" s="205"/>
      <c r="K934" s="205"/>
      <c r="L934" s="211"/>
      <c r="M934" s="212"/>
      <c r="N934" s="213"/>
      <c r="O934" s="213"/>
      <c r="P934" s="213"/>
      <c r="Q934" s="213"/>
      <c r="R934" s="213"/>
      <c r="S934" s="213"/>
      <c r="T934" s="214"/>
      <c r="AT934" s="215" t="s">
        <v>168</v>
      </c>
      <c r="AU934" s="215" t="s">
        <v>176</v>
      </c>
      <c r="AV934" s="12" t="s">
        <v>22</v>
      </c>
      <c r="AW934" s="12" t="s">
        <v>37</v>
      </c>
      <c r="AX934" s="12" t="s">
        <v>73</v>
      </c>
      <c r="AY934" s="215" t="s">
        <v>159</v>
      </c>
    </row>
    <row r="935" spans="2:51" s="13" customFormat="1" ht="13.5">
      <c r="B935" s="216"/>
      <c r="C935" s="217"/>
      <c r="D935" s="206" t="s">
        <v>168</v>
      </c>
      <c r="E935" s="240" t="s">
        <v>20</v>
      </c>
      <c r="F935" s="238" t="s">
        <v>940</v>
      </c>
      <c r="G935" s="217"/>
      <c r="H935" s="239">
        <v>32.1</v>
      </c>
      <c r="I935" s="222"/>
      <c r="J935" s="217"/>
      <c r="K935" s="217"/>
      <c r="L935" s="223"/>
      <c r="M935" s="224"/>
      <c r="N935" s="225"/>
      <c r="O935" s="225"/>
      <c r="P935" s="225"/>
      <c r="Q935" s="225"/>
      <c r="R935" s="225"/>
      <c r="S935" s="225"/>
      <c r="T935" s="226"/>
      <c r="AT935" s="227" t="s">
        <v>168</v>
      </c>
      <c r="AU935" s="227" t="s">
        <v>176</v>
      </c>
      <c r="AV935" s="13" t="s">
        <v>81</v>
      </c>
      <c r="AW935" s="13" t="s">
        <v>37</v>
      </c>
      <c r="AX935" s="13" t="s">
        <v>73</v>
      </c>
      <c r="AY935" s="227" t="s">
        <v>159</v>
      </c>
    </row>
    <row r="936" spans="2:51" s="12" customFormat="1" ht="13.5">
      <c r="B936" s="204"/>
      <c r="C936" s="205"/>
      <c r="D936" s="206" t="s">
        <v>168</v>
      </c>
      <c r="E936" s="207" t="s">
        <v>20</v>
      </c>
      <c r="F936" s="208" t="s">
        <v>319</v>
      </c>
      <c r="G936" s="205"/>
      <c r="H936" s="209" t="s">
        <v>20</v>
      </c>
      <c r="I936" s="210"/>
      <c r="J936" s="205"/>
      <c r="K936" s="205"/>
      <c r="L936" s="211"/>
      <c r="M936" s="212"/>
      <c r="N936" s="213"/>
      <c r="O936" s="213"/>
      <c r="P936" s="213"/>
      <c r="Q936" s="213"/>
      <c r="R936" s="213"/>
      <c r="S936" s="213"/>
      <c r="T936" s="214"/>
      <c r="AT936" s="215" t="s">
        <v>168</v>
      </c>
      <c r="AU936" s="215" t="s">
        <v>176</v>
      </c>
      <c r="AV936" s="12" t="s">
        <v>22</v>
      </c>
      <c r="AW936" s="12" t="s">
        <v>37</v>
      </c>
      <c r="AX936" s="12" t="s">
        <v>73</v>
      </c>
      <c r="AY936" s="215" t="s">
        <v>159</v>
      </c>
    </row>
    <row r="937" spans="2:51" s="13" customFormat="1" ht="13.5">
      <c r="B937" s="216"/>
      <c r="C937" s="217"/>
      <c r="D937" s="206" t="s">
        <v>168</v>
      </c>
      <c r="E937" s="240" t="s">
        <v>20</v>
      </c>
      <c r="F937" s="238" t="s">
        <v>941</v>
      </c>
      <c r="G937" s="217"/>
      <c r="H937" s="239">
        <v>31.1</v>
      </c>
      <c r="I937" s="222"/>
      <c r="J937" s="217"/>
      <c r="K937" s="217"/>
      <c r="L937" s="223"/>
      <c r="M937" s="224"/>
      <c r="N937" s="225"/>
      <c r="O937" s="225"/>
      <c r="P937" s="225"/>
      <c r="Q937" s="225"/>
      <c r="R937" s="225"/>
      <c r="S937" s="225"/>
      <c r="T937" s="226"/>
      <c r="AT937" s="227" t="s">
        <v>168</v>
      </c>
      <c r="AU937" s="227" t="s">
        <v>176</v>
      </c>
      <c r="AV937" s="13" t="s">
        <v>81</v>
      </c>
      <c r="AW937" s="13" t="s">
        <v>37</v>
      </c>
      <c r="AX937" s="13" t="s">
        <v>73</v>
      </c>
      <c r="AY937" s="227" t="s">
        <v>159</v>
      </c>
    </row>
    <row r="938" spans="2:51" s="12" customFormat="1" ht="13.5">
      <c r="B938" s="204"/>
      <c r="C938" s="205"/>
      <c r="D938" s="206" t="s">
        <v>168</v>
      </c>
      <c r="E938" s="207" t="s">
        <v>20</v>
      </c>
      <c r="F938" s="208" t="s">
        <v>306</v>
      </c>
      <c r="G938" s="205"/>
      <c r="H938" s="209" t="s">
        <v>20</v>
      </c>
      <c r="I938" s="210"/>
      <c r="J938" s="205"/>
      <c r="K938" s="205"/>
      <c r="L938" s="211"/>
      <c r="M938" s="212"/>
      <c r="N938" s="213"/>
      <c r="O938" s="213"/>
      <c r="P938" s="213"/>
      <c r="Q938" s="213"/>
      <c r="R938" s="213"/>
      <c r="S938" s="213"/>
      <c r="T938" s="214"/>
      <c r="AT938" s="215" t="s">
        <v>168</v>
      </c>
      <c r="AU938" s="215" t="s">
        <v>176</v>
      </c>
      <c r="AV938" s="12" t="s">
        <v>22</v>
      </c>
      <c r="AW938" s="12" t="s">
        <v>37</v>
      </c>
      <c r="AX938" s="12" t="s">
        <v>73</v>
      </c>
      <c r="AY938" s="215" t="s">
        <v>159</v>
      </c>
    </row>
    <row r="939" spans="2:51" s="13" customFormat="1" ht="13.5">
      <c r="B939" s="216"/>
      <c r="C939" s="217"/>
      <c r="D939" s="206" t="s">
        <v>168</v>
      </c>
      <c r="E939" s="240" t="s">
        <v>20</v>
      </c>
      <c r="F939" s="238" t="s">
        <v>942</v>
      </c>
      <c r="G939" s="217"/>
      <c r="H939" s="239">
        <v>6.8</v>
      </c>
      <c r="I939" s="222"/>
      <c r="J939" s="217"/>
      <c r="K939" s="217"/>
      <c r="L939" s="223"/>
      <c r="M939" s="224"/>
      <c r="N939" s="225"/>
      <c r="O939" s="225"/>
      <c r="P939" s="225"/>
      <c r="Q939" s="225"/>
      <c r="R939" s="225"/>
      <c r="S939" s="225"/>
      <c r="T939" s="226"/>
      <c r="AT939" s="227" t="s">
        <v>168</v>
      </c>
      <c r="AU939" s="227" t="s">
        <v>176</v>
      </c>
      <c r="AV939" s="13" t="s">
        <v>81</v>
      </c>
      <c r="AW939" s="13" t="s">
        <v>37</v>
      </c>
      <c r="AX939" s="13" t="s">
        <v>73</v>
      </c>
      <c r="AY939" s="227" t="s">
        <v>159</v>
      </c>
    </row>
    <row r="940" spans="2:51" s="12" customFormat="1" ht="13.5">
      <c r="B940" s="204"/>
      <c r="C940" s="205"/>
      <c r="D940" s="206" t="s">
        <v>168</v>
      </c>
      <c r="E940" s="207" t="s">
        <v>20</v>
      </c>
      <c r="F940" s="208" t="s">
        <v>308</v>
      </c>
      <c r="G940" s="205"/>
      <c r="H940" s="209" t="s">
        <v>20</v>
      </c>
      <c r="I940" s="210"/>
      <c r="J940" s="205"/>
      <c r="K940" s="205"/>
      <c r="L940" s="211"/>
      <c r="M940" s="212"/>
      <c r="N940" s="213"/>
      <c r="O940" s="213"/>
      <c r="P940" s="213"/>
      <c r="Q940" s="213"/>
      <c r="R940" s="213"/>
      <c r="S940" s="213"/>
      <c r="T940" s="214"/>
      <c r="AT940" s="215" t="s">
        <v>168</v>
      </c>
      <c r="AU940" s="215" t="s">
        <v>176</v>
      </c>
      <c r="AV940" s="12" t="s">
        <v>22</v>
      </c>
      <c r="AW940" s="12" t="s">
        <v>37</v>
      </c>
      <c r="AX940" s="12" t="s">
        <v>73</v>
      </c>
      <c r="AY940" s="215" t="s">
        <v>159</v>
      </c>
    </row>
    <row r="941" spans="2:51" s="13" customFormat="1" ht="13.5">
      <c r="B941" s="216"/>
      <c r="C941" s="217"/>
      <c r="D941" s="206" t="s">
        <v>168</v>
      </c>
      <c r="E941" s="240" t="s">
        <v>20</v>
      </c>
      <c r="F941" s="238" t="s">
        <v>943</v>
      </c>
      <c r="G941" s="217"/>
      <c r="H941" s="239">
        <v>6.8</v>
      </c>
      <c r="I941" s="222"/>
      <c r="J941" s="217"/>
      <c r="K941" s="217"/>
      <c r="L941" s="223"/>
      <c r="M941" s="224"/>
      <c r="N941" s="225"/>
      <c r="O941" s="225"/>
      <c r="P941" s="225"/>
      <c r="Q941" s="225"/>
      <c r="R941" s="225"/>
      <c r="S941" s="225"/>
      <c r="T941" s="226"/>
      <c r="AT941" s="227" t="s">
        <v>168</v>
      </c>
      <c r="AU941" s="227" t="s">
        <v>176</v>
      </c>
      <c r="AV941" s="13" t="s">
        <v>81</v>
      </c>
      <c r="AW941" s="13" t="s">
        <v>37</v>
      </c>
      <c r="AX941" s="13" t="s">
        <v>73</v>
      </c>
      <c r="AY941" s="227" t="s">
        <v>159</v>
      </c>
    </row>
    <row r="942" spans="2:51" s="12" customFormat="1" ht="13.5">
      <c r="B942" s="204"/>
      <c r="C942" s="205"/>
      <c r="D942" s="206" t="s">
        <v>168</v>
      </c>
      <c r="E942" s="207" t="s">
        <v>20</v>
      </c>
      <c r="F942" s="208" t="s">
        <v>170</v>
      </c>
      <c r="G942" s="205"/>
      <c r="H942" s="209" t="s">
        <v>20</v>
      </c>
      <c r="I942" s="210"/>
      <c r="J942" s="205"/>
      <c r="K942" s="205"/>
      <c r="L942" s="211"/>
      <c r="M942" s="212"/>
      <c r="N942" s="213"/>
      <c r="O942" s="213"/>
      <c r="P942" s="213"/>
      <c r="Q942" s="213"/>
      <c r="R942" s="213"/>
      <c r="S942" s="213"/>
      <c r="T942" s="214"/>
      <c r="AT942" s="215" t="s">
        <v>168</v>
      </c>
      <c r="AU942" s="215" t="s">
        <v>176</v>
      </c>
      <c r="AV942" s="12" t="s">
        <v>22</v>
      </c>
      <c r="AW942" s="12" t="s">
        <v>37</v>
      </c>
      <c r="AX942" s="12" t="s">
        <v>73</v>
      </c>
      <c r="AY942" s="215" t="s">
        <v>159</v>
      </c>
    </row>
    <row r="943" spans="2:51" s="12" customFormat="1" ht="13.5">
      <c r="B943" s="204"/>
      <c r="C943" s="205"/>
      <c r="D943" s="206" t="s">
        <v>168</v>
      </c>
      <c r="E943" s="207" t="s">
        <v>20</v>
      </c>
      <c r="F943" s="208" t="s">
        <v>843</v>
      </c>
      <c r="G943" s="205"/>
      <c r="H943" s="209" t="s">
        <v>20</v>
      </c>
      <c r="I943" s="210"/>
      <c r="J943" s="205"/>
      <c r="K943" s="205"/>
      <c r="L943" s="211"/>
      <c r="M943" s="212"/>
      <c r="N943" s="213"/>
      <c r="O943" s="213"/>
      <c r="P943" s="213"/>
      <c r="Q943" s="213"/>
      <c r="R943" s="213"/>
      <c r="S943" s="213"/>
      <c r="T943" s="214"/>
      <c r="AT943" s="215" t="s">
        <v>168</v>
      </c>
      <c r="AU943" s="215" t="s">
        <v>176</v>
      </c>
      <c r="AV943" s="12" t="s">
        <v>22</v>
      </c>
      <c r="AW943" s="12" t="s">
        <v>37</v>
      </c>
      <c r="AX943" s="12" t="s">
        <v>73</v>
      </c>
      <c r="AY943" s="215" t="s">
        <v>159</v>
      </c>
    </row>
    <row r="944" spans="2:51" s="12" customFormat="1" ht="13.5">
      <c r="B944" s="204"/>
      <c r="C944" s="205"/>
      <c r="D944" s="206" t="s">
        <v>168</v>
      </c>
      <c r="E944" s="207" t="s">
        <v>20</v>
      </c>
      <c r="F944" s="208" t="s">
        <v>637</v>
      </c>
      <c r="G944" s="205"/>
      <c r="H944" s="209" t="s">
        <v>20</v>
      </c>
      <c r="I944" s="210"/>
      <c r="J944" s="205"/>
      <c r="K944" s="205"/>
      <c r="L944" s="211"/>
      <c r="M944" s="212"/>
      <c r="N944" s="213"/>
      <c r="O944" s="213"/>
      <c r="P944" s="213"/>
      <c r="Q944" s="213"/>
      <c r="R944" s="213"/>
      <c r="S944" s="213"/>
      <c r="T944" s="214"/>
      <c r="AT944" s="215" t="s">
        <v>168</v>
      </c>
      <c r="AU944" s="215" t="s">
        <v>176</v>
      </c>
      <c r="AV944" s="12" t="s">
        <v>22</v>
      </c>
      <c r="AW944" s="12" t="s">
        <v>37</v>
      </c>
      <c r="AX944" s="12" t="s">
        <v>73</v>
      </c>
      <c r="AY944" s="215" t="s">
        <v>159</v>
      </c>
    </row>
    <row r="945" spans="2:51" s="13" customFormat="1" ht="13.5">
      <c r="B945" s="216"/>
      <c r="C945" s="217"/>
      <c r="D945" s="206" t="s">
        <v>168</v>
      </c>
      <c r="E945" s="240" t="s">
        <v>20</v>
      </c>
      <c r="F945" s="238" t="s">
        <v>638</v>
      </c>
      <c r="G945" s="217"/>
      <c r="H945" s="239">
        <v>21.1</v>
      </c>
      <c r="I945" s="222"/>
      <c r="J945" s="217"/>
      <c r="K945" s="217"/>
      <c r="L945" s="223"/>
      <c r="M945" s="224"/>
      <c r="N945" s="225"/>
      <c r="O945" s="225"/>
      <c r="P945" s="225"/>
      <c r="Q945" s="225"/>
      <c r="R945" s="225"/>
      <c r="S945" s="225"/>
      <c r="T945" s="226"/>
      <c r="AT945" s="227" t="s">
        <v>168</v>
      </c>
      <c r="AU945" s="227" t="s">
        <v>176</v>
      </c>
      <c r="AV945" s="13" t="s">
        <v>81</v>
      </c>
      <c r="AW945" s="13" t="s">
        <v>37</v>
      </c>
      <c r="AX945" s="13" t="s">
        <v>73</v>
      </c>
      <c r="AY945" s="227" t="s">
        <v>159</v>
      </c>
    </row>
    <row r="946" spans="2:51" s="13" customFormat="1" ht="13.5">
      <c r="B946" s="216"/>
      <c r="C946" s="217"/>
      <c r="D946" s="206" t="s">
        <v>168</v>
      </c>
      <c r="E946" s="240" t="s">
        <v>20</v>
      </c>
      <c r="F946" s="238" t="s">
        <v>944</v>
      </c>
      <c r="G946" s="217"/>
      <c r="H946" s="239">
        <v>5.695</v>
      </c>
      <c r="I946" s="222"/>
      <c r="J946" s="217"/>
      <c r="K946" s="217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168</v>
      </c>
      <c r="AU946" s="227" t="s">
        <v>176</v>
      </c>
      <c r="AV946" s="13" t="s">
        <v>81</v>
      </c>
      <c r="AW946" s="13" t="s">
        <v>37</v>
      </c>
      <c r="AX946" s="13" t="s">
        <v>73</v>
      </c>
      <c r="AY946" s="227" t="s">
        <v>159</v>
      </c>
    </row>
    <row r="947" spans="2:51" s="12" customFormat="1" ht="13.5">
      <c r="B947" s="204"/>
      <c r="C947" s="205"/>
      <c r="D947" s="206" t="s">
        <v>168</v>
      </c>
      <c r="E947" s="207" t="s">
        <v>20</v>
      </c>
      <c r="F947" s="208" t="s">
        <v>170</v>
      </c>
      <c r="G947" s="205"/>
      <c r="H947" s="209" t="s">
        <v>20</v>
      </c>
      <c r="I947" s="210"/>
      <c r="J947" s="205"/>
      <c r="K947" s="205"/>
      <c r="L947" s="211"/>
      <c r="M947" s="212"/>
      <c r="N947" s="213"/>
      <c r="O947" s="213"/>
      <c r="P947" s="213"/>
      <c r="Q947" s="213"/>
      <c r="R947" s="213"/>
      <c r="S947" s="213"/>
      <c r="T947" s="214"/>
      <c r="AT947" s="215" t="s">
        <v>168</v>
      </c>
      <c r="AU947" s="215" t="s">
        <v>176</v>
      </c>
      <c r="AV947" s="12" t="s">
        <v>22</v>
      </c>
      <c r="AW947" s="12" t="s">
        <v>37</v>
      </c>
      <c r="AX947" s="12" t="s">
        <v>73</v>
      </c>
      <c r="AY947" s="215" t="s">
        <v>159</v>
      </c>
    </row>
    <row r="948" spans="2:51" s="12" customFormat="1" ht="13.5">
      <c r="B948" s="204"/>
      <c r="C948" s="205"/>
      <c r="D948" s="206" t="s">
        <v>168</v>
      </c>
      <c r="E948" s="207" t="s">
        <v>20</v>
      </c>
      <c r="F948" s="208" t="s">
        <v>846</v>
      </c>
      <c r="G948" s="205"/>
      <c r="H948" s="209" t="s">
        <v>20</v>
      </c>
      <c r="I948" s="210"/>
      <c r="J948" s="205"/>
      <c r="K948" s="205"/>
      <c r="L948" s="211"/>
      <c r="M948" s="212"/>
      <c r="N948" s="213"/>
      <c r="O948" s="213"/>
      <c r="P948" s="213"/>
      <c r="Q948" s="213"/>
      <c r="R948" s="213"/>
      <c r="S948" s="213"/>
      <c r="T948" s="214"/>
      <c r="AT948" s="215" t="s">
        <v>168</v>
      </c>
      <c r="AU948" s="215" t="s">
        <v>176</v>
      </c>
      <c r="AV948" s="12" t="s">
        <v>22</v>
      </c>
      <c r="AW948" s="12" t="s">
        <v>37</v>
      </c>
      <c r="AX948" s="12" t="s">
        <v>73</v>
      </c>
      <c r="AY948" s="215" t="s">
        <v>159</v>
      </c>
    </row>
    <row r="949" spans="2:51" s="12" customFormat="1" ht="13.5">
      <c r="B949" s="204"/>
      <c r="C949" s="205"/>
      <c r="D949" s="206" t="s">
        <v>168</v>
      </c>
      <c r="E949" s="207" t="s">
        <v>20</v>
      </c>
      <c r="F949" s="208" t="s">
        <v>633</v>
      </c>
      <c r="G949" s="205"/>
      <c r="H949" s="209" t="s">
        <v>20</v>
      </c>
      <c r="I949" s="210"/>
      <c r="J949" s="205"/>
      <c r="K949" s="205"/>
      <c r="L949" s="211"/>
      <c r="M949" s="212"/>
      <c r="N949" s="213"/>
      <c r="O949" s="213"/>
      <c r="P949" s="213"/>
      <c r="Q949" s="213"/>
      <c r="R949" s="213"/>
      <c r="S949" s="213"/>
      <c r="T949" s="214"/>
      <c r="AT949" s="215" t="s">
        <v>168</v>
      </c>
      <c r="AU949" s="215" t="s">
        <v>176</v>
      </c>
      <c r="AV949" s="12" t="s">
        <v>22</v>
      </c>
      <c r="AW949" s="12" t="s">
        <v>37</v>
      </c>
      <c r="AX949" s="12" t="s">
        <v>73</v>
      </c>
      <c r="AY949" s="215" t="s">
        <v>159</v>
      </c>
    </row>
    <row r="950" spans="2:51" s="13" customFormat="1" ht="13.5">
      <c r="B950" s="216"/>
      <c r="C950" s="217"/>
      <c r="D950" s="206" t="s">
        <v>168</v>
      </c>
      <c r="E950" s="240" t="s">
        <v>20</v>
      </c>
      <c r="F950" s="238" t="s">
        <v>950</v>
      </c>
      <c r="G950" s="217"/>
      <c r="H950" s="239">
        <v>20.653</v>
      </c>
      <c r="I950" s="222"/>
      <c r="J950" s="217"/>
      <c r="K950" s="217"/>
      <c r="L950" s="223"/>
      <c r="M950" s="224"/>
      <c r="N950" s="225"/>
      <c r="O950" s="225"/>
      <c r="P950" s="225"/>
      <c r="Q950" s="225"/>
      <c r="R950" s="225"/>
      <c r="S950" s="225"/>
      <c r="T950" s="226"/>
      <c r="AT950" s="227" t="s">
        <v>168</v>
      </c>
      <c r="AU950" s="227" t="s">
        <v>176</v>
      </c>
      <c r="AV950" s="13" t="s">
        <v>81</v>
      </c>
      <c r="AW950" s="13" t="s">
        <v>37</v>
      </c>
      <c r="AX950" s="13" t="s">
        <v>73</v>
      </c>
      <c r="AY950" s="227" t="s">
        <v>159</v>
      </c>
    </row>
    <row r="951" spans="2:63" s="11" customFormat="1" ht="29.85" customHeight="1">
      <c r="B951" s="175"/>
      <c r="C951" s="176"/>
      <c r="D951" s="177" t="s">
        <v>72</v>
      </c>
      <c r="E951" s="244" t="s">
        <v>208</v>
      </c>
      <c r="F951" s="244" t="s">
        <v>974</v>
      </c>
      <c r="G951" s="176"/>
      <c r="H951" s="176"/>
      <c r="I951" s="179"/>
      <c r="J951" s="245">
        <f>BK951</f>
        <v>0</v>
      </c>
      <c r="K951" s="176"/>
      <c r="L951" s="181"/>
      <c r="M951" s="182"/>
      <c r="N951" s="183"/>
      <c r="O951" s="183"/>
      <c r="P951" s="184">
        <f>P952+P997+P1011+P1725</f>
        <v>0</v>
      </c>
      <c r="Q951" s="183"/>
      <c r="R951" s="184">
        <f>R952+R997+R1011+R1725</f>
        <v>5.7695194</v>
      </c>
      <c r="S951" s="183"/>
      <c r="T951" s="185">
        <f>T952+T997+T1011+T1725</f>
        <v>463.3996875</v>
      </c>
      <c r="AR951" s="186" t="s">
        <v>22</v>
      </c>
      <c r="AT951" s="187" t="s">
        <v>72</v>
      </c>
      <c r="AU951" s="187" t="s">
        <v>22</v>
      </c>
      <c r="AY951" s="186" t="s">
        <v>159</v>
      </c>
      <c r="BK951" s="188">
        <f>BK952+BK997+BK1011+BK1725</f>
        <v>0</v>
      </c>
    </row>
    <row r="952" spans="2:63" s="11" customFormat="1" ht="14.85" customHeight="1">
      <c r="B952" s="175"/>
      <c r="C952" s="176"/>
      <c r="D952" s="189" t="s">
        <v>72</v>
      </c>
      <c r="E952" s="190" t="s">
        <v>827</v>
      </c>
      <c r="F952" s="190" t="s">
        <v>975</v>
      </c>
      <c r="G952" s="176"/>
      <c r="H952" s="176"/>
      <c r="I952" s="179"/>
      <c r="J952" s="191">
        <f>BK952</f>
        <v>0</v>
      </c>
      <c r="K952" s="176"/>
      <c r="L952" s="181"/>
      <c r="M952" s="182"/>
      <c r="N952" s="183"/>
      <c r="O952" s="183"/>
      <c r="P952" s="184">
        <f>SUM(P953:P996)</f>
        <v>0</v>
      </c>
      <c r="Q952" s="183"/>
      <c r="R952" s="184">
        <f>SUM(R953:R996)</f>
        <v>0.19499999999999998</v>
      </c>
      <c r="S952" s="183"/>
      <c r="T952" s="185">
        <f>SUM(T953:T996)</f>
        <v>0</v>
      </c>
      <c r="AR952" s="186" t="s">
        <v>22</v>
      </c>
      <c r="AT952" s="187" t="s">
        <v>72</v>
      </c>
      <c r="AU952" s="187" t="s">
        <v>81</v>
      </c>
      <c r="AY952" s="186" t="s">
        <v>159</v>
      </c>
      <c r="BK952" s="188">
        <f>SUM(BK953:BK996)</f>
        <v>0</v>
      </c>
    </row>
    <row r="953" spans="2:65" s="1" customFormat="1" ht="22.5" customHeight="1">
      <c r="B953" s="34"/>
      <c r="C953" s="192" t="s">
        <v>976</v>
      </c>
      <c r="D953" s="192" t="s">
        <v>161</v>
      </c>
      <c r="E953" s="193" t="s">
        <v>977</v>
      </c>
      <c r="F953" s="194" t="s">
        <v>978</v>
      </c>
      <c r="G953" s="195" t="s">
        <v>235</v>
      </c>
      <c r="H953" s="196">
        <v>105</v>
      </c>
      <c r="I953" s="197"/>
      <c r="J953" s="198">
        <f>ROUND(I953*H953,2)</f>
        <v>0</v>
      </c>
      <c r="K953" s="194" t="s">
        <v>165</v>
      </c>
      <c r="L953" s="54"/>
      <c r="M953" s="199" t="s">
        <v>20</v>
      </c>
      <c r="N953" s="200" t="s">
        <v>44</v>
      </c>
      <c r="O953" s="35"/>
      <c r="P953" s="201">
        <f>O953*H953</f>
        <v>0</v>
      </c>
      <c r="Q953" s="201">
        <v>0</v>
      </c>
      <c r="R953" s="201">
        <f>Q953*H953</f>
        <v>0</v>
      </c>
      <c r="S953" s="201">
        <v>0</v>
      </c>
      <c r="T953" s="202">
        <f>S953*H953</f>
        <v>0</v>
      </c>
      <c r="AR953" s="17" t="s">
        <v>166</v>
      </c>
      <c r="AT953" s="17" t="s">
        <v>161</v>
      </c>
      <c r="AU953" s="17" t="s">
        <v>176</v>
      </c>
      <c r="AY953" s="17" t="s">
        <v>159</v>
      </c>
      <c r="BE953" s="203">
        <f>IF(N953="základní",J953,0)</f>
        <v>0</v>
      </c>
      <c r="BF953" s="203">
        <f>IF(N953="snížená",J953,0)</f>
        <v>0</v>
      </c>
      <c r="BG953" s="203">
        <f>IF(N953="zákl. přenesená",J953,0)</f>
        <v>0</v>
      </c>
      <c r="BH953" s="203">
        <f>IF(N953="sníž. přenesená",J953,0)</f>
        <v>0</v>
      </c>
      <c r="BI953" s="203">
        <f>IF(N953="nulová",J953,0)</f>
        <v>0</v>
      </c>
      <c r="BJ953" s="17" t="s">
        <v>22</v>
      </c>
      <c r="BK953" s="203">
        <f>ROUND(I953*H953,2)</f>
        <v>0</v>
      </c>
      <c r="BL953" s="17" t="s">
        <v>166</v>
      </c>
      <c r="BM953" s="17" t="s">
        <v>979</v>
      </c>
    </row>
    <row r="954" spans="2:51" s="12" customFormat="1" ht="13.5">
      <c r="B954" s="204"/>
      <c r="C954" s="205"/>
      <c r="D954" s="206" t="s">
        <v>168</v>
      </c>
      <c r="E954" s="207" t="s">
        <v>20</v>
      </c>
      <c r="F954" s="208" t="s">
        <v>980</v>
      </c>
      <c r="G954" s="205"/>
      <c r="H954" s="209" t="s">
        <v>20</v>
      </c>
      <c r="I954" s="210"/>
      <c r="J954" s="205"/>
      <c r="K954" s="205"/>
      <c r="L954" s="211"/>
      <c r="M954" s="212"/>
      <c r="N954" s="213"/>
      <c r="O954" s="213"/>
      <c r="P954" s="213"/>
      <c r="Q954" s="213"/>
      <c r="R954" s="213"/>
      <c r="S954" s="213"/>
      <c r="T954" s="214"/>
      <c r="AT954" s="215" t="s">
        <v>168</v>
      </c>
      <c r="AU954" s="215" t="s">
        <v>176</v>
      </c>
      <c r="AV954" s="12" t="s">
        <v>22</v>
      </c>
      <c r="AW954" s="12" t="s">
        <v>37</v>
      </c>
      <c r="AX954" s="12" t="s">
        <v>73</v>
      </c>
      <c r="AY954" s="215" t="s">
        <v>159</v>
      </c>
    </row>
    <row r="955" spans="2:51" s="12" customFormat="1" ht="13.5">
      <c r="B955" s="204"/>
      <c r="C955" s="205"/>
      <c r="D955" s="206" t="s">
        <v>168</v>
      </c>
      <c r="E955" s="207" t="s">
        <v>20</v>
      </c>
      <c r="F955" s="208" t="s">
        <v>170</v>
      </c>
      <c r="G955" s="205"/>
      <c r="H955" s="209" t="s">
        <v>20</v>
      </c>
      <c r="I955" s="210"/>
      <c r="J955" s="205"/>
      <c r="K955" s="205"/>
      <c r="L955" s="211"/>
      <c r="M955" s="212"/>
      <c r="N955" s="213"/>
      <c r="O955" s="213"/>
      <c r="P955" s="213"/>
      <c r="Q955" s="213"/>
      <c r="R955" s="213"/>
      <c r="S955" s="213"/>
      <c r="T955" s="214"/>
      <c r="AT955" s="215" t="s">
        <v>168</v>
      </c>
      <c r="AU955" s="215" t="s">
        <v>176</v>
      </c>
      <c r="AV955" s="12" t="s">
        <v>22</v>
      </c>
      <c r="AW955" s="12" t="s">
        <v>37</v>
      </c>
      <c r="AX955" s="12" t="s">
        <v>73</v>
      </c>
      <c r="AY955" s="215" t="s">
        <v>159</v>
      </c>
    </row>
    <row r="956" spans="2:51" s="12" customFormat="1" ht="13.5">
      <c r="B956" s="204"/>
      <c r="C956" s="205"/>
      <c r="D956" s="206" t="s">
        <v>168</v>
      </c>
      <c r="E956" s="207" t="s">
        <v>20</v>
      </c>
      <c r="F956" s="208" t="s">
        <v>981</v>
      </c>
      <c r="G956" s="205"/>
      <c r="H956" s="209" t="s">
        <v>20</v>
      </c>
      <c r="I956" s="210"/>
      <c r="J956" s="205"/>
      <c r="K956" s="205"/>
      <c r="L956" s="211"/>
      <c r="M956" s="212"/>
      <c r="N956" s="213"/>
      <c r="O956" s="213"/>
      <c r="P956" s="213"/>
      <c r="Q956" s="213"/>
      <c r="R956" s="213"/>
      <c r="S956" s="213"/>
      <c r="T956" s="214"/>
      <c r="AT956" s="215" t="s">
        <v>168</v>
      </c>
      <c r="AU956" s="215" t="s">
        <v>176</v>
      </c>
      <c r="AV956" s="12" t="s">
        <v>22</v>
      </c>
      <c r="AW956" s="12" t="s">
        <v>37</v>
      </c>
      <c r="AX956" s="12" t="s">
        <v>73</v>
      </c>
      <c r="AY956" s="215" t="s">
        <v>159</v>
      </c>
    </row>
    <row r="957" spans="2:51" s="13" customFormat="1" ht="13.5">
      <c r="B957" s="216"/>
      <c r="C957" s="217"/>
      <c r="D957" s="218" t="s">
        <v>168</v>
      </c>
      <c r="E957" s="219" t="s">
        <v>20</v>
      </c>
      <c r="F957" s="220" t="s">
        <v>982</v>
      </c>
      <c r="G957" s="217"/>
      <c r="H957" s="221">
        <v>105</v>
      </c>
      <c r="I957" s="222"/>
      <c r="J957" s="217"/>
      <c r="K957" s="217"/>
      <c r="L957" s="223"/>
      <c r="M957" s="224"/>
      <c r="N957" s="225"/>
      <c r="O957" s="225"/>
      <c r="P957" s="225"/>
      <c r="Q957" s="225"/>
      <c r="R957" s="225"/>
      <c r="S957" s="225"/>
      <c r="T957" s="226"/>
      <c r="AT957" s="227" t="s">
        <v>168</v>
      </c>
      <c r="AU957" s="227" t="s">
        <v>176</v>
      </c>
      <c r="AV957" s="13" t="s">
        <v>81</v>
      </c>
      <c r="AW957" s="13" t="s">
        <v>37</v>
      </c>
      <c r="AX957" s="13" t="s">
        <v>73</v>
      </c>
      <c r="AY957" s="227" t="s">
        <v>159</v>
      </c>
    </row>
    <row r="958" spans="2:65" s="1" customFormat="1" ht="31.5" customHeight="1">
      <c r="B958" s="34"/>
      <c r="C958" s="192" t="s">
        <v>983</v>
      </c>
      <c r="D958" s="192" t="s">
        <v>161</v>
      </c>
      <c r="E958" s="193" t="s">
        <v>984</v>
      </c>
      <c r="F958" s="194" t="s">
        <v>985</v>
      </c>
      <c r="G958" s="195" t="s">
        <v>235</v>
      </c>
      <c r="H958" s="196">
        <v>2100</v>
      </c>
      <c r="I958" s="197"/>
      <c r="J958" s="198">
        <f>ROUND(I958*H958,2)</f>
        <v>0</v>
      </c>
      <c r="K958" s="194" t="s">
        <v>165</v>
      </c>
      <c r="L958" s="54"/>
      <c r="M958" s="199" t="s">
        <v>20</v>
      </c>
      <c r="N958" s="200" t="s">
        <v>44</v>
      </c>
      <c r="O958" s="35"/>
      <c r="P958" s="201">
        <f>O958*H958</f>
        <v>0</v>
      </c>
      <c r="Q958" s="201">
        <v>0</v>
      </c>
      <c r="R958" s="201">
        <f>Q958*H958</f>
        <v>0</v>
      </c>
      <c r="S958" s="201">
        <v>0</v>
      </c>
      <c r="T958" s="202">
        <f>S958*H958</f>
        <v>0</v>
      </c>
      <c r="AR958" s="17" t="s">
        <v>166</v>
      </c>
      <c r="AT958" s="17" t="s">
        <v>161</v>
      </c>
      <c r="AU958" s="17" t="s">
        <v>176</v>
      </c>
      <c r="AY958" s="17" t="s">
        <v>159</v>
      </c>
      <c r="BE958" s="203">
        <f>IF(N958="základní",J958,0)</f>
        <v>0</v>
      </c>
      <c r="BF958" s="203">
        <f>IF(N958="snížená",J958,0)</f>
        <v>0</v>
      </c>
      <c r="BG958" s="203">
        <f>IF(N958="zákl. přenesená",J958,0)</f>
        <v>0</v>
      </c>
      <c r="BH958" s="203">
        <f>IF(N958="sníž. přenesená",J958,0)</f>
        <v>0</v>
      </c>
      <c r="BI958" s="203">
        <f>IF(N958="nulová",J958,0)</f>
        <v>0</v>
      </c>
      <c r="BJ958" s="17" t="s">
        <v>22</v>
      </c>
      <c r="BK958" s="203">
        <f>ROUND(I958*H958,2)</f>
        <v>0</v>
      </c>
      <c r="BL958" s="17" t="s">
        <v>166</v>
      </c>
      <c r="BM958" s="17" t="s">
        <v>986</v>
      </c>
    </row>
    <row r="959" spans="2:51" s="13" customFormat="1" ht="13.5">
      <c r="B959" s="216"/>
      <c r="C959" s="217"/>
      <c r="D959" s="218" t="s">
        <v>168</v>
      </c>
      <c r="E959" s="219" t="s">
        <v>20</v>
      </c>
      <c r="F959" s="220" t="s">
        <v>987</v>
      </c>
      <c r="G959" s="217"/>
      <c r="H959" s="221">
        <v>2100</v>
      </c>
      <c r="I959" s="222"/>
      <c r="J959" s="217"/>
      <c r="K959" s="217"/>
      <c r="L959" s="223"/>
      <c r="M959" s="224"/>
      <c r="N959" s="225"/>
      <c r="O959" s="225"/>
      <c r="P959" s="225"/>
      <c r="Q959" s="225"/>
      <c r="R959" s="225"/>
      <c r="S959" s="225"/>
      <c r="T959" s="226"/>
      <c r="AT959" s="227" t="s">
        <v>168</v>
      </c>
      <c r="AU959" s="227" t="s">
        <v>176</v>
      </c>
      <c r="AV959" s="13" t="s">
        <v>81</v>
      </c>
      <c r="AW959" s="13" t="s">
        <v>37</v>
      </c>
      <c r="AX959" s="13" t="s">
        <v>73</v>
      </c>
      <c r="AY959" s="227" t="s">
        <v>159</v>
      </c>
    </row>
    <row r="960" spans="2:65" s="1" customFormat="1" ht="31.5" customHeight="1">
      <c r="B960" s="34"/>
      <c r="C960" s="192" t="s">
        <v>988</v>
      </c>
      <c r="D960" s="192" t="s">
        <v>161</v>
      </c>
      <c r="E960" s="193" t="s">
        <v>989</v>
      </c>
      <c r="F960" s="194" t="s">
        <v>990</v>
      </c>
      <c r="G960" s="195" t="s">
        <v>164</v>
      </c>
      <c r="H960" s="196">
        <v>356.4</v>
      </c>
      <c r="I960" s="197"/>
      <c r="J960" s="198">
        <f>ROUND(I960*H960,2)</f>
        <v>0</v>
      </c>
      <c r="K960" s="194" t="s">
        <v>165</v>
      </c>
      <c r="L960" s="54"/>
      <c r="M960" s="199" t="s">
        <v>20</v>
      </c>
      <c r="N960" s="200" t="s">
        <v>44</v>
      </c>
      <c r="O960" s="35"/>
      <c r="P960" s="201">
        <f>O960*H960</f>
        <v>0</v>
      </c>
      <c r="Q960" s="201">
        <v>0</v>
      </c>
      <c r="R960" s="201">
        <f>Q960*H960</f>
        <v>0</v>
      </c>
      <c r="S960" s="201">
        <v>0</v>
      </c>
      <c r="T960" s="202">
        <f>S960*H960</f>
        <v>0</v>
      </c>
      <c r="AR960" s="17" t="s">
        <v>166</v>
      </c>
      <c r="AT960" s="17" t="s">
        <v>161</v>
      </c>
      <c r="AU960" s="17" t="s">
        <v>176</v>
      </c>
      <c r="AY960" s="17" t="s">
        <v>159</v>
      </c>
      <c r="BE960" s="203">
        <f>IF(N960="základní",J960,0)</f>
        <v>0</v>
      </c>
      <c r="BF960" s="203">
        <f>IF(N960="snížená",J960,0)</f>
        <v>0</v>
      </c>
      <c r="BG960" s="203">
        <f>IF(N960="zákl. přenesená",J960,0)</f>
        <v>0</v>
      </c>
      <c r="BH960" s="203">
        <f>IF(N960="sníž. přenesená",J960,0)</f>
        <v>0</v>
      </c>
      <c r="BI960" s="203">
        <f>IF(N960="nulová",J960,0)</f>
        <v>0</v>
      </c>
      <c r="BJ960" s="17" t="s">
        <v>22</v>
      </c>
      <c r="BK960" s="203">
        <f>ROUND(I960*H960,2)</f>
        <v>0</v>
      </c>
      <c r="BL960" s="17" t="s">
        <v>166</v>
      </c>
      <c r="BM960" s="17" t="s">
        <v>991</v>
      </c>
    </row>
    <row r="961" spans="2:51" s="12" customFormat="1" ht="27">
      <c r="B961" s="204"/>
      <c r="C961" s="205"/>
      <c r="D961" s="206" t="s">
        <v>168</v>
      </c>
      <c r="E961" s="207" t="s">
        <v>20</v>
      </c>
      <c r="F961" s="208" t="s">
        <v>277</v>
      </c>
      <c r="G961" s="205"/>
      <c r="H961" s="209" t="s">
        <v>20</v>
      </c>
      <c r="I961" s="210"/>
      <c r="J961" s="205"/>
      <c r="K961" s="205"/>
      <c r="L961" s="211"/>
      <c r="M961" s="212"/>
      <c r="N961" s="213"/>
      <c r="O961" s="213"/>
      <c r="P961" s="213"/>
      <c r="Q961" s="213"/>
      <c r="R961" s="213"/>
      <c r="S961" s="213"/>
      <c r="T961" s="214"/>
      <c r="AT961" s="215" t="s">
        <v>168</v>
      </c>
      <c r="AU961" s="215" t="s">
        <v>176</v>
      </c>
      <c r="AV961" s="12" t="s">
        <v>22</v>
      </c>
      <c r="AW961" s="12" t="s">
        <v>37</v>
      </c>
      <c r="AX961" s="12" t="s">
        <v>73</v>
      </c>
      <c r="AY961" s="215" t="s">
        <v>159</v>
      </c>
    </row>
    <row r="962" spans="2:51" s="12" customFormat="1" ht="13.5">
      <c r="B962" s="204"/>
      <c r="C962" s="205"/>
      <c r="D962" s="206" t="s">
        <v>168</v>
      </c>
      <c r="E962" s="207" t="s">
        <v>20</v>
      </c>
      <c r="F962" s="208" t="s">
        <v>170</v>
      </c>
      <c r="G962" s="205"/>
      <c r="H962" s="209" t="s">
        <v>20</v>
      </c>
      <c r="I962" s="210"/>
      <c r="J962" s="205"/>
      <c r="K962" s="205"/>
      <c r="L962" s="211"/>
      <c r="M962" s="212"/>
      <c r="N962" s="213"/>
      <c r="O962" s="213"/>
      <c r="P962" s="213"/>
      <c r="Q962" s="213"/>
      <c r="R962" s="213"/>
      <c r="S962" s="213"/>
      <c r="T962" s="214"/>
      <c r="AT962" s="215" t="s">
        <v>168</v>
      </c>
      <c r="AU962" s="215" t="s">
        <v>176</v>
      </c>
      <c r="AV962" s="12" t="s">
        <v>22</v>
      </c>
      <c r="AW962" s="12" t="s">
        <v>37</v>
      </c>
      <c r="AX962" s="12" t="s">
        <v>73</v>
      </c>
      <c r="AY962" s="215" t="s">
        <v>159</v>
      </c>
    </row>
    <row r="963" spans="2:51" s="12" customFormat="1" ht="13.5">
      <c r="B963" s="204"/>
      <c r="C963" s="205"/>
      <c r="D963" s="206" t="s">
        <v>168</v>
      </c>
      <c r="E963" s="207" t="s">
        <v>20</v>
      </c>
      <c r="F963" s="208" t="s">
        <v>992</v>
      </c>
      <c r="G963" s="205"/>
      <c r="H963" s="209" t="s">
        <v>20</v>
      </c>
      <c r="I963" s="210"/>
      <c r="J963" s="205"/>
      <c r="K963" s="205"/>
      <c r="L963" s="211"/>
      <c r="M963" s="212"/>
      <c r="N963" s="213"/>
      <c r="O963" s="213"/>
      <c r="P963" s="213"/>
      <c r="Q963" s="213"/>
      <c r="R963" s="213"/>
      <c r="S963" s="213"/>
      <c r="T963" s="214"/>
      <c r="AT963" s="215" t="s">
        <v>168</v>
      </c>
      <c r="AU963" s="215" t="s">
        <v>176</v>
      </c>
      <c r="AV963" s="12" t="s">
        <v>22</v>
      </c>
      <c r="AW963" s="12" t="s">
        <v>37</v>
      </c>
      <c r="AX963" s="12" t="s">
        <v>73</v>
      </c>
      <c r="AY963" s="215" t="s">
        <v>159</v>
      </c>
    </row>
    <row r="964" spans="2:51" s="12" customFormat="1" ht="13.5">
      <c r="B964" s="204"/>
      <c r="C964" s="205"/>
      <c r="D964" s="206" t="s">
        <v>168</v>
      </c>
      <c r="E964" s="207" t="s">
        <v>20</v>
      </c>
      <c r="F964" s="208" t="s">
        <v>993</v>
      </c>
      <c r="G964" s="205"/>
      <c r="H964" s="209" t="s">
        <v>20</v>
      </c>
      <c r="I964" s="210"/>
      <c r="J964" s="205"/>
      <c r="K964" s="205"/>
      <c r="L964" s="211"/>
      <c r="M964" s="212"/>
      <c r="N964" s="213"/>
      <c r="O964" s="213"/>
      <c r="P964" s="213"/>
      <c r="Q964" s="213"/>
      <c r="R964" s="213"/>
      <c r="S964" s="213"/>
      <c r="T964" s="214"/>
      <c r="AT964" s="215" t="s">
        <v>168</v>
      </c>
      <c r="AU964" s="215" t="s">
        <v>176</v>
      </c>
      <c r="AV964" s="12" t="s">
        <v>22</v>
      </c>
      <c r="AW964" s="12" t="s">
        <v>37</v>
      </c>
      <c r="AX964" s="12" t="s">
        <v>73</v>
      </c>
      <c r="AY964" s="215" t="s">
        <v>159</v>
      </c>
    </row>
    <row r="965" spans="2:51" s="12" customFormat="1" ht="13.5">
      <c r="B965" s="204"/>
      <c r="C965" s="205"/>
      <c r="D965" s="206" t="s">
        <v>168</v>
      </c>
      <c r="E965" s="207" t="s">
        <v>20</v>
      </c>
      <c r="F965" s="208" t="s">
        <v>816</v>
      </c>
      <c r="G965" s="205"/>
      <c r="H965" s="209" t="s">
        <v>20</v>
      </c>
      <c r="I965" s="210"/>
      <c r="J965" s="205"/>
      <c r="K965" s="205"/>
      <c r="L965" s="211"/>
      <c r="M965" s="212"/>
      <c r="N965" s="213"/>
      <c r="O965" s="213"/>
      <c r="P965" s="213"/>
      <c r="Q965" s="213"/>
      <c r="R965" s="213"/>
      <c r="S965" s="213"/>
      <c r="T965" s="214"/>
      <c r="AT965" s="215" t="s">
        <v>168</v>
      </c>
      <c r="AU965" s="215" t="s">
        <v>176</v>
      </c>
      <c r="AV965" s="12" t="s">
        <v>22</v>
      </c>
      <c r="AW965" s="12" t="s">
        <v>37</v>
      </c>
      <c r="AX965" s="12" t="s">
        <v>73</v>
      </c>
      <c r="AY965" s="215" t="s">
        <v>159</v>
      </c>
    </row>
    <row r="966" spans="2:51" s="13" customFormat="1" ht="13.5">
      <c r="B966" s="216"/>
      <c r="C966" s="217"/>
      <c r="D966" s="206" t="s">
        <v>168</v>
      </c>
      <c r="E966" s="240" t="s">
        <v>20</v>
      </c>
      <c r="F966" s="238" t="s">
        <v>994</v>
      </c>
      <c r="G966" s="217"/>
      <c r="H966" s="239">
        <v>178.2</v>
      </c>
      <c r="I966" s="222"/>
      <c r="J966" s="217"/>
      <c r="K966" s="217"/>
      <c r="L966" s="223"/>
      <c r="M966" s="224"/>
      <c r="N966" s="225"/>
      <c r="O966" s="225"/>
      <c r="P966" s="225"/>
      <c r="Q966" s="225"/>
      <c r="R966" s="225"/>
      <c r="S966" s="225"/>
      <c r="T966" s="226"/>
      <c r="AT966" s="227" t="s">
        <v>168</v>
      </c>
      <c r="AU966" s="227" t="s">
        <v>176</v>
      </c>
      <c r="AV966" s="13" t="s">
        <v>81</v>
      </c>
      <c r="AW966" s="13" t="s">
        <v>37</v>
      </c>
      <c r="AX966" s="13" t="s">
        <v>73</v>
      </c>
      <c r="AY966" s="227" t="s">
        <v>159</v>
      </c>
    </row>
    <row r="967" spans="2:51" s="12" customFormat="1" ht="13.5">
      <c r="B967" s="204"/>
      <c r="C967" s="205"/>
      <c r="D967" s="206" t="s">
        <v>168</v>
      </c>
      <c r="E967" s="207" t="s">
        <v>20</v>
      </c>
      <c r="F967" s="208" t="s">
        <v>170</v>
      </c>
      <c r="G967" s="205"/>
      <c r="H967" s="209" t="s">
        <v>20</v>
      </c>
      <c r="I967" s="210"/>
      <c r="J967" s="205"/>
      <c r="K967" s="205"/>
      <c r="L967" s="211"/>
      <c r="M967" s="212"/>
      <c r="N967" s="213"/>
      <c r="O967" s="213"/>
      <c r="P967" s="213"/>
      <c r="Q967" s="213"/>
      <c r="R967" s="213"/>
      <c r="S967" s="213"/>
      <c r="T967" s="214"/>
      <c r="AT967" s="215" t="s">
        <v>168</v>
      </c>
      <c r="AU967" s="215" t="s">
        <v>176</v>
      </c>
      <c r="AV967" s="12" t="s">
        <v>22</v>
      </c>
      <c r="AW967" s="12" t="s">
        <v>37</v>
      </c>
      <c r="AX967" s="12" t="s">
        <v>73</v>
      </c>
      <c r="AY967" s="215" t="s">
        <v>159</v>
      </c>
    </row>
    <row r="968" spans="2:51" s="12" customFormat="1" ht="13.5">
      <c r="B968" s="204"/>
      <c r="C968" s="205"/>
      <c r="D968" s="206" t="s">
        <v>168</v>
      </c>
      <c r="E968" s="207" t="s">
        <v>20</v>
      </c>
      <c r="F968" s="208" t="s">
        <v>995</v>
      </c>
      <c r="G968" s="205"/>
      <c r="H968" s="209" t="s">
        <v>20</v>
      </c>
      <c r="I968" s="210"/>
      <c r="J968" s="205"/>
      <c r="K968" s="205"/>
      <c r="L968" s="211"/>
      <c r="M968" s="212"/>
      <c r="N968" s="213"/>
      <c r="O968" s="213"/>
      <c r="P968" s="213"/>
      <c r="Q968" s="213"/>
      <c r="R968" s="213"/>
      <c r="S968" s="213"/>
      <c r="T968" s="214"/>
      <c r="AT968" s="215" t="s">
        <v>168</v>
      </c>
      <c r="AU968" s="215" t="s">
        <v>176</v>
      </c>
      <c r="AV968" s="12" t="s">
        <v>22</v>
      </c>
      <c r="AW968" s="12" t="s">
        <v>37</v>
      </c>
      <c r="AX968" s="12" t="s">
        <v>73</v>
      </c>
      <c r="AY968" s="215" t="s">
        <v>159</v>
      </c>
    </row>
    <row r="969" spans="2:51" s="13" customFormat="1" ht="13.5">
      <c r="B969" s="216"/>
      <c r="C969" s="217"/>
      <c r="D969" s="218" t="s">
        <v>168</v>
      </c>
      <c r="E969" s="219" t="s">
        <v>20</v>
      </c>
      <c r="F969" s="220" t="s">
        <v>996</v>
      </c>
      <c r="G969" s="217"/>
      <c r="H969" s="221">
        <v>178.2</v>
      </c>
      <c r="I969" s="222"/>
      <c r="J969" s="217"/>
      <c r="K969" s="217"/>
      <c r="L969" s="223"/>
      <c r="M969" s="224"/>
      <c r="N969" s="225"/>
      <c r="O969" s="225"/>
      <c r="P969" s="225"/>
      <c r="Q969" s="225"/>
      <c r="R969" s="225"/>
      <c r="S969" s="225"/>
      <c r="T969" s="226"/>
      <c r="AT969" s="227" t="s">
        <v>168</v>
      </c>
      <c r="AU969" s="227" t="s">
        <v>176</v>
      </c>
      <c r="AV969" s="13" t="s">
        <v>81</v>
      </c>
      <c r="AW969" s="13" t="s">
        <v>37</v>
      </c>
      <c r="AX969" s="13" t="s">
        <v>73</v>
      </c>
      <c r="AY969" s="227" t="s">
        <v>159</v>
      </c>
    </row>
    <row r="970" spans="2:65" s="1" customFormat="1" ht="31.5" customHeight="1">
      <c r="B970" s="34"/>
      <c r="C970" s="192" t="s">
        <v>997</v>
      </c>
      <c r="D970" s="192" t="s">
        <v>161</v>
      </c>
      <c r="E970" s="193" t="s">
        <v>998</v>
      </c>
      <c r="F970" s="194" t="s">
        <v>999</v>
      </c>
      <c r="G970" s="195" t="s">
        <v>164</v>
      </c>
      <c r="H970" s="196">
        <v>32076</v>
      </c>
      <c r="I970" s="197"/>
      <c r="J970" s="198">
        <f>ROUND(I970*H970,2)</f>
        <v>0</v>
      </c>
      <c r="K970" s="194" t="s">
        <v>165</v>
      </c>
      <c r="L970" s="54"/>
      <c r="M970" s="199" t="s">
        <v>20</v>
      </c>
      <c r="N970" s="200" t="s">
        <v>44</v>
      </c>
      <c r="O970" s="35"/>
      <c r="P970" s="201">
        <f>O970*H970</f>
        <v>0</v>
      </c>
      <c r="Q970" s="201">
        <v>0</v>
      </c>
      <c r="R970" s="201">
        <f>Q970*H970</f>
        <v>0</v>
      </c>
      <c r="S970" s="201">
        <v>0</v>
      </c>
      <c r="T970" s="202">
        <f>S970*H970</f>
        <v>0</v>
      </c>
      <c r="AR970" s="17" t="s">
        <v>166</v>
      </c>
      <c r="AT970" s="17" t="s">
        <v>161</v>
      </c>
      <c r="AU970" s="17" t="s">
        <v>176</v>
      </c>
      <c r="AY970" s="17" t="s">
        <v>159</v>
      </c>
      <c r="BE970" s="203">
        <f>IF(N970="základní",J970,0)</f>
        <v>0</v>
      </c>
      <c r="BF970" s="203">
        <f>IF(N970="snížená",J970,0)</f>
        <v>0</v>
      </c>
      <c r="BG970" s="203">
        <f>IF(N970="zákl. přenesená",J970,0)</f>
        <v>0</v>
      </c>
      <c r="BH970" s="203">
        <f>IF(N970="sníž. přenesená",J970,0)</f>
        <v>0</v>
      </c>
      <c r="BI970" s="203">
        <f>IF(N970="nulová",J970,0)</f>
        <v>0</v>
      </c>
      <c r="BJ970" s="17" t="s">
        <v>22</v>
      </c>
      <c r="BK970" s="203">
        <f>ROUND(I970*H970,2)</f>
        <v>0</v>
      </c>
      <c r="BL970" s="17" t="s">
        <v>166</v>
      </c>
      <c r="BM970" s="17" t="s">
        <v>1000</v>
      </c>
    </row>
    <row r="971" spans="2:51" s="13" customFormat="1" ht="13.5">
      <c r="B971" s="216"/>
      <c r="C971" s="217"/>
      <c r="D971" s="218" t="s">
        <v>168</v>
      </c>
      <c r="E971" s="219" t="s">
        <v>20</v>
      </c>
      <c r="F971" s="220" t="s">
        <v>1001</v>
      </c>
      <c r="G971" s="217"/>
      <c r="H971" s="221">
        <v>32076</v>
      </c>
      <c r="I971" s="222"/>
      <c r="J971" s="217"/>
      <c r="K971" s="217"/>
      <c r="L971" s="223"/>
      <c r="M971" s="224"/>
      <c r="N971" s="225"/>
      <c r="O971" s="225"/>
      <c r="P971" s="225"/>
      <c r="Q971" s="225"/>
      <c r="R971" s="225"/>
      <c r="S971" s="225"/>
      <c r="T971" s="226"/>
      <c r="AT971" s="227" t="s">
        <v>168</v>
      </c>
      <c r="AU971" s="227" t="s">
        <v>176</v>
      </c>
      <c r="AV971" s="13" t="s">
        <v>81</v>
      </c>
      <c r="AW971" s="13" t="s">
        <v>37</v>
      </c>
      <c r="AX971" s="13" t="s">
        <v>73</v>
      </c>
      <c r="AY971" s="227" t="s">
        <v>159</v>
      </c>
    </row>
    <row r="972" spans="2:65" s="1" customFormat="1" ht="22.5" customHeight="1">
      <c r="B972" s="34"/>
      <c r="C972" s="192" t="s">
        <v>1002</v>
      </c>
      <c r="D972" s="192" t="s">
        <v>161</v>
      </c>
      <c r="E972" s="193" t="s">
        <v>1003</v>
      </c>
      <c r="F972" s="194" t="s">
        <v>1004</v>
      </c>
      <c r="G972" s="195" t="s">
        <v>235</v>
      </c>
      <c r="H972" s="196">
        <v>112</v>
      </c>
      <c r="I972" s="197"/>
      <c r="J972" s="198">
        <f>ROUND(I972*H972,2)</f>
        <v>0</v>
      </c>
      <c r="K972" s="194" t="s">
        <v>165</v>
      </c>
      <c r="L972" s="54"/>
      <c r="M972" s="199" t="s">
        <v>20</v>
      </c>
      <c r="N972" s="200" t="s">
        <v>44</v>
      </c>
      <c r="O972" s="35"/>
      <c r="P972" s="201">
        <f>O972*H972</f>
        <v>0</v>
      </c>
      <c r="Q972" s="201">
        <v>0</v>
      </c>
      <c r="R972" s="201">
        <f>Q972*H972</f>
        <v>0</v>
      </c>
      <c r="S972" s="201">
        <v>0</v>
      </c>
      <c r="T972" s="202">
        <f>S972*H972</f>
        <v>0</v>
      </c>
      <c r="AR972" s="17" t="s">
        <v>166</v>
      </c>
      <c r="AT972" s="17" t="s">
        <v>161</v>
      </c>
      <c r="AU972" s="17" t="s">
        <v>176</v>
      </c>
      <c r="AY972" s="17" t="s">
        <v>159</v>
      </c>
      <c r="BE972" s="203">
        <f>IF(N972="základní",J972,0)</f>
        <v>0</v>
      </c>
      <c r="BF972" s="203">
        <f>IF(N972="snížená",J972,0)</f>
        <v>0</v>
      </c>
      <c r="BG972" s="203">
        <f>IF(N972="zákl. přenesená",J972,0)</f>
        <v>0</v>
      </c>
      <c r="BH972" s="203">
        <f>IF(N972="sníž. přenesená",J972,0)</f>
        <v>0</v>
      </c>
      <c r="BI972" s="203">
        <f>IF(N972="nulová",J972,0)</f>
        <v>0</v>
      </c>
      <c r="BJ972" s="17" t="s">
        <v>22</v>
      </c>
      <c r="BK972" s="203">
        <f>ROUND(I972*H972,2)</f>
        <v>0</v>
      </c>
      <c r="BL972" s="17" t="s">
        <v>166</v>
      </c>
      <c r="BM972" s="17" t="s">
        <v>1005</v>
      </c>
    </row>
    <row r="973" spans="2:51" s="12" customFormat="1" ht="13.5">
      <c r="B973" s="204"/>
      <c r="C973" s="205"/>
      <c r="D973" s="206" t="s">
        <v>168</v>
      </c>
      <c r="E973" s="207" t="s">
        <v>20</v>
      </c>
      <c r="F973" s="208" t="s">
        <v>980</v>
      </c>
      <c r="G973" s="205"/>
      <c r="H973" s="209" t="s">
        <v>20</v>
      </c>
      <c r="I973" s="210"/>
      <c r="J973" s="205"/>
      <c r="K973" s="205"/>
      <c r="L973" s="211"/>
      <c r="M973" s="212"/>
      <c r="N973" s="213"/>
      <c r="O973" s="213"/>
      <c r="P973" s="213"/>
      <c r="Q973" s="213"/>
      <c r="R973" s="213"/>
      <c r="S973" s="213"/>
      <c r="T973" s="214"/>
      <c r="AT973" s="215" t="s">
        <v>168</v>
      </c>
      <c r="AU973" s="215" t="s">
        <v>176</v>
      </c>
      <c r="AV973" s="12" t="s">
        <v>22</v>
      </c>
      <c r="AW973" s="12" t="s">
        <v>37</v>
      </c>
      <c r="AX973" s="12" t="s">
        <v>73</v>
      </c>
      <c r="AY973" s="215" t="s">
        <v>159</v>
      </c>
    </row>
    <row r="974" spans="2:51" s="12" customFormat="1" ht="13.5">
      <c r="B974" s="204"/>
      <c r="C974" s="205"/>
      <c r="D974" s="206" t="s">
        <v>168</v>
      </c>
      <c r="E974" s="207" t="s">
        <v>20</v>
      </c>
      <c r="F974" s="208" t="s">
        <v>170</v>
      </c>
      <c r="G974" s="205"/>
      <c r="H974" s="209" t="s">
        <v>20</v>
      </c>
      <c r="I974" s="210"/>
      <c r="J974" s="205"/>
      <c r="K974" s="205"/>
      <c r="L974" s="211"/>
      <c r="M974" s="212"/>
      <c r="N974" s="213"/>
      <c r="O974" s="213"/>
      <c r="P974" s="213"/>
      <c r="Q974" s="213"/>
      <c r="R974" s="213"/>
      <c r="S974" s="213"/>
      <c r="T974" s="214"/>
      <c r="AT974" s="215" t="s">
        <v>168</v>
      </c>
      <c r="AU974" s="215" t="s">
        <v>176</v>
      </c>
      <c r="AV974" s="12" t="s">
        <v>22</v>
      </c>
      <c r="AW974" s="12" t="s">
        <v>37</v>
      </c>
      <c r="AX974" s="12" t="s">
        <v>73</v>
      </c>
      <c r="AY974" s="215" t="s">
        <v>159</v>
      </c>
    </row>
    <row r="975" spans="2:51" s="13" customFormat="1" ht="13.5">
      <c r="B975" s="216"/>
      <c r="C975" s="217"/>
      <c r="D975" s="218" t="s">
        <v>168</v>
      </c>
      <c r="E975" s="219" t="s">
        <v>20</v>
      </c>
      <c r="F975" s="220" t="s">
        <v>1006</v>
      </c>
      <c r="G975" s="217"/>
      <c r="H975" s="221">
        <v>112</v>
      </c>
      <c r="I975" s="222"/>
      <c r="J975" s="217"/>
      <c r="K975" s="217"/>
      <c r="L975" s="223"/>
      <c r="M975" s="224"/>
      <c r="N975" s="225"/>
      <c r="O975" s="225"/>
      <c r="P975" s="225"/>
      <c r="Q975" s="225"/>
      <c r="R975" s="225"/>
      <c r="S975" s="225"/>
      <c r="T975" s="226"/>
      <c r="AT975" s="227" t="s">
        <v>168</v>
      </c>
      <c r="AU975" s="227" t="s">
        <v>176</v>
      </c>
      <c r="AV975" s="13" t="s">
        <v>81</v>
      </c>
      <c r="AW975" s="13" t="s">
        <v>37</v>
      </c>
      <c r="AX975" s="13" t="s">
        <v>73</v>
      </c>
      <c r="AY975" s="227" t="s">
        <v>159</v>
      </c>
    </row>
    <row r="976" spans="2:65" s="1" customFormat="1" ht="22.5" customHeight="1">
      <c r="B976" s="34"/>
      <c r="C976" s="192" t="s">
        <v>1007</v>
      </c>
      <c r="D976" s="192" t="s">
        <v>161</v>
      </c>
      <c r="E976" s="193" t="s">
        <v>1008</v>
      </c>
      <c r="F976" s="194" t="s">
        <v>1009</v>
      </c>
      <c r="G976" s="195" t="s">
        <v>235</v>
      </c>
      <c r="H976" s="196">
        <v>2240</v>
      </c>
      <c r="I976" s="197"/>
      <c r="J976" s="198">
        <f>ROUND(I976*H976,2)</f>
        <v>0</v>
      </c>
      <c r="K976" s="194" t="s">
        <v>165</v>
      </c>
      <c r="L976" s="54"/>
      <c r="M976" s="199" t="s">
        <v>20</v>
      </c>
      <c r="N976" s="200" t="s">
        <v>44</v>
      </c>
      <c r="O976" s="35"/>
      <c r="P976" s="201">
        <f>O976*H976</f>
        <v>0</v>
      </c>
      <c r="Q976" s="201">
        <v>0</v>
      </c>
      <c r="R976" s="201">
        <f>Q976*H976</f>
        <v>0</v>
      </c>
      <c r="S976" s="201">
        <v>0</v>
      </c>
      <c r="T976" s="202">
        <f>S976*H976</f>
        <v>0</v>
      </c>
      <c r="AR976" s="17" t="s">
        <v>166</v>
      </c>
      <c r="AT976" s="17" t="s">
        <v>161</v>
      </c>
      <c r="AU976" s="17" t="s">
        <v>176</v>
      </c>
      <c r="AY976" s="17" t="s">
        <v>159</v>
      </c>
      <c r="BE976" s="203">
        <f>IF(N976="základní",J976,0)</f>
        <v>0</v>
      </c>
      <c r="BF976" s="203">
        <f>IF(N976="snížená",J976,0)</f>
        <v>0</v>
      </c>
      <c r="BG976" s="203">
        <f>IF(N976="zákl. přenesená",J976,0)</f>
        <v>0</v>
      </c>
      <c r="BH976" s="203">
        <f>IF(N976="sníž. přenesená",J976,0)</f>
        <v>0</v>
      </c>
      <c r="BI976" s="203">
        <f>IF(N976="nulová",J976,0)</f>
        <v>0</v>
      </c>
      <c r="BJ976" s="17" t="s">
        <v>22</v>
      </c>
      <c r="BK976" s="203">
        <f>ROUND(I976*H976,2)</f>
        <v>0</v>
      </c>
      <c r="BL976" s="17" t="s">
        <v>166</v>
      </c>
      <c r="BM976" s="17" t="s">
        <v>1010</v>
      </c>
    </row>
    <row r="977" spans="2:51" s="13" customFormat="1" ht="13.5">
      <c r="B977" s="216"/>
      <c r="C977" s="217"/>
      <c r="D977" s="218" t="s">
        <v>168</v>
      </c>
      <c r="E977" s="219" t="s">
        <v>20</v>
      </c>
      <c r="F977" s="220" t="s">
        <v>1011</v>
      </c>
      <c r="G977" s="217"/>
      <c r="H977" s="221">
        <v>2240</v>
      </c>
      <c r="I977" s="222"/>
      <c r="J977" s="217"/>
      <c r="K977" s="217"/>
      <c r="L977" s="223"/>
      <c r="M977" s="224"/>
      <c r="N977" s="225"/>
      <c r="O977" s="225"/>
      <c r="P977" s="225"/>
      <c r="Q977" s="225"/>
      <c r="R977" s="225"/>
      <c r="S977" s="225"/>
      <c r="T977" s="226"/>
      <c r="AT977" s="227" t="s">
        <v>168</v>
      </c>
      <c r="AU977" s="227" t="s">
        <v>176</v>
      </c>
      <c r="AV977" s="13" t="s">
        <v>81</v>
      </c>
      <c r="AW977" s="13" t="s">
        <v>37</v>
      </c>
      <c r="AX977" s="13" t="s">
        <v>73</v>
      </c>
      <c r="AY977" s="227" t="s">
        <v>159</v>
      </c>
    </row>
    <row r="978" spans="2:65" s="1" customFormat="1" ht="31.5" customHeight="1">
      <c r="B978" s="34"/>
      <c r="C978" s="192" t="s">
        <v>1012</v>
      </c>
      <c r="D978" s="192" t="s">
        <v>161</v>
      </c>
      <c r="E978" s="193" t="s">
        <v>1013</v>
      </c>
      <c r="F978" s="194" t="s">
        <v>1014</v>
      </c>
      <c r="G978" s="195" t="s">
        <v>235</v>
      </c>
      <c r="H978" s="196">
        <v>1500</v>
      </c>
      <c r="I978" s="197"/>
      <c r="J978" s="198">
        <f>ROUND(I978*H978,2)</f>
        <v>0</v>
      </c>
      <c r="K978" s="194" t="s">
        <v>165</v>
      </c>
      <c r="L978" s="54"/>
      <c r="M978" s="199" t="s">
        <v>20</v>
      </c>
      <c r="N978" s="200" t="s">
        <v>44</v>
      </c>
      <c r="O978" s="35"/>
      <c r="P978" s="201">
        <f>O978*H978</f>
        <v>0</v>
      </c>
      <c r="Q978" s="201">
        <v>0.00013</v>
      </c>
      <c r="R978" s="201">
        <f>Q978*H978</f>
        <v>0.19499999999999998</v>
      </c>
      <c r="S978" s="201">
        <v>0</v>
      </c>
      <c r="T978" s="202">
        <f>S978*H978</f>
        <v>0</v>
      </c>
      <c r="AR978" s="17" t="s">
        <v>166</v>
      </c>
      <c r="AT978" s="17" t="s">
        <v>161</v>
      </c>
      <c r="AU978" s="17" t="s">
        <v>176</v>
      </c>
      <c r="AY978" s="17" t="s">
        <v>159</v>
      </c>
      <c r="BE978" s="203">
        <f>IF(N978="základní",J978,0)</f>
        <v>0</v>
      </c>
      <c r="BF978" s="203">
        <f>IF(N978="snížená",J978,0)</f>
        <v>0</v>
      </c>
      <c r="BG978" s="203">
        <f>IF(N978="zákl. přenesená",J978,0)</f>
        <v>0</v>
      </c>
      <c r="BH978" s="203">
        <f>IF(N978="sníž. přenesená",J978,0)</f>
        <v>0</v>
      </c>
      <c r="BI978" s="203">
        <f>IF(N978="nulová",J978,0)</f>
        <v>0</v>
      </c>
      <c r="BJ978" s="17" t="s">
        <v>22</v>
      </c>
      <c r="BK978" s="203">
        <f>ROUND(I978*H978,2)</f>
        <v>0</v>
      </c>
      <c r="BL978" s="17" t="s">
        <v>166</v>
      </c>
      <c r="BM978" s="17" t="s">
        <v>1015</v>
      </c>
    </row>
    <row r="979" spans="2:51" s="12" customFormat="1" ht="27">
      <c r="B979" s="204"/>
      <c r="C979" s="205"/>
      <c r="D979" s="206" t="s">
        <v>168</v>
      </c>
      <c r="E979" s="207" t="s">
        <v>20</v>
      </c>
      <c r="F979" s="208" t="s">
        <v>277</v>
      </c>
      <c r="G979" s="205"/>
      <c r="H979" s="209" t="s">
        <v>20</v>
      </c>
      <c r="I979" s="210"/>
      <c r="J979" s="205"/>
      <c r="K979" s="205"/>
      <c r="L979" s="211"/>
      <c r="M979" s="212"/>
      <c r="N979" s="213"/>
      <c r="O979" s="213"/>
      <c r="P979" s="213"/>
      <c r="Q979" s="213"/>
      <c r="R979" s="213"/>
      <c r="S979" s="213"/>
      <c r="T979" s="214"/>
      <c r="AT979" s="215" t="s">
        <v>168</v>
      </c>
      <c r="AU979" s="215" t="s">
        <v>176</v>
      </c>
      <c r="AV979" s="12" t="s">
        <v>22</v>
      </c>
      <c r="AW979" s="12" t="s">
        <v>37</v>
      </c>
      <c r="AX979" s="12" t="s">
        <v>73</v>
      </c>
      <c r="AY979" s="215" t="s">
        <v>159</v>
      </c>
    </row>
    <row r="980" spans="2:51" s="12" customFormat="1" ht="13.5">
      <c r="B980" s="204"/>
      <c r="C980" s="205"/>
      <c r="D980" s="206" t="s">
        <v>168</v>
      </c>
      <c r="E980" s="207" t="s">
        <v>20</v>
      </c>
      <c r="F980" s="208" t="s">
        <v>170</v>
      </c>
      <c r="G980" s="205"/>
      <c r="H980" s="209" t="s">
        <v>20</v>
      </c>
      <c r="I980" s="210"/>
      <c r="J980" s="205"/>
      <c r="K980" s="205"/>
      <c r="L980" s="211"/>
      <c r="M980" s="212"/>
      <c r="N980" s="213"/>
      <c r="O980" s="213"/>
      <c r="P980" s="213"/>
      <c r="Q980" s="213"/>
      <c r="R980" s="213"/>
      <c r="S980" s="213"/>
      <c r="T980" s="214"/>
      <c r="AT980" s="215" t="s">
        <v>168</v>
      </c>
      <c r="AU980" s="215" t="s">
        <v>176</v>
      </c>
      <c r="AV980" s="12" t="s">
        <v>22</v>
      </c>
      <c r="AW980" s="12" t="s">
        <v>37</v>
      </c>
      <c r="AX980" s="12" t="s">
        <v>73</v>
      </c>
      <c r="AY980" s="215" t="s">
        <v>159</v>
      </c>
    </row>
    <row r="981" spans="2:51" s="12" customFormat="1" ht="13.5">
      <c r="B981" s="204"/>
      <c r="C981" s="205"/>
      <c r="D981" s="206" t="s">
        <v>168</v>
      </c>
      <c r="E981" s="207" t="s">
        <v>20</v>
      </c>
      <c r="F981" s="208" t="s">
        <v>1016</v>
      </c>
      <c r="G981" s="205"/>
      <c r="H981" s="209" t="s">
        <v>20</v>
      </c>
      <c r="I981" s="210"/>
      <c r="J981" s="205"/>
      <c r="K981" s="205"/>
      <c r="L981" s="211"/>
      <c r="M981" s="212"/>
      <c r="N981" s="213"/>
      <c r="O981" s="213"/>
      <c r="P981" s="213"/>
      <c r="Q981" s="213"/>
      <c r="R981" s="213"/>
      <c r="S981" s="213"/>
      <c r="T981" s="214"/>
      <c r="AT981" s="215" t="s">
        <v>168</v>
      </c>
      <c r="AU981" s="215" t="s">
        <v>176</v>
      </c>
      <c r="AV981" s="12" t="s">
        <v>22</v>
      </c>
      <c r="AW981" s="12" t="s">
        <v>37</v>
      </c>
      <c r="AX981" s="12" t="s">
        <v>73</v>
      </c>
      <c r="AY981" s="215" t="s">
        <v>159</v>
      </c>
    </row>
    <row r="982" spans="2:51" s="12" customFormat="1" ht="13.5">
      <c r="B982" s="204"/>
      <c r="C982" s="205"/>
      <c r="D982" s="206" t="s">
        <v>168</v>
      </c>
      <c r="E982" s="207" t="s">
        <v>20</v>
      </c>
      <c r="F982" s="208" t="s">
        <v>1017</v>
      </c>
      <c r="G982" s="205"/>
      <c r="H982" s="209" t="s">
        <v>20</v>
      </c>
      <c r="I982" s="210"/>
      <c r="J982" s="205"/>
      <c r="K982" s="205"/>
      <c r="L982" s="211"/>
      <c r="M982" s="212"/>
      <c r="N982" s="213"/>
      <c r="O982" s="213"/>
      <c r="P982" s="213"/>
      <c r="Q982" s="213"/>
      <c r="R982" s="213"/>
      <c r="S982" s="213"/>
      <c r="T982" s="214"/>
      <c r="AT982" s="215" t="s">
        <v>168</v>
      </c>
      <c r="AU982" s="215" t="s">
        <v>176</v>
      </c>
      <c r="AV982" s="12" t="s">
        <v>22</v>
      </c>
      <c r="AW982" s="12" t="s">
        <v>37</v>
      </c>
      <c r="AX982" s="12" t="s">
        <v>73</v>
      </c>
      <c r="AY982" s="215" t="s">
        <v>159</v>
      </c>
    </row>
    <row r="983" spans="2:51" s="12" customFormat="1" ht="13.5">
      <c r="B983" s="204"/>
      <c r="C983" s="205"/>
      <c r="D983" s="206" t="s">
        <v>168</v>
      </c>
      <c r="E983" s="207" t="s">
        <v>20</v>
      </c>
      <c r="F983" s="208" t="s">
        <v>1018</v>
      </c>
      <c r="G983" s="205"/>
      <c r="H983" s="209" t="s">
        <v>20</v>
      </c>
      <c r="I983" s="210"/>
      <c r="J983" s="205"/>
      <c r="K983" s="205"/>
      <c r="L983" s="211"/>
      <c r="M983" s="212"/>
      <c r="N983" s="213"/>
      <c r="O983" s="213"/>
      <c r="P983" s="213"/>
      <c r="Q983" s="213"/>
      <c r="R983" s="213"/>
      <c r="S983" s="213"/>
      <c r="T983" s="214"/>
      <c r="AT983" s="215" t="s">
        <v>168</v>
      </c>
      <c r="AU983" s="215" t="s">
        <v>176</v>
      </c>
      <c r="AV983" s="12" t="s">
        <v>22</v>
      </c>
      <c r="AW983" s="12" t="s">
        <v>37</v>
      </c>
      <c r="AX983" s="12" t="s">
        <v>73</v>
      </c>
      <c r="AY983" s="215" t="s">
        <v>159</v>
      </c>
    </row>
    <row r="984" spans="2:51" s="12" customFormat="1" ht="13.5">
      <c r="B984" s="204"/>
      <c r="C984" s="205"/>
      <c r="D984" s="206" t="s">
        <v>168</v>
      </c>
      <c r="E984" s="207" t="s">
        <v>20</v>
      </c>
      <c r="F984" s="208" t="s">
        <v>1019</v>
      </c>
      <c r="G984" s="205"/>
      <c r="H984" s="209" t="s">
        <v>20</v>
      </c>
      <c r="I984" s="210"/>
      <c r="J984" s="205"/>
      <c r="K984" s="205"/>
      <c r="L984" s="211"/>
      <c r="M984" s="212"/>
      <c r="N984" s="213"/>
      <c r="O984" s="213"/>
      <c r="P984" s="213"/>
      <c r="Q984" s="213"/>
      <c r="R984" s="213"/>
      <c r="S984" s="213"/>
      <c r="T984" s="214"/>
      <c r="AT984" s="215" t="s">
        <v>168</v>
      </c>
      <c r="AU984" s="215" t="s">
        <v>176</v>
      </c>
      <c r="AV984" s="12" t="s">
        <v>22</v>
      </c>
      <c r="AW984" s="12" t="s">
        <v>37</v>
      </c>
      <c r="AX984" s="12" t="s">
        <v>73</v>
      </c>
      <c r="AY984" s="215" t="s">
        <v>159</v>
      </c>
    </row>
    <row r="985" spans="2:51" s="12" customFormat="1" ht="13.5">
      <c r="B985" s="204"/>
      <c r="C985" s="205"/>
      <c r="D985" s="206" t="s">
        <v>168</v>
      </c>
      <c r="E985" s="207" t="s">
        <v>20</v>
      </c>
      <c r="F985" s="208" t="s">
        <v>170</v>
      </c>
      <c r="G985" s="205"/>
      <c r="H985" s="209" t="s">
        <v>20</v>
      </c>
      <c r="I985" s="210"/>
      <c r="J985" s="205"/>
      <c r="K985" s="205"/>
      <c r="L985" s="211"/>
      <c r="M985" s="212"/>
      <c r="N985" s="213"/>
      <c r="O985" s="213"/>
      <c r="P985" s="213"/>
      <c r="Q985" s="213"/>
      <c r="R985" s="213"/>
      <c r="S985" s="213"/>
      <c r="T985" s="214"/>
      <c r="AT985" s="215" t="s">
        <v>168</v>
      </c>
      <c r="AU985" s="215" t="s">
        <v>176</v>
      </c>
      <c r="AV985" s="12" t="s">
        <v>22</v>
      </c>
      <c r="AW985" s="12" t="s">
        <v>37</v>
      </c>
      <c r="AX985" s="12" t="s">
        <v>73</v>
      </c>
      <c r="AY985" s="215" t="s">
        <v>159</v>
      </c>
    </row>
    <row r="986" spans="2:51" s="12" customFormat="1" ht="13.5">
      <c r="B986" s="204"/>
      <c r="C986" s="205"/>
      <c r="D986" s="206" t="s">
        <v>168</v>
      </c>
      <c r="E986" s="207" t="s">
        <v>20</v>
      </c>
      <c r="F986" s="208" t="s">
        <v>1020</v>
      </c>
      <c r="G986" s="205"/>
      <c r="H986" s="209" t="s">
        <v>20</v>
      </c>
      <c r="I986" s="210"/>
      <c r="J986" s="205"/>
      <c r="K986" s="205"/>
      <c r="L986" s="211"/>
      <c r="M986" s="212"/>
      <c r="N986" s="213"/>
      <c r="O986" s="213"/>
      <c r="P986" s="213"/>
      <c r="Q986" s="213"/>
      <c r="R986" s="213"/>
      <c r="S986" s="213"/>
      <c r="T986" s="214"/>
      <c r="AT986" s="215" t="s">
        <v>168</v>
      </c>
      <c r="AU986" s="215" t="s">
        <v>176</v>
      </c>
      <c r="AV986" s="12" t="s">
        <v>22</v>
      </c>
      <c r="AW986" s="12" t="s">
        <v>37</v>
      </c>
      <c r="AX986" s="12" t="s">
        <v>73</v>
      </c>
      <c r="AY986" s="215" t="s">
        <v>159</v>
      </c>
    </row>
    <row r="987" spans="2:51" s="13" customFormat="1" ht="13.5">
      <c r="B987" s="216"/>
      <c r="C987" s="217"/>
      <c r="D987" s="218" t="s">
        <v>168</v>
      </c>
      <c r="E987" s="219" t="s">
        <v>20</v>
      </c>
      <c r="F987" s="220" t="s">
        <v>1021</v>
      </c>
      <c r="G987" s="217"/>
      <c r="H987" s="221">
        <v>1500</v>
      </c>
      <c r="I987" s="222"/>
      <c r="J987" s="217"/>
      <c r="K987" s="217"/>
      <c r="L987" s="223"/>
      <c r="M987" s="224"/>
      <c r="N987" s="225"/>
      <c r="O987" s="225"/>
      <c r="P987" s="225"/>
      <c r="Q987" s="225"/>
      <c r="R987" s="225"/>
      <c r="S987" s="225"/>
      <c r="T987" s="226"/>
      <c r="AT987" s="227" t="s">
        <v>168</v>
      </c>
      <c r="AU987" s="227" t="s">
        <v>176</v>
      </c>
      <c r="AV987" s="13" t="s">
        <v>81</v>
      </c>
      <c r="AW987" s="13" t="s">
        <v>37</v>
      </c>
      <c r="AX987" s="13" t="s">
        <v>73</v>
      </c>
      <c r="AY987" s="227" t="s">
        <v>159</v>
      </c>
    </row>
    <row r="988" spans="2:65" s="1" customFormat="1" ht="22.5" customHeight="1">
      <c r="B988" s="34"/>
      <c r="C988" s="192" t="s">
        <v>1022</v>
      </c>
      <c r="D988" s="192" t="s">
        <v>161</v>
      </c>
      <c r="E988" s="193" t="s">
        <v>1023</v>
      </c>
      <c r="F988" s="194" t="s">
        <v>1024</v>
      </c>
      <c r="G988" s="195" t="s">
        <v>235</v>
      </c>
      <c r="H988" s="196">
        <v>105</v>
      </c>
      <c r="I988" s="197"/>
      <c r="J988" s="198">
        <f>ROUND(I988*H988,2)</f>
        <v>0</v>
      </c>
      <c r="K988" s="194" t="s">
        <v>165</v>
      </c>
      <c r="L988" s="54"/>
      <c r="M988" s="199" t="s">
        <v>20</v>
      </c>
      <c r="N988" s="200" t="s">
        <v>44</v>
      </c>
      <c r="O988" s="35"/>
      <c r="P988" s="201">
        <f>O988*H988</f>
        <v>0</v>
      </c>
      <c r="Q988" s="201">
        <v>0</v>
      </c>
      <c r="R988" s="201">
        <f>Q988*H988</f>
        <v>0</v>
      </c>
      <c r="S988" s="201">
        <v>0</v>
      </c>
      <c r="T988" s="202">
        <f>S988*H988</f>
        <v>0</v>
      </c>
      <c r="AR988" s="17" t="s">
        <v>166</v>
      </c>
      <c r="AT988" s="17" t="s">
        <v>161</v>
      </c>
      <c r="AU988" s="17" t="s">
        <v>176</v>
      </c>
      <c r="AY988" s="17" t="s">
        <v>159</v>
      </c>
      <c r="BE988" s="203">
        <f>IF(N988="základní",J988,0)</f>
        <v>0</v>
      </c>
      <c r="BF988" s="203">
        <f>IF(N988="snížená",J988,0)</f>
        <v>0</v>
      </c>
      <c r="BG988" s="203">
        <f>IF(N988="zákl. přenesená",J988,0)</f>
        <v>0</v>
      </c>
      <c r="BH988" s="203">
        <f>IF(N988="sníž. přenesená",J988,0)</f>
        <v>0</v>
      </c>
      <c r="BI988" s="203">
        <f>IF(N988="nulová",J988,0)</f>
        <v>0</v>
      </c>
      <c r="BJ988" s="17" t="s">
        <v>22</v>
      </c>
      <c r="BK988" s="203">
        <f>ROUND(I988*H988,2)</f>
        <v>0</v>
      </c>
      <c r="BL988" s="17" t="s">
        <v>166</v>
      </c>
      <c r="BM988" s="17" t="s">
        <v>1025</v>
      </c>
    </row>
    <row r="989" spans="2:65" s="1" customFormat="1" ht="31.5" customHeight="1">
      <c r="B989" s="34"/>
      <c r="C989" s="192" t="s">
        <v>1026</v>
      </c>
      <c r="D989" s="192" t="s">
        <v>161</v>
      </c>
      <c r="E989" s="193" t="s">
        <v>1027</v>
      </c>
      <c r="F989" s="194" t="s">
        <v>1028</v>
      </c>
      <c r="G989" s="195" t="s">
        <v>164</v>
      </c>
      <c r="H989" s="196">
        <v>356.4</v>
      </c>
      <c r="I989" s="197"/>
      <c r="J989" s="198">
        <f>ROUND(I989*H989,2)</f>
        <v>0</v>
      </c>
      <c r="K989" s="194" t="s">
        <v>165</v>
      </c>
      <c r="L989" s="54"/>
      <c r="M989" s="199" t="s">
        <v>20</v>
      </c>
      <c r="N989" s="200" t="s">
        <v>44</v>
      </c>
      <c r="O989" s="35"/>
      <c r="P989" s="201">
        <f>O989*H989</f>
        <v>0</v>
      </c>
      <c r="Q989" s="201">
        <v>0</v>
      </c>
      <c r="R989" s="201">
        <f>Q989*H989</f>
        <v>0</v>
      </c>
      <c r="S989" s="201">
        <v>0</v>
      </c>
      <c r="T989" s="202">
        <f>S989*H989</f>
        <v>0</v>
      </c>
      <c r="AR989" s="17" t="s">
        <v>166</v>
      </c>
      <c r="AT989" s="17" t="s">
        <v>161</v>
      </c>
      <c r="AU989" s="17" t="s">
        <v>176</v>
      </c>
      <c r="AY989" s="17" t="s">
        <v>159</v>
      </c>
      <c r="BE989" s="203">
        <f>IF(N989="základní",J989,0)</f>
        <v>0</v>
      </c>
      <c r="BF989" s="203">
        <f>IF(N989="snížená",J989,0)</f>
        <v>0</v>
      </c>
      <c r="BG989" s="203">
        <f>IF(N989="zákl. přenesená",J989,0)</f>
        <v>0</v>
      </c>
      <c r="BH989" s="203">
        <f>IF(N989="sníž. přenesená",J989,0)</f>
        <v>0</v>
      </c>
      <c r="BI989" s="203">
        <f>IF(N989="nulová",J989,0)</f>
        <v>0</v>
      </c>
      <c r="BJ989" s="17" t="s">
        <v>22</v>
      </c>
      <c r="BK989" s="203">
        <f>ROUND(I989*H989,2)</f>
        <v>0</v>
      </c>
      <c r="BL989" s="17" t="s">
        <v>166</v>
      </c>
      <c r="BM989" s="17" t="s">
        <v>1029</v>
      </c>
    </row>
    <row r="990" spans="2:65" s="1" customFormat="1" ht="22.5" customHeight="1">
      <c r="B990" s="34"/>
      <c r="C990" s="192" t="s">
        <v>1030</v>
      </c>
      <c r="D990" s="192" t="s">
        <v>161</v>
      </c>
      <c r="E990" s="193" t="s">
        <v>1031</v>
      </c>
      <c r="F990" s="194" t="s">
        <v>1032</v>
      </c>
      <c r="G990" s="195" t="s">
        <v>235</v>
      </c>
      <c r="H990" s="196">
        <v>112</v>
      </c>
      <c r="I990" s="197"/>
      <c r="J990" s="198">
        <f>ROUND(I990*H990,2)</f>
        <v>0</v>
      </c>
      <c r="K990" s="194" t="s">
        <v>165</v>
      </c>
      <c r="L990" s="54"/>
      <c r="M990" s="199" t="s">
        <v>20</v>
      </c>
      <c r="N990" s="200" t="s">
        <v>44</v>
      </c>
      <c r="O990" s="35"/>
      <c r="P990" s="201">
        <f>O990*H990</f>
        <v>0</v>
      </c>
      <c r="Q990" s="201">
        <v>0</v>
      </c>
      <c r="R990" s="201">
        <f>Q990*H990</f>
        <v>0</v>
      </c>
      <c r="S990" s="201">
        <v>0</v>
      </c>
      <c r="T990" s="202">
        <f>S990*H990</f>
        <v>0</v>
      </c>
      <c r="AR990" s="17" t="s">
        <v>166</v>
      </c>
      <c r="AT990" s="17" t="s">
        <v>161</v>
      </c>
      <c r="AU990" s="17" t="s">
        <v>176</v>
      </c>
      <c r="AY990" s="17" t="s">
        <v>159</v>
      </c>
      <c r="BE990" s="203">
        <f>IF(N990="základní",J990,0)</f>
        <v>0</v>
      </c>
      <c r="BF990" s="203">
        <f>IF(N990="snížená",J990,0)</f>
        <v>0</v>
      </c>
      <c r="BG990" s="203">
        <f>IF(N990="zákl. přenesená",J990,0)</f>
        <v>0</v>
      </c>
      <c r="BH990" s="203">
        <f>IF(N990="sníž. přenesená",J990,0)</f>
        <v>0</v>
      </c>
      <c r="BI990" s="203">
        <f>IF(N990="nulová",J990,0)</f>
        <v>0</v>
      </c>
      <c r="BJ990" s="17" t="s">
        <v>22</v>
      </c>
      <c r="BK990" s="203">
        <f>ROUND(I990*H990,2)</f>
        <v>0</v>
      </c>
      <c r="BL990" s="17" t="s">
        <v>166</v>
      </c>
      <c r="BM990" s="17" t="s">
        <v>1033</v>
      </c>
    </row>
    <row r="991" spans="2:65" s="1" customFormat="1" ht="22.5" customHeight="1">
      <c r="B991" s="34"/>
      <c r="C991" s="192" t="s">
        <v>1034</v>
      </c>
      <c r="D991" s="192" t="s">
        <v>161</v>
      </c>
      <c r="E991" s="193" t="s">
        <v>1035</v>
      </c>
      <c r="F991" s="194" t="s">
        <v>1036</v>
      </c>
      <c r="G991" s="195" t="s">
        <v>275</v>
      </c>
      <c r="H991" s="196">
        <v>1</v>
      </c>
      <c r="I991" s="197"/>
      <c r="J991" s="198">
        <f>ROUND(I991*H991,2)</f>
        <v>0</v>
      </c>
      <c r="K991" s="194" t="s">
        <v>20</v>
      </c>
      <c r="L991" s="54"/>
      <c r="M991" s="199" t="s">
        <v>20</v>
      </c>
      <c r="N991" s="200" t="s">
        <v>44</v>
      </c>
      <c r="O991" s="35"/>
      <c r="P991" s="201">
        <f>O991*H991</f>
        <v>0</v>
      </c>
      <c r="Q991" s="201">
        <v>0</v>
      </c>
      <c r="R991" s="201">
        <f>Q991*H991</f>
        <v>0</v>
      </c>
      <c r="S991" s="201">
        <v>0</v>
      </c>
      <c r="T991" s="202">
        <f>S991*H991</f>
        <v>0</v>
      </c>
      <c r="AR991" s="17" t="s">
        <v>166</v>
      </c>
      <c r="AT991" s="17" t="s">
        <v>161</v>
      </c>
      <c r="AU991" s="17" t="s">
        <v>176</v>
      </c>
      <c r="AY991" s="17" t="s">
        <v>159</v>
      </c>
      <c r="BE991" s="203">
        <f>IF(N991="základní",J991,0)</f>
        <v>0</v>
      </c>
      <c r="BF991" s="203">
        <f>IF(N991="snížená",J991,0)</f>
        <v>0</v>
      </c>
      <c r="BG991" s="203">
        <f>IF(N991="zákl. přenesená",J991,0)</f>
        <v>0</v>
      </c>
      <c r="BH991" s="203">
        <f>IF(N991="sníž. přenesená",J991,0)</f>
        <v>0</v>
      </c>
      <c r="BI991" s="203">
        <f>IF(N991="nulová",J991,0)</f>
        <v>0</v>
      </c>
      <c r="BJ991" s="17" t="s">
        <v>22</v>
      </c>
      <c r="BK991" s="203">
        <f>ROUND(I991*H991,2)</f>
        <v>0</v>
      </c>
      <c r="BL991" s="17" t="s">
        <v>166</v>
      </c>
      <c r="BM991" s="17" t="s">
        <v>1037</v>
      </c>
    </row>
    <row r="992" spans="2:65" s="1" customFormat="1" ht="22.5" customHeight="1">
      <c r="B992" s="34"/>
      <c r="C992" s="192" t="s">
        <v>1038</v>
      </c>
      <c r="D992" s="192" t="s">
        <v>161</v>
      </c>
      <c r="E992" s="193" t="s">
        <v>1039</v>
      </c>
      <c r="F992" s="194" t="s">
        <v>1040</v>
      </c>
      <c r="G992" s="195" t="s">
        <v>235</v>
      </c>
      <c r="H992" s="196">
        <v>50</v>
      </c>
      <c r="I992" s="197"/>
      <c r="J992" s="198">
        <f>ROUND(I992*H992,2)</f>
        <v>0</v>
      </c>
      <c r="K992" s="194" t="s">
        <v>20</v>
      </c>
      <c r="L992" s="54"/>
      <c r="M992" s="199" t="s">
        <v>20</v>
      </c>
      <c r="N992" s="200" t="s">
        <v>44</v>
      </c>
      <c r="O992" s="35"/>
      <c r="P992" s="201">
        <f>O992*H992</f>
        <v>0</v>
      </c>
      <c r="Q992" s="201">
        <v>0</v>
      </c>
      <c r="R992" s="201">
        <f>Q992*H992</f>
        <v>0</v>
      </c>
      <c r="S992" s="201">
        <v>0</v>
      </c>
      <c r="T992" s="202">
        <f>S992*H992</f>
        <v>0</v>
      </c>
      <c r="AR992" s="17" t="s">
        <v>166</v>
      </c>
      <c r="AT992" s="17" t="s">
        <v>161</v>
      </c>
      <c r="AU992" s="17" t="s">
        <v>176</v>
      </c>
      <c r="AY992" s="17" t="s">
        <v>159</v>
      </c>
      <c r="BE992" s="203">
        <f>IF(N992="základní",J992,0)</f>
        <v>0</v>
      </c>
      <c r="BF992" s="203">
        <f>IF(N992="snížená",J992,0)</f>
        <v>0</v>
      </c>
      <c r="BG992" s="203">
        <f>IF(N992="zákl. přenesená",J992,0)</f>
        <v>0</v>
      </c>
      <c r="BH992" s="203">
        <f>IF(N992="sníž. přenesená",J992,0)</f>
        <v>0</v>
      </c>
      <c r="BI992" s="203">
        <f>IF(N992="nulová",J992,0)</f>
        <v>0</v>
      </c>
      <c r="BJ992" s="17" t="s">
        <v>22</v>
      </c>
      <c r="BK992" s="203">
        <f>ROUND(I992*H992,2)</f>
        <v>0</v>
      </c>
      <c r="BL992" s="17" t="s">
        <v>166</v>
      </c>
      <c r="BM992" s="17" t="s">
        <v>1041</v>
      </c>
    </row>
    <row r="993" spans="2:51" s="12" customFormat="1" ht="13.5">
      <c r="B993" s="204"/>
      <c r="C993" s="205"/>
      <c r="D993" s="206" t="s">
        <v>168</v>
      </c>
      <c r="E993" s="207" t="s">
        <v>20</v>
      </c>
      <c r="F993" s="208" t="s">
        <v>340</v>
      </c>
      <c r="G993" s="205"/>
      <c r="H993" s="209" t="s">
        <v>20</v>
      </c>
      <c r="I993" s="210"/>
      <c r="J993" s="205"/>
      <c r="K993" s="205"/>
      <c r="L993" s="211"/>
      <c r="M993" s="212"/>
      <c r="N993" s="213"/>
      <c r="O993" s="213"/>
      <c r="P993" s="213"/>
      <c r="Q993" s="213"/>
      <c r="R993" s="213"/>
      <c r="S993" s="213"/>
      <c r="T993" s="214"/>
      <c r="AT993" s="215" t="s">
        <v>168</v>
      </c>
      <c r="AU993" s="215" t="s">
        <v>176</v>
      </c>
      <c r="AV993" s="12" t="s">
        <v>22</v>
      </c>
      <c r="AW993" s="12" t="s">
        <v>37</v>
      </c>
      <c r="AX993" s="12" t="s">
        <v>73</v>
      </c>
      <c r="AY993" s="215" t="s">
        <v>159</v>
      </c>
    </row>
    <row r="994" spans="2:51" s="12" customFormat="1" ht="13.5">
      <c r="B994" s="204"/>
      <c r="C994" s="205"/>
      <c r="D994" s="206" t="s">
        <v>168</v>
      </c>
      <c r="E994" s="207" t="s">
        <v>20</v>
      </c>
      <c r="F994" s="208" t="s">
        <v>170</v>
      </c>
      <c r="G994" s="205"/>
      <c r="H994" s="209" t="s">
        <v>20</v>
      </c>
      <c r="I994" s="210"/>
      <c r="J994" s="205"/>
      <c r="K994" s="205"/>
      <c r="L994" s="211"/>
      <c r="M994" s="212"/>
      <c r="N994" s="213"/>
      <c r="O994" s="213"/>
      <c r="P994" s="213"/>
      <c r="Q994" s="213"/>
      <c r="R994" s="213"/>
      <c r="S994" s="213"/>
      <c r="T994" s="214"/>
      <c r="AT994" s="215" t="s">
        <v>168</v>
      </c>
      <c r="AU994" s="215" t="s">
        <v>176</v>
      </c>
      <c r="AV994" s="12" t="s">
        <v>22</v>
      </c>
      <c r="AW994" s="12" t="s">
        <v>37</v>
      </c>
      <c r="AX994" s="12" t="s">
        <v>73</v>
      </c>
      <c r="AY994" s="215" t="s">
        <v>159</v>
      </c>
    </row>
    <row r="995" spans="2:51" s="12" customFormat="1" ht="13.5">
      <c r="B995" s="204"/>
      <c r="C995" s="205"/>
      <c r="D995" s="206" t="s">
        <v>168</v>
      </c>
      <c r="E995" s="207" t="s">
        <v>20</v>
      </c>
      <c r="F995" s="208" t="s">
        <v>341</v>
      </c>
      <c r="G995" s="205"/>
      <c r="H995" s="209" t="s">
        <v>20</v>
      </c>
      <c r="I995" s="210"/>
      <c r="J995" s="205"/>
      <c r="K995" s="205"/>
      <c r="L995" s="211"/>
      <c r="M995" s="212"/>
      <c r="N995" s="213"/>
      <c r="O995" s="213"/>
      <c r="P995" s="213"/>
      <c r="Q995" s="213"/>
      <c r="R995" s="213"/>
      <c r="S995" s="213"/>
      <c r="T995" s="214"/>
      <c r="AT995" s="215" t="s">
        <v>168</v>
      </c>
      <c r="AU995" s="215" t="s">
        <v>176</v>
      </c>
      <c r="AV995" s="12" t="s">
        <v>22</v>
      </c>
      <c r="AW995" s="12" t="s">
        <v>37</v>
      </c>
      <c r="AX995" s="12" t="s">
        <v>73</v>
      </c>
      <c r="AY995" s="215" t="s">
        <v>159</v>
      </c>
    </row>
    <row r="996" spans="2:51" s="13" customFormat="1" ht="13.5">
      <c r="B996" s="216"/>
      <c r="C996" s="217"/>
      <c r="D996" s="206" t="s">
        <v>168</v>
      </c>
      <c r="E996" s="240" t="s">
        <v>20</v>
      </c>
      <c r="F996" s="238" t="s">
        <v>1042</v>
      </c>
      <c r="G996" s="217"/>
      <c r="H996" s="239">
        <v>50</v>
      </c>
      <c r="I996" s="222"/>
      <c r="J996" s="217"/>
      <c r="K996" s="217"/>
      <c r="L996" s="223"/>
      <c r="M996" s="224"/>
      <c r="N996" s="225"/>
      <c r="O996" s="225"/>
      <c r="P996" s="225"/>
      <c r="Q996" s="225"/>
      <c r="R996" s="225"/>
      <c r="S996" s="225"/>
      <c r="T996" s="226"/>
      <c r="AT996" s="227" t="s">
        <v>168</v>
      </c>
      <c r="AU996" s="227" t="s">
        <v>176</v>
      </c>
      <c r="AV996" s="13" t="s">
        <v>81</v>
      </c>
      <c r="AW996" s="13" t="s">
        <v>37</v>
      </c>
      <c r="AX996" s="13" t="s">
        <v>73</v>
      </c>
      <c r="AY996" s="227" t="s">
        <v>159</v>
      </c>
    </row>
    <row r="997" spans="2:63" s="11" customFormat="1" ht="22.35" customHeight="1">
      <c r="B997" s="175"/>
      <c r="C997" s="176"/>
      <c r="D997" s="189" t="s">
        <v>72</v>
      </c>
      <c r="E997" s="190" t="s">
        <v>848</v>
      </c>
      <c r="F997" s="190" t="s">
        <v>1043</v>
      </c>
      <c r="G997" s="176"/>
      <c r="H997" s="176"/>
      <c r="I997" s="179"/>
      <c r="J997" s="191">
        <f>BK997</f>
        <v>0</v>
      </c>
      <c r="K997" s="176"/>
      <c r="L997" s="181"/>
      <c r="M997" s="182"/>
      <c r="N997" s="183"/>
      <c r="O997" s="183"/>
      <c r="P997" s="184">
        <f>SUM(P998:P1010)</f>
        <v>0</v>
      </c>
      <c r="Q997" s="183"/>
      <c r="R997" s="184">
        <f>SUM(R998:R1010)</f>
        <v>0.0262</v>
      </c>
      <c r="S997" s="183"/>
      <c r="T997" s="185">
        <f>SUM(T998:T1010)</f>
        <v>0</v>
      </c>
      <c r="AR997" s="186" t="s">
        <v>22</v>
      </c>
      <c r="AT997" s="187" t="s">
        <v>72</v>
      </c>
      <c r="AU997" s="187" t="s">
        <v>81</v>
      </c>
      <c r="AY997" s="186" t="s">
        <v>159</v>
      </c>
      <c r="BK997" s="188">
        <f>SUM(BK998:BK1010)</f>
        <v>0</v>
      </c>
    </row>
    <row r="998" spans="2:65" s="1" customFormat="1" ht="22.5" customHeight="1">
      <c r="B998" s="34"/>
      <c r="C998" s="192" t="s">
        <v>1044</v>
      </c>
      <c r="D998" s="192" t="s">
        <v>161</v>
      </c>
      <c r="E998" s="193" t="s">
        <v>1045</v>
      </c>
      <c r="F998" s="194" t="s">
        <v>1046</v>
      </c>
      <c r="G998" s="195" t="s">
        <v>235</v>
      </c>
      <c r="H998" s="196">
        <v>550</v>
      </c>
      <c r="I998" s="197"/>
      <c r="J998" s="198">
        <f>ROUND(I998*H998,2)</f>
        <v>0</v>
      </c>
      <c r="K998" s="194" t="s">
        <v>165</v>
      </c>
      <c r="L998" s="54"/>
      <c r="M998" s="199" t="s">
        <v>20</v>
      </c>
      <c r="N998" s="200" t="s">
        <v>44</v>
      </c>
      <c r="O998" s="35"/>
      <c r="P998" s="201">
        <f>O998*H998</f>
        <v>0</v>
      </c>
      <c r="Q998" s="201">
        <v>4E-05</v>
      </c>
      <c r="R998" s="201">
        <f>Q998*H998</f>
        <v>0.022000000000000002</v>
      </c>
      <c r="S998" s="201">
        <v>0</v>
      </c>
      <c r="T998" s="202">
        <f>S998*H998</f>
        <v>0</v>
      </c>
      <c r="AR998" s="17" t="s">
        <v>166</v>
      </c>
      <c r="AT998" s="17" t="s">
        <v>161</v>
      </c>
      <c r="AU998" s="17" t="s">
        <v>176</v>
      </c>
      <c r="AY998" s="17" t="s">
        <v>159</v>
      </c>
      <c r="BE998" s="203">
        <f>IF(N998="základní",J998,0)</f>
        <v>0</v>
      </c>
      <c r="BF998" s="203">
        <f>IF(N998="snížená",J998,0)</f>
        <v>0</v>
      </c>
      <c r="BG998" s="203">
        <f>IF(N998="zákl. přenesená",J998,0)</f>
        <v>0</v>
      </c>
      <c r="BH998" s="203">
        <f>IF(N998="sníž. přenesená",J998,0)</f>
        <v>0</v>
      </c>
      <c r="BI998" s="203">
        <f>IF(N998="nulová",J998,0)</f>
        <v>0</v>
      </c>
      <c r="BJ998" s="17" t="s">
        <v>22</v>
      </c>
      <c r="BK998" s="203">
        <f>ROUND(I998*H998,2)</f>
        <v>0</v>
      </c>
      <c r="BL998" s="17" t="s">
        <v>166</v>
      </c>
      <c r="BM998" s="17" t="s">
        <v>1047</v>
      </c>
    </row>
    <row r="999" spans="2:51" s="12" customFormat="1" ht="13.5">
      <c r="B999" s="204"/>
      <c r="C999" s="205"/>
      <c r="D999" s="206" t="s">
        <v>168</v>
      </c>
      <c r="E999" s="207" t="s">
        <v>20</v>
      </c>
      <c r="F999" s="208" t="s">
        <v>1048</v>
      </c>
      <c r="G999" s="205"/>
      <c r="H999" s="209" t="s">
        <v>20</v>
      </c>
      <c r="I999" s="210"/>
      <c r="J999" s="205"/>
      <c r="K999" s="205"/>
      <c r="L999" s="211"/>
      <c r="M999" s="212"/>
      <c r="N999" s="213"/>
      <c r="O999" s="213"/>
      <c r="P999" s="213"/>
      <c r="Q999" s="213"/>
      <c r="R999" s="213"/>
      <c r="S999" s="213"/>
      <c r="T999" s="214"/>
      <c r="AT999" s="215" t="s">
        <v>168</v>
      </c>
      <c r="AU999" s="215" t="s">
        <v>176</v>
      </c>
      <c r="AV999" s="12" t="s">
        <v>22</v>
      </c>
      <c r="AW999" s="12" t="s">
        <v>37</v>
      </c>
      <c r="AX999" s="12" t="s">
        <v>73</v>
      </c>
      <c r="AY999" s="215" t="s">
        <v>159</v>
      </c>
    </row>
    <row r="1000" spans="2:51" s="12" customFormat="1" ht="13.5">
      <c r="B1000" s="204"/>
      <c r="C1000" s="205"/>
      <c r="D1000" s="206" t="s">
        <v>168</v>
      </c>
      <c r="E1000" s="207" t="s">
        <v>20</v>
      </c>
      <c r="F1000" s="208" t="s">
        <v>170</v>
      </c>
      <c r="G1000" s="205"/>
      <c r="H1000" s="209" t="s">
        <v>20</v>
      </c>
      <c r="I1000" s="210"/>
      <c r="J1000" s="205"/>
      <c r="K1000" s="205"/>
      <c r="L1000" s="211"/>
      <c r="M1000" s="212"/>
      <c r="N1000" s="213"/>
      <c r="O1000" s="213"/>
      <c r="P1000" s="213"/>
      <c r="Q1000" s="213"/>
      <c r="R1000" s="213"/>
      <c r="S1000" s="213"/>
      <c r="T1000" s="214"/>
      <c r="AT1000" s="215" t="s">
        <v>168</v>
      </c>
      <c r="AU1000" s="215" t="s">
        <v>176</v>
      </c>
      <c r="AV1000" s="12" t="s">
        <v>22</v>
      </c>
      <c r="AW1000" s="12" t="s">
        <v>37</v>
      </c>
      <c r="AX1000" s="12" t="s">
        <v>73</v>
      </c>
      <c r="AY1000" s="215" t="s">
        <v>159</v>
      </c>
    </row>
    <row r="1001" spans="2:51" s="12" customFormat="1" ht="13.5">
      <c r="B1001" s="204"/>
      <c r="C1001" s="205"/>
      <c r="D1001" s="206" t="s">
        <v>168</v>
      </c>
      <c r="E1001" s="207" t="s">
        <v>20</v>
      </c>
      <c r="F1001" s="208" t="s">
        <v>1049</v>
      </c>
      <c r="G1001" s="205"/>
      <c r="H1001" s="209" t="s">
        <v>20</v>
      </c>
      <c r="I1001" s="210"/>
      <c r="J1001" s="205"/>
      <c r="K1001" s="205"/>
      <c r="L1001" s="211"/>
      <c r="M1001" s="212"/>
      <c r="N1001" s="213"/>
      <c r="O1001" s="213"/>
      <c r="P1001" s="213"/>
      <c r="Q1001" s="213"/>
      <c r="R1001" s="213"/>
      <c r="S1001" s="213"/>
      <c r="T1001" s="214"/>
      <c r="AT1001" s="215" t="s">
        <v>168</v>
      </c>
      <c r="AU1001" s="215" t="s">
        <v>176</v>
      </c>
      <c r="AV1001" s="12" t="s">
        <v>22</v>
      </c>
      <c r="AW1001" s="12" t="s">
        <v>37</v>
      </c>
      <c r="AX1001" s="12" t="s">
        <v>73</v>
      </c>
      <c r="AY1001" s="215" t="s">
        <v>159</v>
      </c>
    </row>
    <row r="1002" spans="2:51" s="12" customFormat="1" ht="13.5">
      <c r="B1002" s="204"/>
      <c r="C1002" s="205"/>
      <c r="D1002" s="206" t="s">
        <v>168</v>
      </c>
      <c r="E1002" s="207" t="s">
        <v>20</v>
      </c>
      <c r="F1002" s="208" t="s">
        <v>1050</v>
      </c>
      <c r="G1002" s="205"/>
      <c r="H1002" s="209" t="s">
        <v>20</v>
      </c>
      <c r="I1002" s="210"/>
      <c r="J1002" s="205"/>
      <c r="K1002" s="205"/>
      <c r="L1002" s="211"/>
      <c r="M1002" s="212"/>
      <c r="N1002" s="213"/>
      <c r="O1002" s="213"/>
      <c r="P1002" s="213"/>
      <c r="Q1002" s="213"/>
      <c r="R1002" s="213"/>
      <c r="S1002" s="213"/>
      <c r="T1002" s="214"/>
      <c r="AT1002" s="215" t="s">
        <v>168</v>
      </c>
      <c r="AU1002" s="215" t="s">
        <v>176</v>
      </c>
      <c r="AV1002" s="12" t="s">
        <v>22</v>
      </c>
      <c r="AW1002" s="12" t="s">
        <v>37</v>
      </c>
      <c r="AX1002" s="12" t="s">
        <v>73</v>
      </c>
      <c r="AY1002" s="215" t="s">
        <v>159</v>
      </c>
    </row>
    <row r="1003" spans="2:51" s="13" customFormat="1" ht="13.5">
      <c r="B1003" s="216"/>
      <c r="C1003" s="217"/>
      <c r="D1003" s="218" t="s">
        <v>168</v>
      </c>
      <c r="E1003" s="219" t="s">
        <v>20</v>
      </c>
      <c r="F1003" s="220" t="s">
        <v>1051</v>
      </c>
      <c r="G1003" s="217"/>
      <c r="H1003" s="221">
        <v>550</v>
      </c>
      <c r="I1003" s="222"/>
      <c r="J1003" s="217"/>
      <c r="K1003" s="217"/>
      <c r="L1003" s="223"/>
      <c r="M1003" s="224"/>
      <c r="N1003" s="225"/>
      <c r="O1003" s="225"/>
      <c r="P1003" s="225"/>
      <c r="Q1003" s="225"/>
      <c r="R1003" s="225"/>
      <c r="S1003" s="225"/>
      <c r="T1003" s="226"/>
      <c r="AT1003" s="227" t="s">
        <v>168</v>
      </c>
      <c r="AU1003" s="227" t="s">
        <v>176</v>
      </c>
      <c r="AV1003" s="13" t="s">
        <v>81</v>
      </c>
      <c r="AW1003" s="13" t="s">
        <v>37</v>
      </c>
      <c r="AX1003" s="13" t="s">
        <v>73</v>
      </c>
      <c r="AY1003" s="227" t="s">
        <v>159</v>
      </c>
    </row>
    <row r="1004" spans="2:65" s="1" customFormat="1" ht="31.5" customHeight="1">
      <c r="B1004" s="34"/>
      <c r="C1004" s="192" t="s">
        <v>1052</v>
      </c>
      <c r="D1004" s="192" t="s">
        <v>161</v>
      </c>
      <c r="E1004" s="193" t="s">
        <v>1053</v>
      </c>
      <c r="F1004" s="194" t="s">
        <v>1054</v>
      </c>
      <c r="G1004" s="195" t="s">
        <v>275</v>
      </c>
      <c r="H1004" s="196">
        <v>210</v>
      </c>
      <c r="I1004" s="197"/>
      <c r="J1004" s="198">
        <f>ROUND(I1004*H1004,2)</f>
        <v>0</v>
      </c>
      <c r="K1004" s="194" t="s">
        <v>20</v>
      </c>
      <c r="L1004" s="54"/>
      <c r="M1004" s="199" t="s">
        <v>20</v>
      </c>
      <c r="N1004" s="200" t="s">
        <v>44</v>
      </c>
      <c r="O1004" s="35"/>
      <c r="P1004" s="201">
        <f>O1004*H1004</f>
        <v>0</v>
      </c>
      <c r="Q1004" s="201">
        <v>2E-05</v>
      </c>
      <c r="R1004" s="201">
        <f>Q1004*H1004</f>
        <v>0.004200000000000001</v>
      </c>
      <c r="S1004" s="201">
        <v>0</v>
      </c>
      <c r="T1004" s="202">
        <f>S1004*H1004</f>
        <v>0</v>
      </c>
      <c r="AR1004" s="17" t="s">
        <v>166</v>
      </c>
      <c r="AT1004" s="17" t="s">
        <v>161</v>
      </c>
      <c r="AU1004" s="17" t="s">
        <v>176</v>
      </c>
      <c r="AY1004" s="17" t="s">
        <v>159</v>
      </c>
      <c r="BE1004" s="203">
        <f>IF(N1004="základní",J1004,0)</f>
        <v>0</v>
      </c>
      <c r="BF1004" s="203">
        <f>IF(N1004="snížená",J1004,0)</f>
        <v>0</v>
      </c>
      <c r="BG1004" s="203">
        <f>IF(N1004="zákl. přenesená",J1004,0)</f>
        <v>0</v>
      </c>
      <c r="BH1004" s="203">
        <f>IF(N1004="sníž. přenesená",J1004,0)</f>
        <v>0</v>
      </c>
      <c r="BI1004" s="203">
        <f>IF(N1004="nulová",J1004,0)</f>
        <v>0</v>
      </c>
      <c r="BJ1004" s="17" t="s">
        <v>22</v>
      </c>
      <c r="BK1004" s="203">
        <f>ROUND(I1004*H1004,2)</f>
        <v>0</v>
      </c>
      <c r="BL1004" s="17" t="s">
        <v>166</v>
      </c>
      <c r="BM1004" s="17" t="s">
        <v>1055</v>
      </c>
    </row>
    <row r="1005" spans="2:51" s="12" customFormat="1" ht="27">
      <c r="B1005" s="204"/>
      <c r="C1005" s="205"/>
      <c r="D1005" s="206" t="s">
        <v>168</v>
      </c>
      <c r="E1005" s="207" t="s">
        <v>20</v>
      </c>
      <c r="F1005" s="208" t="s">
        <v>277</v>
      </c>
      <c r="G1005" s="205"/>
      <c r="H1005" s="209" t="s">
        <v>20</v>
      </c>
      <c r="I1005" s="210"/>
      <c r="J1005" s="205"/>
      <c r="K1005" s="205"/>
      <c r="L1005" s="211"/>
      <c r="M1005" s="212"/>
      <c r="N1005" s="213"/>
      <c r="O1005" s="213"/>
      <c r="P1005" s="213"/>
      <c r="Q1005" s="213"/>
      <c r="R1005" s="213"/>
      <c r="S1005" s="213"/>
      <c r="T1005" s="214"/>
      <c r="AT1005" s="215" t="s">
        <v>168</v>
      </c>
      <c r="AU1005" s="215" t="s">
        <v>176</v>
      </c>
      <c r="AV1005" s="12" t="s">
        <v>22</v>
      </c>
      <c r="AW1005" s="12" t="s">
        <v>37</v>
      </c>
      <c r="AX1005" s="12" t="s">
        <v>73</v>
      </c>
      <c r="AY1005" s="215" t="s">
        <v>159</v>
      </c>
    </row>
    <row r="1006" spans="2:51" s="12" customFormat="1" ht="13.5">
      <c r="B1006" s="204"/>
      <c r="C1006" s="205"/>
      <c r="D1006" s="206" t="s">
        <v>168</v>
      </c>
      <c r="E1006" s="207" t="s">
        <v>20</v>
      </c>
      <c r="F1006" s="208" t="s">
        <v>1056</v>
      </c>
      <c r="G1006" s="205"/>
      <c r="H1006" s="209" t="s">
        <v>20</v>
      </c>
      <c r="I1006" s="210"/>
      <c r="J1006" s="205"/>
      <c r="K1006" s="205"/>
      <c r="L1006" s="211"/>
      <c r="M1006" s="212"/>
      <c r="N1006" s="213"/>
      <c r="O1006" s="213"/>
      <c r="P1006" s="213"/>
      <c r="Q1006" s="213"/>
      <c r="R1006" s="213"/>
      <c r="S1006" s="213"/>
      <c r="T1006" s="214"/>
      <c r="AT1006" s="215" t="s">
        <v>168</v>
      </c>
      <c r="AU1006" s="215" t="s">
        <v>176</v>
      </c>
      <c r="AV1006" s="12" t="s">
        <v>22</v>
      </c>
      <c r="AW1006" s="12" t="s">
        <v>37</v>
      </c>
      <c r="AX1006" s="12" t="s">
        <v>73</v>
      </c>
      <c r="AY1006" s="215" t="s">
        <v>159</v>
      </c>
    </row>
    <row r="1007" spans="2:51" s="12" customFormat="1" ht="13.5">
      <c r="B1007" s="204"/>
      <c r="C1007" s="205"/>
      <c r="D1007" s="206" t="s">
        <v>168</v>
      </c>
      <c r="E1007" s="207" t="s">
        <v>20</v>
      </c>
      <c r="F1007" s="208" t="s">
        <v>170</v>
      </c>
      <c r="G1007" s="205"/>
      <c r="H1007" s="209" t="s">
        <v>20</v>
      </c>
      <c r="I1007" s="210"/>
      <c r="J1007" s="205"/>
      <c r="K1007" s="205"/>
      <c r="L1007" s="211"/>
      <c r="M1007" s="212"/>
      <c r="N1007" s="213"/>
      <c r="O1007" s="213"/>
      <c r="P1007" s="213"/>
      <c r="Q1007" s="213"/>
      <c r="R1007" s="213"/>
      <c r="S1007" s="213"/>
      <c r="T1007" s="214"/>
      <c r="AT1007" s="215" t="s">
        <v>168</v>
      </c>
      <c r="AU1007" s="215" t="s">
        <v>176</v>
      </c>
      <c r="AV1007" s="12" t="s">
        <v>22</v>
      </c>
      <c r="AW1007" s="12" t="s">
        <v>37</v>
      </c>
      <c r="AX1007" s="12" t="s">
        <v>73</v>
      </c>
      <c r="AY1007" s="215" t="s">
        <v>159</v>
      </c>
    </row>
    <row r="1008" spans="2:51" s="12" customFormat="1" ht="13.5">
      <c r="B1008" s="204"/>
      <c r="C1008" s="205"/>
      <c r="D1008" s="206" t="s">
        <v>168</v>
      </c>
      <c r="E1008" s="207" t="s">
        <v>20</v>
      </c>
      <c r="F1008" s="208" t="s">
        <v>1057</v>
      </c>
      <c r="G1008" s="205"/>
      <c r="H1008" s="209" t="s">
        <v>20</v>
      </c>
      <c r="I1008" s="210"/>
      <c r="J1008" s="205"/>
      <c r="K1008" s="205"/>
      <c r="L1008" s="211"/>
      <c r="M1008" s="212"/>
      <c r="N1008" s="213"/>
      <c r="O1008" s="213"/>
      <c r="P1008" s="213"/>
      <c r="Q1008" s="213"/>
      <c r="R1008" s="213"/>
      <c r="S1008" s="213"/>
      <c r="T1008" s="214"/>
      <c r="AT1008" s="215" t="s">
        <v>168</v>
      </c>
      <c r="AU1008" s="215" t="s">
        <v>176</v>
      </c>
      <c r="AV1008" s="12" t="s">
        <v>22</v>
      </c>
      <c r="AW1008" s="12" t="s">
        <v>37</v>
      </c>
      <c r="AX1008" s="12" t="s">
        <v>73</v>
      </c>
      <c r="AY1008" s="215" t="s">
        <v>159</v>
      </c>
    </row>
    <row r="1009" spans="2:51" s="12" customFormat="1" ht="13.5">
      <c r="B1009" s="204"/>
      <c r="C1009" s="205"/>
      <c r="D1009" s="206" t="s">
        <v>168</v>
      </c>
      <c r="E1009" s="207" t="s">
        <v>20</v>
      </c>
      <c r="F1009" s="208" t="s">
        <v>832</v>
      </c>
      <c r="G1009" s="205"/>
      <c r="H1009" s="209" t="s">
        <v>20</v>
      </c>
      <c r="I1009" s="210"/>
      <c r="J1009" s="205"/>
      <c r="K1009" s="205"/>
      <c r="L1009" s="211"/>
      <c r="M1009" s="212"/>
      <c r="N1009" s="213"/>
      <c r="O1009" s="213"/>
      <c r="P1009" s="213"/>
      <c r="Q1009" s="213"/>
      <c r="R1009" s="213"/>
      <c r="S1009" s="213"/>
      <c r="T1009" s="214"/>
      <c r="AT1009" s="215" t="s">
        <v>168</v>
      </c>
      <c r="AU1009" s="215" t="s">
        <v>176</v>
      </c>
      <c r="AV1009" s="12" t="s">
        <v>22</v>
      </c>
      <c r="AW1009" s="12" t="s">
        <v>37</v>
      </c>
      <c r="AX1009" s="12" t="s">
        <v>73</v>
      </c>
      <c r="AY1009" s="215" t="s">
        <v>159</v>
      </c>
    </row>
    <row r="1010" spans="2:51" s="13" customFormat="1" ht="13.5">
      <c r="B1010" s="216"/>
      <c r="C1010" s="217"/>
      <c r="D1010" s="206" t="s">
        <v>168</v>
      </c>
      <c r="E1010" s="240" t="s">
        <v>20</v>
      </c>
      <c r="F1010" s="238" t="s">
        <v>1058</v>
      </c>
      <c r="G1010" s="217"/>
      <c r="H1010" s="239">
        <v>210</v>
      </c>
      <c r="I1010" s="222"/>
      <c r="J1010" s="217"/>
      <c r="K1010" s="217"/>
      <c r="L1010" s="223"/>
      <c r="M1010" s="224"/>
      <c r="N1010" s="225"/>
      <c r="O1010" s="225"/>
      <c r="P1010" s="225"/>
      <c r="Q1010" s="225"/>
      <c r="R1010" s="225"/>
      <c r="S1010" s="225"/>
      <c r="T1010" s="226"/>
      <c r="AT1010" s="227" t="s">
        <v>168</v>
      </c>
      <c r="AU1010" s="227" t="s">
        <v>176</v>
      </c>
      <c r="AV1010" s="13" t="s">
        <v>81</v>
      </c>
      <c r="AW1010" s="13" t="s">
        <v>37</v>
      </c>
      <c r="AX1010" s="13" t="s">
        <v>73</v>
      </c>
      <c r="AY1010" s="227" t="s">
        <v>159</v>
      </c>
    </row>
    <row r="1011" spans="2:63" s="11" customFormat="1" ht="22.35" customHeight="1">
      <c r="B1011" s="175"/>
      <c r="C1011" s="176"/>
      <c r="D1011" s="189" t="s">
        <v>72</v>
      </c>
      <c r="E1011" s="190" t="s">
        <v>862</v>
      </c>
      <c r="F1011" s="190" t="s">
        <v>1059</v>
      </c>
      <c r="G1011" s="176"/>
      <c r="H1011" s="176"/>
      <c r="I1011" s="179"/>
      <c r="J1011" s="191">
        <f>BK1011</f>
        <v>0</v>
      </c>
      <c r="K1011" s="176"/>
      <c r="L1011" s="181"/>
      <c r="M1011" s="182"/>
      <c r="N1011" s="183"/>
      <c r="O1011" s="183"/>
      <c r="P1011" s="184">
        <f>SUM(P1012:P1724)</f>
        <v>0</v>
      </c>
      <c r="Q1011" s="183"/>
      <c r="R1011" s="184">
        <f>SUM(R1012:R1724)</f>
        <v>5.5483194000000005</v>
      </c>
      <c r="S1011" s="183"/>
      <c r="T1011" s="185">
        <f>SUM(T1012:T1724)</f>
        <v>463.3996875</v>
      </c>
      <c r="AR1011" s="186" t="s">
        <v>22</v>
      </c>
      <c r="AT1011" s="187" t="s">
        <v>72</v>
      </c>
      <c r="AU1011" s="187" t="s">
        <v>81</v>
      </c>
      <c r="AY1011" s="186" t="s">
        <v>159</v>
      </c>
      <c r="BK1011" s="188">
        <f>SUM(BK1012:BK1724)</f>
        <v>0</v>
      </c>
    </row>
    <row r="1012" spans="2:65" s="1" customFormat="1" ht="22.5" customHeight="1">
      <c r="B1012" s="34"/>
      <c r="C1012" s="192" t="s">
        <v>1060</v>
      </c>
      <c r="D1012" s="192" t="s">
        <v>161</v>
      </c>
      <c r="E1012" s="193" t="s">
        <v>1061</v>
      </c>
      <c r="F1012" s="194" t="s">
        <v>1062</v>
      </c>
      <c r="G1012" s="195" t="s">
        <v>235</v>
      </c>
      <c r="H1012" s="196">
        <v>11.51</v>
      </c>
      <c r="I1012" s="197"/>
      <c r="J1012" s="198">
        <f>ROUND(I1012*H1012,2)</f>
        <v>0</v>
      </c>
      <c r="K1012" s="194" t="s">
        <v>20</v>
      </c>
      <c r="L1012" s="54"/>
      <c r="M1012" s="199" t="s">
        <v>20</v>
      </c>
      <c r="N1012" s="200" t="s">
        <v>44</v>
      </c>
      <c r="O1012" s="35"/>
      <c r="P1012" s="201">
        <f>O1012*H1012</f>
        <v>0</v>
      </c>
      <c r="Q1012" s="201">
        <v>0.03</v>
      </c>
      <c r="R1012" s="201">
        <f>Q1012*H1012</f>
        <v>0.3453</v>
      </c>
      <c r="S1012" s="201">
        <v>0</v>
      </c>
      <c r="T1012" s="202">
        <f>S1012*H1012</f>
        <v>0</v>
      </c>
      <c r="AR1012" s="17" t="s">
        <v>166</v>
      </c>
      <c r="AT1012" s="17" t="s">
        <v>161</v>
      </c>
      <c r="AU1012" s="17" t="s">
        <v>176</v>
      </c>
      <c r="AY1012" s="17" t="s">
        <v>159</v>
      </c>
      <c r="BE1012" s="203">
        <f>IF(N1012="základní",J1012,0)</f>
        <v>0</v>
      </c>
      <c r="BF1012" s="203">
        <f>IF(N1012="snížená",J1012,0)</f>
        <v>0</v>
      </c>
      <c r="BG1012" s="203">
        <f>IF(N1012="zákl. přenesená",J1012,0)</f>
        <v>0</v>
      </c>
      <c r="BH1012" s="203">
        <f>IF(N1012="sníž. přenesená",J1012,0)</f>
        <v>0</v>
      </c>
      <c r="BI1012" s="203">
        <f>IF(N1012="nulová",J1012,0)</f>
        <v>0</v>
      </c>
      <c r="BJ1012" s="17" t="s">
        <v>22</v>
      </c>
      <c r="BK1012" s="203">
        <f>ROUND(I1012*H1012,2)</f>
        <v>0</v>
      </c>
      <c r="BL1012" s="17" t="s">
        <v>166</v>
      </c>
      <c r="BM1012" s="17" t="s">
        <v>1063</v>
      </c>
    </row>
    <row r="1013" spans="2:51" s="12" customFormat="1" ht="27">
      <c r="B1013" s="204"/>
      <c r="C1013" s="205"/>
      <c r="D1013" s="206" t="s">
        <v>168</v>
      </c>
      <c r="E1013" s="207" t="s">
        <v>20</v>
      </c>
      <c r="F1013" s="208" t="s">
        <v>1064</v>
      </c>
      <c r="G1013" s="205"/>
      <c r="H1013" s="209" t="s">
        <v>20</v>
      </c>
      <c r="I1013" s="210"/>
      <c r="J1013" s="205"/>
      <c r="K1013" s="205"/>
      <c r="L1013" s="211"/>
      <c r="M1013" s="212"/>
      <c r="N1013" s="213"/>
      <c r="O1013" s="213"/>
      <c r="P1013" s="213"/>
      <c r="Q1013" s="213"/>
      <c r="R1013" s="213"/>
      <c r="S1013" s="213"/>
      <c r="T1013" s="214"/>
      <c r="AT1013" s="215" t="s">
        <v>168</v>
      </c>
      <c r="AU1013" s="215" t="s">
        <v>176</v>
      </c>
      <c r="AV1013" s="12" t="s">
        <v>22</v>
      </c>
      <c r="AW1013" s="12" t="s">
        <v>37</v>
      </c>
      <c r="AX1013" s="12" t="s">
        <v>73</v>
      </c>
      <c r="AY1013" s="215" t="s">
        <v>159</v>
      </c>
    </row>
    <row r="1014" spans="2:51" s="12" customFormat="1" ht="13.5">
      <c r="B1014" s="204"/>
      <c r="C1014" s="205"/>
      <c r="D1014" s="206" t="s">
        <v>168</v>
      </c>
      <c r="E1014" s="207" t="s">
        <v>20</v>
      </c>
      <c r="F1014" s="208" t="s">
        <v>170</v>
      </c>
      <c r="G1014" s="205"/>
      <c r="H1014" s="209" t="s">
        <v>20</v>
      </c>
      <c r="I1014" s="210"/>
      <c r="J1014" s="205"/>
      <c r="K1014" s="205"/>
      <c r="L1014" s="211"/>
      <c r="M1014" s="212"/>
      <c r="N1014" s="213"/>
      <c r="O1014" s="213"/>
      <c r="P1014" s="213"/>
      <c r="Q1014" s="213"/>
      <c r="R1014" s="213"/>
      <c r="S1014" s="213"/>
      <c r="T1014" s="214"/>
      <c r="AT1014" s="215" t="s">
        <v>168</v>
      </c>
      <c r="AU1014" s="215" t="s">
        <v>176</v>
      </c>
      <c r="AV1014" s="12" t="s">
        <v>22</v>
      </c>
      <c r="AW1014" s="12" t="s">
        <v>37</v>
      </c>
      <c r="AX1014" s="12" t="s">
        <v>73</v>
      </c>
      <c r="AY1014" s="215" t="s">
        <v>159</v>
      </c>
    </row>
    <row r="1015" spans="2:51" s="12" customFormat="1" ht="13.5">
      <c r="B1015" s="204"/>
      <c r="C1015" s="205"/>
      <c r="D1015" s="206" t="s">
        <v>168</v>
      </c>
      <c r="E1015" s="207" t="s">
        <v>20</v>
      </c>
      <c r="F1015" s="208" t="s">
        <v>341</v>
      </c>
      <c r="G1015" s="205"/>
      <c r="H1015" s="209" t="s">
        <v>20</v>
      </c>
      <c r="I1015" s="210"/>
      <c r="J1015" s="205"/>
      <c r="K1015" s="205"/>
      <c r="L1015" s="211"/>
      <c r="M1015" s="212"/>
      <c r="N1015" s="213"/>
      <c r="O1015" s="213"/>
      <c r="P1015" s="213"/>
      <c r="Q1015" s="213"/>
      <c r="R1015" s="213"/>
      <c r="S1015" s="213"/>
      <c r="T1015" s="214"/>
      <c r="AT1015" s="215" t="s">
        <v>168</v>
      </c>
      <c r="AU1015" s="215" t="s">
        <v>176</v>
      </c>
      <c r="AV1015" s="12" t="s">
        <v>22</v>
      </c>
      <c r="AW1015" s="12" t="s">
        <v>37</v>
      </c>
      <c r="AX1015" s="12" t="s">
        <v>73</v>
      </c>
      <c r="AY1015" s="215" t="s">
        <v>159</v>
      </c>
    </row>
    <row r="1016" spans="2:51" s="13" customFormat="1" ht="13.5">
      <c r="B1016" s="216"/>
      <c r="C1016" s="217"/>
      <c r="D1016" s="218" t="s">
        <v>168</v>
      </c>
      <c r="E1016" s="219" t="s">
        <v>20</v>
      </c>
      <c r="F1016" s="220" t="s">
        <v>1065</v>
      </c>
      <c r="G1016" s="217"/>
      <c r="H1016" s="221">
        <v>11.51</v>
      </c>
      <c r="I1016" s="222"/>
      <c r="J1016" s="217"/>
      <c r="K1016" s="217"/>
      <c r="L1016" s="223"/>
      <c r="M1016" s="224"/>
      <c r="N1016" s="225"/>
      <c r="O1016" s="225"/>
      <c r="P1016" s="225"/>
      <c r="Q1016" s="225"/>
      <c r="R1016" s="225"/>
      <c r="S1016" s="225"/>
      <c r="T1016" s="226"/>
      <c r="AT1016" s="227" t="s">
        <v>168</v>
      </c>
      <c r="AU1016" s="227" t="s">
        <v>176</v>
      </c>
      <c r="AV1016" s="13" t="s">
        <v>81</v>
      </c>
      <c r="AW1016" s="13" t="s">
        <v>37</v>
      </c>
      <c r="AX1016" s="13" t="s">
        <v>73</v>
      </c>
      <c r="AY1016" s="227" t="s">
        <v>159</v>
      </c>
    </row>
    <row r="1017" spans="2:65" s="1" customFormat="1" ht="22.5" customHeight="1">
      <c r="B1017" s="34"/>
      <c r="C1017" s="192" t="s">
        <v>1066</v>
      </c>
      <c r="D1017" s="192" t="s">
        <v>161</v>
      </c>
      <c r="E1017" s="193" t="s">
        <v>1067</v>
      </c>
      <c r="F1017" s="194" t="s">
        <v>1068</v>
      </c>
      <c r="G1017" s="195" t="s">
        <v>235</v>
      </c>
      <c r="H1017" s="196">
        <v>30</v>
      </c>
      <c r="I1017" s="197"/>
      <c r="J1017" s="198">
        <f>ROUND(I1017*H1017,2)</f>
        <v>0</v>
      </c>
      <c r="K1017" s="194" t="s">
        <v>165</v>
      </c>
      <c r="L1017" s="54"/>
      <c r="M1017" s="199" t="s">
        <v>20</v>
      </c>
      <c r="N1017" s="200" t="s">
        <v>44</v>
      </c>
      <c r="O1017" s="35"/>
      <c r="P1017" s="201">
        <f>O1017*H1017</f>
        <v>0</v>
      </c>
      <c r="Q1017" s="201">
        <v>0</v>
      </c>
      <c r="R1017" s="201">
        <f>Q1017*H1017</f>
        <v>0</v>
      </c>
      <c r="S1017" s="201">
        <v>0.0022</v>
      </c>
      <c r="T1017" s="202">
        <f>S1017*H1017</f>
        <v>0.066</v>
      </c>
      <c r="AR1017" s="17" t="s">
        <v>166</v>
      </c>
      <c r="AT1017" s="17" t="s">
        <v>161</v>
      </c>
      <c r="AU1017" s="17" t="s">
        <v>176</v>
      </c>
      <c r="AY1017" s="17" t="s">
        <v>159</v>
      </c>
      <c r="BE1017" s="203">
        <f>IF(N1017="základní",J1017,0)</f>
        <v>0</v>
      </c>
      <c r="BF1017" s="203">
        <f>IF(N1017="snížená",J1017,0)</f>
        <v>0</v>
      </c>
      <c r="BG1017" s="203">
        <f>IF(N1017="zákl. přenesená",J1017,0)</f>
        <v>0</v>
      </c>
      <c r="BH1017" s="203">
        <f>IF(N1017="sníž. přenesená",J1017,0)</f>
        <v>0</v>
      </c>
      <c r="BI1017" s="203">
        <f>IF(N1017="nulová",J1017,0)</f>
        <v>0</v>
      </c>
      <c r="BJ1017" s="17" t="s">
        <v>22</v>
      </c>
      <c r="BK1017" s="203">
        <f>ROUND(I1017*H1017,2)</f>
        <v>0</v>
      </c>
      <c r="BL1017" s="17" t="s">
        <v>166</v>
      </c>
      <c r="BM1017" s="17" t="s">
        <v>1069</v>
      </c>
    </row>
    <row r="1018" spans="2:51" s="12" customFormat="1" ht="27">
      <c r="B1018" s="204"/>
      <c r="C1018" s="205"/>
      <c r="D1018" s="206" t="s">
        <v>168</v>
      </c>
      <c r="E1018" s="207" t="s">
        <v>20</v>
      </c>
      <c r="F1018" s="208" t="s">
        <v>1064</v>
      </c>
      <c r="G1018" s="205"/>
      <c r="H1018" s="209" t="s">
        <v>20</v>
      </c>
      <c r="I1018" s="210"/>
      <c r="J1018" s="205"/>
      <c r="K1018" s="205"/>
      <c r="L1018" s="211"/>
      <c r="M1018" s="212"/>
      <c r="N1018" s="213"/>
      <c r="O1018" s="213"/>
      <c r="P1018" s="213"/>
      <c r="Q1018" s="213"/>
      <c r="R1018" s="213"/>
      <c r="S1018" s="213"/>
      <c r="T1018" s="214"/>
      <c r="AT1018" s="215" t="s">
        <v>168</v>
      </c>
      <c r="AU1018" s="215" t="s">
        <v>176</v>
      </c>
      <c r="AV1018" s="12" t="s">
        <v>22</v>
      </c>
      <c r="AW1018" s="12" t="s">
        <v>37</v>
      </c>
      <c r="AX1018" s="12" t="s">
        <v>73</v>
      </c>
      <c r="AY1018" s="215" t="s">
        <v>159</v>
      </c>
    </row>
    <row r="1019" spans="2:51" s="12" customFormat="1" ht="13.5">
      <c r="B1019" s="204"/>
      <c r="C1019" s="205"/>
      <c r="D1019" s="206" t="s">
        <v>168</v>
      </c>
      <c r="E1019" s="207" t="s">
        <v>20</v>
      </c>
      <c r="F1019" s="208" t="s">
        <v>170</v>
      </c>
      <c r="G1019" s="205"/>
      <c r="H1019" s="209" t="s">
        <v>20</v>
      </c>
      <c r="I1019" s="210"/>
      <c r="J1019" s="205"/>
      <c r="K1019" s="205"/>
      <c r="L1019" s="211"/>
      <c r="M1019" s="212"/>
      <c r="N1019" s="213"/>
      <c r="O1019" s="213"/>
      <c r="P1019" s="213"/>
      <c r="Q1019" s="213"/>
      <c r="R1019" s="213"/>
      <c r="S1019" s="213"/>
      <c r="T1019" s="214"/>
      <c r="AT1019" s="215" t="s">
        <v>168</v>
      </c>
      <c r="AU1019" s="215" t="s">
        <v>176</v>
      </c>
      <c r="AV1019" s="12" t="s">
        <v>22</v>
      </c>
      <c r="AW1019" s="12" t="s">
        <v>37</v>
      </c>
      <c r="AX1019" s="12" t="s">
        <v>73</v>
      </c>
      <c r="AY1019" s="215" t="s">
        <v>159</v>
      </c>
    </row>
    <row r="1020" spans="2:51" s="12" customFormat="1" ht="13.5">
      <c r="B1020" s="204"/>
      <c r="C1020" s="205"/>
      <c r="D1020" s="206" t="s">
        <v>168</v>
      </c>
      <c r="E1020" s="207" t="s">
        <v>20</v>
      </c>
      <c r="F1020" s="208" t="s">
        <v>1070</v>
      </c>
      <c r="G1020" s="205"/>
      <c r="H1020" s="209" t="s">
        <v>20</v>
      </c>
      <c r="I1020" s="210"/>
      <c r="J1020" s="205"/>
      <c r="K1020" s="205"/>
      <c r="L1020" s="211"/>
      <c r="M1020" s="212"/>
      <c r="N1020" s="213"/>
      <c r="O1020" s="213"/>
      <c r="P1020" s="213"/>
      <c r="Q1020" s="213"/>
      <c r="R1020" s="213"/>
      <c r="S1020" s="213"/>
      <c r="T1020" s="214"/>
      <c r="AT1020" s="215" t="s">
        <v>168</v>
      </c>
      <c r="AU1020" s="215" t="s">
        <v>176</v>
      </c>
      <c r="AV1020" s="12" t="s">
        <v>22</v>
      </c>
      <c r="AW1020" s="12" t="s">
        <v>37</v>
      </c>
      <c r="AX1020" s="12" t="s">
        <v>73</v>
      </c>
      <c r="AY1020" s="215" t="s">
        <v>159</v>
      </c>
    </row>
    <row r="1021" spans="2:51" s="12" customFormat="1" ht="13.5">
      <c r="B1021" s="204"/>
      <c r="C1021" s="205"/>
      <c r="D1021" s="206" t="s">
        <v>168</v>
      </c>
      <c r="E1021" s="207" t="s">
        <v>20</v>
      </c>
      <c r="F1021" s="208" t="s">
        <v>170</v>
      </c>
      <c r="G1021" s="205"/>
      <c r="H1021" s="209" t="s">
        <v>20</v>
      </c>
      <c r="I1021" s="210"/>
      <c r="J1021" s="205"/>
      <c r="K1021" s="205"/>
      <c r="L1021" s="211"/>
      <c r="M1021" s="212"/>
      <c r="N1021" s="213"/>
      <c r="O1021" s="213"/>
      <c r="P1021" s="213"/>
      <c r="Q1021" s="213"/>
      <c r="R1021" s="213"/>
      <c r="S1021" s="213"/>
      <c r="T1021" s="214"/>
      <c r="AT1021" s="215" t="s">
        <v>168</v>
      </c>
      <c r="AU1021" s="215" t="s">
        <v>176</v>
      </c>
      <c r="AV1021" s="12" t="s">
        <v>22</v>
      </c>
      <c r="AW1021" s="12" t="s">
        <v>37</v>
      </c>
      <c r="AX1021" s="12" t="s">
        <v>73</v>
      </c>
      <c r="AY1021" s="215" t="s">
        <v>159</v>
      </c>
    </row>
    <row r="1022" spans="2:51" s="12" customFormat="1" ht="13.5">
      <c r="B1022" s="204"/>
      <c r="C1022" s="205"/>
      <c r="D1022" s="206" t="s">
        <v>168</v>
      </c>
      <c r="E1022" s="207" t="s">
        <v>20</v>
      </c>
      <c r="F1022" s="208" t="s">
        <v>341</v>
      </c>
      <c r="G1022" s="205"/>
      <c r="H1022" s="209" t="s">
        <v>20</v>
      </c>
      <c r="I1022" s="210"/>
      <c r="J1022" s="205"/>
      <c r="K1022" s="205"/>
      <c r="L1022" s="211"/>
      <c r="M1022" s="212"/>
      <c r="N1022" s="213"/>
      <c r="O1022" s="213"/>
      <c r="P1022" s="213"/>
      <c r="Q1022" s="213"/>
      <c r="R1022" s="213"/>
      <c r="S1022" s="213"/>
      <c r="T1022" s="214"/>
      <c r="AT1022" s="215" t="s">
        <v>168</v>
      </c>
      <c r="AU1022" s="215" t="s">
        <v>176</v>
      </c>
      <c r="AV1022" s="12" t="s">
        <v>22</v>
      </c>
      <c r="AW1022" s="12" t="s">
        <v>37</v>
      </c>
      <c r="AX1022" s="12" t="s">
        <v>73</v>
      </c>
      <c r="AY1022" s="215" t="s">
        <v>159</v>
      </c>
    </row>
    <row r="1023" spans="2:51" s="12" customFormat="1" ht="13.5">
      <c r="B1023" s="204"/>
      <c r="C1023" s="205"/>
      <c r="D1023" s="206" t="s">
        <v>168</v>
      </c>
      <c r="E1023" s="207" t="s">
        <v>20</v>
      </c>
      <c r="F1023" s="208" t="s">
        <v>1071</v>
      </c>
      <c r="G1023" s="205"/>
      <c r="H1023" s="209" t="s">
        <v>20</v>
      </c>
      <c r="I1023" s="210"/>
      <c r="J1023" s="205"/>
      <c r="K1023" s="205"/>
      <c r="L1023" s="211"/>
      <c r="M1023" s="212"/>
      <c r="N1023" s="213"/>
      <c r="O1023" s="213"/>
      <c r="P1023" s="213"/>
      <c r="Q1023" s="213"/>
      <c r="R1023" s="213"/>
      <c r="S1023" s="213"/>
      <c r="T1023" s="214"/>
      <c r="AT1023" s="215" t="s">
        <v>168</v>
      </c>
      <c r="AU1023" s="215" t="s">
        <v>176</v>
      </c>
      <c r="AV1023" s="12" t="s">
        <v>22</v>
      </c>
      <c r="AW1023" s="12" t="s">
        <v>37</v>
      </c>
      <c r="AX1023" s="12" t="s">
        <v>73</v>
      </c>
      <c r="AY1023" s="215" t="s">
        <v>159</v>
      </c>
    </row>
    <row r="1024" spans="2:51" s="13" customFormat="1" ht="13.5">
      <c r="B1024" s="216"/>
      <c r="C1024" s="217"/>
      <c r="D1024" s="218" t="s">
        <v>168</v>
      </c>
      <c r="E1024" s="219" t="s">
        <v>20</v>
      </c>
      <c r="F1024" s="220" t="s">
        <v>1072</v>
      </c>
      <c r="G1024" s="217"/>
      <c r="H1024" s="221">
        <v>30</v>
      </c>
      <c r="I1024" s="222"/>
      <c r="J1024" s="217"/>
      <c r="K1024" s="217"/>
      <c r="L1024" s="223"/>
      <c r="M1024" s="224"/>
      <c r="N1024" s="225"/>
      <c r="O1024" s="225"/>
      <c r="P1024" s="225"/>
      <c r="Q1024" s="225"/>
      <c r="R1024" s="225"/>
      <c r="S1024" s="225"/>
      <c r="T1024" s="226"/>
      <c r="AT1024" s="227" t="s">
        <v>168</v>
      </c>
      <c r="AU1024" s="227" t="s">
        <v>176</v>
      </c>
      <c r="AV1024" s="13" t="s">
        <v>81</v>
      </c>
      <c r="AW1024" s="13" t="s">
        <v>37</v>
      </c>
      <c r="AX1024" s="13" t="s">
        <v>73</v>
      </c>
      <c r="AY1024" s="227" t="s">
        <v>159</v>
      </c>
    </row>
    <row r="1025" spans="2:65" s="1" customFormat="1" ht="22.5" customHeight="1">
      <c r="B1025" s="34"/>
      <c r="C1025" s="192" t="s">
        <v>1073</v>
      </c>
      <c r="D1025" s="192" t="s">
        <v>161</v>
      </c>
      <c r="E1025" s="193" t="s">
        <v>1074</v>
      </c>
      <c r="F1025" s="194" t="s">
        <v>1075</v>
      </c>
      <c r="G1025" s="195" t="s">
        <v>489</v>
      </c>
      <c r="H1025" s="196">
        <v>13.1</v>
      </c>
      <c r="I1025" s="197"/>
      <c r="J1025" s="198">
        <f>ROUND(I1025*H1025,2)</f>
        <v>0</v>
      </c>
      <c r="K1025" s="194" t="s">
        <v>165</v>
      </c>
      <c r="L1025" s="54"/>
      <c r="M1025" s="199" t="s">
        <v>20</v>
      </c>
      <c r="N1025" s="200" t="s">
        <v>44</v>
      </c>
      <c r="O1025" s="35"/>
      <c r="P1025" s="201">
        <f>O1025*H1025</f>
        <v>0</v>
      </c>
      <c r="Q1025" s="201">
        <v>0</v>
      </c>
      <c r="R1025" s="201">
        <f>Q1025*H1025</f>
        <v>0</v>
      </c>
      <c r="S1025" s="201">
        <v>0.00167</v>
      </c>
      <c r="T1025" s="202">
        <f>S1025*H1025</f>
        <v>0.021877</v>
      </c>
      <c r="AR1025" s="17" t="s">
        <v>255</v>
      </c>
      <c r="AT1025" s="17" t="s">
        <v>161</v>
      </c>
      <c r="AU1025" s="17" t="s">
        <v>176</v>
      </c>
      <c r="AY1025" s="17" t="s">
        <v>159</v>
      </c>
      <c r="BE1025" s="203">
        <f>IF(N1025="základní",J1025,0)</f>
        <v>0</v>
      </c>
      <c r="BF1025" s="203">
        <f>IF(N1025="snížená",J1025,0)</f>
        <v>0</v>
      </c>
      <c r="BG1025" s="203">
        <f>IF(N1025="zákl. přenesená",J1025,0)</f>
        <v>0</v>
      </c>
      <c r="BH1025" s="203">
        <f>IF(N1025="sníž. přenesená",J1025,0)</f>
        <v>0</v>
      </c>
      <c r="BI1025" s="203">
        <f>IF(N1025="nulová",J1025,0)</f>
        <v>0</v>
      </c>
      <c r="BJ1025" s="17" t="s">
        <v>22</v>
      </c>
      <c r="BK1025" s="203">
        <f>ROUND(I1025*H1025,2)</f>
        <v>0</v>
      </c>
      <c r="BL1025" s="17" t="s">
        <v>255</v>
      </c>
      <c r="BM1025" s="17" t="s">
        <v>1076</v>
      </c>
    </row>
    <row r="1026" spans="2:51" s="12" customFormat="1" ht="27">
      <c r="B1026" s="204"/>
      <c r="C1026" s="205"/>
      <c r="D1026" s="206" t="s">
        <v>168</v>
      </c>
      <c r="E1026" s="207" t="s">
        <v>20</v>
      </c>
      <c r="F1026" s="208" t="s">
        <v>1077</v>
      </c>
      <c r="G1026" s="205"/>
      <c r="H1026" s="209" t="s">
        <v>20</v>
      </c>
      <c r="I1026" s="210"/>
      <c r="J1026" s="205"/>
      <c r="K1026" s="205"/>
      <c r="L1026" s="211"/>
      <c r="M1026" s="212"/>
      <c r="N1026" s="213"/>
      <c r="O1026" s="213"/>
      <c r="P1026" s="213"/>
      <c r="Q1026" s="213"/>
      <c r="R1026" s="213"/>
      <c r="S1026" s="213"/>
      <c r="T1026" s="214"/>
      <c r="AT1026" s="215" t="s">
        <v>168</v>
      </c>
      <c r="AU1026" s="215" t="s">
        <v>176</v>
      </c>
      <c r="AV1026" s="12" t="s">
        <v>22</v>
      </c>
      <c r="AW1026" s="12" t="s">
        <v>37</v>
      </c>
      <c r="AX1026" s="12" t="s">
        <v>73</v>
      </c>
      <c r="AY1026" s="215" t="s">
        <v>159</v>
      </c>
    </row>
    <row r="1027" spans="2:51" s="12" customFormat="1" ht="13.5">
      <c r="B1027" s="204"/>
      <c r="C1027" s="205"/>
      <c r="D1027" s="206" t="s">
        <v>168</v>
      </c>
      <c r="E1027" s="207" t="s">
        <v>20</v>
      </c>
      <c r="F1027" s="208" t="s">
        <v>170</v>
      </c>
      <c r="G1027" s="205"/>
      <c r="H1027" s="209" t="s">
        <v>20</v>
      </c>
      <c r="I1027" s="210"/>
      <c r="J1027" s="205"/>
      <c r="K1027" s="205"/>
      <c r="L1027" s="211"/>
      <c r="M1027" s="212"/>
      <c r="N1027" s="213"/>
      <c r="O1027" s="213"/>
      <c r="P1027" s="213"/>
      <c r="Q1027" s="213"/>
      <c r="R1027" s="213"/>
      <c r="S1027" s="213"/>
      <c r="T1027" s="214"/>
      <c r="AT1027" s="215" t="s">
        <v>168</v>
      </c>
      <c r="AU1027" s="215" t="s">
        <v>176</v>
      </c>
      <c r="AV1027" s="12" t="s">
        <v>22</v>
      </c>
      <c r="AW1027" s="12" t="s">
        <v>37</v>
      </c>
      <c r="AX1027" s="12" t="s">
        <v>73</v>
      </c>
      <c r="AY1027" s="215" t="s">
        <v>159</v>
      </c>
    </row>
    <row r="1028" spans="2:51" s="12" customFormat="1" ht="13.5">
      <c r="B1028" s="204"/>
      <c r="C1028" s="205"/>
      <c r="D1028" s="206" t="s">
        <v>168</v>
      </c>
      <c r="E1028" s="207" t="s">
        <v>20</v>
      </c>
      <c r="F1028" s="208" t="s">
        <v>1078</v>
      </c>
      <c r="G1028" s="205"/>
      <c r="H1028" s="209" t="s">
        <v>20</v>
      </c>
      <c r="I1028" s="210"/>
      <c r="J1028" s="205"/>
      <c r="K1028" s="205"/>
      <c r="L1028" s="211"/>
      <c r="M1028" s="212"/>
      <c r="N1028" s="213"/>
      <c r="O1028" s="213"/>
      <c r="P1028" s="213"/>
      <c r="Q1028" s="213"/>
      <c r="R1028" s="213"/>
      <c r="S1028" s="213"/>
      <c r="T1028" s="214"/>
      <c r="AT1028" s="215" t="s">
        <v>168</v>
      </c>
      <c r="AU1028" s="215" t="s">
        <v>176</v>
      </c>
      <c r="AV1028" s="12" t="s">
        <v>22</v>
      </c>
      <c r="AW1028" s="12" t="s">
        <v>37</v>
      </c>
      <c r="AX1028" s="12" t="s">
        <v>73</v>
      </c>
      <c r="AY1028" s="215" t="s">
        <v>159</v>
      </c>
    </row>
    <row r="1029" spans="2:51" s="13" customFormat="1" ht="13.5">
      <c r="B1029" s="216"/>
      <c r="C1029" s="217"/>
      <c r="D1029" s="206" t="s">
        <v>168</v>
      </c>
      <c r="E1029" s="240" t="s">
        <v>20</v>
      </c>
      <c r="F1029" s="238" t="s">
        <v>1079</v>
      </c>
      <c r="G1029" s="217"/>
      <c r="H1029" s="239">
        <v>2.9</v>
      </c>
      <c r="I1029" s="222"/>
      <c r="J1029" s="217"/>
      <c r="K1029" s="217"/>
      <c r="L1029" s="223"/>
      <c r="M1029" s="224"/>
      <c r="N1029" s="225"/>
      <c r="O1029" s="225"/>
      <c r="P1029" s="225"/>
      <c r="Q1029" s="225"/>
      <c r="R1029" s="225"/>
      <c r="S1029" s="225"/>
      <c r="T1029" s="226"/>
      <c r="AT1029" s="227" t="s">
        <v>168</v>
      </c>
      <c r="AU1029" s="227" t="s">
        <v>176</v>
      </c>
      <c r="AV1029" s="13" t="s">
        <v>81</v>
      </c>
      <c r="AW1029" s="13" t="s">
        <v>37</v>
      </c>
      <c r="AX1029" s="13" t="s">
        <v>73</v>
      </c>
      <c r="AY1029" s="227" t="s">
        <v>159</v>
      </c>
    </row>
    <row r="1030" spans="2:51" s="13" customFormat="1" ht="13.5">
      <c r="B1030" s="216"/>
      <c r="C1030" s="217"/>
      <c r="D1030" s="206" t="s">
        <v>168</v>
      </c>
      <c r="E1030" s="240" t="s">
        <v>20</v>
      </c>
      <c r="F1030" s="238" t="s">
        <v>1080</v>
      </c>
      <c r="G1030" s="217"/>
      <c r="H1030" s="239">
        <v>2.7</v>
      </c>
      <c r="I1030" s="222"/>
      <c r="J1030" s="217"/>
      <c r="K1030" s="217"/>
      <c r="L1030" s="223"/>
      <c r="M1030" s="224"/>
      <c r="N1030" s="225"/>
      <c r="O1030" s="225"/>
      <c r="P1030" s="225"/>
      <c r="Q1030" s="225"/>
      <c r="R1030" s="225"/>
      <c r="S1030" s="225"/>
      <c r="T1030" s="226"/>
      <c r="AT1030" s="227" t="s">
        <v>168</v>
      </c>
      <c r="AU1030" s="227" t="s">
        <v>176</v>
      </c>
      <c r="AV1030" s="13" t="s">
        <v>81</v>
      </c>
      <c r="AW1030" s="13" t="s">
        <v>37</v>
      </c>
      <c r="AX1030" s="13" t="s">
        <v>73</v>
      </c>
      <c r="AY1030" s="227" t="s">
        <v>159</v>
      </c>
    </row>
    <row r="1031" spans="2:51" s="13" customFormat="1" ht="13.5">
      <c r="B1031" s="216"/>
      <c r="C1031" s="217"/>
      <c r="D1031" s="206" t="s">
        <v>168</v>
      </c>
      <c r="E1031" s="240" t="s">
        <v>20</v>
      </c>
      <c r="F1031" s="238" t="s">
        <v>1081</v>
      </c>
      <c r="G1031" s="217"/>
      <c r="H1031" s="239">
        <v>2.5</v>
      </c>
      <c r="I1031" s="222"/>
      <c r="J1031" s="217"/>
      <c r="K1031" s="217"/>
      <c r="L1031" s="223"/>
      <c r="M1031" s="224"/>
      <c r="N1031" s="225"/>
      <c r="O1031" s="225"/>
      <c r="P1031" s="225"/>
      <c r="Q1031" s="225"/>
      <c r="R1031" s="225"/>
      <c r="S1031" s="225"/>
      <c r="T1031" s="226"/>
      <c r="AT1031" s="227" t="s">
        <v>168</v>
      </c>
      <c r="AU1031" s="227" t="s">
        <v>176</v>
      </c>
      <c r="AV1031" s="13" t="s">
        <v>81</v>
      </c>
      <c r="AW1031" s="13" t="s">
        <v>37</v>
      </c>
      <c r="AX1031" s="13" t="s">
        <v>73</v>
      </c>
      <c r="AY1031" s="227" t="s">
        <v>159</v>
      </c>
    </row>
    <row r="1032" spans="2:51" s="13" customFormat="1" ht="13.5">
      <c r="B1032" s="216"/>
      <c r="C1032" s="217"/>
      <c r="D1032" s="206" t="s">
        <v>168</v>
      </c>
      <c r="E1032" s="240" t="s">
        <v>20</v>
      </c>
      <c r="F1032" s="238" t="s">
        <v>1082</v>
      </c>
      <c r="G1032" s="217"/>
      <c r="H1032" s="239">
        <v>1.25</v>
      </c>
      <c r="I1032" s="222"/>
      <c r="J1032" s="217"/>
      <c r="K1032" s="217"/>
      <c r="L1032" s="223"/>
      <c r="M1032" s="224"/>
      <c r="N1032" s="225"/>
      <c r="O1032" s="225"/>
      <c r="P1032" s="225"/>
      <c r="Q1032" s="225"/>
      <c r="R1032" s="225"/>
      <c r="S1032" s="225"/>
      <c r="T1032" s="226"/>
      <c r="AT1032" s="227" t="s">
        <v>168</v>
      </c>
      <c r="AU1032" s="227" t="s">
        <v>176</v>
      </c>
      <c r="AV1032" s="13" t="s">
        <v>81</v>
      </c>
      <c r="AW1032" s="13" t="s">
        <v>37</v>
      </c>
      <c r="AX1032" s="13" t="s">
        <v>73</v>
      </c>
      <c r="AY1032" s="227" t="s">
        <v>159</v>
      </c>
    </row>
    <row r="1033" spans="2:51" s="13" customFormat="1" ht="13.5">
      <c r="B1033" s="216"/>
      <c r="C1033" s="217"/>
      <c r="D1033" s="218" t="s">
        <v>168</v>
      </c>
      <c r="E1033" s="219" t="s">
        <v>20</v>
      </c>
      <c r="F1033" s="220" t="s">
        <v>1083</v>
      </c>
      <c r="G1033" s="217"/>
      <c r="H1033" s="221">
        <v>3.75</v>
      </c>
      <c r="I1033" s="222"/>
      <c r="J1033" s="217"/>
      <c r="K1033" s="217"/>
      <c r="L1033" s="223"/>
      <c r="M1033" s="224"/>
      <c r="N1033" s="225"/>
      <c r="O1033" s="225"/>
      <c r="P1033" s="225"/>
      <c r="Q1033" s="225"/>
      <c r="R1033" s="225"/>
      <c r="S1033" s="225"/>
      <c r="T1033" s="226"/>
      <c r="AT1033" s="227" t="s">
        <v>168</v>
      </c>
      <c r="AU1033" s="227" t="s">
        <v>176</v>
      </c>
      <c r="AV1033" s="13" t="s">
        <v>81</v>
      </c>
      <c r="AW1033" s="13" t="s">
        <v>37</v>
      </c>
      <c r="AX1033" s="13" t="s">
        <v>73</v>
      </c>
      <c r="AY1033" s="227" t="s">
        <v>159</v>
      </c>
    </row>
    <row r="1034" spans="2:65" s="1" customFormat="1" ht="22.5" customHeight="1">
      <c r="B1034" s="34"/>
      <c r="C1034" s="192" t="s">
        <v>1084</v>
      </c>
      <c r="D1034" s="192" t="s">
        <v>161</v>
      </c>
      <c r="E1034" s="193" t="s">
        <v>1085</v>
      </c>
      <c r="F1034" s="194" t="s">
        <v>1086</v>
      </c>
      <c r="G1034" s="195" t="s">
        <v>489</v>
      </c>
      <c r="H1034" s="196">
        <v>3.8</v>
      </c>
      <c r="I1034" s="197"/>
      <c r="J1034" s="198">
        <f>ROUND(I1034*H1034,2)</f>
        <v>0</v>
      </c>
      <c r="K1034" s="194" t="s">
        <v>165</v>
      </c>
      <c r="L1034" s="54"/>
      <c r="M1034" s="199" t="s">
        <v>20</v>
      </c>
      <c r="N1034" s="200" t="s">
        <v>44</v>
      </c>
      <c r="O1034" s="35"/>
      <c r="P1034" s="201">
        <f>O1034*H1034</f>
        <v>0</v>
      </c>
      <c r="Q1034" s="201">
        <v>0</v>
      </c>
      <c r="R1034" s="201">
        <f>Q1034*H1034</f>
        <v>0</v>
      </c>
      <c r="S1034" s="201">
        <v>0.00223</v>
      </c>
      <c r="T1034" s="202">
        <f>S1034*H1034</f>
        <v>0.008474</v>
      </c>
      <c r="AR1034" s="17" t="s">
        <v>255</v>
      </c>
      <c r="AT1034" s="17" t="s">
        <v>161</v>
      </c>
      <c r="AU1034" s="17" t="s">
        <v>176</v>
      </c>
      <c r="AY1034" s="17" t="s">
        <v>159</v>
      </c>
      <c r="BE1034" s="203">
        <f>IF(N1034="základní",J1034,0)</f>
        <v>0</v>
      </c>
      <c r="BF1034" s="203">
        <f>IF(N1034="snížená",J1034,0)</f>
        <v>0</v>
      </c>
      <c r="BG1034" s="203">
        <f>IF(N1034="zákl. přenesená",J1034,0)</f>
        <v>0</v>
      </c>
      <c r="BH1034" s="203">
        <f>IF(N1034="sníž. přenesená",J1034,0)</f>
        <v>0</v>
      </c>
      <c r="BI1034" s="203">
        <f>IF(N1034="nulová",J1034,0)</f>
        <v>0</v>
      </c>
      <c r="BJ1034" s="17" t="s">
        <v>22</v>
      </c>
      <c r="BK1034" s="203">
        <f>ROUND(I1034*H1034,2)</f>
        <v>0</v>
      </c>
      <c r="BL1034" s="17" t="s">
        <v>255</v>
      </c>
      <c r="BM1034" s="17" t="s">
        <v>1087</v>
      </c>
    </row>
    <row r="1035" spans="2:51" s="12" customFormat="1" ht="27">
      <c r="B1035" s="204"/>
      <c r="C1035" s="205"/>
      <c r="D1035" s="206" t="s">
        <v>168</v>
      </c>
      <c r="E1035" s="207" t="s">
        <v>20</v>
      </c>
      <c r="F1035" s="208" t="s">
        <v>1088</v>
      </c>
      <c r="G1035" s="205"/>
      <c r="H1035" s="209" t="s">
        <v>20</v>
      </c>
      <c r="I1035" s="210"/>
      <c r="J1035" s="205"/>
      <c r="K1035" s="205"/>
      <c r="L1035" s="211"/>
      <c r="M1035" s="212"/>
      <c r="N1035" s="213"/>
      <c r="O1035" s="213"/>
      <c r="P1035" s="213"/>
      <c r="Q1035" s="213"/>
      <c r="R1035" s="213"/>
      <c r="S1035" s="213"/>
      <c r="T1035" s="214"/>
      <c r="AT1035" s="215" t="s">
        <v>168</v>
      </c>
      <c r="AU1035" s="215" t="s">
        <v>176</v>
      </c>
      <c r="AV1035" s="12" t="s">
        <v>22</v>
      </c>
      <c r="AW1035" s="12" t="s">
        <v>37</v>
      </c>
      <c r="AX1035" s="12" t="s">
        <v>73</v>
      </c>
      <c r="AY1035" s="215" t="s">
        <v>159</v>
      </c>
    </row>
    <row r="1036" spans="2:51" s="12" customFormat="1" ht="13.5">
      <c r="B1036" s="204"/>
      <c r="C1036" s="205"/>
      <c r="D1036" s="206" t="s">
        <v>168</v>
      </c>
      <c r="E1036" s="207" t="s">
        <v>20</v>
      </c>
      <c r="F1036" s="208" t="s">
        <v>170</v>
      </c>
      <c r="G1036" s="205"/>
      <c r="H1036" s="209" t="s">
        <v>20</v>
      </c>
      <c r="I1036" s="210"/>
      <c r="J1036" s="205"/>
      <c r="K1036" s="205"/>
      <c r="L1036" s="211"/>
      <c r="M1036" s="212"/>
      <c r="N1036" s="213"/>
      <c r="O1036" s="213"/>
      <c r="P1036" s="213"/>
      <c r="Q1036" s="213"/>
      <c r="R1036" s="213"/>
      <c r="S1036" s="213"/>
      <c r="T1036" s="214"/>
      <c r="AT1036" s="215" t="s">
        <v>168</v>
      </c>
      <c r="AU1036" s="215" t="s">
        <v>176</v>
      </c>
      <c r="AV1036" s="12" t="s">
        <v>22</v>
      </c>
      <c r="AW1036" s="12" t="s">
        <v>37</v>
      </c>
      <c r="AX1036" s="12" t="s">
        <v>73</v>
      </c>
      <c r="AY1036" s="215" t="s">
        <v>159</v>
      </c>
    </row>
    <row r="1037" spans="2:51" s="13" customFormat="1" ht="13.5">
      <c r="B1037" s="216"/>
      <c r="C1037" s="217"/>
      <c r="D1037" s="218" t="s">
        <v>168</v>
      </c>
      <c r="E1037" s="219" t="s">
        <v>20</v>
      </c>
      <c r="F1037" s="220" t="s">
        <v>1089</v>
      </c>
      <c r="G1037" s="217"/>
      <c r="H1037" s="221">
        <v>3.8</v>
      </c>
      <c r="I1037" s="222"/>
      <c r="J1037" s="217"/>
      <c r="K1037" s="217"/>
      <c r="L1037" s="223"/>
      <c r="M1037" s="224"/>
      <c r="N1037" s="225"/>
      <c r="O1037" s="225"/>
      <c r="P1037" s="225"/>
      <c r="Q1037" s="225"/>
      <c r="R1037" s="225"/>
      <c r="S1037" s="225"/>
      <c r="T1037" s="226"/>
      <c r="AT1037" s="227" t="s">
        <v>168</v>
      </c>
      <c r="AU1037" s="227" t="s">
        <v>176</v>
      </c>
      <c r="AV1037" s="13" t="s">
        <v>81</v>
      </c>
      <c r="AW1037" s="13" t="s">
        <v>37</v>
      </c>
      <c r="AX1037" s="13" t="s">
        <v>73</v>
      </c>
      <c r="AY1037" s="227" t="s">
        <v>159</v>
      </c>
    </row>
    <row r="1038" spans="2:65" s="1" customFormat="1" ht="22.5" customHeight="1">
      <c r="B1038" s="34"/>
      <c r="C1038" s="192" t="s">
        <v>1090</v>
      </c>
      <c r="D1038" s="192" t="s">
        <v>161</v>
      </c>
      <c r="E1038" s="193" t="s">
        <v>1091</v>
      </c>
      <c r="F1038" s="194" t="s">
        <v>1092</v>
      </c>
      <c r="G1038" s="195" t="s">
        <v>489</v>
      </c>
      <c r="H1038" s="196">
        <v>7</v>
      </c>
      <c r="I1038" s="197"/>
      <c r="J1038" s="198">
        <f>ROUND(I1038*H1038,2)</f>
        <v>0</v>
      </c>
      <c r="K1038" s="194" t="s">
        <v>165</v>
      </c>
      <c r="L1038" s="54"/>
      <c r="M1038" s="199" t="s">
        <v>20</v>
      </c>
      <c r="N1038" s="200" t="s">
        <v>44</v>
      </c>
      <c r="O1038" s="35"/>
      <c r="P1038" s="201">
        <f>O1038*H1038</f>
        <v>0</v>
      </c>
      <c r="Q1038" s="201">
        <v>0</v>
      </c>
      <c r="R1038" s="201">
        <f>Q1038*H1038</f>
        <v>0</v>
      </c>
      <c r="S1038" s="201">
        <v>0.00175</v>
      </c>
      <c r="T1038" s="202">
        <f>S1038*H1038</f>
        <v>0.01225</v>
      </c>
      <c r="AR1038" s="17" t="s">
        <v>255</v>
      </c>
      <c r="AT1038" s="17" t="s">
        <v>161</v>
      </c>
      <c r="AU1038" s="17" t="s">
        <v>176</v>
      </c>
      <c r="AY1038" s="17" t="s">
        <v>159</v>
      </c>
      <c r="BE1038" s="203">
        <f>IF(N1038="základní",J1038,0)</f>
        <v>0</v>
      </c>
      <c r="BF1038" s="203">
        <f>IF(N1038="snížená",J1038,0)</f>
        <v>0</v>
      </c>
      <c r="BG1038" s="203">
        <f>IF(N1038="zákl. přenesená",J1038,0)</f>
        <v>0</v>
      </c>
      <c r="BH1038" s="203">
        <f>IF(N1038="sníž. přenesená",J1038,0)</f>
        <v>0</v>
      </c>
      <c r="BI1038" s="203">
        <f>IF(N1038="nulová",J1038,0)</f>
        <v>0</v>
      </c>
      <c r="BJ1038" s="17" t="s">
        <v>22</v>
      </c>
      <c r="BK1038" s="203">
        <f>ROUND(I1038*H1038,2)</f>
        <v>0</v>
      </c>
      <c r="BL1038" s="17" t="s">
        <v>255</v>
      </c>
      <c r="BM1038" s="17" t="s">
        <v>1093</v>
      </c>
    </row>
    <row r="1039" spans="2:51" s="12" customFormat="1" ht="27">
      <c r="B1039" s="204"/>
      <c r="C1039" s="205"/>
      <c r="D1039" s="206" t="s">
        <v>168</v>
      </c>
      <c r="E1039" s="207" t="s">
        <v>20</v>
      </c>
      <c r="F1039" s="208" t="s">
        <v>1064</v>
      </c>
      <c r="G1039" s="205"/>
      <c r="H1039" s="209" t="s">
        <v>20</v>
      </c>
      <c r="I1039" s="210"/>
      <c r="J1039" s="205"/>
      <c r="K1039" s="205"/>
      <c r="L1039" s="211"/>
      <c r="M1039" s="212"/>
      <c r="N1039" s="213"/>
      <c r="O1039" s="213"/>
      <c r="P1039" s="213"/>
      <c r="Q1039" s="213"/>
      <c r="R1039" s="213"/>
      <c r="S1039" s="213"/>
      <c r="T1039" s="214"/>
      <c r="AT1039" s="215" t="s">
        <v>168</v>
      </c>
      <c r="AU1039" s="215" t="s">
        <v>176</v>
      </c>
      <c r="AV1039" s="12" t="s">
        <v>22</v>
      </c>
      <c r="AW1039" s="12" t="s">
        <v>37</v>
      </c>
      <c r="AX1039" s="12" t="s">
        <v>73</v>
      </c>
      <c r="AY1039" s="215" t="s">
        <v>159</v>
      </c>
    </row>
    <row r="1040" spans="2:51" s="12" customFormat="1" ht="13.5">
      <c r="B1040" s="204"/>
      <c r="C1040" s="205"/>
      <c r="D1040" s="206" t="s">
        <v>168</v>
      </c>
      <c r="E1040" s="207" t="s">
        <v>20</v>
      </c>
      <c r="F1040" s="208" t="s">
        <v>170</v>
      </c>
      <c r="G1040" s="205"/>
      <c r="H1040" s="209" t="s">
        <v>20</v>
      </c>
      <c r="I1040" s="210"/>
      <c r="J1040" s="205"/>
      <c r="K1040" s="205"/>
      <c r="L1040" s="211"/>
      <c r="M1040" s="212"/>
      <c r="N1040" s="213"/>
      <c r="O1040" s="213"/>
      <c r="P1040" s="213"/>
      <c r="Q1040" s="213"/>
      <c r="R1040" s="213"/>
      <c r="S1040" s="213"/>
      <c r="T1040" s="214"/>
      <c r="AT1040" s="215" t="s">
        <v>168</v>
      </c>
      <c r="AU1040" s="215" t="s">
        <v>176</v>
      </c>
      <c r="AV1040" s="12" t="s">
        <v>22</v>
      </c>
      <c r="AW1040" s="12" t="s">
        <v>37</v>
      </c>
      <c r="AX1040" s="12" t="s">
        <v>73</v>
      </c>
      <c r="AY1040" s="215" t="s">
        <v>159</v>
      </c>
    </row>
    <row r="1041" spans="2:51" s="13" customFormat="1" ht="13.5">
      <c r="B1041" s="216"/>
      <c r="C1041" s="217"/>
      <c r="D1041" s="218" t="s">
        <v>168</v>
      </c>
      <c r="E1041" s="219" t="s">
        <v>20</v>
      </c>
      <c r="F1041" s="220" t="s">
        <v>1094</v>
      </c>
      <c r="G1041" s="217"/>
      <c r="H1041" s="221">
        <v>7</v>
      </c>
      <c r="I1041" s="222"/>
      <c r="J1041" s="217"/>
      <c r="K1041" s="217"/>
      <c r="L1041" s="223"/>
      <c r="M1041" s="224"/>
      <c r="N1041" s="225"/>
      <c r="O1041" s="225"/>
      <c r="P1041" s="225"/>
      <c r="Q1041" s="225"/>
      <c r="R1041" s="225"/>
      <c r="S1041" s="225"/>
      <c r="T1041" s="226"/>
      <c r="AT1041" s="227" t="s">
        <v>168</v>
      </c>
      <c r="AU1041" s="227" t="s">
        <v>176</v>
      </c>
      <c r="AV1041" s="13" t="s">
        <v>81</v>
      </c>
      <c r="AW1041" s="13" t="s">
        <v>37</v>
      </c>
      <c r="AX1041" s="13" t="s">
        <v>73</v>
      </c>
      <c r="AY1041" s="227" t="s">
        <v>159</v>
      </c>
    </row>
    <row r="1042" spans="2:65" s="1" customFormat="1" ht="22.5" customHeight="1">
      <c r="B1042" s="34"/>
      <c r="C1042" s="192" t="s">
        <v>1095</v>
      </c>
      <c r="D1042" s="192" t="s">
        <v>161</v>
      </c>
      <c r="E1042" s="193" t="s">
        <v>1096</v>
      </c>
      <c r="F1042" s="194" t="s">
        <v>1097</v>
      </c>
      <c r="G1042" s="195" t="s">
        <v>275</v>
      </c>
      <c r="H1042" s="196">
        <v>32</v>
      </c>
      <c r="I1042" s="197"/>
      <c r="J1042" s="198">
        <f>ROUND(I1042*H1042,2)</f>
        <v>0</v>
      </c>
      <c r="K1042" s="194" t="s">
        <v>165</v>
      </c>
      <c r="L1042" s="54"/>
      <c r="M1042" s="199" t="s">
        <v>20</v>
      </c>
      <c r="N1042" s="200" t="s">
        <v>44</v>
      </c>
      <c r="O1042" s="35"/>
      <c r="P1042" s="201">
        <f>O1042*H1042</f>
        <v>0</v>
      </c>
      <c r="Q1042" s="201">
        <v>0</v>
      </c>
      <c r="R1042" s="201">
        <f>Q1042*H1042</f>
        <v>0</v>
      </c>
      <c r="S1042" s="201">
        <v>0.0125</v>
      </c>
      <c r="T1042" s="202">
        <f>S1042*H1042</f>
        <v>0.4</v>
      </c>
      <c r="AR1042" s="17" t="s">
        <v>255</v>
      </c>
      <c r="AT1042" s="17" t="s">
        <v>161</v>
      </c>
      <c r="AU1042" s="17" t="s">
        <v>176</v>
      </c>
      <c r="AY1042" s="17" t="s">
        <v>159</v>
      </c>
      <c r="BE1042" s="203">
        <f>IF(N1042="základní",J1042,0)</f>
        <v>0</v>
      </c>
      <c r="BF1042" s="203">
        <f>IF(N1042="snížená",J1042,0)</f>
        <v>0</v>
      </c>
      <c r="BG1042" s="203">
        <f>IF(N1042="zákl. přenesená",J1042,0)</f>
        <v>0</v>
      </c>
      <c r="BH1042" s="203">
        <f>IF(N1042="sníž. přenesená",J1042,0)</f>
        <v>0</v>
      </c>
      <c r="BI1042" s="203">
        <f>IF(N1042="nulová",J1042,0)</f>
        <v>0</v>
      </c>
      <c r="BJ1042" s="17" t="s">
        <v>22</v>
      </c>
      <c r="BK1042" s="203">
        <f>ROUND(I1042*H1042,2)</f>
        <v>0</v>
      </c>
      <c r="BL1042" s="17" t="s">
        <v>255</v>
      </c>
      <c r="BM1042" s="17" t="s">
        <v>1098</v>
      </c>
    </row>
    <row r="1043" spans="2:51" s="12" customFormat="1" ht="27">
      <c r="B1043" s="204"/>
      <c r="C1043" s="205"/>
      <c r="D1043" s="206" t="s">
        <v>168</v>
      </c>
      <c r="E1043" s="207" t="s">
        <v>20</v>
      </c>
      <c r="F1043" s="208" t="s">
        <v>1099</v>
      </c>
      <c r="G1043" s="205"/>
      <c r="H1043" s="209" t="s">
        <v>20</v>
      </c>
      <c r="I1043" s="210"/>
      <c r="J1043" s="205"/>
      <c r="K1043" s="205"/>
      <c r="L1043" s="211"/>
      <c r="M1043" s="212"/>
      <c r="N1043" s="213"/>
      <c r="O1043" s="213"/>
      <c r="P1043" s="213"/>
      <c r="Q1043" s="213"/>
      <c r="R1043" s="213"/>
      <c r="S1043" s="213"/>
      <c r="T1043" s="214"/>
      <c r="AT1043" s="215" t="s">
        <v>168</v>
      </c>
      <c r="AU1043" s="215" t="s">
        <v>176</v>
      </c>
      <c r="AV1043" s="12" t="s">
        <v>22</v>
      </c>
      <c r="AW1043" s="12" t="s">
        <v>37</v>
      </c>
      <c r="AX1043" s="12" t="s">
        <v>73</v>
      </c>
      <c r="AY1043" s="215" t="s">
        <v>159</v>
      </c>
    </row>
    <row r="1044" spans="2:51" s="12" customFormat="1" ht="13.5">
      <c r="B1044" s="204"/>
      <c r="C1044" s="205"/>
      <c r="D1044" s="206" t="s">
        <v>168</v>
      </c>
      <c r="E1044" s="207" t="s">
        <v>20</v>
      </c>
      <c r="F1044" s="208" t="s">
        <v>170</v>
      </c>
      <c r="G1044" s="205"/>
      <c r="H1044" s="209" t="s">
        <v>20</v>
      </c>
      <c r="I1044" s="210"/>
      <c r="J1044" s="205"/>
      <c r="K1044" s="205"/>
      <c r="L1044" s="211"/>
      <c r="M1044" s="212"/>
      <c r="N1044" s="213"/>
      <c r="O1044" s="213"/>
      <c r="P1044" s="213"/>
      <c r="Q1044" s="213"/>
      <c r="R1044" s="213"/>
      <c r="S1044" s="213"/>
      <c r="T1044" s="214"/>
      <c r="AT1044" s="215" t="s">
        <v>168</v>
      </c>
      <c r="AU1044" s="215" t="s">
        <v>176</v>
      </c>
      <c r="AV1044" s="12" t="s">
        <v>22</v>
      </c>
      <c r="AW1044" s="12" t="s">
        <v>37</v>
      </c>
      <c r="AX1044" s="12" t="s">
        <v>73</v>
      </c>
      <c r="AY1044" s="215" t="s">
        <v>159</v>
      </c>
    </row>
    <row r="1045" spans="2:51" s="12" customFormat="1" ht="13.5">
      <c r="B1045" s="204"/>
      <c r="C1045" s="205"/>
      <c r="D1045" s="206" t="s">
        <v>168</v>
      </c>
      <c r="E1045" s="207" t="s">
        <v>20</v>
      </c>
      <c r="F1045" s="208" t="s">
        <v>317</v>
      </c>
      <c r="G1045" s="205"/>
      <c r="H1045" s="209" t="s">
        <v>20</v>
      </c>
      <c r="I1045" s="210"/>
      <c r="J1045" s="205"/>
      <c r="K1045" s="205"/>
      <c r="L1045" s="211"/>
      <c r="M1045" s="212"/>
      <c r="N1045" s="213"/>
      <c r="O1045" s="213"/>
      <c r="P1045" s="213"/>
      <c r="Q1045" s="213"/>
      <c r="R1045" s="213"/>
      <c r="S1045" s="213"/>
      <c r="T1045" s="214"/>
      <c r="AT1045" s="215" t="s">
        <v>168</v>
      </c>
      <c r="AU1045" s="215" t="s">
        <v>176</v>
      </c>
      <c r="AV1045" s="12" t="s">
        <v>22</v>
      </c>
      <c r="AW1045" s="12" t="s">
        <v>37</v>
      </c>
      <c r="AX1045" s="12" t="s">
        <v>73</v>
      </c>
      <c r="AY1045" s="215" t="s">
        <v>159</v>
      </c>
    </row>
    <row r="1046" spans="2:51" s="13" customFormat="1" ht="13.5">
      <c r="B1046" s="216"/>
      <c r="C1046" s="217"/>
      <c r="D1046" s="206" t="s">
        <v>168</v>
      </c>
      <c r="E1046" s="240" t="s">
        <v>20</v>
      </c>
      <c r="F1046" s="238" t="s">
        <v>1100</v>
      </c>
      <c r="G1046" s="217"/>
      <c r="H1046" s="239">
        <v>16</v>
      </c>
      <c r="I1046" s="222"/>
      <c r="J1046" s="217"/>
      <c r="K1046" s="217"/>
      <c r="L1046" s="223"/>
      <c r="M1046" s="224"/>
      <c r="N1046" s="225"/>
      <c r="O1046" s="225"/>
      <c r="P1046" s="225"/>
      <c r="Q1046" s="225"/>
      <c r="R1046" s="225"/>
      <c r="S1046" s="225"/>
      <c r="T1046" s="226"/>
      <c r="AT1046" s="227" t="s">
        <v>168</v>
      </c>
      <c r="AU1046" s="227" t="s">
        <v>176</v>
      </c>
      <c r="AV1046" s="13" t="s">
        <v>81</v>
      </c>
      <c r="AW1046" s="13" t="s">
        <v>37</v>
      </c>
      <c r="AX1046" s="13" t="s">
        <v>73</v>
      </c>
      <c r="AY1046" s="227" t="s">
        <v>159</v>
      </c>
    </row>
    <row r="1047" spans="2:51" s="12" customFormat="1" ht="13.5">
      <c r="B1047" s="204"/>
      <c r="C1047" s="205"/>
      <c r="D1047" s="206" t="s">
        <v>168</v>
      </c>
      <c r="E1047" s="207" t="s">
        <v>20</v>
      </c>
      <c r="F1047" s="208" t="s">
        <v>319</v>
      </c>
      <c r="G1047" s="205"/>
      <c r="H1047" s="209" t="s">
        <v>20</v>
      </c>
      <c r="I1047" s="210"/>
      <c r="J1047" s="205"/>
      <c r="K1047" s="205"/>
      <c r="L1047" s="211"/>
      <c r="M1047" s="212"/>
      <c r="N1047" s="213"/>
      <c r="O1047" s="213"/>
      <c r="P1047" s="213"/>
      <c r="Q1047" s="213"/>
      <c r="R1047" s="213"/>
      <c r="S1047" s="213"/>
      <c r="T1047" s="214"/>
      <c r="AT1047" s="215" t="s">
        <v>168</v>
      </c>
      <c r="AU1047" s="215" t="s">
        <v>176</v>
      </c>
      <c r="AV1047" s="12" t="s">
        <v>22</v>
      </c>
      <c r="AW1047" s="12" t="s">
        <v>37</v>
      </c>
      <c r="AX1047" s="12" t="s">
        <v>73</v>
      </c>
      <c r="AY1047" s="215" t="s">
        <v>159</v>
      </c>
    </row>
    <row r="1048" spans="2:51" s="13" customFormat="1" ht="13.5">
      <c r="B1048" s="216"/>
      <c r="C1048" s="217"/>
      <c r="D1048" s="206" t="s">
        <v>168</v>
      </c>
      <c r="E1048" s="240" t="s">
        <v>20</v>
      </c>
      <c r="F1048" s="238" t="s">
        <v>1101</v>
      </c>
      <c r="G1048" s="217"/>
      <c r="H1048" s="239">
        <v>8</v>
      </c>
      <c r="I1048" s="222"/>
      <c r="J1048" s="217"/>
      <c r="K1048" s="217"/>
      <c r="L1048" s="223"/>
      <c r="M1048" s="224"/>
      <c r="N1048" s="225"/>
      <c r="O1048" s="225"/>
      <c r="P1048" s="225"/>
      <c r="Q1048" s="225"/>
      <c r="R1048" s="225"/>
      <c r="S1048" s="225"/>
      <c r="T1048" s="226"/>
      <c r="AT1048" s="227" t="s">
        <v>168</v>
      </c>
      <c r="AU1048" s="227" t="s">
        <v>176</v>
      </c>
      <c r="AV1048" s="13" t="s">
        <v>81</v>
      </c>
      <c r="AW1048" s="13" t="s">
        <v>37</v>
      </c>
      <c r="AX1048" s="13" t="s">
        <v>73</v>
      </c>
      <c r="AY1048" s="227" t="s">
        <v>159</v>
      </c>
    </row>
    <row r="1049" spans="2:51" s="12" customFormat="1" ht="13.5">
      <c r="B1049" s="204"/>
      <c r="C1049" s="205"/>
      <c r="D1049" s="206" t="s">
        <v>168</v>
      </c>
      <c r="E1049" s="207" t="s">
        <v>20</v>
      </c>
      <c r="F1049" s="208" t="s">
        <v>306</v>
      </c>
      <c r="G1049" s="205"/>
      <c r="H1049" s="209" t="s">
        <v>20</v>
      </c>
      <c r="I1049" s="210"/>
      <c r="J1049" s="205"/>
      <c r="K1049" s="205"/>
      <c r="L1049" s="211"/>
      <c r="M1049" s="212"/>
      <c r="N1049" s="213"/>
      <c r="O1049" s="213"/>
      <c r="P1049" s="213"/>
      <c r="Q1049" s="213"/>
      <c r="R1049" s="213"/>
      <c r="S1049" s="213"/>
      <c r="T1049" s="214"/>
      <c r="AT1049" s="215" t="s">
        <v>168</v>
      </c>
      <c r="AU1049" s="215" t="s">
        <v>176</v>
      </c>
      <c r="AV1049" s="12" t="s">
        <v>22</v>
      </c>
      <c r="AW1049" s="12" t="s">
        <v>37</v>
      </c>
      <c r="AX1049" s="12" t="s">
        <v>73</v>
      </c>
      <c r="AY1049" s="215" t="s">
        <v>159</v>
      </c>
    </row>
    <row r="1050" spans="2:51" s="13" customFormat="1" ht="13.5">
      <c r="B1050" s="216"/>
      <c r="C1050" s="217"/>
      <c r="D1050" s="218" t="s">
        <v>168</v>
      </c>
      <c r="E1050" s="219" t="s">
        <v>20</v>
      </c>
      <c r="F1050" s="220" t="s">
        <v>1102</v>
      </c>
      <c r="G1050" s="217"/>
      <c r="H1050" s="221">
        <v>8</v>
      </c>
      <c r="I1050" s="222"/>
      <c r="J1050" s="217"/>
      <c r="K1050" s="217"/>
      <c r="L1050" s="223"/>
      <c r="M1050" s="224"/>
      <c r="N1050" s="225"/>
      <c r="O1050" s="225"/>
      <c r="P1050" s="225"/>
      <c r="Q1050" s="225"/>
      <c r="R1050" s="225"/>
      <c r="S1050" s="225"/>
      <c r="T1050" s="226"/>
      <c r="AT1050" s="227" t="s">
        <v>168</v>
      </c>
      <c r="AU1050" s="227" t="s">
        <v>176</v>
      </c>
      <c r="AV1050" s="13" t="s">
        <v>81</v>
      </c>
      <c r="AW1050" s="13" t="s">
        <v>37</v>
      </c>
      <c r="AX1050" s="13" t="s">
        <v>73</v>
      </c>
      <c r="AY1050" s="227" t="s">
        <v>159</v>
      </c>
    </row>
    <row r="1051" spans="2:65" s="1" customFormat="1" ht="22.5" customHeight="1">
      <c r="B1051" s="34"/>
      <c r="C1051" s="192" t="s">
        <v>1103</v>
      </c>
      <c r="D1051" s="192" t="s">
        <v>161</v>
      </c>
      <c r="E1051" s="193" t="s">
        <v>1104</v>
      </c>
      <c r="F1051" s="194" t="s">
        <v>1105</v>
      </c>
      <c r="G1051" s="195" t="s">
        <v>275</v>
      </c>
      <c r="H1051" s="196">
        <v>35</v>
      </c>
      <c r="I1051" s="197"/>
      <c r="J1051" s="198">
        <f>ROUND(I1051*H1051,2)</f>
        <v>0</v>
      </c>
      <c r="K1051" s="194" t="s">
        <v>165</v>
      </c>
      <c r="L1051" s="54"/>
      <c r="M1051" s="199" t="s">
        <v>20</v>
      </c>
      <c r="N1051" s="200" t="s">
        <v>44</v>
      </c>
      <c r="O1051" s="35"/>
      <c r="P1051" s="201">
        <f>O1051*H1051</f>
        <v>0</v>
      </c>
      <c r="Q1051" s="201">
        <v>0</v>
      </c>
      <c r="R1051" s="201">
        <f>Q1051*H1051</f>
        <v>0</v>
      </c>
      <c r="S1051" s="201">
        <v>0.024</v>
      </c>
      <c r="T1051" s="202">
        <f>S1051*H1051</f>
        <v>0.84</v>
      </c>
      <c r="AR1051" s="17" t="s">
        <v>255</v>
      </c>
      <c r="AT1051" s="17" t="s">
        <v>161</v>
      </c>
      <c r="AU1051" s="17" t="s">
        <v>176</v>
      </c>
      <c r="AY1051" s="17" t="s">
        <v>159</v>
      </c>
      <c r="BE1051" s="203">
        <f>IF(N1051="základní",J1051,0)</f>
        <v>0</v>
      </c>
      <c r="BF1051" s="203">
        <f>IF(N1051="snížená",J1051,0)</f>
        <v>0</v>
      </c>
      <c r="BG1051" s="203">
        <f>IF(N1051="zákl. přenesená",J1051,0)</f>
        <v>0</v>
      </c>
      <c r="BH1051" s="203">
        <f>IF(N1051="sníž. přenesená",J1051,0)</f>
        <v>0</v>
      </c>
      <c r="BI1051" s="203">
        <f>IF(N1051="nulová",J1051,0)</f>
        <v>0</v>
      </c>
      <c r="BJ1051" s="17" t="s">
        <v>22</v>
      </c>
      <c r="BK1051" s="203">
        <f>ROUND(I1051*H1051,2)</f>
        <v>0</v>
      </c>
      <c r="BL1051" s="17" t="s">
        <v>255</v>
      </c>
      <c r="BM1051" s="17" t="s">
        <v>1106</v>
      </c>
    </row>
    <row r="1052" spans="2:51" s="12" customFormat="1" ht="27">
      <c r="B1052" s="204"/>
      <c r="C1052" s="205"/>
      <c r="D1052" s="206" t="s">
        <v>168</v>
      </c>
      <c r="E1052" s="207" t="s">
        <v>20</v>
      </c>
      <c r="F1052" s="208" t="s">
        <v>1107</v>
      </c>
      <c r="G1052" s="205"/>
      <c r="H1052" s="209" t="s">
        <v>20</v>
      </c>
      <c r="I1052" s="210"/>
      <c r="J1052" s="205"/>
      <c r="K1052" s="205"/>
      <c r="L1052" s="211"/>
      <c r="M1052" s="212"/>
      <c r="N1052" s="213"/>
      <c r="O1052" s="213"/>
      <c r="P1052" s="213"/>
      <c r="Q1052" s="213"/>
      <c r="R1052" s="213"/>
      <c r="S1052" s="213"/>
      <c r="T1052" s="214"/>
      <c r="AT1052" s="215" t="s">
        <v>168</v>
      </c>
      <c r="AU1052" s="215" t="s">
        <v>176</v>
      </c>
      <c r="AV1052" s="12" t="s">
        <v>22</v>
      </c>
      <c r="AW1052" s="12" t="s">
        <v>37</v>
      </c>
      <c r="AX1052" s="12" t="s">
        <v>73</v>
      </c>
      <c r="AY1052" s="215" t="s">
        <v>159</v>
      </c>
    </row>
    <row r="1053" spans="2:51" s="12" customFormat="1" ht="13.5">
      <c r="B1053" s="204"/>
      <c r="C1053" s="205"/>
      <c r="D1053" s="206" t="s">
        <v>168</v>
      </c>
      <c r="E1053" s="207" t="s">
        <v>20</v>
      </c>
      <c r="F1053" s="208" t="s">
        <v>170</v>
      </c>
      <c r="G1053" s="205"/>
      <c r="H1053" s="209" t="s">
        <v>20</v>
      </c>
      <c r="I1053" s="210"/>
      <c r="J1053" s="205"/>
      <c r="K1053" s="205"/>
      <c r="L1053" s="211"/>
      <c r="M1053" s="212"/>
      <c r="N1053" s="213"/>
      <c r="O1053" s="213"/>
      <c r="P1053" s="213"/>
      <c r="Q1053" s="213"/>
      <c r="R1053" s="213"/>
      <c r="S1053" s="213"/>
      <c r="T1053" s="214"/>
      <c r="AT1053" s="215" t="s">
        <v>168</v>
      </c>
      <c r="AU1053" s="215" t="s">
        <v>176</v>
      </c>
      <c r="AV1053" s="12" t="s">
        <v>22</v>
      </c>
      <c r="AW1053" s="12" t="s">
        <v>37</v>
      </c>
      <c r="AX1053" s="12" t="s">
        <v>73</v>
      </c>
      <c r="AY1053" s="215" t="s">
        <v>159</v>
      </c>
    </row>
    <row r="1054" spans="2:51" s="12" customFormat="1" ht="13.5">
      <c r="B1054" s="204"/>
      <c r="C1054" s="205"/>
      <c r="D1054" s="206" t="s">
        <v>168</v>
      </c>
      <c r="E1054" s="207" t="s">
        <v>20</v>
      </c>
      <c r="F1054" s="208" t="s">
        <v>1108</v>
      </c>
      <c r="G1054" s="205"/>
      <c r="H1054" s="209" t="s">
        <v>20</v>
      </c>
      <c r="I1054" s="210"/>
      <c r="J1054" s="205"/>
      <c r="K1054" s="205"/>
      <c r="L1054" s="211"/>
      <c r="M1054" s="212"/>
      <c r="N1054" s="213"/>
      <c r="O1054" s="213"/>
      <c r="P1054" s="213"/>
      <c r="Q1054" s="213"/>
      <c r="R1054" s="213"/>
      <c r="S1054" s="213"/>
      <c r="T1054" s="214"/>
      <c r="AT1054" s="215" t="s">
        <v>168</v>
      </c>
      <c r="AU1054" s="215" t="s">
        <v>176</v>
      </c>
      <c r="AV1054" s="12" t="s">
        <v>22</v>
      </c>
      <c r="AW1054" s="12" t="s">
        <v>37</v>
      </c>
      <c r="AX1054" s="12" t="s">
        <v>73</v>
      </c>
      <c r="AY1054" s="215" t="s">
        <v>159</v>
      </c>
    </row>
    <row r="1055" spans="2:51" s="13" customFormat="1" ht="13.5">
      <c r="B1055" s="216"/>
      <c r="C1055" s="217"/>
      <c r="D1055" s="206" t="s">
        <v>168</v>
      </c>
      <c r="E1055" s="240" t="s">
        <v>20</v>
      </c>
      <c r="F1055" s="238" t="s">
        <v>1109</v>
      </c>
      <c r="G1055" s="217"/>
      <c r="H1055" s="239">
        <v>2</v>
      </c>
      <c r="I1055" s="222"/>
      <c r="J1055" s="217"/>
      <c r="K1055" s="217"/>
      <c r="L1055" s="223"/>
      <c r="M1055" s="224"/>
      <c r="N1055" s="225"/>
      <c r="O1055" s="225"/>
      <c r="P1055" s="225"/>
      <c r="Q1055" s="225"/>
      <c r="R1055" s="225"/>
      <c r="S1055" s="225"/>
      <c r="T1055" s="226"/>
      <c r="AT1055" s="227" t="s">
        <v>168</v>
      </c>
      <c r="AU1055" s="227" t="s">
        <v>176</v>
      </c>
      <c r="AV1055" s="13" t="s">
        <v>81</v>
      </c>
      <c r="AW1055" s="13" t="s">
        <v>37</v>
      </c>
      <c r="AX1055" s="13" t="s">
        <v>73</v>
      </c>
      <c r="AY1055" s="227" t="s">
        <v>159</v>
      </c>
    </row>
    <row r="1056" spans="2:51" s="13" customFormat="1" ht="13.5">
      <c r="B1056" s="216"/>
      <c r="C1056" s="217"/>
      <c r="D1056" s="206" t="s">
        <v>168</v>
      </c>
      <c r="E1056" s="240" t="s">
        <v>20</v>
      </c>
      <c r="F1056" s="238" t="s">
        <v>1110</v>
      </c>
      <c r="G1056" s="217"/>
      <c r="H1056" s="239">
        <v>8</v>
      </c>
      <c r="I1056" s="222"/>
      <c r="J1056" s="217"/>
      <c r="K1056" s="217"/>
      <c r="L1056" s="223"/>
      <c r="M1056" s="224"/>
      <c r="N1056" s="225"/>
      <c r="O1056" s="225"/>
      <c r="P1056" s="225"/>
      <c r="Q1056" s="225"/>
      <c r="R1056" s="225"/>
      <c r="S1056" s="225"/>
      <c r="T1056" s="226"/>
      <c r="AT1056" s="227" t="s">
        <v>168</v>
      </c>
      <c r="AU1056" s="227" t="s">
        <v>176</v>
      </c>
      <c r="AV1056" s="13" t="s">
        <v>81</v>
      </c>
      <c r="AW1056" s="13" t="s">
        <v>37</v>
      </c>
      <c r="AX1056" s="13" t="s">
        <v>73</v>
      </c>
      <c r="AY1056" s="227" t="s">
        <v>159</v>
      </c>
    </row>
    <row r="1057" spans="2:51" s="13" customFormat="1" ht="13.5">
      <c r="B1057" s="216"/>
      <c r="C1057" s="217"/>
      <c r="D1057" s="206" t="s">
        <v>168</v>
      </c>
      <c r="E1057" s="240" t="s">
        <v>20</v>
      </c>
      <c r="F1057" s="238" t="s">
        <v>1111</v>
      </c>
      <c r="G1057" s="217"/>
      <c r="H1057" s="239">
        <v>2</v>
      </c>
      <c r="I1057" s="222"/>
      <c r="J1057" s="217"/>
      <c r="K1057" s="217"/>
      <c r="L1057" s="223"/>
      <c r="M1057" s="224"/>
      <c r="N1057" s="225"/>
      <c r="O1057" s="225"/>
      <c r="P1057" s="225"/>
      <c r="Q1057" s="225"/>
      <c r="R1057" s="225"/>
      <c r="S1057" s="225"/>
      <c r="T1057" s="226"/>
      <c r="AT1057" s="227" t="s">
        <v>168</v>
      </c>
      <c r="AU1057" s="227" t="s">
        <v>176</v>
      </c>
      <c r="AV1057" s="13" t="s">
        <v>81</v>
      </c>
      <c r="AW1057" s="13" t="s">
        <v>37</v>
      </c>
      <c r="AX1057" s="13" t="s">
        <v>73</v>
      </c>
      <c r="AY1057" s="227" t="s">
        <v>159</v>
      </c>
    </row>
    <row r="1058" spans="2:51" s="12" customFormat="1" ht="13.5">
      <c r="B1058" s="204"/>
      <c r="C1058" s="205"/>
      <c r="D1058" s="206" t="s">
        <v>168</v>
      </c>
      <c r="E1058" s="207" t="s">
        <v>20</v>
      </c>
      <c r="F1058" s="208" t="s">
        <v>1112</v>
      </c>
      <c r="G1058" s="205"/>
      <c r="H1058" s="209" t="s">
        <v>20</v>
      </c>
      <c r="I1058" s="210"/>
      <c r="J1058" s="205"/>
      <c r="K1058" s="205"/>
      <c r="L1058" s="211"/>
      <c r="M1058" s="212"/>
      <c r="N1058" s="213"/>
      <c r="O1058" s="213"/>
      <c r="P1058" s="213"/>
      <c r="Q1058" s="213"/>
      <c r="R1058" s="213"/>
      <c r="S1058" s="213"/>
      <c r="T1058" s="214"/>
      <c r="AT1058" s="215" t="s">
        <v>168</v>
      </c>
      <c r="AU1058" s="215" t="s">
        <v>176</v>
      </c>
      <c r="AV1058" s="12" t="s">
        <v>22</v>
      </c>
      <c r="AW1058" s="12" t="s">
        <v>37</v>
      </c>
      <c r="AX1058" s="12" t="s">
        <v>73</v>
      </c>
      <c r="AY1058" s="215" t="s">
        <v>159</v>
      </c>
    </row>
    <row r="1059" spans="2:51" s="13" customFormat="1" ht="13.5">
      <c r="B1059" s="216"/>
      <c r="C1059" s="217"/>
      <c r="D1059" s="206" t="s">
        <v>168</v>
      </c>
      <c r="E1059" s="240" t="s">
        <v>20</v>
      </c>
      <c r="F1059" s="238" t="s">
        <v>1113</v>
      </c>
      <c r="G1059" s="217"/>
      <c r="H1059" s="239">
        <v>1</v>
      </c>
      <c r="I1059" s="222"/>
      <c r="J1059" s="217"/>
      <c r="K1059" s="217"/>
      <c r="L1059" s="223"/>
      <c r="M1059" s="224"/>
      <c r="N1059" s="225"/>
      <c r="O1059" s="225"/>
      <c r="P1059" s="225"/>
      <c r="Q1059" s="225"/>
      <c r="R1059" s="225"/>
      <c r="S1059" s="225"/>
      <c r="T1059" s="226"/>
      <c r="AT1059" s="227" t="s">
        <v>168</v>
      </c>
      <c r="AU1059" s="227" t="s">
        <v>176</v>
      </c>
      <c r="AV1059" s="13" t="s">
        <v>81</v>
      </c>
      <c r="AW1059" s="13" t="s">
        <v>37</v>
      </c>
      <c r="AX1059" s="13" t="s">
        <v>73</v>
      </c>
      <c r="AY1059" s="227" t="s">
        <v>159</v>
      </c>
    </row>
    <row r="1060" spans="2:51" s="12" customFormat="1" ht="13.5">
      <c r="B1060" s="204"/>
      <c r="C1060" s="205"/>
      <c r="D1060" s="206" t="s">
        <v>168</v>
      </c>
      <c r="E1060" s="207" t="s">
        <v>20</v>
      </c>
      <c r="F1060" s="208" t="s">
        <v>319</v>
      </c>
      <c r="G1060" s="205"/>
      <c r="H1060" s="209" t="s">
        <v>20</v>
      </c>
      <c r="I1060" s="210"/>
      <c r="J1060" s="205"/>
      <c r="K1060" s="205"/>
      <c r="L1060" s="211"/>
      <c r="M1060" s="212"/>
      <c r="N1060" s="213"/>
      <c r="O1060" s="213"/>
      <c r="P1060" s="213"/>
      <c r="Q1060" s="213"/>
      <c r="R1060" s="213"/>
      <c r="S1060" s="213"/>
      <c r="T1060" s="214"/>
      <c r="AT1060" s="215" t="s">
        <v>168</v>
      </c>
      <c r="AU1060" s="215" t="s">
        <v>176</v>
      </c>
      <c r="AV1060" s="12" t="s">
        <v>22</v>
      </c>
      <c r="AW1060" s="12" t="s">
        <v>37</v>
      </c>
      <c r="AX1060" s="12" t="s">
        <v>73</v>
      </c>
      <c r="AY1060" s="215" t="s">
        <v>159</v>
      </c>
    </row>
    <row r="1061" spans="2:51" s="13" customFormat="1" ht="13.5">
      <c r="B1061" s="216"/>
      <c r="C1061" s="217"/>
      <c r="D1061" s="206" t="s">
        <v>168</v>
      </c>
      <c r="E1061" s="240" t="s">
        <v>20</v>
      </c>
      <c r="F1061" s="238" t="s">
        <v>1114</v>
      </c>
      <c r="G1061" s="217"/>
      <c r="H1061" s="239">
        <v>2</v>
      </c>
      <c r="I1061" s="222"/>
      <c r="J1061" s="217"/>
      <c r="K1061" s="217"/>
      <c r="L1061" s="223"/>
      <c r="M1061" s="224"/>
      <c r="N1061" s="225"/>
      <c r="O1061" s="225"/>
      <c r="P1061" s="225"/>
      <c r="Q1061" s="225"/>
      <c r="R1061" s="225"/>
      <c r="S1061" s="225"/>
      <c r="T1061" s="226"/>
      <c r="AT1061" s="227" t="s">
        <v>168</v>
      </c>
      <c r="AU1061" s="227" t="s">
        <v>176</v>
      </c>
      <c r="AV1061" s="13" t="s">
        <v>81</v>
      </c>
      <c r="AW1061" s="13" t="s">
        <v>37</v>
      </c>
      <c r="AX1061" s="13" t="s">
        <v>73</v>
      </c>
      <c r="AY1061" s="227" t="s">
        <v>159</v>
      </c>
    </row>
    <row r="1062" spans="2:51" s="13" customFormat="1" ht="13.5">
      <c r="B1062" s="216"/>
      <c r="C1062" s="217"/>
      <c r="D1062" s="206" t="s">
        <v>168</v>
      </c>
      <c r="E1062" s="240" t="s">
        <v>20</v>
      </c>
      <c r="F1062" s="238" t="s">
        <v>1101</v>
      </c>
      <c r="G1062" s="217"/>
      <c r="H1062" s="239">
        <v>8</v>
      </c>
      <c r="I1062" s="222"/>
      <c r="J1062" s="217"/>
      <c r="K1062" s="217"/>
      <c r="L1062" s="223"/>
      <c r="M1062" s="224"/>
      <c r="N1062" s="225"/>
      <c r="O1062" s="225"/>
      <c r="P1062" s="225"/>
      <c r="Q1062" s="225"/>
      <c r="R1062" s="225"/>
      <c r="S1062" s="225"/>
      <c r="T1062" s="226"/>
      <c r="AT1062" s="227" t="s">
        <v>168</v>
      </c>
      <c r="AU1062" s="227" t="s">
        <v>176</v>
      </c>
      <c r="AV1062" s="13" t="s">
        <v>81</v>
      </c>
      <c r="AW1062" s="13" t="s">
        <v>37</v>
      </c>
      <c r="AX1062" s="13" t="s">
        <v>73</v>
      </c>
      <c r="AY1062" s="227" t="s">
        <v>159</v>
      </c>
    </row>
    <row r="1063" spans="2:51" s="12" customFormat="1" ht="13.5">
      <c r="B1063" s="204"/>
      <c r="C1063" s="205"/>
      <c r="D1063" s="206" t="s">
        <v>168</v>
      </c>
      <c r="E1063" s="207" t="s">
        <v>20</v>
      </c>
      <c r="F1063" s="208" t="s">
        <v>306</v>
      </c>
      <c r="G1063" s="205"/>
      <c r="H1063" s="209" t="s">
        <v>20</v>
      </c>
      <c r="I1063" s="210"/>
      <c r="J1063" s="205"/>
      <c r="K1063" s="205"/>
      <c r="L1063" s="211"/>
      <c r="M1063" s="212"/>
      <c r="N1063" s="213"/>
      <c r="O1063" s="213"/>
      <c r="P1063" s="213"/>
      <c r="Q1063" s="213"/>
      <c r="R1063" s="213"/>
      <c r="S1063" s="213"/>
      <c r="T1063" s="214"/>
      <c r="AT1063" s="215" t="s">
        <v>168</v>
      </c>
      <c r="AU1063" s="215" t="s">
        <v>176</v>
      </c>
      <c r="AV1063" s="12" t="s">
        <v>22</v>
      </c>
      <c r="AW1063" s="12" t="s">
        <v>37</v>
      </c>
      <c r="AX1063" s="12" t="s">
        <v>73</v>
      </c>
      <c r="AY1063" s="215" t="s">
        <v>159</v>
      </c>
    </row>
    <row r="1064" spans="2:51" s="13" customFormat="1" ht="13.5">
      <c r="B1064" s="216"/>
      <c r="C1064" s="217"/>
      <c r="D1064" s="206" t="s">
        <v>168</v>
      </c>
      <c r="E1064" s="240" t="s">
        <v>20</v>
      </c>
      <c r="F1064" s="238" t="s">
        <v>1115</v>
      </c>
      <c r="G1064" s="217"/>
      <c r="H1064" s="239">
        <v>2</v>
      </c>
      <c r="I1064" s="222"/>
      <c r="J1064" s="217"/>
      <c r="K1064" s="217"/>
      <c r="L1064" s="223"/>
      <c r="M1064" s="224"/>
      <c r="N1064" s="225"/>
      <c r="O1064" s="225"/>
      <c r="P1064" s="225"/>
      <c r="Q1064" s="225"/>
      <c r="R1064" s="225"/>
      <c r="S1064" s="225"/>
      <c r="T1064" s="226"/>
      <c r="AT1064" s="227" t="s">
        <v>168</v>
      </c>
      <c r="AU1064" s="227" t="s">
        <v>176</v>
      </c>
      <c r="AV1064" s="13" t="s">
        <v>81</v>
      </c>
      <c r="AW1064" s="13" t="s">
        <v>37</v>
      </c>
      <c r="AX1064" s="13" t="s">
        <v>73</v>
      </c>
      <c r="AY1064" s="227" t="s">
        <v>159</v>
      </c>
    </row>
    <row r="1065" spans="2:51" s="13" customFormat="1" ht="13.5">
      <c r="B1065" s="216"/>
      <c r="C1065" s="217"/>
      <c r="D1065" s="206" t="s">
        <v>168</v>
      </c>
      <c r="E1065" s="240" t="s">
        <v>20</v>
      </c>
      <c r="F1065" s="238" t="s">
        <v>1116</v>
      </c>
      <c r="G1065" s="217"/>
      <c r="H1065" s="239">
        <v>8</v>
      </c>
      <c r="I1065" s="222"/>
      <c r="J1065" s="217"/>
      <c r="K1065" s="217"/>
      <c r="L1065" s="223"/>
      <c r="M1065" s="224"/>
      <c r="N1065" s="225"/>
      <c r="O1065" s="225"/>
      <c r="P1065" s="225"/>
      <c r="Q1065" s="225"/>
      <c r="R1065" s="225"/>
      <c r="S1065" s="225"/>
      <c r="T1065" s="226"/>
      <c r="AT1065" s="227" t="s">
        <v>168</v>
      </c>
      <c r="AU1065" s="227" t="s">
        <v>176</v>
      </c>
      <c r="AV1065" s="13" t="s">
        <v>81</v>
      </c>
      <c r="AW1065" s="13" t="s">
        <v>37</v>
      </c>
      <c r="AX1065" s="13" t="s">
        <v>73</v>
      </c>
      <c r="AY1065" s="227" t="s">
        <v>159</v>
      </c>
    </row>
    <row r="1066" spans="2:51" s="12" customFormat="1" ht="13.5">
      <c r="B1066" s="204"/>
      <c r="C1066" s="205"/>
      <c r="D1066" s="206" t="s">
        <v>168</v>
      </c>
      <c r="E1066" s="207" t="s">
        <v>20</v>
      </c>
      <c r="F1066" s="208" t="s">
        <v>308</v>
      </c>
      <c r="G1066" s="205"/>
      <c r="H1066" s="209" t="s">
        <v>20</v>
      </c>
      <c r="I1066" s="210"/>
      <c r="J1066" s="205"/>
      <c r="K1066" s="205"/>
      <c r="L1066" s="211"/>
      <c r="M1066" s="212"/>
      <c r="N1066" s="213"/>
      <c r="O1066" s="213"/>
      <c r="P1066" s="213"/>
      <c r="Q1066" s="213"/>
      <c r="R1066" s="213"/>
      <c r="S1066" s="213"/>
      <c r="T1066" s="214"/>
      <c r="AT1066" s="215" t="s">
        <v>168</v>
      </c>
      <c r="AU1066" s="215" t="s">
        <v>176</v>
      </c>
      <c r="AV1066" s="12" t="s">
        <v>22</v>
      </c>
      <c r="AW1066" s="12" t="s">
        <v>37</v>
      </c>
      <c r="AX1066" s="12" t="s">
        <v>73</v>
      </c>
      <c r="AY1066" s="215" t="s">
        <v>159</v>
      </c>
    </row>
    <row r="1067" spans="2:51" s="13" customFormat="1" ht="13.5">
      <c r="B1067" s="216"/>
      <c r="C1067" s="217"/>
      <c r="D1067" s="218" t="s">
        <v>168</v>
      </c>
      <c r="E1067" s="219" t="s">
        <v>20</v>
      </c>
      <c r="F1067" s="220" t="s">
        <v>1117</v>
      </c>
      <c r="G1067" s="217"/>
      <c r="H1067" s="221">
        <v>2</v>
      </c>
      <c r="I1067" s="222"/>
      <c r="J1067" s="217"/>
      <c r="K1067" s="217"/>
      <c r="L1067" s="223"/>
      <c r="M1067" s="224"/>
      <c r="N1067" s="225"/>
      <c r="O1067" s="225"/>
      <c r="P1067" s="225"/>
      <c r="Q1067" s="225"/>
      <c r="R1067" s="225"/>
      <c r="S1067" s="225"/>
      <c r="T1067" s="226"/>
      <c r="AT1067" s="227" t="s">
        <v>168</v>
      </c>
      <c r="AU1067" s="227" t="s">
        <v>176</v>
      </c>
      <c r="AV1067" s="13" t="s">
        <v>81</v>
      </c>
      <c r="AW1067" s="13" t="s">
        <v>37</v>
      </c>
      <c r="AX1067" s="13" t="s">
        <v>73</v>
      </c>
      <c r="AY1067" s="227" t="s">
        <v>159</v>
      </c>
    </row>
    <row r="1068" spans="2:65" s="1" customFormat="1" ht="22.5" customHeight="1">
      <c r="B1068" s="34"/>
      <c r="C1068" s="192" t="s">
        <v>1118</v>
      </c>
      <c r="D1068" s="192" t="s">
        <v>161</v>
      </c>
      <c r="E1068" s="193" t="s">
        <v>1119</v>
      </c>
      <c r="F1068" s="194" t="s">
        <v>1120</v>
      </c>
      <c r="G1068" s="195" t="s">
        <v>275</v>
      </c>
      <c r="H1068" s="196">
        <v>4</v>
      </c>
      <c r="I1068" s="197"/>
      <c r="J1068" s="198">
        <f>ROUND(I1068*H1068,2)</f>
        <v>0</v>
      </c>
      <c r="K1068" s="194" t="s">
        <v>165</v>
      </c>
      <c r="L1068" s="54"/>
      <c r="M1068" s="199" t="s">
        <v>20</v>
      </c>
      <c r="N1068" s="200" t="s">
        <v>44</v>
      </c>
      <c r="O1068" s="35"/>
      <c r="P1068" s="201">
        <f>O1068*H1068</f>
        <v>0</v>
      </c>
      <c r="Q1068" s="201">
        <v>0</v>
      </c>
      <c r="R1068" s="201">
        <f>Q1068*H1068</f>
        <v>0</v>
      </c>
      <c r="S1068" s="201">
        <v>0.028</v>
      </c>
      <c r="T1068" s="202">
        <f>S1068*H1068</f>
        <v>0.112</v>
      </c>
      <c r="AR1068" s="17" t="s">
        <v>255</v>
      </c>
      <c r="AT1068" s="17" t="s">
        <v>161</v>
      </c>
      <c r="AU1068" s="17" t="s">
        <v>176</v>
      </c>
      <c r="AY1068" s="17" t="s">
        <v>159</v>
      </c>
      <c r="BE1068" s="203">
        <f>IF(N1068="základní",J1068,0)</f>
        <v>0</v>
      </c>
      <c r="BF1068" s="203">
        <f>IF(N1068="snížená",J1068,0)</f>
        <v>0</v>
      </c>
      <c r="BG1068" s="203">
        <f>IF(N1068="zákl. přenesená",J1068,0)</f>
        <v>0</v>
      </c>
      <c r="BH1068" s="203">
        <f>IF(N1068="sníž. přenesená",J1068,0)</f>
        <v>0</v>
      </c>
      <c r="BI1068" s="203">
        <f>IF(N1068="nulová",J1068,0)</f>
        <v>0</v>
      </c>
      <c r="BJ1068" s="17" t="s">
        <v>22</v>
      </c>
      <c r="BK1068" s="203">
        <f>ROUND(I1068*H1068,2)</f>
        <v>0</v>
      </c>
      <c r="BL1068" s="17" t="s">
        <v>255</v>
      </c>
      <c r="BM1068" s="17" t="s">
        <v>1121</v>
      </c>
    </row>
    <row r="1069" spans="2:51" s="12" customFormat="1" ht="27">
      <c r="B1069" s="204"/>
      <c r="C1069" s="205"/>
      <c r="D1069" s="206" t="s">
        <v>168</v>
      </c>
      <c r="E1069" s="207" t="s">
        <v>20</v>
      </c>
      <c r="F1069" s="208" t="s">
        <v>1099</v>
      </c>
      <c r="G1069" s="205"/>
      <c r="H1069" s="209" t="s">
        <v>20</v>
      </c>
      <c r="I1069" s="210"/>
      <c r="J1069" s="205"/>
      <c r="K1069" s="205"/>
      <c r="L1069" s="211"/>
      <c r="M1069" s="212"/>
      <c r="N1069" s="213"/>
      <c r="O1069" s="213"/>
      <c r="P1069" s="213"/>
      <c r="Q1069" s="213"/>
      <c r="R1069" s="213"/>
      <c r="S1069" s="213"/>
      <c r="T1069" s="214"/>
      <c r="AT1069" s="215" t="s">
        <v>168</v>
      </c>
      <c r="AU1069" s="215" t="s">
        <v>176</v>
      </c>
      <c r="AV1069" s="12" t="s">
        <v>22</v>
      </c>
      <c r="AW1069" s="12" t="s">
        <v>37</v>
      </c>
      <c r="AX1069" s="12" t="s">
        <v>73</v>
      </c>
      <c r="AY1069" s="215" t="s">
        <v>159</v>
      </c>
    </row>
    <row r="1070" spans="2:51" s="12" customFormat="1" ht="13.5">
      <c r="B1070" s="204"/>
      <c r="C1070" s="205"/>
      <c r="D1070" s="206" t="s">
        <v>168</v>
      </c>
      <c r="E1070" s="207" t="s">
        <v>20</v>
      </c>
      <c r="F1070" s="208" t="s">
        <v>170</v>
      </c>
      <c r="G1070" s="205"/>
      <c r="H1070" s="209" t="s">
        <v>20</v>
      </c>
      <c r="I1070" s="210"/>
      <c r="J1070" s="205"/>
      <c r="K1070" s="205"/>
      <c r="L1070" s="211"/>
      <c r="M1070" s="212"/>
      <c r="N1070" s="213"/>
      <c r="O1070" s="213"/>
      <c r="P1070" s="213"/>
      <c r="Q1070" s="213"/>
      <c r="R1070" s="213"/>
      <c r="S1070" s="213"/>
      <c r="T1070" s="214"/>
      <c r="AT1070" s="215" t="s">
        <v>168</v>
      </c>
      <c r="AU1070" s="215" t="s">
        <v>176</v>
      </c>
      <c r="AV1070" s="12" t="s">
        <v>22</v>
      </c>
      <c r="AW1070" s="12" t="s">
        <v>37</v>
      </c>
      <c r="AX1070" s="12" t="s">
        <v>73</v>
      </c>
      <c r="AY1070" s="215" t="s">
        <v>159</v>
      </c>
    </row>
    <row r="1071" spans="2:51" s="12" customFormat="1" ht="13.5">
      <c r="B1071" s="204"/>
      <c r="C1071" s="205"/>
      <c r="D1071" s="206" t="s">
        <v>168</v>
      </c>
      <c r="E1071" s="207" t="s">
        <v>20</v>
      </c>
      <c r="F1071" s="208" t="s">
        <v>317</v>
      </c>
      <c r="G1071" s="205"/>
      <c r="H1071" s="209" t="s">
        <v>20</v>
      </c>
      <c r="I1071" s="210"/>
      <c r="J1071" s="205"/>
      <c r="K1071" s="205"/>
      <c r="L1071" s="211"/>
      <c r="M1071" s="212"/>
      <c r="N1071" s="213"/>
      <c r="O1071" s="213"/>
      <c r="P1071" s="213"/>
      <c r="Q1071" s="213"/>
      <c r="R1071" s="213"/>
      <c r="S1071" s="213"/>
      <c r="T1071" s="214"/>
      <c r="AT1071" s="215" t="s">
        <v>168</v>
      </c>
      <c r="AU1071" s="215" t="s">
        <v>176</v>
      </c>
      <c r="AV1071" s="12" t="s">
        <v>22</v>
      </c>
      <c r="AW1071" s="12" t="s">
        <v>37</v>
      </c>
      <c r="AX1071" s="12" t="s">
        <v>73</v>
      </c>
      <c r="AY1071" s="215" t="s">
        <v>159</v>
      </c>
    </row>
    <row r="1072" spans="2:51" s="13" customFormat="1" ht="13.5">
      <c r="B1072" s="216"/>
      <c r="C1072" s="217"/>
      <c r="D1072" s="206" t="s">
        <v>168</v>
      </c>
      <c r="E1072" s="240" t="s">
        <v>20</v>
      </c>
      <c r="F1072" s="238" t="s">
        <v>1122</v>
      </c>
      <c r="G1072" s="217"/>
      <c r="H1072" s="239">
        <v>2</v>
      </c>
      <c r="I1072" s="222"/>
      <c r="J1072" s="217"/>
      <c r="K1072" s="217"/>
      <c r="L1072" s="223"/>
      <c r="M1072" s="224"/>
      <c r="N1072" s="225"/>
      <c r="O1072" s="225"/>
      <c r="P1072" s="225"/>
      <c r="Q1072" s="225"/>
      <c r="R1072" s="225"/>
      <c r="S1072" s="225"/>
      <c r="T1072" s="226"/>
      <c r="AT1072" s="227" t="s">
        <v>168</v>
      </c>
      <c r="AU1072" s="227" t="s">
        <v>176</v>
      </c>
      <c r="AV1072" s="13" t="s">
        <v>81</v>
      </c>
      <c r="AW1072" s="13" t="s">
        <v>37</v>
      </c>
      <c r="AX1072" s="13" t="s">
        <v>73</v>
      </c>
      <c r="AY1072" s="227" t="s">
        <v>159</v>
      </c>
    </row>
    <row r="1073" spans="2:51" s="12" customFormat="1" ht="13.5">
      <c r="B1073" s="204"/>
      <c r="C1073" s="205"/>
      <c r="D1073" s="206" t="s">
        <v>168</v>
      </c>
      <c r="E1073" s="207" t="s">
        <v>20</v>
      </c>
      <c r="F1073" s="208" t="s">
        <v>319</v>
      </c>
      <c r="G1073" s="205"/>
      <c r="H1073" s="209" t="s">
        <v>20</v>
      </c>
      <c r="I1073" s="210"/>
      <c r="J1073" s="205"/>
      <c r="K1073" s="205"/>
      <c r="L1073" s="211"/>
      <c r="M1073" s="212"/>
      <c r="N1073" s="213"/>
      <c r="O1073" s="213"/>
      <c r="P1073" s="213"/>
      <c r="Q1073" s="213"/>
      <c r="R1073" s="213"/>
      <c r="S1073" s="213"/>
      <c r="T1073" s="214"/>
      <c r="AT1073" s="215" t="s">
        <v>168</v>
      </c>
      <c r="AU1073" s="215" t="s">
        <v>176</v>
      </c>
      <c r="AV1073" s="12" t="s">
        <v>22</v>
      </c>
      <c r="AW1073" s="12" t="s">
        <v>37</v>
      </c>
      <c r="AX1073" s="12" t="s">
        <v>73</v>
      </c>
      <c r="AY1073" s="215" t="s">
        <v>159</v>
      </c>
    </row>
    <row r="1074" spans="2:51" s="13" customFormat="1" ht="13.5">
      <c r="B1074" s="216"/>
      <c r="C1074" s="217"/>
      <c r="D1074" s="206" t="s">
        <v>168</v>
      </c>
      <c r="E1074" s="240" t="s">
        <v>20</v>
      </c>
      <c r="F1074" s="238" t="s">
        <v>1123</v>
      </c>
      <c r="G1074" s="217"/>
      <c r="H1074" s="239">
        <v>1</v>
      </c>
      <c r="I1074" s="222"/>
      <c r="J1074" s="217"/>
      <c r="K1074" s="217"/>
      <c r="L1074" s="223"/>
      <c r="M1074" s="224"/>
      <c r="N1074" s="225"/>
      <c r="O1074" s="225"/>
      <c r="P1074" s="225"/>
      <c r="Q1074" s="225"/>
      <c r="R1074" s="225"/>
      <c r="S1074" s="225"/>
      <c r="T1074" s="226"/>
      <c r="AT1074" s="227" t="s">
        <v>168</v>
      </c>
      <c r="AU1074" s="227" t="s">
        <v>176</v>
      </c>
      <c r="AV1074" s="13" t="s">
        <v>81</v>
      </c>
      <c r="AW1074" s="13" t="s">
        <v>37</v>
      </c>
      <c r="AX1074" s="13" t="s">
        <v>73</v>
      </c>
      <c r="AY1074" s="227" t="s">
        <v>159</v>
      </c>
    </row>
    <row r="1075" spans="2:51" s="12" customFormat="1" ht="13.5">
      <c r="B1075" s="204"/>
      <c r="C1075" s="205"/>
      <c r="D1075" s="206" t="s">
        <v>168</v>
      </c>
      <c r="E1075" s="207" t="s">
        <v>20</v>
      </c>
      <c r="F1075" s="208" t="s">
        <v>306</v>
      </c>
      <c r="G1075" s="205"/>
      <c r="H1075" s="209" t="s">
        <v>20</v>
      </c>
      <c r="I1075" s="210"/>
      <c r="J1075" s="205"/>
      <c r="K1075" s="205"/>
      <c r="L1075" s="211"/>
      <c r="M1075" s="212"/>
      <c r="N1075" s="213"/>
      <c r="O1075" s="213"/>
      <c r="P1075" s="213"/>
      <c r="Q1075" s="213"/>
      <c r="R1075" s="213"/>
      <c r="S1075" s="213"/>
      <c r="T1075" s="214"/>
      <c r="AT1075" s="215" t="s">
        <v>168</v>
      </c>
      <c r="AU1075" s="215" t="s">
        <v>176</v>
      </c>
      <c r="AV1075" s="12" t="s">
        <v>22</v>
      </c>
      <c r="AW1075" s="12" t="s">
        <v>37</v>
      </c>
      <c r="AX1075" s="12" t="s">
        <v>73</v>
      </c>
      <c r="AY1075" s="215" t="s">
        <v>159</v>
      </c>
    </row>
    <row r="1076" spans="2:51" s="13" customFormat="1" ht="13.5">
      <c r="B1076" s="216"/>
      <c r="C1076" s="217"/>
      <c r="D1076" s="218" t="s">
        <v>168</v>
      </c>
      <c r="E1076" s="219" t="s">
        <v>20</v>
      </c>
      <c r="F1076" s="220" t="s">
        <v>1124</v>
      </c>
      <c r="G1076" s="217"/>
      <c r="H1076" s="221">
        <v>1</v>
      </c>
      <c r="I1076" s="222"/>
      <c r="J1076" s="217"/>
      <c r="K1076" s="217"/>
      <c r="L1076" s="223"/>
      <c r="M1076" s="224"/>
      <c r="N1076" s="225"/>
      <c r="O1076" s="225"/>
      <c r="P1076" s="225"/>
      <c r="Q1076" s="225"/>
      <c r="R1076" s="225"/>
      <c r="S1076" s="225"/>
      <c r="T1076" s="226"/>
      <c r="AT1076" s="227" t="s">
        <v>168</v>
      </c>
      <c r="AU1076" s="227" t="s">
        <v>176</v>
      </c>
      <c r="AV1076" s="13" t="s">
        <v>81</v>
      </c>
      <c r="AW1076" s="13" t="s">
        <v>37</v>
      </c>
      <c r="AX1076" s="13" t="s">
        <v>73</v>
      </c>
      <c r="AY1076" s="227" t="s">
        <v>159</v>
      </c>
    </row>
    <row r="1077" spans="2:65" s="1" customFormat="1" ht="22.5" customHeight="1">
      <c r="B1077" s="34"/>
      <c r="C1077" s="192" t="s">
        <v>1125</v>
      </c>
      <c r="D1077" s="192" t="s">
        <v>161</v>
      </c>
      <c r="E1077" s="193" t="s">
        <v>1126</v>
      </c>
      <c r="F1077" s="194" t="s">
        <v>1127</v>
      </c>
      <c r="G1077" s="195" t="s">
        <v>275</v>
      </c>
      <c r="H1077" s="196">
        <v>8</v>
      </c>
      <c r="I1077" s="197"/>
      <c r="J1077" s="198">
        <f>ROUND(I1077*H1077,2)</f>
        <v>0</v>
      </c>
      <c r="K1077" s="194" t="s">
        <v>165</v>
      </c>
      <c r="L1077" s="54"/>
      <c r="M1077" s="199" t="s">
        <v>20</v>
      </c>
      <c r="N1077" s="200" t="s">
        <v>44</v>
      </c>
      <c r="O1077" s="35"/>
      <c r="P1077" s="201">
        <f>O1077*H1077</f>
        <v>0</v>
      </c>
      <c r="Q1077" s="201">
        <v>0</v>
      </c>
      <c r="R1077" s="201">
        <f>Q1077*H1077</f>
        <v>0</v>
      </c>
      <c r="S1077" s="201">
        <v>0</v>
      </c>
      <c r="T1077" s="202">
        <f>S1077*H1077</f>
        <v>0</v>
      </c>
      <c r="AR1077" s="17" t="s">
        <v>255</v>
      </c>
      <c r="AT1077" s="17" t="s">
        <v>161</v>
      </c>
      <c r="AU1077" s="17" t="s">
        <v>176</v>
      </c>
      <c r="AY1077" s="17" t="s">
        <v>159</v>
      </c>
      <c r="BE1077" s="203">
        <f>IF(N1077="základní",J1077,0)</f>
        <v>0</v>
      </c>
      <c r="BF1077" s="203">
        <f>IF(N1077="snížená",J1077,0)</f>
        <v>0</v>
      </c>
      <c r="BG1077" s="203">
        <f>IF(N1077="zákl. přenesená",J1077,0)</f>
        <v>0</v>
      </c>
      <c r="BH1077" s="203">
        <f>IF(N1077="sníž. přenesená",J1077,0)</f>
        <v>0</v>
      </c>
      <c r="BI1077" s="203">
        <f>IF(N1077="nulová",J1077,0)</f>
        <v>0</v>
      </c>
      <c r="BJ1077" s="17" t="s">
        <v>22</v>
      </c>
      <c r="BK1077" s="203">
        <f>ROUND(I1077*H1077,2)</f>
        <v>0</v>
      </c>
      <c r="BL1077" s="17" t="s">
        <v>255</v>
      </c>
      <c r="BM1077" s="17" t="s">
        <v>1128</v>
      </c>
    </row>
    <row r="1078" spans="2:51" s="12" customFormat="1" ht="27">
      <c r="B1078" s="204"/>
      <c r="C1078" s="205"/>
      <c r="D1078" s="206" t="s">
        <v>168</v>
      </c>
      <c r="E1078" s="207" t="s">
        <v>20</v>
      </c>
      <c r="F1078" s="208" t="s">
        <v>1088</v>
      </c>
      <c r="G1078" s="205"/>
      <c r="H1078" s="209" t="s">
        <v>20</v>
      </c>
      <c r="I1078" s="210"/>
      <c r="J1078" s="205"/>
      <c r="K1078" s="205"/>
      <c r="L1078" s="211"/>
      <c r="M1078" s="212"/>
      <c r="N1078" s="213"/>
      <c r="O1078" s="213"/>
      <c r="P1078" s="213"/>
      <c r="Q1078" s="213"/>
      <c r="R1078" s="213"/>
      <c r="S1078" s="213"/>
      <c r="T1078" s="214"/>
      <c r="AT1078" s="215" t="s">
        <v>168</v>
      </c>
      <c r="AU1078" s="215" t="s">
        <v>176</v>
      </c>
      <c r="AV1078" s="12" t="s">
        <v>22</v>
      </c>
      <c r="AW1078" s="12" t="s">
        <v>37</v>
      </c>
      <c r="AX1078" s="12" t="s">
        <v>73</v>
      </c>
      <c r="AY1078" s="215" t="s">
        <v>159</v>
      </c>
    </row>
    <row r="1079" spans="2:51" s="12" customFormat="1" ht="13.5">
      <c r="B1079" s="204"/>
      <c r="C1079" s="205"/>
      <c r="D1079" s="206" t="s">
        <v>168</v>
      </c>
      <c r="E1079" s="207" t="s">
        <v>20</v>
      </c>
      <c r="F1079" s="208" t="s">
        <v>170</v>
      </c>
      <c r="G1079" s="205"/>
      <c r="H1079" s="209" t="s">
        <v>20</v>
      </c>
      <c r="I1079" s="210"/>
      <c r="J1079" s="205"/>
      <c r="K1079" s="205"/>
      <c r="L1079" s="211"/>
      <c r="M1079" s="212"/>
      <c r="N1079" s="213"/>
      <c r="O1079" s="213"/>
      <c r="P1079" s="213"/>
      <c r="Q1079" s="213"/>
      <c r="R1079" s="213"/>
      <c r="S1079" s="213"/>
      <c r="T1079" s="214"/>
      <c r="AT1079" s="215" t="s">
        <v>168</v>
      </c>
      <c r="AU1079" s="215" t="s">
        <v>176</v>
      </c>
      <c r="AV1079" s="12" t="s">
        <v>22</v>
      </c>
      <c r="AW1079" s="12" t="s">
        <v>37</v>
      </c>
      <c r="AX1079" s="12" t="s">
        <v>73</v>
      </c>
      <c r="AY1079" s="215" t="s">
        <v>159</v>
      </c>
    </row>
    <row r="1080" spans="2:51" s="12" customFormat="1" ht="13.5">
      <c r="B1080" s="204"/>
      <c r="C1080" s="205"/>
      <c r="D1080" s="206" t="s">
        <v>168</v>
      </c>
      <c r="E1080" s="207" t="s">
        <v>20</v>
      </c>
      <c r="F1080" s="208" t="s">
        <v>304</v>
      </c>
      <c r="G1080" s="205"/>
      <c r="H1080" s="209" t="s">
        <v>20</v>
      </c>
      <c r="I1080" s="210"/>
      <c r="J1080" s="205"/>
      <c r="K1080" s="205"/>
      <c r="L1080" s="211"/>
      <c r="M1080" s="212"/>
      <c r="N1080" s="213"/>
      <c r="O1080" s="213"/>
      <c r="P1080" s="213"/>
      <c r="Q1080" s="213"/>
      <c r="R1080" s="213"/>
      <c r="S1080" s="213"/>
      <c r="T1080" s="214"/>
      <c r="AT1080" s="215" t="s">
        <v>168</v>
      </c>
      <c r="AU1080" s="215" t="s">
        <v>176</v>
      </c>
      <c r="AV1080" s="12" t="s">
        <v>22</v>
      </c>
      <c r="AW1080" s="12" t="s">
        <v>37</v>
      </c>
      <c r="AX1080" s="12" t="s">
        <v>73</v>
      </c>
      <c r="AY1080" s="215" t="s">
        <v>159</v>
      </c>
    </row>
    <row r="1081" spans="2:51" s="13" customFormat="1" ht="13.5">
      <c r="B1081" s="216"/>
      <c r="C1081" s="217"/>
      <c r="D1081" s="218" t="s">
        <v>168</v>
      </c>
      <c r="E1081" s="219" t="s">
        <v>20</v>
      </c>
      <c r="F1081" s="220" t="s">
        <v>1110</v>
      </c>
      <c r="G1081" s="217"/>
      <c r="H1081" s="221">
        <v>8</v>
      </c>
      <c r="I1081" s="222"/>
      <c r="J1081" s="217"/>
      <c r="K1081" s="217"/>
      <c r="L1081" s="223"/>
      <c r="M1081" s="224"/>
      <c r="N1081" s="225"/>
      <c r="O1081" s="225"/>
      <c r="P1081" s="225"/>
      <c r="Q1081" s="225"/>
      <c r="R1081" s="225"/>
      <c r="S1081" s="225"/>
      <c r="T1081" s="226"/>
      <c r="AT1081" s="227" t="s">
        <v>168</v>
      </c>
      <c r="AU1081" s="227" t="s">
        <v>176</v>
      </c>
      <c r="AV1081" s="13" t="s">
        <v>81</v>
      </c>
      <c r="AW1081" s="13" t="s">
        <v>37</v>
      </c>
      <c r="AX1081" s="13" t="s">
        <v>73</v>
      </c>
      <c r="AY1081" s="227" t="s">
        <v>159</v>
      </c>
    </row>
    <row r="1082" spans="2:65" s="1" customFormat="1" ht="22.5" customHeight="1">
      <c r="B1082" s="34"/>
      <c r="C1082" s="192" t="s">
        <v>1129</v>
      </c>
      <c r="D1082" s="192" t="s">
        <v>161</v>
      </c>
      <c r="E1082" s="193" t="s">
        <v>1130</v>
      </c>
      <c r="F1082" s="194" t="s">
        <v>1131</v>
      </c>
      <c r="G1082" s="195" t="s">
        <v>275</v>
      </c>
      <c r="H1082" s="196">
        <v>10</v>
      </c>
      <c r="I1082" s="197"/>
      <c r="J1082" s="198">
        <f>ROUND(I1082*H1082,2)</f>
        <v>0</v>
      </c>
      <c r="K1082" s="194" t="s">
        <v>165</v>
      </c>
      <c r="L1082" s="54"/>
      <c r="M1082" s="199" t="s">
        <v>20</v>
      </c>
      <c r="N1082" s="200" t="s">
        <v>44</v>
      </c>
      <c r="O1082" s="35"/>
      <c r="P1082" s="201">
        <f>O1082*H1082</f>
        <v>0</v>
      </c>
      <c r="Q1082" s="201">
        <v>0</v>
      </c>
      <c r="R1082" s="201">
        <f>Q1082*H1082</f>
        <v>0</v>
      </c>
      <c r="S1082" s="201">
        <v>0</v>
      </c>
      <c r="T1082" s="202">
        <f>S1082*H1082</f>
        <v>0</v>
      </c>
      <c r="AR1082" s="17" t="s">
        <v>255</v>
      </c>
      <c r="AT1082" s="17" t="s">
        <v>161</v>
      </c>
      <c r="AU1082" s="17" t="s">
        <v>176</v>
      </c>
      <c r="AY1082" s="17" t="s">
        <v>159</v>
      </c>
      <c r="BE1082" s="203">
        <f>IF(N1082="základní",J1082,0)</f>
        <v>0</v>
      </c>
      <c r="BF1082" s="203">
        <f>IF(N1082="snížená",J1082,0)</f>
        <v>0</v>
      </c>
      <c r="BG1082" s="203">
        <f>IF(N1082="zákl. přenesená",J1082,0)</f>
        <v>0</v>
      </c>
      <c r="BH1082" s="203">
        <f>IF(N1082="sníž. přenesená",J1082,0)</f>
        <v>0</v>
      </c>
      <c r="BI1082" s="203">
        <f>IF(N1082="nulová",J1082,0)</f>
        <v>0</v>
      </c>
      <c r="BJ1082" s="17" t="s">
        <v>22</v>
      </c>
      <c r="BK1082" s="203">
        <f>ROUND(I1082*H1082,2)</f>
        <v>0</v>
      </c>
      <c r="BL1082" s="17" t="s">
        <v>255</v>
      </c>
      <c r="BM1082" s="17" t="s">
        <v>1132</v>
      </c>
    </row>
    <row r="1083" spans="2:51" s="12" customFormat="1" ht="27">
      <c r="B1083" s="204"/>
      <c r="C1083" s="205"/>
      <c r="D1083" s="206" t="s">
        <v>168</v>
      </c>
      <c r="E1083" s="207" t="s">
        <v>20</v>
      </c>
      <c r="F1083" s="208" t="s">
        <v>1107</v>
      </c>
      <c r="G1083" s="205"/>
      <c r="H1083" s="209" t="s">
        <v>20</v>
      </c>
      <c r="I1083" s="210"/>
      <c r="J1083" s="205"/>
      <c r="K1083" s="205"/>
      <c r="L1083" s="211"/>
      <c r="M1083" s="212"/>
      <c r="N1083" s="213"/>
      <c r="O1083" s="213"/>
      <c r="P1083" s="213"/>
      <c r="Q1083" s="213"/>
      <c r="R1083" s="213"/>
      <c r="S1083" s="213"/>
      <c r="T1083" s="214"/>
      <c r="AT1083" s="215" t="s">
        <v>168</v>
      </c>
      <c r="AU1083" s="215" t="s">
        <v>176</v>
      </c>
      <c r="AV1083" s="12" t="s">
        <v>22</v>
      </c>
      <c r="AW1083" s="12" t="s">
        <v>37</v>
      </c>
      <c r="AX1083" s="12" t="s">
        <v>73</v>
      </c>
      <c r="AY1083" s="215" t="s">
        <v>159</v>
      </c>
    </row>
    <row r="1084" spans="2:51" s="12" customFormat="1" ht="13.5">
      <c r="B1084" s="204"/>
      <c r="C1084" s="205"/>
      <c r="D1084" s="206" t="s">
        <v>168</v>
      </c>
      <c r="E1084" s="207" t="s">
        <v>20</v>
      </c>
      <c r="F1084" s="208" t="s">
        <v>170</v>
      </c>
      <c r="G1084" s="205"/>
      <c r="H1084" s="209" t="s">
        <v>20</v>
      </c>
      <c r="I1084" s="210"/>
      <c r="J1084" s="205"/>
      <c r="K1084" s="205"/>
      <c r="L1084" s="211"/>
      <c r="M1084" s="212"/>
      <c r="N1084" s="213"/>
      <c r="O1084" s="213"/>
      <c r="P1084" s="213"/>
      <c r="Q1084" s="213"/>
      <c r="R1084" s="213"/>
      <c r="S1084" s="213"/>
      <c r="T1084" s="214"/>
      <c r="AT1084" s="215" t="s">
        <v>168</v>
      </c>
      <c r="AU1084" s="215" t="s">
        <v>176</v>
      </c>
      <c r="AV1084" s="12" t="s">
        <v>22</v>
      </c>
      <c r="AW1084" s="12" t="s">
        <v>37</v>
      </c>
      <c r="AX1084" s="12" t="s">
        <v>73</v>
      </c>
      <c r="AY1084" s="215" t="s">
        <v>159</v>
      </c>
    </row>
    <row r="1085" spans="2:51" s="12" customFormat="1" ht="13.5">
      <c r="B1085" s="204"/>
      <c r="C1085" s="205"/>
      <c r="D1085" s="206" t="s">
        <v>168</v>
      </c>
      <c r="E1085" s="207" t="s">
        <v>20</v>
      </c>
      <c r="F1085" s="208" t="s">
        <v>832</v>
      </c>
      <c r="G1085" s="205"/>
      <c r="H1085" s="209" t="s">
        <v>20</v>
      </c>
      <c r="I1085" s="210"/>
      <c r="J1085" s="205"/>
      <c r="K1085" s="205"/>
      <c r="L1085" s="211"/>
      <c r="M1085" s="212"/>
      <c r="N1085" s="213"/>
      <c r="O1085" s="213"/>
      <c r="P1085" s="213"/>
      <c r="Q1085" s="213"/>
      <c r="R1085" s="213"/>
      <c r="S1085" s="213"/>
      <c r="T1085" s="214"/>
      <c r="AT1085" s="215" t="s">
        <v>168</v>
      </c>
      <c r="AU1085" s="215" t="s">
        <v>176</v>
      </c>
      <c r="AV1085" s="12" t="s">
        <v>22</v>
      </c>
      <c r="AW1085" s="12" t="s">
        <v>37</v>
      </c>
      <c r="AX1085" s="12" t="s">
        <v>73</v>
      </c>
      <c r="AY1085" s="215" t="s">
        <v>159</v>
      </c>
    </row>
    <row r="1086" spans="2:51" s="13" customFormat="1" ht="13.5">
      <c r="B1086" s="216"/>
      <c r="C1086" s="217"/>
      <c r="D1086" s="218" t="s">
        <v>168</v>
      </c>
      <c r="E1086" s="219" t="s">
        <v>20</v>
      </c>
      <c r="F1086" s="220" t="s">
        <v>1133</v>
      </c>
      <c r="G1086" s="217"/>
      <c r="H1086" s="221">
        <v>10</v>
      </c>
      <c r="I1086" s="222"/>
      <c r="J1086" s="217"/>
      <c r="K1086" s="217"/>
      <c r="L1086" s="223"/>
      <c r="M1086" s="224"/>
      <c r="N1086" s="225"/>
      <c r="O1086" s="225"/>
      <c r="P1086" s="225"/>
      <c r="Q1086" s="225"/>
      <c r="R1086" s="225"/>
      <c r="S1086" s="225"/>
      <c r="T1086" s="226"/>
      <c r="AT1086" s="227" t="s">
        <v>168</v>
      </c>
      <c r="AU1086" s="227" t="s">
        <v>176</v>
      </c>
      <c r="AV1086" s="13" t="s">
        <v>81</v>
      </c>
      <c r="AW1086" s="13" t="s">
        <v>37</v>
      </c>
      <c r="AX1086" s="13" t="s">
        <v>73</v>
      </c>
      <c r="AY1086" s="227" t="s">
        <v>159</v>
      </c>
    </row>
    <row r="1087" spans="2:65" s="1" customFormat="1" ht="31.5" customHeight="1">
      <c r="B1087" s="34"/>
      <c r="C1087" s="192" t="s">
        <v>1134</v>
      </c>
      <c r="D1087" s="192" t="s">
        <v>161</v>
      </c>
      <c r="E1087" s="193" t="s">
        <v>1135</v>
      </c>
      <c r="F1087" s="194" t="s">
        <v>1136</v>
      </c>
      <c r="G1087" s="195" t="s">
        <v>1137</v>
      </c>
      <c r="H1087" s="196">
        <v>30</v>
      </c>
      <c r="I1087" s="197"/>
      <c r="J1087" s="198">
        <f>ROUND(I1087*H1087,2)</f>
        <v>0</v>
      </c>
      <c r="K1087" s="194" t="s">
        <v>165</v>
      </c>
      <c r="L1087" s="54"/>
      <c r="M1087" s="199" t="s">
        <v>20</v>
      </c>
      <c r="N1087" s="200" t="s">
        <v>44</v>
      </c>
      <c r="O1087" s="35"/>
      <c r="P1087" s="201">
        <f>O1087*H1087</f>
        <v>0</v>
      </c>
      <c r="Q1087" s="201">
        <v>0</v>
      </c>
      <c r="R1087" s="201">
        <f>Q1087*H1087</f>
        <v>0</v>
      </c>
      <c r="S1087" s="201">
        <v>0.001</v>
      </c>
      <c r="T1087" s="202">
        <f>S1087*H1087</f>
        <v>0.03</v>
      </c>
      <c r="AR1087" s="17" t="s">
        <v>166</v>
      </c>
      <c r="AT1087" s="17" t="s">
        <v>161</v>
      </c>
      <c r="AU1087" s="17" t="s">
        <v>176</v>
      </c>
      <c r="AY1087" s="17" t="s">
        <v>159</v>
      </c>
      <c r="BE1087" s="203">
        <f>IF(N1087="základní",J1087,0)</f>
        <v>0</v>
      </c>
      <c r="BF1087" s="203">
        <f>IF(N1087="snížená",J1087,0)</f>
        <v>0</v>
      </c>
      <c r="BG1087" s="203">
        <f>IF(N1087="zákl. přenesená",J1087,0)</f>
        <v>0</v>
      </c>
      <c r="BH1087" s="203">
        <f>IF(N1087="sníž. přenesená",J1087,0)</f>
        <v>0</v>
      </c>
      <c r="BI1087" s="203">
        <f>IF(N1087="nulová",J1087,0)</f>
        <v>0</v>
      </c>
      <c r="BJ1087" s="17" t="s">
        <v>22</v>
      </c>
      <c r="BK1087" s="203">
        <f>ROUND(I1087*H1087,2)</f>
        <v>0</v>
      </c>
      <c r="BL1087" s="17" t="s">
        <v>166</v>
      </c>
      <c r="BM1087" s="17" t="s">
        <v>1138</v>
      </c>
    </row>
    <row r="1088" spans="2:51" s="12" customFormat="1" ht="27">
      <c r="B1088" s="204"/>
      <c r="C1088" s="205"/>
      <c r="D1088" s="206" t="s">
        <v>168</v>
      </c>
      <c r="E1088" s="207" t="s">
        <v>20</v>
      </c>
      <c r="F1088" s="208" t="s">
        <v>1088</v>
      </c>
      <c r="G1088" s="205"/>
      <c r="H1088" s="209" t="s">
        <v>20</v>
      </c>
      <c r="I1088" s="210"/>
      <c r="J1088" s="205"/>
      <c r="K1088" s="205"/>
      <c r="L1088" s="211"/>
      <c r="M1088" s="212"/>
      <c r="N1088" s="213"/>
      <c r="O1088" s="213"/>
      <c r="P1088" s="213"/>
      <c r="Q1088" s="213"/>
      <c r="R1088" s="213"/>
      <c r="S1088" s="213"/>
      <c r="T1088" s="214"/>
      <c r="AT1088" s="215" t="s">
        <v>168</v>
      </c>
      <c r="AU1088" s="215" t="s">
        <v>176</v>
      </c>
      <c r="AV1088" s="12" t="s">
        <v>22</v>
      </c>
      <c r="AW1088" s="12" t="s">
        <v>37</v>
      </c>
      <c r="AX1088" s="12" t="s">
        <v>73</v>
      </c>
      <c r="AY1088" s="215" t="s">
        <v>159</v>
      </c>
    </row>
    <row r="1089" spans="2:51" s="12" customFormat="1" ht="13.5">
      <c r="B1089" s="204"/>
      <c r="C1089" s="205"/>
      <c r="D1089" s="206" t="s">
        <v>168</v>
      </c>
      <c r="E1089" s="207" t="s">
        <v>20</v>
      </c>
      <c r="F1089" s="208" t="s">
        <v>170</v>
      </c>
      <c r="G1089" s="205"/>
      <c r="H1089" s="209" t="s">
        <v>20</v>
      </c>
      <c r="I1089" s="210"/>
      <c r="J1089" s="205"/>
      <c r="K1089" s="205"/>
      <c r="L1089" s="211"/>
      <c r="M1089" s="212"/>
      <c r="N1089" s="213"/>
      <c r="O1089" s="213"/>
      <c r="P1089" s="213"/>
      <c r="Q1089" s="213"/>
      <c r="R1089" s="213"/>
      <c r="S1089" s="213"/>
      <c r="T1089" s="214"/>
      <c r="AT1089" s="215" t="s">
        <v>168</v>
      </c>
      <c r="AU1089" s="215" t="s">
        <v>176</v>
      </c>
      <c r="AV1089" s="12" t="s">
        <v>22</v>
      </c>
      <c r="AW1089" s="12" t="s">
        <v>37</v>
      </c>
      <c r="AX1089" s="12" t="s">
        <v>73</v>
      </c>
      <c r="AY1089" s="215" t="s">
        <v>159</v>
      </c>
    </row>
    <row r="1090" spans="2:51" s="12" customFormat="1" ht="13.5">
      <c r="B1090" s="204"/>
      <c r="C1090" s="205"/>
      <c r="D1090" s="206" t="s">
        <v>168</v>
      </c>
      <c r="E1090" s="207" t="s">
        <v>20</v>
      </c>
      <c r="F1090" s="208" t="s">
        <v>1108</v>
      </c>
      <c r="G1090" s="205"/>
      <c r="H1090" s="209" t="s">
        <v>20</v>
      </c>
      <c r="I1090" s="210"/>
      <c r="J1090" s="205"/>
      <c r="K1090" s="205"/>
      <c r="L1090" s="211"/>
      <c r="M1090" s="212"/>
      <c r="N1090" s="213"/>
      <c r="O1090" s="213"/>
      <c r="P1090" s="213"/>
      <c r="Q1090" s="213"/>
      <c r="R1090" s="213"/>
      <c r="S1090" s="213"/>
      <c r="T1090" s="214"/>
      <c r="AT1090" s="215" t="s">
        <v>168</v>
      </c>
      <c r="AU1090" s="215" t="s">
        <v>176</v>
      </c>
      <c r="AV1090" s="12" t="s">
        <v>22</v>
      </c>
      <c r="AW1090" s="12" t="s">
        <v>37</v>
      </c>
      <c r="AX1090" s="12" t="s">
        <v>73</v>
      </c>
      <c r="AY1090" s="215" t="s">
        <v>159</v>
      </c>
    </row>
    <row r="1091" spans="2:51" s="13" customFormat="1" ht="13.5">
      <c r="B1091" s="216"/>
      <c r="C1091" s="217"/>
      <c r="D1091" s="218" t="s">
        <v>168</v>
      </c>
      <c r="E1091" s="219" t="s">
        <v>20</v>
      </c>
      <c r="F1091" s="220" t="s">
        <v>1139</v>
      </c>
      <c r="G1091" s="217"/>
      <c r="H1091" s="221">
        <v>30</v>
      </c>
      <c r="I1091" s="222"/>
      <c r="J1091" s="217"/>
      <c r="K1091" s="217"/>
      <c r="L1091" s="223"/>
      <c r="M1091" s="224"/>
      <c r="N1091" s="225"/>
      <c r="O1091" s="225"/>
      <c r="P1091" s="225"/>
      <c r="Q1091" s="225"/>
      <c r="R1091" s="225"/>
      <c r="S1091" s="225"/>
      <c r="T1091" s="226"/>
      <c r="AT1091" s="227" t="s">
        <v>168</v>
      </c>
      <c r="AU1091" s="227" t="s">
        <v>176</v>
      </c>
      <c r="AV1091" s="13" t="s">
        <v>81</v>
      </c>
      <c r="AW1091" s="13" t="s">
        <v>37</v>
      </c>
      <c r="AX1091" s="13" t="s">
        <v>73</v>
      </c>
      <c r="AY1091" s="227" t="s">
        <v>159</v>
      </c>
    </row>
    <row r="1092" spans="2:65" s="1" customFormat="1" ht="31.5" customHeight="1">
      <c r="B1092" s="34"/>
      <c r="C1092" s="192" t="s">
        <v>1140</v>
      </c>
      <c r="D1092" s="192" t="s">
        <v>161</v>
      </c>
      <c r="E1092" s="193" t="s">
        <v>1141</v>
      </c>
      <c r="F1092" s="194" t="s">
        <v>1142</v>
      </c>
      <c r="G1092" s="195" t="s">
        <v>1137</v>
      </c>
      <c r="H1092" s="196">
        <v>3000</v>
      </c>
      <c r="I1092" s="197"/>
      <c r="J1092" s="198">
        <f>ROUND(I1092*H1092,2)</f>
        <v>0</v>
      </c>
      <c r="K1092" s="194" t="s">
        <v>165</v>
      </c>
      <c r="L1092" s="54"/>
      <c r="M1092" s="199" t="s">
        <v>20</v>
      </c>
      <c r="N1092" s="200" t="s">
        <v>44</v>
      </c>
      <c r="O1092" s="35"/>
      <c r="P1092" s="201">
        <f>O1092*H1092</f>
        <v>0</v>
      </c>
      <c r="Q1092" s="201">
        <v>0</v>
      </c>
      <c r="R1092" s="201">
        <f>Q1092*H1092</f>
        <v>0</v>
      </c>
      <c r="S1092" s="201">
        <v>0.001</v>
      </c>
      <c r="T1092" s="202">
        <f>S1092*H1092</f>
        <v>3</v>
      </c>
      <c r="AR1092" s="17" t="s">
        <v>166</v>
      </c>
      <c r="AT1092" s="17" t="s">
        <v>161</v>
      </c>
      <c r="AU1092" s="17" t="s">
        <v>176</v>
      </c>
      <c r="AY1092" s="17" t="s">
        <v>159</v>
      </c>
      <c r="BE1092" s="203">
        <f>IF(N1092="základní",J1092,0)</f>
        <v>0</v>
      </c>
      <c r="BF1092" s="203">
        <f>IF(N1092="snížená",J1092,0)</f>
        <v>0</v>
      </c>
      <c r="BG1092" s="203">
        <f>IF(N1092="zákl. přenesená",J1092,0)</f>
        <v>0</v>
      </c>
      <c r="BH1092" s="203">
        <f>IF(N1092="sníž. přenesená",J1092,0)</f>
        <v>0</v>
      </c>
      <c r="BI1092" s="203">
        <f>IF(N1092="nulová",J1092,0)</f>
        <v>0</v>
      </c>
      <c r="BJ1092" s="17" t="s">
        <v>22</v>
      </c>
      <c r="BK1092" s="203">
        <f>ROUND(I1092*H1092,2)</f>
        <v>0</v>
      </c>
      <c r="BL1092" s="17" t="s">
        <v>166</v>
      </c>
      <c r="BM1092" s="17" t="s">
        <v>1143</v>
      </c>
    </row>
    <row r="1093" spans="2:51" s="12" customFormat="1" ht="27">
      <c r="B1093" s="204"/>
      <c r="C1093" s="205"/>
      <c r="D1093" s="206" t="s">
        <v>168</v>
      </c>
      <c r="E1093" s="207" t="s">
        <v>20</v>
      </c>
      <c r="F1093" s="208" t="s">
        <v>1064</v>
      </c>
      <c r="G1093" s="205"/>
      <c r="H1093" s="209" t="s">
        <v>20</v>
      </c>
      <c r="I1093" s="210"/>
      <c r="J1093" s="205"/>
      <c r="K1093" s="205"/>
      <c r="L1093" s="211"/>
      <c r="M1093" s="212"/>
      <c r="N1093" s="213"/>
      <c r="O1093" s="213"/>
      <c r="P1093" s="213"/>
      <c r="Q1093" s="213"/>
      <c r="R1093" s="213"/>
      <c r="S1093" s="213"/>
      <c r="T1093" s="214"/>
      <c r="AT1093" s="215" t="s">
        <v>168</v>
      </c>
      <c r="AU1093" s="215" t="s">
        <v>176</v>
      </c>
      <c r="AV1093" s="12" t="s">
        <v>22</v>
      </c>
      <c r="AW1093" s="12" t="s">
        <v>37</v>
      </c>
      <c r="AX1093" s="12" t="s">
        <v>73</v>
      </c>
      <c r="AY1093" s="215" t="s">
        <v>159</v>
      </c>
    </row>
    <row r="1094" spans="2:51" s="12" customFormat="1" ht="13.5">
      <c r="B1094" s="204"/>
      <c r="C1094" s="205"/>
      <c r="D1094" s="206" t="s">
        <v>168</v>
      </c>
      <c r="E1094" s="207" t="s">
        <v>20</v>
      </c>
      <c r="F1094" s="208" t="s">
        <v>170</v>
      </c>
      <c r="G1094" s="205"/>
      <c r="H1094" s="209" t="s">
        <v>20</v>
      </c>
      <c r="I1094" s="210"/>
      <c r="J1094" s="205"/>
      <c r="K1094" s="205"/>
      <c r="L1094" s="211"/>
      <c r="M1094" s="212"/>
      <c r="N1094" s="213"/>
      <c r="O1094" s="213"/>
      <c r="P1094" s="213"/>
      <c r="Q1094" s="213"/>
      <c r="R1094" s="213"/>
      <c r="S1094" s="213"/>
      <c r="T1094" s="214"/>
      <c r="AT1094" s="215" t="s">
        <v>168</v>
      </c>
      <c r="AU1094" s="215" t="s">
        <v>176</v>
      </c>
      <c r="AV1094" s="12" t="s">
        <v>22</v>
      </c>
      <c r="AW1094" s="12" t="s">
        <v>37</v>
      </c>
      <c r="AX1094" s="12" t="s">
        <v>73</v>
      </c>
      <c r="AY1094" s="215" t="s">
        <v>159</v>
      </c>
    </row>
    <row r="1095" spans="2:51" s="12" customFormat="1" ht="13.5">
      <c r="B1095" s="204"/>
      <c r="C1095" s="205"/>
      <c r="D1095" s="206" t="s">
        <v>168</v>
      </c>
      <c r="E1095" s="207" t="s">
        <v>20</v>
      </c>
      <c r="F1095" s="208" t="s">
        <v>341</v>
      </c>
      <c r="G1095" s="205"/>
      <c r="H1095" s="209" t="s">
        <v>20</v>
      </c>
      <c r="I1095" s="210"/>
      <c r="J1095" s="205"/>
      <c r="K1095" s="205"/>
      <c r="L1095" s="211"/>
      <c r="M1095" s="212"/>
      <c r="N1095" s="213"/>
      <c r="O1095" s="213"/>
      <c r="P1095" s="213"/>
      <c r="Q1095" s="213"/>
      <c r="R1095" s="213"/>
      <c r="S1095" s="213"/>
      <c r="T1095" s="214"/>
      <c r="AT1095" s="215" t="s">
        <v>168</v>
      </c>
      <c r="AU1095" s="215" t="s">
        <v>176</v>
      </c>
      <c r="AV1095" s="12" t="s">
        <v>22</v>
      </c>
      <c r="AW1095" s="12" t="s">
        <v>37</v>
      </c>
      <c r="AX1095" s="12" t="s">
        <v>73</v>
      </c>
      <c r="AY1095" s="215" t="s">
        <v>159</v>
      </c>
    </row>
    <row r="1096" spans="2:51" s="12" customFormat="1" ht="13.5">
      <c r="B1096" s="204"/>
      <c r="C1096" s="205"/>
      <c r="D1096" s="206" t="s">
        <v>168</v>
      </c>
      <c r="E1096" s="207" t="s">
        <v>20</v>
      </c>
      <c r="F1096" s="208" t="s">
        <v>1144</v>
      </c>
      <c r="G1096" s="205"/>
      <c r="H1096" s="209" t="s">
        <v>20</v>
      </c>
      <c r="I1096" s="210"/>
      <c r="J1096" s="205"/>
      <c r="K1096" s="205"/>
      <c r="L1096" s="211"/>
      <c r="M1096" s="212"/>
      <c r="N1096" s="213"/>
      <c r="O1096" s="213"/>
      <c r="P1096" s="213"/>
      <c r="Q1096" s="213"/>
      <c r="R1096" s="213"/>
      <c r="S1096" s="213"/>
      <c r="T1096" s="214"/>
      <c r="AT1096" s="215" t="s">
        <v>168</v>
      </c>
      <c r="AU1096" s="215" t="s">
        <v>176</v>
      </c>
      <c r="AV1096" s="12" t="s">
        <v>22</v>
      </c>
      <c r="AW1096" s="12" t="s">
        <v>37</v>
      </c>
      <c r="AX1096" s="12" t="s">
        <v>73</v>
      </c>
      <c r="AY1096" s="215" t="s">
        <v>159</v>
      </c>
    </row>
    <row r="1097" spans="2:51" s="13" customFormat="1" ht="13.5">
      <c r="B1097" s="216"/>
      <c r="C1097" s="217"/>
      <c r="D1097" s="218" t="s">
        <v>168</v>
      </c>
      <c r="E1097" s="219" t="s">
        <v>20</v>
      </c>
      <c r="F1097" s="220" t="s">
        <v>1145</v>
      </c>
      <c r="G1097" s="217"/>
      <c r="H1097" s="221">
        <v>3000</v>
      </c>
      <c r="I1097" s="222"/>
      <c r="J1097" s="217"/>
      <c r="K1097" s="217"/>
      <c r="L1097" s="223"/>
      <c r="M1097" s="224"/>
      <c r="N1097" s="225"/>
      <c r="O1097" s="225"/>
      <c r="P1097" s="225"/>
      <c r="Q1097" s="225"/>
      <c r="R1097" s="225"/>
      <c r="S1097" s="225"/>
      <c r="T1097" s="226"/>
      <c r="AT1097" s="227" t="s">
        <v>168</v>
      </c>
      <c r="AU1097" s="227" t="s">
        <v>176</v>
      </c>
      <c r="AV1097" s="13" t="s">
        <v>81</v>
      </c>
      <c r="AW1097" s="13" t="s">
        <v>37</v>
      </c>
      <c r="AX1097" s="13" t="s">
        <v>73</v>
      </c>
      <c r="AY1097" s="227" t="s">
        <v>159</v>
      </c>
    </row>
    <row r="1098" spans="2:65" s="1" customFormat="1" ht="22.5" customHeight="1">
      <c r="B1098" s="34"/>
      <c r="C1098" s="192" t="s">
        <v>1146</v>
      </c>
      <c r="D1098" s="192" t="s">
        <v>161</v>
      </c>
      <c r="E1098" s="193" t="s">
        <v>1147</v>
      </c>
      <c r="F1098" s="194" t="s">
        <v>1148</v>
      </c>
      <c r="G1098" s="195" t="s">
        <v>235</v>
      </c>
      <c r="H1098" s="196">
        <v>29.8</v>
      </c>
      <c r="I1098" s="197"/>
      <c r="J1098" s="198">
        <f>ROUND(I1098*H1098,2)</f>
        <v>0</v>
      </c>
      <c r="K1098" s="194" t="s">
        <v>165</v>
      </c>
      <c r="L1098" s="54"/>
      <c r="M1098" s="199" t="s">
        <v>20</v>
      </c>
      <c r="N1098" s="200" t="s">
        <v>44</v>
      </c>
      <c r="O1098" s="35"/>
      <c r="P1098" s="201">
        <f>O1098*H1098</f>
        <v>0</v>
      </c>
      <c r="Q1098" s="201">
        <v>0</v>
      </c>
      <c r="R1098" s="201">
        <f>Q1098*H1098</f>
        <v>0</v>
      </c>
      <c r="S1098" s="201">
        <v>0.015</v>
      </c>
      <c r="T1098" s="202">
        <f>S1098*H1098</f>
        <v>0.447</v>
      </c>
      <c r="AR1098" s="17" t="s">
        <v>255</v>
      </c>
      <c r="AT1098" s="17" t="s">
        <v>161</v>
      </c>
      <c r="AU1098" s="17" t="s">
        <v>176</v>
      </c>
      <c r="AY1098" s="17" t="s">
        <v>159</v>
      </c>
      <c r="BE1098" s="203">
        <f>IF(N1098="základní",J1098,0)</f>
        <v>0</v>
      </c>
      <c r="BF1098" s="203">
        <f>IF(N1098="snížená",J1098,0)</f>
        <v>0</v>
      </c>
      <c r="BG1098" s="203">
        <f>IF(N1098="zákl. přenesená",J1098,0)</f>
        <v>0</v>
      </c>
      <c r="BH1098" s="203">
        <f>IF(N1098="sníž. přenesená",J1098,0)</f>
        <v>0</v>
      </c>
      <c r="BI1098" s="203">
        <f>IF(N1098="nulová",J1098,0)</f>
        <v>0</v>
      </c>
      <c r="BJ1098" s="17" t="s">
        <v>22</v>
      </c>
      <c r="BK1098" s="203">
        <f>ROUND(I1098*H1098,2)</f>
        <v>0</v>
      </c>
      <c r="BL1098" s="17" t="s">
        <v>255</v>
      </c>
      <c r="BM1098" s="17" t="s">
        <v>1149</v>
      </c>
    </row>
    <row r="1099" spans="2:51" s="12" customFormat="1" ht="27">
      <c r="B1099" s="204"/>
      <c r="C1099" s="205"/>
      <c r="D1099" s="206" t="s">
        <v>168</v>
      </c>
      <c r="E1099" s="207" t="s">
        <v>20</v>
      </c>
      <c r="F1099" s="208" t="s">
        <v>1150</v>
      </c>
      <c r="G1099" s="205"/>
      <c r="H1099" s="209" t="s">
        <v>20</v>
      </c>
      <c r="I1099" s="210"/>
      <c r="J1099" s="205"/>
      <c r="K1099" s="205"/>
      <c r="L1099" s="211"/>
      <c r="M1099" s="212"/>
      <c r="N1099" s="213"/>
      <c r="O1099" s="213"/>
      <c r="P1099" s="213"/>
      <c r="Q1099" s="213"/>
      <c r="R1099" s="213"/>
      <c r="S1099" s="213"/>
      <c r="T1099" s="214"/>
      <c r="AT1099" s="215" t="s">
        <v>168</v>
      </c>
      <c r="AU1099" s="215" t="s">
        <v>176</v>
      </c>
      <c r="AV1099" s="12" t="s">
        <v>22</v>
      </c>
      <c r="AW1099" s="12" t="s">
        <v>37</v>
      </c>
      <c r="AX1099" s="12" t="s">
        <v>73</v>
      </c>
      <c r="AY1099" s="215" t="s">
        <v>159</v>
      </c>
    </row>
    <row r="1100" spans="2:51" s="12" customFormat="1" ht="13.5">
      <c r="B1100" s="204"/>
      <c r="C1100" s="205"/>
      <c r="D1100" s="206" t="s">
        <v>168</v>
      </c>
      <c r="E1100" s="207" t="s">
        <v>20</v>
      </c>
      <c r="F1100" s="208" t="s">
        <v>170</v>
      </c>
      <c r="G1100" s="205"/>
      <c r="H1100" s="209" t="s">
        <v>20</v>
      </c>
      <c r="I1100" s="210"/>
      <c r="J1100" s="205"/>
      <c r="K1100" s="205"/>
      <c r="L1100" s="211"/>
      <c r="M1100" s="212"/>
      <c r="N1100" s="213"/>
      <c r="O1100" s="213"/>
      <c r="P1100" s="213"/>
      <c r="Q1100" s="213"/>
      <c r="R1100" s="213"/>
      <c r="S1100" s="213"/>
      <c r="T1100" s="214"/>
      <c r="AT1100" s="215" t="s">
        <v>168</v>
      </c>
      <c r="AU1100" s="215" t="s">
        <v>176</v>
      </c>
      <c r="AV1100" s="12" t="s">
        <v>22</v>
      </c>
      <c r="AW1100" s="12" t="s">
        <v>37</v>
      </c>
      <c r="AX1100" s="12" t="s">
        <v>73</v>
      </c>
      <c r="AY1100" s="215" t="s">
        <v>159</v>
      </c>
    </row>
    <row r="1101" spans="2:51" s="12" customFormat="1" ht="13.5">
      <c r="B1101" s="204"/>
      <c r="C1101" s="205"/>
      <c r="D1101" s="206" t="s">
        <v>168</v>
      </c>
      <c r="E1101" s="207" t="s">
        <v>20</v>
      </c>
      <c r="F1101" s="208" t="s">
        <v>308</v>
      </c>
      <c r="G1101" s="205"/>
      <c r="H1101" s="209" t="s">
        <v>20</v>
      </c>
      <c r="I1101" s="210"/>
      <c r="J1101" s="205"/>
      <c r="K1101" s="205"/>
      <c r="L1101" s="211"/>
      <c r="M1101" s="212"/>
      <c r="N1101" s="213"/>
      <c r="O1101" s="213"/>
      <c r="P1101" s="213"/>
      <c r="Q1101" s="213"/>
      <c r="R1101" s="213"/>
      <c r="S1101" s="213"/>
      <c r="T1101" s="214"/>
      <c r="AT1101" s="215" t="s">
        <v>168</v>
      </c>
      <c r="AU1101" s="215" t="s">
        <v>176</v>
      </c>
      <c r="AV1101" s="12" t="s">
        <v>22</v>
      </c>
      <c r="AW1101" s="12" t="s">
        <v>37</v>
      </c>
      <c r="AX1101" s="12" t="s">
        <v>73</v>
      </c>
      <c r="AY1101" s="215" t="s">
        <v>159</v>
      </c>
    </row>
    <row r="1102" spans="2:51" s="13" customFormat="1" ht="13.5">
      <c r="B1102" s="216"/>
      <c r="C1102" s="217"/>
      <c r="D1102" s="218" t="s">
        <v>168</v>
      </c>
      <c r="E1102" s="219" t="s">
        <v>20</v>
      </c>
      <c r="F1102" s="220" t="s">
        <v>1151</v>
      </c>
      <c r="G1102" s="217"/>
      <c r="H1102" s="221">
        <v>29.8</v>
      </c>
      <c r="I1102" s="222"/>
      <c r="J1102" s="217"/>
      <c r="K1102" s="217"/>
      <c r="L1102" s="223"/>
      <c r="M1102" s="224"/>
      <c r="N1102" s="225"/>
      <c r="O1102" s="225"/>
      <c r="P1102" s="225"/>
      <c r="Q1102" s="225"/>
      <c r="R1102" s="225"/>
      <c r="S1102" s="225"/>
      <c r="T1102" s="226"/>
      <c r="AT1102" s="227" t="s">
        <v>168</v>
      </c>
      <c r="AU1102" s="227" t="s">
        <v>176</v>
      </c>
      <c r="AV1102" s="13" t="s">
        <v>81</v>
      </c>
      <c r="AW1102" s="13" t="s">
        <v>37</v>
      </c>
      <c r="AX1102" s="13" t="s">
        <v>73</v>
      </c>
      <c r="AY1102" s="227" t="s">
        <v>159</v>
      </c>
    </row>
    <row r="1103" spans="2:65" s="1" customFormat="1" ht="22.5" customHeight="1">
      <c r="B1103" s="34"/>
      <c r="C1103" s="192" t="s">
        <v>1152</v>
      </c>
      <c r="D1103" s="192" t="s">
        <v>161</v>
      </c>
      <c r="E1103" s="193" t="s">
        <v>1153</v>
      </c>
      <c r="F1103" s="194" t="s">
        <v>1154</v>
      </c>
      <c r="G1103" s="195" t="s">
        <v>489</v>
      </c>
      <c r="H1103" s="196">
        <v>99.5</v>
      </c>
      <c r="I1103" s="197"/>
      <c r="J1103" s="198">
        <f>ROUND(I1103*H1103,2)</f>
        <v>0</v>
      </c>
      <c r="K1103" s="194" t="s">
        <v>165</v>
      </c>
      <c r="L1103" s="54"/>
      <c r="M1103" s="199" t="s">
        <v>20</v>
      </c>
      <c r="N1103" s="200" t="s">
        <v>44</v>
      </c>
      <c r="O1103" s="35"/>
      <c r="P1103" s="201">
        <f>O1103*H1103</f>
        <v>0</v>
      </c>
      <c r="Q1103" s="201">
        <v>0</v>
      </c>
      <c r="R1103" s="201">
        <f>Q1103*H1103</f>
        <v>0</v>
      </c>
      <c r="S1103" s="201">
        <v>0.0003</v>
      </c>
      <c r="T1103" s="202">
        <f>S1103*H1103</f>
        <v>0.029849999999999998</v>
      </c>
      <c r="AR1103" s="17" t="s">
        <v>255</v>
      </c>
      <c r="AT1103" s="17" t="s">
        <v>161</v>
      </c>
      <c r="AU1103" s="17" t="s">
        <v>176</v>
      </c>
      <c r="AY1103" s="17" t="s">
        <v>159</v>
      </c>
      <c r="BE1103" s="203">
        <f>IF(N1103="základní",J1103,0)</f>
        <v>0</v>
      </c>
      <c r="BF1103" s="203">
        <f>IF(N1103="snížená",J1103,0)</f>
        <v>0</v>
      </c>
      <c r="BG1103" s="203">
        <f>IF(N1103="zákl. přenesená",J1103,0)</f>
        <v>0</v>
      </c>
      <c r="BH1103" s="203">
        <f>IF(N1103="sníž. přenesená",J1103,0)</f>
        <v>0</v>
      </c>
      <c r="BI1103" s="203">
        <f>IF(N1103="nulová",J1103,0)</f>
        <v>0</v>
      </c>
      <c r="BJ1103" s="17" t="s">
        <v>22</v>
      </c>
      <c r="BK1103" s="203">
        <f>ROUND(I1103*H1103,2)</f>
        <v>0</v>
      </c>
      <c r="BL1103" s="17" t="s">
        <v>255</v>
      </c>
      <c r="BM1103" s="17" t="s">
        <v>1155</v>
      </c>
    </row>
    <row r="1104" spans="2:51" s="12" customFormat="1" ht="27">
      <c r="B1104" s="204"/>
      <c r="C1104" s="205"/>
      <c r="D1104" s="206" t="s">
        <v>168</v>
      </c>
      <c r="E1104" s="207" t="s">
        <v>20</v>
      </c>
      <c r="F1104" s="208" t="s">
        <v>1156</v>
      </c>
      <c r="G1104" s="205"/>
      <c r="H1104" s="209" t="s">
        <v>20</v>
      </c>
      <c r="I1104" s="210"/>
      <c r="J1104" s="205"/>
      <c r="K1104" s="205"/>
      <c r="L1104" s="211"/>
      <c r="M1104" s="212"/>
      <c r="N1104" s="213"/>
      <c r="O1104" s="213"/>
      <c r="P1104" s="213"/>
      <c r="Q1104" s="213"/>
      <c r="R1104" s="213"/>
      <c r="S1104" s="213"/>
      <c r="T1104" s="214"/>
      <c r="AT1104" s="215" t="s">
        <v>168</v>
      </c>
      <c r="AU1104" s="215" t="s">
        <v>176</v>
      </c>
      <c r="AV1104" s="12" t="s">
        <v>22</v>
      </c>
      <c r="AW1104" s="12" t="s">
        <v>37</v>
      </c>
      <c r="AX1104" s="12" t="s">
        <v>73</v>
      </c>
      <c r="AY1104" s="215" t="s">
        <v>159</v>
      </c>
    </row>
    <row r="1105" spans="2:51" s="12" customFormat="1" ht="13.5">
      <c r="B1105" s="204"/>
      <c r="C1105" s="205"/>
      <c r="D1105" s="206" t="s">
        <v>168</v>
      </c>
      <c r="E1105" s="207" t="s">
        <v>20</v>
      </c>
      <c r="F1105" s="208" t="s">
        <v>170</v>
      </c>
      <c r="G1105" s="205"/>
      <c r="H1105" s="209" t="s">
        <v>20</v>
      </c>
      <c r="I1105" s="210"/>
      <c r="J1105" s="205"/>
      <c r="K1105" s="205"/>
      <c r="L1105" s="211"/>
      <c r="M1105" s="212"/>
      <c r="N1105" s="213"/>
      <c r="O1105" s="213"/>
      <c r="P1105" s="213"/>
      <c r="Q1105" s="213"/>
      <c r="R1105" s="213"/>
      <c r="S1105" s="213"/>
      <c r="T1105" s="214"/>
      <c r="AT1105" s="215" t="s">
        <v>168</v>
      </c>
      <c r="AU1105" s="215" t="s">
        <v>176</v>
      </c>
      <c r="AV1105" s="12" t="s">
        <v>22</v>
      </c>
      <c r="AW1105" s="12" t="s">
        <v>37</v>
      </c>
      <c r="AX1105" s="12" t="s">
        <v>73</v>
      </c>
      <c r="AY1105" s="215" t="s">
        <v>159</v>
      </c>
    </row>
    <row r="1106" spans="2:51" s="12" customFormat="1" ht="13.5">
      <c r="B1106" s="204"/>
      <c r="C1106" s="205"/>
      <c r="D1106" s="206" t="s">
        <v>168</v>
      </c>
      <c r="E1106" s="207" t="s">
        <v>20</v>
      </c>
      <c r="F1106" s="208" t="s">
        <v>304</v>
      </c>
      <c r="G1106" s="205"/>
      <c r="H1106" s="209" t="s">
        <v>20</v>
      </c>
      <c r="I1106" s="210"/>
      <c r="J1106" s="205"/>
      <c r="K1106" s="205"/>
      <c r="L1106" s="211"/>
      <c r="M1106" s="212"/>
      <c r="N1106" s="213"/>
      <c r="O1106" s="213"/>
      <c r="P1106" s="213"/>
      <c r="Q1106" s="213"/>
      <c r="R1106" s="213"/>
      <c r="S1106" s="213"/>
      <c r="T1106" s="214"/>
      <c r="AT1106" s="215" t="s">
        <v>168</v>
      </c>
      <c r="AU1106" s="215" t="s">
        <v>176</v>
      </c>
      <c r="AV1106" s="12" t="s">
        <v>22</v>
      </c>
      <c r="AW1106" s="12" t="s">
        <v>37</v>
      </c>
      <c r="AX1106" s="12" t="s">
        <v>73</v>
      </c>
      <c r="AY1106" s="215" t="s">
        <v>159</v>
      </c>
    </row>
    <row r="1107" spans="2:51" s="13" customFormat="1" ht="13.5">
      <c r="B1107" s="216"/>
      <c r="C1107" s="217"/>
      <c r="D1107" s="206" t="s">
        <v>168</v>
      </c>
      <c r="E1107" s="240" t="s">
        <v>20</v>
      </c>
      <c r="F1107" s="238" t="s">
        <v>1157</v>
      </c>
      <c r="G1107" s="217"/>
      <c r="H1107" s="239">
        <v>10</v>
      </c>
      <c r="I1107" s="222"/>
      <c r="J1107" s="217"/>
      <c r="K1107" s="217"/>
      <c r="L1107" s="223"/>
      <c r="M1107" s="224"/>
      <c r="N1107" s="225"/>
      <c r="O1107" s="225"/>
      <c r="P1107" s="225"/>
      <c r="Q1107" s="225"/>
      <c r="R1107" s="225"/>
      <c r="S1107" s="225"/>
      <c r="T1107" s="226"/>
      <c r="AT1107" s="227" t="s">
        <v>168</v>
      </c>
      <c r="AU1107" s="227" t="s">
        <v>176</v>
      </c>
      <c r="AV1107" s="13" t="s">
        <v>81</v>
      </c>
      <c r="AW1107" s="13" t="s">
        <v>37</v>
      </c>
      <c r="AX1107" s="13" t="s">
        <v>73</v>
      </c>
      <c r="AY1107" s="227" t="s">
        <v>159</v>
      </c>
    </row>
    <row r="1108" spans="2:51" s="12" customFormat="1" ht="13.5">
      <c r="B1108" s="204"/>
      <c r="C1108" s="205"/>
      <c r="D1108" s="206" t="s">
        <v>168</v>
      </c>
      <c r="E1108" s="207" t="s">
        <v>20</v>
      </c>
      <c r="F1108" s="208" t="s">
        <v>317</v>
      </c>
      <c r="G1108" s="205"/>
      <c r="H1108" s="209" t="s">
        <v>20</v>
      </c>
      <c r="I1108" s="210"/>
      <c r="J1108" s="205"/>
      <c r="K1108" s="205"/>
      <c r="L1108" s="211"/>
      <c r="M1108" s="212"/>
      <c r="N1108" s="213"/>
      <c r="O1108" s="213"/>
      <c r="P1108" s="213"/>
      <c r="Q1108" s="213"/>
      <c r="R1108" s="213"/>
      <c r="S1108" s="213"/>
      <c r="T1108" s="214"/>
      <c r="AT1108" s="215" t="s">
        <v>168</v>
      </c>
      <c r="AU1108" s="215" t="s">
        <v>176</v>
      </c>
      <c r="AV1108" s="12" t="s">
        <v>22</v>
      </c>
      <c r="AW1108" s="12" t="s">
        <v>37</v>
      </c>
      <c r="AX1108" s="12" t="s">
        <v>73</v>
      </c>
      <c r="AY1108" s="215" t="s">
        <v>159</v>
      </c>
    </row>
    <row r="1109" spans="2:51" s="13" customFormat="1" ht="13.5">
      <c r="B1109" s="216"/>
      <c r="C1109" s="217"/>
      <c r="D1109" s="206" t="s">
        <v>168</v>
      </c>
      <c r="E1109" s="240" t="s">
        <v>20</v>
      </c>
      <c r="F1109" s="238" t="s">
        <v>1158</v>
      </c>
      <c r="G1109" s="217"/>
      <c r="H1109" s="239">
        <v>9.8</v>
      </c>
      <c r="I1109" s="222"/>
      <c r="J1109" s="217"/>
      <c r="K1109" s="217"/>
      <c r="L1109" s="223"/>
      <c r="M1109" s="224"/>
      <c r="N1109" s="225"/>
      <c r="O1109" s="225"/>
      <c r="P1109" s="225"/>
      <c r="Q1109" s="225"/>
      <c r="R1109" s="225"/>
      <c r="S1109" s="225"/>
      <c r="T1109" s="226"/>
      <c r="AT1109" s="227" t="s">
        <v>168</v>
      </c>
      <c r="AU1109" s="227" t="s">
        <v>176</v>
      </c>
      <c r="AV1109" s="13" t="s">
        <v>81</v>
      </c>
      <c r="AW1109" s="13" t="s">
        <v>37</v>
      </c>
      <c r="AX1109" s="13" t="s">
        <v>73</v>
      </c>
      <c r="AY1109" s="227" t="s">
        <v>159</v>
      </c>
    </row>
    <row r="1110" spans="2:51" s="13" customFormat="1" ht="13.5">
      <c r="B1110" s="216"/>
      <c r="C1110" s="217"/>
      <c r="D1110" s="206" t="s">
        <v>168</v>
      </c>
      <c r="E1110" s="240" t="s">
        <v>20</v>
      </c>
      <c r="F1110" s="238" t="s">
        <v>1159</v>
      </c>
      <c r="G1110" s="217"/>
      <c r="H1110" s="239">
        <v>17.1</v>
      </c>
      <c r="I1110" s="222"/>
      <c r="J1110" s="217"/>
      <c r="K1110" s="217"/>
      <c r="L1110" s="223"/>
      <c r="M1110" s="224"/>
      <c r="N1110" s="225"/>
      <c r="O1110" s="225"/>
      <c r="P1110" s="225"/>
      <c r="Q1110" s="225"/>
      <c r="R1110" s="225"/>
      <c r="S1110" s="225"/>
      <c r="T1110" s="226"/>
      <c r="AT1110" s="227" t="s">
        <v>168</v>
      </c>
      <c r="AU1110" s="227" t="s">
        <v>176</v>
      </c>
      <c r="AV1110" s="13" t="s">
        <v>81</v>
      </c>
      <c r="AW1110" s="13" t="s">
        <v>37</v>
      </c>
      <c r="AX1110" s="13" t="s">
        <v>73</v>
      </c>
      <c r="AY1110" s="227" t="s">
        <v>159</v>
      </c>
    </row>
    <row r="1111" spans="2:51" s="13" customFormat="1" ht="13.5">
      <c r="B1111" s="216"/>
      <c r="C1111" s="217"/>
      <c r="D1111" s="206" t="s">
        <v>168</v>
      </c>
      <c r="E1111" s="240" t="s">
        <v>20</v>
      </c>
      <c r="F1111" s="238" t="s">
        <v>1160</v>
      </c>
      <c r="G1111" s="217"/>
      <c r="H1111" s="239">
        <v>10.7</v>
      </c>
      <c r="I1111" s="222"/>
      <c r="J1111" s="217"/>
      <c r="K1111" s="217"/>
      <c r="L1111" s="223"/>
      <c r="M1111" s="224"/>
      <c r="N1111" s="225"/>
      <c r="O1111" s="225"/>
      <c r="P1111" s="225"/>
      <c r="Q1111" s="225"/>
      <c r="R1111" s="225"/>
      <c r="S1111" s="225"/>
      <c r="T1111" s="226"/>
      <c r="AT1111" s="227" t="s">
        <v>168</v>
      </c>
      <c r="AU1111" s="227" t="s">
        <v>176</v>
      </c>
      <c r="AV1111" s="13" t="s">
        <v>81</v>
      </c>
      <c r="AW1111" s="13" t="s">
        <v>37</v>
      </c>
      <c r="AX1111" s="13" t="s">
        <v>73</v>
      </c>
      <c r="AY1111" s="227" t="s">
        <v>159</v>
      </c>
    </row>
    <row r="1112" spans="2:51" s="12" customFormat="1" ht="13.5">
      <c r="B1112" s="204"/>
      <c r="C1112" s="205"/>
      <c r="D1112" s="206" t="s">
        <v>168</v>
      </c>
      <c r="E1112" s="207" t="s">
        <v>20</v>
      </c>
      <c r="F1112" s="208" t="s">
        <v>319</v>
      </c>
      <c r="G1112" s="205"/>
      <c r="H1112" s="209" t="s">
        <v>20</v>
      </c>
      <c r="I1112" s="210"/>
      <c r="J1112" s="205"/>
      <c r="K1112" s="205"/>
      <c r="L1112" s="211"/>
      <c r="M1112" s="212"/>
      <c r="N1112" s="213"/>
      <c r="O1112" s="213"/>
      <c r="P1112" s="213"/>
      <c r="Q1112" s="213"/>
      <c r="R1112" s="213"/>
      <c r="S1112" s="213"/>
      <c r="T1112" s="214"/>
      <c r="AT1112" s="215" t="s">
        <v>168</v>
      </c>
      <c r="AU1112" s="215" t="s">
        <v>176</v>
      </c>
      <c r="AV1112" s="12" t="s">
        <v>22</v>
      </c>
      <c r="AW1112" s="12" t="s">
        <v>37</v>
      </c>
      <c r="AX1112" s="12" t="s">
        <v>73</v>
      </c>
      <c r="AY1112" s="215" t="s">
        <v>159</v>
      </c>
    </row>
    <row r="1113" spans="2:51" s="13" customFormat="1" ht="13.5">
      <c r="B1113" s="216"/>
      <c r="C1113" s="217"/>
      <c r="D1113" s="206" t="s">
        <v>168</v>
      </c>
      <c r="E1113" s="240" t="s">
        <v>20</v>
      </c>
      <c r="F1113" s="238" t="s">
        <v>1161</v>
      </c>
      <c r="G1113" s="217"/>
      <c r="H1113" s="239">
        <v>14.8</v>
      </c>
      <c r="I1113" s="222"/>
      <c r="J1113" s="217"/>
      <c r="K1113" s="217"/>
      <c r="L1113" s="223"/>
      <c r="M1113" s="224"/>
      <c r="N1113" s="225"/>
      <c r="O1113" s="225"/>
      <c r="P1113" s="225"/>
      <c r="Q1113" s="225"/>
      <c r="R1113" s="225"/>
      <c r="S1113" s="225"/>
      <c r="T1113" s="226"/>
      <c r="AT1113" s="227" t="s">
        <v>168</v>
      </c>
      <c r="AU1113" s="227" t="s">
        <v>176</v>
      </c>
      <c r="AV1113" s="13" t="s">
        <v>81</v>
      </c>
      <c r="AW1113" s="13" t="s">
        <v>37</v>
      </c>
      <c r="AX1113" s="13" t="s">
        <v>73</v>
      </c>
      <c r="AY1113" s="227" t="s">
        <v>159</v>
      </c>
    </row>
    <row r="1114" spans="2:51" s="13" customFormat="1" ht="13.5">
      <c r="B1114" s="216"/>
      <c r="C1114" s="217"/>
      <c r="D1114" s="206" t="s">
        <v>168</v>
      </c>
      <c r="E1114" s="240" t="s">
        <v>20</v>
      </c>
      <c r="F1114" s="238" t="s">
        <v>1162</v>
      </c>
      <c r="G1114" s="217"/>
      <c r="H1114" s="239">
        <v>9.1</v>
      </c>
      <c r="I1114" s="222"/>
      <c r="J1114" s="217"/>
      <c r="K1114" s="217"/>
      <c r="L1114" s="223"/>
      <c r="M1114" s="224"/>
      <c r="N1114" s="225"/>
      <c r="O1114" s="225"/>
      <c r="P1114" s="225"/>
      <c r="Q1114" s="225"/>
      <c r="R1114" s="225"/>
      <c r="S1114" s="225"/>
      <c r="T1114" s="226"/>
      <c r="AT1114" s="227" t="s">
        <v>168</v>
      </c>
      <c r="AU1114" s="227" t="s">
        <v>176</v>
      </c>
      <c r="AV1114" s="13" t="s">
        <v>81</v>
      </c>
      <c r="AW1114" s="13" t="s">
        <v>37</v>
      </c>
      <c r="AX1114" s="13" t="s">
        <v>73</v>
      </c>
      <c r="AY1114" s="227" t="s">
        <v>159</v>
      </c>
    </row>
    <row r="1115" spans="2:51" s="12" customFormat="1" ht="13.5">
      <c r="B1115" s="204"/>
      <c r="C1115" s="205"/>
      <c r="D1115" s="206" t="s">
        <v>168</v>
      </c>
      <c r="E1115" s="207" t="s">
        <v>20</v>
      </c>
      <c r="F1115" s="208" t="s">
        <v>306</v>
      </c>
      <c r="G1115" s="205"/>
      <c r="H1115" s="209" t="s">
        <v>20</v>
      </c>
      <c r="I1115" s="210"/>
      <c r="J1115" s="205"/>
      <c r="K1115" s="205"/>
      <c r="L1115" s="211"/>
      <c r="M1115" s="212"/>
      <c r="N1115" s="213"/>
      <c r="O1115" s="213"/>
      <c r="P1115" s="213"/>
      <c r="Q1115" s="213"/>
      <c r="R1115" s="213"/>
      <c r="S1115" s="213"/>
      <c r="T1115" s="214"/>
      <c r="AT1115" s="215" t="s">
        <v>168</v>
      </c>
      <c r="AU1115" s="215" t="s">
        <v>176</v>
      </c>
      <c r="AV1115" s="12" t="s">
        <v>22</v>
      </c>
      <c r="AW1115" s="12" t="s">
        <v>37</v>
      </c>
      <c r="AX1115" s="12" t="s">
        <v>73</v>
      </c>
      <c r="AY1115" s="215" t="s">
        <v>159</v>
      </c>
    </row>
    <row r="1116" spans="2:51" s="13" customFormat="1" ht="13.5">
      <c r="B1116" s="216"/>
      <c r="C1116" s="217"/>
      <c r="D1116" s="206" t="s">
        <v>168</v>
      </c>
      <c r="E1116" s="240" t="s">
        <v>20</v>
      </c>
      <c r="F1116" s="238" t="s">
        <v>1163</v>
      </c>
      <c r="G1116" s="217"/>
      <c r="H1116" s="239">
        <v>11.8</v>
      </c>
      <c r="I1116" s="222"/>
      <c r="J1116" s="217"/>
      <c r="K1116" s="217"/>
      <c r="L1116" s="223"/>
      <c r="M1116" s="224"/>
      <c r="N1116" s="225"/>
      <c r="O1116" s="225"/>
      <c r="P1116" s="225"/>
      <c r="Q1116" s="225"/>
      <c r="R1116" s="225"/>
      <c r="S1116" s="225"/>
      <c r="T1116" s="226"/>
      <c r="AT1116" s="227" t="s">
        <v>168</v>
      </c>
      <c r="AU1116" s="227" t="s">
        <v>176</v>
      </c>
      <c r="AV1116" s="13" t="s">
        <v>81</v>
      </c>
      <c r="AW1116" s="13" t="s">
        <v>37</v>
      </c>
      <c r="AX1116" s="13" t="s">
        <v>73</v>
      </c>
      <c r="AY1116" s="227" t="s">
        <v>159</v>
      </c>
    </row>
    <row r="1117" spans="2:51" s="13" customFormat="1" ht="13.5">
      <c r="B1117" s="216"/>
      <c r="C1117" s="217"/>
      <c r="D1117" s="218" t="s">
        <v>168</v>
      </c>
      <c r="E1117" s="219" t="s">
        <v>20</v>
      </c>
      <c r="F1117" s="220" t="s">
        <v>1164</v>
      </c>
      <c r="G1117" s="217"/>
      <c r="H1117" s="221">
        <v>16.2</v>
      </c>
      <c r="I1117" s="222"/>
      <c r="J1117" s="217"/>
      <c r="K1117" s="217"/>
      <c r="L1117" s="223"/>
      <c r="M1117" s="224"/>
      <c r="N1117" s="225"/>
      <c r="O1117" s="225"/>
      <c r="P1117" s="225"/>
      <c r="Q1117" s="225"/>
      <c r="R1117" s="225"/>
      <c r="S1117" s="225"/>
      <c r="T1117" s="226"/>
      <c r="AT1117" s="227" t="s">
        <v>168</v>
      </c>
      <c r="AU1117" s="227" t="s">
        <v>176</v>
      </c>
      <c r="AV1117" s="13" t="s">
        <v>81</v>
      </c>
      <c r="AW1117" s="13" t="s">
        <v>37</v>
      </c>
      <c r="AX1117" s="13" t="s">
        <v>73</v>
      </c>
      <c r="AY1117" s="227" t="s">
        <v>159</v>
      </c>
    </row>
    <row r="1118" spans="2:65" s="1" customFormat="1" ht="22.5" customHeight="1">
      <c r="B1118" s="34"/>
      <c r="C1118" s="192" t="s">
        <v>1165</v>
      </c>
      <c r="D1118" s="192" t="s">
        <v>161</v>
      </c>
      <c r="E1118" s="193" t="s">
        <v>1166</v>
      </c>
      <c r="F1118" s="194" t="s">
        <v>1167</v>
      </c>
      <c r="G1118" s="195" t="s">
        <v>235</v>
      </c>
      <c r="H1118" s="196">
        <v>127.54</v>
      </c>
      <c r="I1118" s="197"/>
      <c r="J1118" s="198">
        <f>ROUND(I1118*H1118,2)</f>
        <v>0</v>
      </c>
      <c r="K1118" s="194" t="s">
        <v>165</v>
      </c>
      <c r="L1118" s="54"/>
      <c r="M1118" s="199" t="s">
        <v>20</v>
      </c>
      <c r="N1118" s="200" t="s">
        <v>44</v>
      </c>
      <c r="O1118" s="35"/>
      <c r="P1118" s="201">
        <f>O1118*H1118</f>
        <v>0</v>
      </c>
      <c r="Q1118" s="201">
        <v>0</v>
      </c>
      <c r="R1118" s="201">
        <f>Q1118*H1118</f>
        <v>0</v>
      </c>
      <c r="S1118" s="201">
        <v>0.003</v>
      </c>
      <c r="T1118" s="202">
        <f>S1118*H1118</f>
        <v>0.38262</v>
      </c>
      <c r="AR1118" s="17" t="s">
        <v>255</v>
      </c>
      <c r="AT1118" s="17" t="s">
        <v>161</v>
      </c>
      <c r="AU1118" s="17" t="s">
        <v>176</v>
      </c>
      <c r="AY1118" s="17" t="s">
        <v>159</v>
      </c>
      <c r="BE1118" s="203">
        <f>IF(N1118="základní",J1118,0)</f>
        <v>0</v>
      </c>
      <c r="BF1118" s="203">
        <f>IF(N1118="snížená",J1118,0)</f>
        <v>0</v>
      </c>
      <c r="BG1118" s="203">
        <f>IF(N1118="zákl. přenesená",J1118,0)</f>
        <v>0</v>
      </c>
      <c r="BH1118" s="203">
        <f>IF(N1118="sníž. přenesená",J1118,0)</f>
        <v>0</v>
      </c>
      <c r="BI1118" s="203">
        <f>IF(N1118="nulová",J1118,0)</f>
        <v>0</v>
      </c>
      <c r="BJ1118" s="17" t="s">
        <v>22</v>
      </c>
      <c r="BK1118" s="203">
        <f>ROUND(I1118*H1118,2)</f>
        <v>0</v>
      </c>
      <c r="BL1118" s="17" t="s">
        <v>255</v>
      </c>
      <c r="BM1118" s="17" t="s">
        <v>1168</v>
      </c>
    </row>
    <row r="1119" spans="2:51" s="12" customFormat="1" ht="27">
      <c r="B1119" s="204"/>
      <c r="C1119" s="205"/>
      <c r="D1119" s="206" t="s">
        <v>168</v>
      </c>
      <c r="E1119" s="207" t="s">
        <v>20</v>
      </c>
      <c r="F1119" s="208" t="s">
        <v>1156</v>
      </c>
      <c r="G1119" s="205"/>
      <c r="H1119" s="209" t="s">
        <v>20</v>
      </c>
      <c r="I1119" s="210"/>
      <c r="J1119" s="205"/>
      <c r="K1119" s="205"/>
      <c r="L1119" s="211"/>
      <c r="M1119" s="212"/>
      <c r="N1119" s="213"/>
      <c r="O1119" s="213"/>
      <c r="P1119" s="213"/>
      <c r="Q1119" s="213"/>
      <c r="R1119" s="213"/>
      <c r="S1119" s="213"/>
      <c r="T1119" s="214"/>
      <c r="AT1119" s="215" t="s">
        <v>168</v>
      </c>
      <c r="AU1119" s="215" t="s">
        <v>176</v>
      </c>
      <c r="AV1119" s="12" t="s">
        <v>22</v>
      </c>
      <c r="AW1119" s="12" t="s">
        <v>37</v>
      </c>
      <c r="AX1119" s="12" t="s">
        <v>73</v>
      </c>
      <c r="AY1119" s="215" t="s">
        <v>159</v>
      </c>
    </row>
    <row r="1120" spans="2:51" s="12" customFormat="1" ht="13.5">
      <c r="B1120" s="204"/>
      <c r="C1120" s="205"/>
      <c r="D1120" s="206" t="s">
        <v>168</v>
      </c>
      <c r="E1120" s="207" t="s">
        <v>20</v>
      </c>
      <c r="F1120" s="208" t="s">
        <v>170</v>
      </c>
      <c r="G1120" s="205"/>
      <c r="H1120" s="209" t="s">
        <v>20</v>
      </c>
      <c r="I1120" s="210"/>
      <c r="J1120" s="205"/>
      <c r="K1120" s="205"/>
      <c r="L1120" s="211"/>
      <c r="M1120" s="212"/>
      <c r="N1120" s="213"/>
      <c r="O1120" s="213"/>
      <c r="P1120" s="213"/>
      <c r="Q1120" s="213"/>
      <c r="R1120" s="213"/>
      <c r="S1120" s="213"/>
      <c r="T1120" s="214"/>
      <c r="AT1120" s="215" t="s">
        <v>168</v>
      </c>
      <c r="AU1120" s="215" t="s">
        <v>176</v>
      </c>
      <c r="AV1120" s="12" t="s">
        <v>22</v>
      </c>
      <c r="AW1120" s="12" t="s">
        <v>37</v>
      </c>
      <c r="AX1120" s="12" t="s">
        <v>73</v>
      </c>
      <c r="AY1120" s="215" t="s">
        <v>159</v>
      </c>
    </row>
    <row r="1121" spans="2:51" s="12" customFormat="1" ht="13.5">
      <c r="B1121" s="204"/>
      <c r="C1121" s="205"/>
      <c r="D1121" s="206" t="s">
        <v>168</v>
      </c>
      <c r="E1121" s="207" t="s">
        <v>20</v>
      </c>
      <c r="F1121" s="208" t="s">
        <v>304</v>
      </c>
      <c r="G1121" s="205"/>
      <c r="H1121" s="209" t="s">
        <v>20</v>
      </c>
      <c r="I1121" s="210"/>
      <c r="J1121" s="205"/>
      <c r="K1121" s="205"/>
      <c r="L1121" s="211"/>
      <c r="M1121" s="212"/>
      <c r="N1121" s="213"/>
      <c r="O1121" s="213"/>
      <c r="P1121" s="213"/>
      <c r="Q1121" s="213"/>
      <c r="R1121" s="213"/>
      <c r="S1121" s="213"/>
      <c r="T1121" s="214"/>
      <c r="AT1121" s="215" t="s">
        <v>168</v>
      </c>
      <c r="AU1121" s="215" t="s">
        <v>176</v>
      </c>
      <c r="AV1121" s="12" t="s">
        <v>22</v>
      </c>
      <c r="AW1121" s="12" t="s">
        <v>37</v>
      </c>
      <c r="AX1121" s="12" t="s">
        <v>73</v>
      </c>
      <c r="AY1121" s="215" t="s">
        <v>159</v>
      </c>
    </row>
    <row r="1122" spans="2:51" s="13" customFormat="1" ht="13.5">
      <c r="B1122" s="216"/>
      <c r="C1122" s="217"/>
      <c r="D1122" s="206" t="s">
        <v>168</v>
      </c>
      <c r="E1122" s="240" t="s">
        <v>20</v>
      </c>
      <c r="F1122" s="238" t="s">
        <v>1169</v>
      </c>
      <c r="G1122" s="217"/>
      <c r="H1122" s="239">
        <v>45</v>
      </c>
      <c r="I1122" s="222"/>
      <c r="J1122" s="217"/>
      <c r="K1122" s="217"/>
      <c r="L1122" s="223"/>
      <c r="M1122" s="224"/>
      <c r="N1122" s="225"/>
      <c r="O1122" s="225"/>
      <c r="P1122" s="225"/>
      <c r="Q1122" s="225"/>
      <c r="R1122" s="225"/>
      <c r="S1122" s="225"/>
      <c r="T1122" s="226"/>
      <c r="AT1122" s="227" t="s">
        <v>168</v>
      </c>
      <c r="AU1122" s="227" t="s">
        <v>176</v>
      </c>
      <c r="AV1122" s="13" t="s">
        <v>81</v>
      </c>
      <c r="AW1122" s="13" t="s">
        <v>37</v>
      </c>
      <c r="AX1122" s="13" t="s">
        <v>73</v>
      </c>
      <c r="AY1122" s="227" t="s">
        <v>159</v>
      </c>
    </row>
    <row r="1123" spans="2:51" s="12" customFormat="1" ht="13.5">
      <c r="B1123" s="204"/>
      <c r="C1123" s="205"/>
      <c r="D1123" s="206" t="s">
        <v>168</v>
      </c>
      <c r="E1123" s="207" t="s">
        <v>20</v>
      </c>
      <c r="F1123" s="208" t="s">
        <v>317</v>
      </c>
      <c r="G1123" s="205"/>
      <c r="H1123" s="209" t="s">
        <v>20</v>
      </c>
      <c r="I1123" s="210"/>
      <c r="J1123" s="205"/>
      <c r="K1123" s="205"/>
      <c r="L1123" s="211"/>
      <c r="M1123" s="212"/>
      <c r="N1123" s="213"/>
      <c r="O1123" s="213"/>
      <c r="P1123" s="213"/>
      <c r="Q1123" s="213"/>
      <c r="R1123" s="213"/>
      <c r="S1123" s="213"/>
      <c r="T1123" s="214"/>
      <c r="AT1123" s="215" t="s">
        <v>168</v>
      </c>
      <c r="AU1123" s="215" t="s">
        <v>176</v>
      </c>
      <c r="AV1123" s="12" t="s">
        <v>22</v>
      </c>
      <c r="AW1123" s="12" t="s">
        <v>37</v>
      </c>
      <c r="AX1123" s="12" t="s">
        <v>73</v>
      </c>
      <c r="AY1123" s="215" t="s">
        <v>159</v>
      </c>
    </row>
    <row r="1124" spans="2:51" s="13" customFormat="1" ht="13.5">
      <c r="B1124" s="216"/>
      <c r="C1124" s="217"/>
      <c r="D1124" s="206" t="s">
        <v>168</v>
      </c>
      <c r="E1124" s="240" t="s">
        <v>20</v>
      </c>
      <c r="F1124" s="238" t="s">
        <v>1170</v>
      </c>
      <c r="G1124" s="217"/>
      <c r="H1124" s="239">
        <v>32.82</v>
      </c>
      <c r="I1124" s="222"/>
      <c r="J1124" s="217"/>
      <c r="K1124" s="217"/>
      <c r="L1124" s="223"/>
      <c r="M1124" s="224"/>
      <c r="N1124" s="225"/>
      <c r="O1124" s="225"/>
      <c r="P1124" s="225"/>
      <c r="Q1124" s="225"/>
      <c r="R1124" s="225"/>
      <c r="S1124" s="225"/>
      <c r="T1124" s="226"/>
      <c r="AT1124" s="227" t="s">
        <v>168</v>
      </c>
      <c r="AU1124" s="227" t="s">
        <v>176</v>
      </c>
      <c r="AV1124" s="13" t="s">
        <v>81</v>
      </c>
      <c r="AW1124" s="13" t="s">
        <v>37</v>
      </c>
      <c r="AX1124" s="13" t="s">
        <v>73</v>
      </c>
      <c r="AY1124" s="227" t="s">
        <v>159</v>
      </c>
    </row>
    <row r="1125" spans="2:51" s="12" customFormat="1" ht="13.5">
      <c r="B1125" s="204"/>
      <c r="C1125" s="205"/>
      <c r="D1125" s="206" t="s">
        <v>168</v>
      </c>
      <c r="E1125" s="207" t="s">
        <v>20</v>
      </c>
      <c r="F1125" s="208" t="s">
        <v>319</v>
      </c>
      <c r="G1125" s="205"/>
      <c r="H1125" s="209" t="s">
        <v>20</v>
      </c>
      <c r="I1125" s="210"/>
      <c r="J1125" s="205"/>
      <c r="K1125" s="205"/>
      <c r="L1125" s="211"/>
      <c r="M1125" s="212"/>
      <c r="N1125" s="213"/>
      <c r="O1125" s="213"/>
      <c r="P1125" s="213"/>
      <c r="Q1125" s="213"/>
      <c r="R1125" s="213"/>
      <c r="S1125" s="213"/>
      <c r="T1125" s="214"/>
      <c r="AT1125" s="215" t="s">
        <v>168</v>
      </c>
      <c r="AU1125" s="215" t="s">
        <v>176</v>
      </c>
      <c r="AV1125" s="12" t="s">
        <v>22</v>
      </c>
      <c r="AW1125" s="12" t="s">
        <v>37</v>
      </c>
      <c r="AX1125" s="12" t="s">
        <v>73</v>
      </c>
      <c r="AY1125" s="215" t="s">
        <v>159</v>
      </c>
    </row>
    <row r="1126" spans="2:51" s="13" customFormat="1" ht="13.5">
      <c r="B1126" s="216"/>
      <c r="C1126" s="217"/>
      <c r="D1126" s="206" t="s">
        <v>168</v>
      </c>
      <c r="E1126" s="240" t="s">
        <v>20</v>
      </c>
      <c r="F1126" s="238" t="s">
        <v>1171</v>
      </c>
      <c r="G1126" s="217"/>
      <c r="H1126" s="239">
        <v>20.4</v>
      </c>
      <c r="I1126" s="222"/>
      <c r="J1126" s="217"/>
      <c r="K1126" s="217"/>
      <c r="L1126" s="223"/>
      <c r="M1126" s="224"/>
      <c r="N1126" s="225"/>
      <c r="O1126" s="225"/>
      <c r="P1126" s="225"/>
      <c r="Q1126" s="225"/>
      <c r="R1126" s="225"/>
      <c r="S1126" s="225"/>
      <c r="T1126" s="226"/>
      <c r="AT1126" s="227" t="s">
        <v>168</v>
      </c>
      <c r="AU1126" s="227" t="s">
        <v>176</v>
      </c>
      <c r="AV1126" s="13" t="s">
        <v>81</v>
      </c>
      <c r="AW1126" s="13" t="s">
        <v>37</v>
      </c>
      <c r="AX1126" s="13" t="s">
        <v>73</v>
      </c>
      <c r="AY1126" s="227" t="s">
        <v>159</v>
      </c>
    </row>
    <row r="1127" spans="2:51" s="12" customFormat="1" ht="13.5">
      <c r="B1127" s="204"/>
      <c r="C1127" s="205"/>
      <c r="D1127" s="206" t="s">
        <v>168</v>
      </c>
      <c r="E1127" s="207" t="s">
        <v>20</v>
      </c>
      <c r="F1127" s="208" t="s">
        <v>306</v>
      </c>
      <c r="G1127" s="205"/>
      <c r="H1127" s="209" t="s">
        <v>20</v>
      </c>
      <c r="I1127" s="210"/>
      <c r="J1127" s="205"/>
      <c r="K1127" s="205"/>
      <c r="L1127" s="211"/>
      <c r="M1127" s="212"/>
      <c r="N1127" s="213"/>
      <c r="O1127" s="213"/>
      <c r="P1127" s="213"/>
      <c r="Q1127" s="213"/>
      <c r="R1127" s="213"/>
      <c r="S1127" s="213"/>
      <c r="T1127" s="214"/>
      <c r="AT1127" s="215" t="s">
        <v>168</v>
      </c>
      <c r="AU1127" s="215" t="s">
        <v>176</v>
      </c>
      <c r="AV1127" s="12" t="s">
        <v>22</v>
      </c>
      <c r="AW1127" s="12" t="s">
        <v>37</v>
      </c>
      <c r="AX1127" s="12" t="s">
        <v>73</v>
      </c>
      <c r="AY1127" s="215" t="s">
        <v>159</v>
      </c>
    </row>
    <row r="1128" spans="2:51" s="13" customFormat="1" ht="13.5">
      <c r="B1128" s="216"/>
      <c r="C1128" s="217"/>
      <c r="D1128" s="218" t="s">
        <v>168</v>
      </c>
      <c r="E1128" s="219" t="s">
        <v>20</v>
      </c>
      <c r="F1128" s="220" t="s">
        <v>1172</v>
      </c>
      <c r="G1128" s="217"/>
      <c r="H1128" s="221">
        <v>29.32</v>
      </c>
      <c r="I1128" s="222"/>
      <c r="J1128" s="217"/>
      <c r="K1128" s="217"/>
      <c r="L1128" s="223"/>
      <c r="M1128" s="224"/>
      <c r="N1128" s="225"/>
      <c r="O1128" s="225"/>
      <c r="P1128" s="225"/>
      <c r="Q1128" s="225"/>
      <c r="R1128" s="225"/>
      <c r="S1128" s="225"/>
      <c r="T1128" s="226"/>
      <c r="AT1128" s="227" t="s">
        <v>168</v>
      </c>
      <c r="AU1128" s="227" t="s">
        <v>176</v>
      </c>
      <c r="AV1128" s="13" t="s">
        <v>81</v>
      </c>
      <c r="AW1128" s="13" t="s">
        <v>37</v>
      </c>
      <c r="AX1128" s="13" t="s">
        <v>73</v>
      </c>
      <c r="AY1128" s="227" t="s">
        <v>159</v>
      </c>
    </row>
    <row r="1129" spans="2:65" s="1" customFormat="1" ht="22.5" customHeight="1">
      <c r="B1129" s="34"/>
      <c r="C1129" s="192" t="s">
        <v>1173</v>
      </c>
      <c r="D1129" s="192" t="s">
        <v>161</v>
      </c>
      <c r="E1129" s="193" t="s">
        <v>1174</v>
      </c>
      <c r="F1129" s="194" t="s">
        <v>1175</v>
      </c>
      <c r="G1129" s="195" t="s">
        <v>235</v>
      </c>
      <c r="H1129" s="196">
        <v>4.2</v>
      </c>
      <c r="I1129" s="197"/>
      <c r="J1129" s="198">
        <f>ROUND(I1129*H1129,2)</f>
        <v>0</v>
      </c>
      <c r="K1129" s="194" t="s">
        <v>165</v>
      </c>
      <c r="L1129" s="54"/>
      <c r="M1129" s="199" t="s">
        <v>20</v>
      </c>
      <c r="N1129" s="200" t="s">
        <v>44</v>
      </c>
      <c r="O1129" s="35"/>
      <c r="P1129" s="201">
        <f>O1129*H1129</f>
        <v>0</v>
      </c>
      <c r="Q1129" s="201">
        <v>0</v>
      </c>
      <c r="R1129" s="201">
        <f>Q1129*H1129</f>
        <v>0</v>
      </c>
      <c r="S1129" s="201">
        <v>0.0157</v>
      </c>
      <c r="T1129" s="202">
        <f>S1129*H1129</f>
        <v>0.06594</v>
      </c>
      <c r="AR1129" s="17" t="s">
        <v>255</v>
      </c>
      <c r="AT1129" s="17" t="s">
        <v>161</v>
      </c>
      <c r="AU1129" s="17" t="s">
        <v>176</v>
      </c>
      <c r="AY1129" s="17" t="s">
        <v>159</v>
      </c>
      <c r="BE1129" s="203">
        <f>IF(N1129="základní",J1129,0)</f>
        <v>0</v>
      </c>
      <c r="BF1129" s="203">
        <f>IF(N1129="snížená",J1129,0)</f>
        <v>0</v>
      </c>
      <c r="BG1129" s="203">
        <f>IF(N1129="zákl. přenesená",J1129,0)</f>
        <v>0</v>
      </c>
      <c r="BH1129" s="203">
        <f>IF(N1129="sníž. přenesená",J1129,0)</f>
        <v>0</v>
      </c>
      <c r="BI1129" s="203">
        <f>IF(N1129="nulová",J1129,0)</f>
        <v>0</v>
      </c>
      <c r="BJ1129" s="17" t="s">
        <v>22</v>
      </c>
      <c r="BK1129" s="203">
        <f>ROUND(I1129*H1129,2)</f>
        <v>0</v>
      </c>
      <c r="BL1129" s="17" t="s">
        <v>255</v>
      </c>
      <c r="BM1129" s="17" t="s">
        <v>1176</v>
      </c>
    </row>
    <row r="1130" spans="2:51" s="12" customFormat="1" ht="27">
      <c r="B1130" s="204"/>
      <c r="C1130" s="205"/>
      <c r="D1130" s="206" t="s">
        <v>168</v>
      </c>
      <c r="E1130" s="207" t="s">
        <v>20</v>
      </c>
      <c r="F1130" s="208" t="s">
        <v>1150</v>
      </c>
      <c r="G1130" s="205"/>
      <c r="H1130" s="209" t="s">
        <v>20</v>
      </c>
      <c r="I1130" s="210"/>
      <c r="J1130" s="205"/>
      <c r="K1130" s="205"/>
      <c r="L1130" s="211"/>
      <c r="M1130" s="212"/>
      <c r="N1130" s="213"/>
      <c r="O1130" s="213"/>
      <c r="P1130" s="213"/>
      <c r="Q1130" s="213"/>
      <c r="R1130" s="213"/>
      <c r="S1130" s="213"/>
      <c r="T1130" s="214"/>
      <c r="AT1130" s="215" t="s">
        <v>168</v>
      </c>
      <c r="AU1130" s="215" t="s">
        <v>176</v>
      </c>
      <c r="AV1130" s="12" t="s">
        <v>22</v>
      </c>
      <c r="AW1130" s="12" t="s">
        <v>37</v>
      </c>
      <c r="AX1130" s="12" t="s">
        <v>73</v>
      </c>
      <c r="AY1130" s="215" t="s">
        <v>159</v>
      </c>
    </row>
    <row r="1131" spans="2:51" s="12" customFormat="1" ht="13.5">
      <c r="B1131" s="204"/>
      <c r="C1131" s="205"/>
      <c r="D1131" s="206" t="s">
        <v>168</v>
      </c>
      <c r="E1131" s="207" t="s">
        <v>20</v>
      </c>
      <c r="F1131" s="208" t="s">
        <v>170</v>
      </c>
      <c r="G1131" s="205"/>
      <c r="H1131" s="209" t="s">
        <v>20</v>
      </c>
      <c r="I1131" s="210"/>
      <c r="J1131" s="205"/>
      <c r="K1131" s="205"/>
      <c r="L1131" s="211"/>
      <c r="M1131" s="212"/>
      <c r="N1131" s="213"/>
      <c r="O1131" s="213"/>
      <c r="P1131" s="213"/>
      <c r="Q1131" s="213"/>
      <c r="R1131" s="213"/>
      <c r="S1131" s="213"/>
      <c r="T1131" s="214"/>
      <c r="AT1131" s="215" t="s">
        <v>168</v>
      </c>
      <c r="AU1131" s="215" t="s">
        <v>176</v>
      </c>
      <c r="AV1131" s="12" t="s">
        <v>22</v>
      </c>
      <c r="AW1131" s="12" t="s">
        <v>37</v>
      </c>
      <c r="AX1131" s="12" t="s">
        <v>73</v>
      </c>
      <c r="AY1131" s="215" t="s">
        <v>159</v>
      </c>
    </row>
    <row r="1132" spans="2:51" s="12" customFormat="1" ht="13.5">
      <c r="B1132" s="204"/>
      <c r="C1132" s="205"/>
      <c r="D1132" s="206" t="s">
        <v>168</v>
      </c>
      <c r="E1132" s="207" t="s">
        <v>20</v>
      </c>
      <c r="F1132" s="208" t="s">
        <v>308</v>
      </c>
      <c r="G1132" s="205"/>
      <c r="H1132" s="209" t="s">
        <v>20</v>
      </c>
      <c r="I1132" s="210"/>
      <c r="J1132" s="205"/>
      <c r="K1132" s="205"/>
      <c r="L1132" s="211"/>
      <c r="M1132" s="212"/>
      <c r="N1132" s="213"/>
      <c r="O1132" s="213"/>
      <c r="P1132" s="213"/>
      <c r="Q1132" s="213"/>
      <c r="R1132" s="213"/>
      <c r="S1132" s="213"/>
      <c r="T1132" s="214"/>
      <c r="AT1132" s="215" t="s">
        <v>168</v>
      </c>
      <c r="AU1132" s="215" t="s">
        <v>176</v>
      </c>
      <c r="AV1132" s="12" t="s">
        <v>22</v>
      </c>
      <c r="AW1132" s="12" t="s">
        <v>37</v>
      </c>
      <c r="AX1132" s="12" t="s">
        <v>73</v>
      </c>
      <c r="AY1132" s="215" t="s">
        <v>159</v>
      </c>
    </row>
    <row r="1133" spans="2:51" s="13" customFormat="1" ht="13.5">
      <c r="B1133" s="216"/>
      <c r="C1133" s="217"/>
      <c r="D1133" s="218" t="s">
        <v>168</v>
      </c>
      <c r="E1133" s="219" t="s">
        <v>20</v>
      </c>
      <c r="F1133" s="220" t="s">
        <v>1177</v>
      </c>
      <c r="G1133" s="217"/>
      <c r="H1133" s="221">
        <v>4.2</v>
      </c>
      <c r="I1133" s="222"/>
      <c r="J1133" s="217"/>
      <c r="K1133" s="217"/>
      <c r="L1133" s="223"/>
      <c r="M1133" s="224"/>
      <c r="N1133" s="225"/>
      <c r="O1133" s="225"/>
      <c r="P1133" s="225"/>
      <c r="Q1133" s="225"/>
      <c r="R1133" s="225"/>
      <c r="S1133" s="225"/>
      <c r="T1133" s="226"/>
      <c r="AT1133" s="227" t="s">
        <v>168</v>
      </c>
      <c r="AU1133" s="227" t="s">
        <v>176</v>
      </c>
      <c r="AV1133" s="13" t="s">
        <v>81</v>
      </c>
      <c r="AW1133" s="13" t="s">
        <v>37</v>
      </c>
      <c r="AX1133" s="13" t="s">
        <v>73</v>
      </c>
      <c r="AY1133" s="227" t="s">
        <v>159</v>
      </c>
    </row>
    <row r="1134" spans="2:65" s="1" customFormat="1" ht="22.5" customHeight="1">
      <c r="B1134" s="34"/>
      <c r="C1134" s="192" t="s">
        <v>1178</v>
      </c>
      <c r="D1134" s="192" t="s">
        <v>161</v>
      </c>
      <c r="E1134" s="193" t="s">
        <v>1179</v>
      </c>
      <c r="F1134" s="194" t="s">
        <v>1180</v>
      </c>
      <c r="G1134" s="195" t="s">
        <v>164</v>
      </c>
      <c r="H1134" s="196">
        <v>3.962</v>
      </c>
      <c r="I1134" s="197"/>
      <c r="J1134" s="198">
        <f>ROUND(I1134*H1134,2)</f>
        <v>0</v>
      </c>
      <c r="K1134" s="194" t="s">
        <v>165</v>
      </c>
      <c r="L1134" s="54"/>
      <c r="M1134" s="199" t="s">
        <v>20</v>
      </c>
      <c r="N1134" s="200" t="s">
        <v>44</v>
      </c>
      <c r="O1134" s="35"/>
      <c r="P1134" s="201">
        <f>O1134*H1134</f>
        <v>0</v>
      </c>
      <c r="Q1134" s="201">
        <v>0</v>
      </c>
      <c r="R1134" s="201">
        <f>Q1134*H1134</f>
        <v>0</v>
      </c>
      <c r="S1134" s="201">
        <v>2.4</v>
      </c>
      <c r="T1134" s="202">
        <f>S1134*H1134</f>
        <v>9.5088</v>
      </c>
      <c r="AR1134" s="17" t="s">
        <v>166</v>
      </c>
      <c r="AT1134" s="17" t="s">
        <v>161</v>
      </c>
      <c r="AU1134" s="17" t="s">
        <v>176</v>
      </c>
      <c r="AY1134" s="17" t="s">
        <v>159</v>
      </c>
      <c r="BE1134" s="203">
        <f>IF(N1134="základní",J1134,0)</f>
        <v>0</v>
      </c>
      <c r="BF1134" s="203">
        <f>IF(N1134="snížená",J1134,0)</f>
        <v>0</v>
      </c>
      <c r="BG1134" s="203">
        <f>IF(N1134="zákl. přenesená",J1134,0)</f>
        <v>0</v>
      </c>
      <c r="BH1134" s="203">
        <f>IF(N1134="sníž. přenesená",J1134,0)</f>
        <v>0</v>
      </c>
      <c r="BI1134" s="203">
        <f>IF(N1134="nulová",J1134,0)</f>
        <v>0</v>
      </c>
      <c r="BJ1134" s="17" t="s">
        <v>22</v>
      </c>
      <c r="BK1134" s="203">
        <f>ROUND(I1134*H1134,2)</f>
        <v>0</v>
      </c>
      <c r="BL1134" s="17" t="s">
        <v>166</v>
      </c>
      <c r="BM1134" s="17" t="s">
        <v>1181</v>
      </c>
    </row>
    <row r="1135" spans="2:51" s="12" customFormat="1" ht="27">
      <c r="B1135" s="204"/>
      <c r="C1135" s="205"/>
      <c r="D1135" s="206" t="s">
        <v>168</v>
      </c>
      <c r="E1135" s="207" t="s">
        <v>20</v>
      </c>
      <c r="F1135" s="208" t="s">
        <v>1077</v>
      </c>
      <c r="G1135" s="205"/>
      <c r="H1135" s="209" t="s">
        <v>20</v>
      </c>
      <c r="I1135" s="210"/>
      <c r="J1135" s="205"/>
      <c r="K1135" s="205"/>
      <c r="L1135" s="211"/>
      <c r="M1135" s="212"/>
      <c r="N1135" s="213"/>
      <c r="O1135" s="213"/>
      <c r="P1135" s="213"/>
      <c r="Q1135" s="213"/>
      <c r="R1135" s="213"/>
      <c r="S1135" s="213"/>
      <c r="T1135" s="214"/>
      <c r="AT1135" s="215" t="s">
        <v>168</v>
      </c>
      <c r="AU1135" s="215" t="s">
        <v>176</v>
      </c>
      <c r="AV1135" s="12" t="s">
        <v>22</v>
      </c>
      <c r="AW1135" s="12" t="s">
        <v>37</v>
      </c>
      <c r="AX1135" s="12" t="s">
        <v>73</v>
      </c>
      <c r="AY1135" s="215" t="s">
        <v>159</v>
      </c>
    </row>
    <row r="1136" spans="2:51" s="12" customFormat="1" ht="13.5">
      <c r="B1136" s="204"/>
      <c r="C1136" s="205"/>
      <c r="D1136" s="206" t="s">
        <v>168</v>
      </c>
      <c r="E1136" s="207" t="s">
        <v>20</v>
      </c>
      <c r="F1136" s="208" t="s">
        <v>170</v>
      </c>
      <c r="G1136" s="205"/>
      <c r="H1136" s="209" t="s">
        <v>20</v>
      </c>
      <c r="I1136" s="210"/>
      <c r="J1136" s="205"/>
      <c r="K1136" s="205"/>
      <c r="L1136" s="211"/>
      <c r="M1136" s="212"/>
      <c r="N1136" s="213"/>
      <c r="O1136" s="213"/>
      <c r="P1136" s="213"/>
      <c r="Q1136" s="213"/>
      <c r="R1136" s="213"/>
      <c r="S1136" s="213"/>
      <c r="T1136" s="214"/>
      <c r="AT1136" s="215" t="s">
        <v>168</v>
      </c>
      <c r="AU1136" s="215" t="s">
        <v>176</v>
      </c>
      <c r="AV1136" s="12" t="s">
        <v>22</v>
      </c>
      <c r="AW1136" s="12" t="s">
        <v>37</v>
      </c>
      <c r="AX1136" s="12" t="s">
        <v>73</v>
      </c>
      <c r="AY1136" s="215" t="s">
        <v>159</v>
      </c>
    </row>
    <row r="1137" spans="2:51" s="12" customFormat="1" ht="13.5">
      <c r="B1137" s="204"/>
      <c r="C1137" s="205"/>
      <c r="D1137" s="206" t="s">
        <v>168</v>
      </c>
      <c r="E1137" s="207" t="s">
        <v>20</v>
      </c>
      <c r="F1137" s="208" t="s">
        <v>1182</v>
      </c>
      <c r="G1137" s="205"/>
      <c r="H1137" s="209" t="s">
        <v>20</v>
      </c>
      <c r="I1137" s="210"/>
      <c r="J1137" s="205"/>
      <c r="K1137" s="205"/>
      <c r="L1137" s="211"/>
      <c r="M1137" s="212"/>
      <c r="N1137" s="213"/>
      <c r="O1137" s="213"/>
      <c r="P1137" s="213"/>
      <c r="Q1137" s="213"/>
      <c r="R1137" s="213"/>
      <c r="S1137" s="213"/>
      <c r="T1137" s="214"/>
      <c r="AT1137" s="215" t="s">
        <v>168</v>
      </c>
      <c r="AU1137" s="215" t="s">
        <v>176</v>
      </c>
      <c r="AV1137" s="12" t="s">
        <v>22</v>
      </c>
      <c r="AW1137" s="12" t="s">
        <v>37</v>
      </c>
      <c r="AX1137" s="12" t="s">
        <v>73</v>
      </c>
      <c r="AY1137" s="215" t="s">
        <v>159</v>
      </c>
    </row>
    <row r="1138" spans="2:51" s="13" customFormat="1" ht="13.5">
      <c r="B1138" s="216"/>
      <c r="C1138" s="217"/>
      <c r="D1138" s="218" t="s">
        <v>168</v>
      </c>
      <c r="E1138" s="219" t="s">
        <v>20</v>
      </c>
      <c r="F1138" s="220" t="s">
        <v>1183</v>
      </c>
      <c r="G1138" s="217"/>
      <c r="H1138" s="221">
        <v>3.962</v>
      </c>
      <c r="I1138" s="222"/>
      <c r="J1138" s="217"/>
      <c r="K1138" s="217"/>
      <c r="L1138" s="223"/>
      <c r="M1138" s="224"/>
      <c r="N1138" s="225"/>
      <c r="O1138" s="225"/>
      <c r="P1138" s="225"/>
      <c r="Q1138" s="225"/>
      <c r="R1138" s="225"/>
      <c r="S1138" s="225"/>
      <c r="T1138" s="226"/>
      <c r="AT1138" s="227" t="s">
        <v>168</v>
      </c>
      <c r="AU1138" s="227" t="s">
        <v>176</v>
      </c>
      <c r="AV1138" s="13" t="s">
        <v>81</v>
      </c>
      <c r="AW1138" s="13" t="s">
        <v>37</v>
      </c>
      <c r="AX1138" s="13" t="s">
        <v>73</v>
      </c>
      <c r="AY1138" s="227" t="s">
        <v>159</v>
      </c>
    </row>
    <row r="1139" spans="2:65" s="1" customFormat="1" ht="22.5" customHeight="1">
      <c r="B1139" s="34"/>
      <c r="C1139" s="192" t="s">
        <v>1184</v>
      </c>
      <c r="D1139" s="192" t="s">
        <v>161</v>
      </c>
      <c r="E1139" s="193" t="s">
        <v>1185</v>
      </c>
      <c r="F1139" s="194" t="s">
        <v>1186</v>
      </c>
      <c r="G1139" s="195" t="s">
        <v>164</v>
      </c>
      <c r="H1139" s="196">
        <v>4.608</v>
      </c>
      <c r="I1139" s="197"/>
      <c r="J1139" s="198">
        <f>ROUND(I1139*H1139,2)</f>
        <v>0</v>
      </c>
      <c r="K1139" s="194" t="s">
        <v>165</v>
      </c>
      <c r="L1139" s="54"/>
      <c r="M1139" s="199" t="s">
        <v>20</v>
      </c>
      <c r="N1139" s="200" t="s">
        <v>44</v>
      </c>
      <c r="O1139" s="35"/>
      <c r="P1139" s="201">
        <f>O1139*H1139</f>
        <v>0</v>
      </c>
      <c r="Q1139" s="201">
        <v>0</v>
      </c>
      <c r="R1139" s="201">
        <f>Q1139*H1139</f>
        <v>0</v>
      </c>
      <c r="S1139" s="201">
        <v>2.2</v>
      </c>
      <c r="T1139" s="202">
        <f>S1139*H1139</f>
        <v>10.1376</v>
      </c>
      <c r="AR1139" s="17" t="s">
        <v>166</v>
      </c>
      <c r="AT1139" s="17" t="s">
        <v>161</v>
      </c>
      <c r="AU1139" s="17" t="s">
        <v>176</v>
      </c>
      <c r="AY1139" s="17" t="s">
        <v>159</v>
      </c>
      <c r="BE1139" s="203">
        <f>IF(N1139="základní",J1139,0)</f>
        <v>0</v>
      </c>
      <c r="BF1139" s="203">
        <f>IF(N1139="snížená",J1139,0)</f>
        <v>0</v>
      </c>
      <c r="BG1139" s="203">
        <f>IF(N1139="zákl. přenesená",J1139,0)</f>
        <v>0</v>
      </c>
      <c r="BH1139" s="203">
        <f>IF(N1139="sníž. přenesená",J1139,0)</f>
        <v>0</v>
      </c>
      <c r="BI1139" s="203">
        <f>IF(N1139="nulová",J1139,0)</f>
        <v>0</v>
      </c>
      <c r="BJ1139" s="17" t="s">
        <v>22</v>
      </c>
      <c r="BK1139" s="203">
        <f>ROUND(I1139*H1139,2)</f>
        <v>0</v>
      </c>
      <c r="BL1139" s="17" t="s">
        <v>166</v>
      </c>
      <c r="BM1139" s="17" t="s">
        <v>1187</v>
      </c>
    </row>
    <row r="1140" spans="2:51" s="12" customFormat="1" ht="27">
      <c r="B1140" s="204"/>
      <c r="C1140" s="205"/>
      <c r="D1140" s="206" t="s">
        <v>168</v>
      </c>
      <c r="E1140" s="207" t="s">
        <v>20</v>
      </c>
      <c r="F1140" s="208" t="s">
        <v>1188</v>
      </c>
      <c r="G1140" s="205"/>
      <c r="H1140" s="209" t="s">
        <v>20</v>
      </c>
      <c r="I1140" s="210"/>
      <c r="J1140" s="205"/>
      <c r="K1140" s="205"/>
      <c r="L1140" s="211"/>
      <c r="M1140" s="212"/>
      <c r="N1140" s="213"/>
      <c r="O1140" s="213"/>
      <c r="P1140" s="213"/>
      <c r="Q1140" s="213"/>
      <c r="R1140" s="213"/>
      <c r="S1140" s="213"/>
      <c r="T1140" s="214"/>
      <c r="AT1140" s="215" t="s">
        <v>168</v>
      </c>
      <c r="AU1140" s="215" t="s">
        <v>176</v>
      </c>
      <c r="AV1140" s="12" t="s">
        <v>22</v>
      </c>
      <c r="AW1140" s="12" t="s">
        <v>37</v>
      </c>
      <c r="AX1140" s="12" t="s">
        <v>73</v>
      </c>
      <c r="AY1140" s="215" t="s">
        <v>159</v>
      </c>
    </row>
    <row r="1141" spans="2:51" s="12" customFormat="1" ht="13.5">
      <c r="B1141" s="204"/>
      <c r="C1141" s="205"/>
      <c r="D1141" s="206" t="s">
        <v>168</v>
      </c>
      <c r="E1141" s="207" t="s">
        <v>20</v>
      </c>
      <c r="F1141" s="208" t="s">
        <v>170</v>
      </c>
      <c r="G1141" s="205"/>
      <c r="H1141" s="209" t="s">
        <v>20</v>
      </c>
      <c r="I1141" s="210"/>
      <c r="J1141" s="205"/>
      <c r="K1141" s="205"/>
      <c r="L1141" s="211"/>
      <c r="M1141" s="212"/>
      <c r="N1141" s="213"/>
      <c r="O1141" s="213"/>
      <c r="P1141" s="213"/>
      <c r="Q1141" s="213"/>
      <c r="R1141" s="213"/>
      <c r="S1141" s="213"/>
      <c r="T1141" s="214"/>
      <c r="AT1141" s="215" t="s">
        <v>168</v>
      </c>
      <c r="AU1141" s="215" t="s">
        <v>176</v>
      </c>
      <c r="AV1141" s="12" t="s">
        <v>22</v>
      </c>
      <c r="AW1141" s="12" t="s">
        <v>37</v>
      </c>
      <c r="AX1141" s="12" t="s">
        <v>73</v>
      </c>
      <c r="AY1141" s="215" t="s">
        <v>159</v>
      </c>
    </row>
    <row r="1142" spans="2:51" s="12" customFormat="1" ht="13.5">
      <c r="B1142" s="204"/>
      <c r="C1142" s="205"/>
      <c r="D1142" s="206" t="s">
        <v>168</v>
      </c>
      <c r="E1142" s="207" t="s">
        <v>20</v>
      </c>
      <c r="F1142" s="208" t="s">
        <v>1189</v>
      </c>
      <c r="G1142" s="205"/>
      <c r="H1142" s="209" t="s">
        <v>20</v>
      </c>
      <c r="I1142" s="210"/>
      <c r="J1142" s="205"/>
      <c r="K1142" s="205"/>
      <c r="L1142" s="211"/>
      <c r="M1142" s="212"/>
      <c r="N1142" s="213"/>
      <c r="O1142" s="213"/>
      <c r="P1142" s="213"/>
      <c r="Q1142" s="213"/>
      <c r="R1142" s="213"/>
      <c r="S1142" s="213"/>
      <c r="T1142" s="214"/>
      <c r="AT1142" s="215" t="s">
        <v>168</v>
      </c>
      <c r="AU1142" s="215" t="s">
        <v>176</v>
      </c>
      <c r="AV1142" s="12" t="s">
        <v>22</v>
      </c>
      <c r="AW1142" s="12" t="s">
        <v>37</v>
      </c>
      <c r="AX1142" s="12" t="s">
        <v>73</v>
      </c>
      <c r="AY1142" s="215" t="s">
        <v>159</v>
      </c>
    </row>
    <row r="1143" spans="2:51" s="13" customFormat="1" ht="13.5">
      <c r="B1143" s="216"/>
      <c r="C1143" s="217"/>
      <c r="D1143" s="206" t="s">
        <v>168</v>
      </c>
      <c r="E1143" s="240" t="s">
        <v>20</v>
      </c>
      <c r="F1143" s="238" t="s">
        <v>1190</v>
      </c>
      <c r="G1143" s="217"/>
      <c r="H1143" s="239">
        <v>2.808</v>
      </c>
      <c r="I1143" s="222"/>
      <c r="J1143" s="217"/>
      <c r="K1143" s="217"/>
      <c r="L1143" s="223"/>
      <c r="M1143" s="224"/>
      <c r="N1143" s="225"/>
      <c r="O1143" s="225"/>
      <c r="P1143" s="225"/>
      <c r="Q1143" s="225"/>
      <c r="R1143" s="225"/>
      <c r="S1143" s="225"/>
      <c r="T1143" s="226"/>
      <c r="AT1143" s="227" t="s">
        <v>168</v>
      </c>
      <c r="AU1143" s="227" t="s">
        <v>176</v>
      </c>
      <c r="AV1143" s="13" t="s">
        <v>81</v>
      </c>
      <c r="AW1143" s="13" t="s">
        <v>37</v>
      </c>
      <c r="AX1143" s="13" t="s">
        <v>73</v>
      </c>
      <c r="AY1143" s="227" t="s">
        <v>159</v>
      </c>
    </row>
    <row r="1144" spans="2:51" s="12" customFormat="1" ht="13.5">
      <c r="B1144" s="204"/>
      <c r="C1144" s="205"/>
      <c r="D1144" s="206" t="s">
        <v>168</v>
      </c>
      <c r="E1144" s="207" t="s">
        <v>20</v>
      </c>
      <c r="F1144" s="208" t="s">
        <v>1191</v>
      </c>
      <c r="G1144" s="205"/>
      <c r="H1144" s="209" t="s">
        <v>20</v>
      </c>
      <c r="I1144" s="210"/>
      <c r="J1144" s="205"/>
      <c r="K1144" s="205"/>
      <c r="L1144" s="211"/>
      <c r="M1144" s="212"/>
      <c r="N1144" s="213"/>
      <c r="O1144" s="213"/>
      <c r="P1144" s="213"/>
      <c r="Q1144" s="213"/>
      <c r="R1144" s="213"/>
      <c r="S1144" s="213"/>
      <c r="T1144" s="214"/>
      <c r="AT1144" s="215" t="s">
        <v>168</v>
      </c>
      <c r="AU1144" s="215" t="s">
        <v>176</v>
      </c>
      <c r="AV1144" s="12" t="s">
        <v>22</v>
      </c>
      <c r="AW1144" s="12" t="s">
        <v>37</v>
      </c>
      <c r="AX1144" s="12" t="s">
        <v>73</v>
      </c>
      <c r="AY1144" s="215" t="s">
        <v>159</v>
      </c>
    </row>
    <row r="1145" spans="2:51" s="13" customFormat="1" ht="13.5">
      <c r="B1145" s="216"/>
      <c r="C1145" s="217"/>
      <c r="D1145" s="218" t="s">
        <v>168</v>
      </c>
      <c r="E1145" s="219" t="s">
        <v>20</v>
      </c>
      <c r="F1145" s="220" t="s">
        <v>1192</v>
      </c>
      <c r="G1145" s="217"/>
      <c r="H1145" s="221">
        <v>1.8</v>
      </c>
      <c r="I1145" s="222"/>
      <c r="J1145" s="217"/>
      <c r="K1145" s="217"/>
      <c r="L1145" s="223"/>
      <c r="M1145" s="224"/>
      <c r="N1145" s="225"/>
      <c r="O1145" s="225"/>
      <c r="P1145" s="225"/>
      <c r="Q1145" s="225"/>
      <c r="R1145" s="225"/>
      <c r="S1145" s="225"/>
      <c r="T1145" s="226"/>
      <c r="AT1145" s="227" t="s">
        <v>168</v>
      </c>
      <c r="AU1145" s="227" t="s">
        <v>176</v>
      </c>
      <c r="AV1145" s="13" t="s">
        <v>81</v>
      </c>
      <c r="AW1145" s="13" t="s">
        <v>37</v>
      </c>
      <c r="AX1145" s="13" t="s">
        <v>73</v>
      </c>
      <c r="AY1145" s="227" t="s">
        <v>159</v>
      </c>
    </row>
    <row r="1146" spans="2:65" s="1" customFormat="1" ht="22.5" customHeight="1">
      <c r="B1146" s="34"/>
      <c r="C1146" s="192" t="s">
        <v>1193</v>
      </c>
      <c r="D1146" s="192" t="s">
        <v>161</v>
      </c>
      <c r="E1146" s="193" t="s">
        <v>1194</v>
      </c>
      <c r="F1146" s="194" t="s">
        <v>1195</v>
      </c>
      <c r="G1146" s="195" t="s">
        <v>164</v>
      </c>
      <c r="H1146" s="196">
        <v>60.806</v>
      </c>
      <c r="I1146" s="197"/>
      <c r="J1146" s="198">
        <f>ROUND(I1146*H1146,2)</f>
        <v>0</v>
      </c>
      <c r="K1146" s="194" t="s">
        <v>165</v>
      </c>
      <c r="L1146" s="54"/>
      <c r="M1146" s="199" t="s">
        <v>20</v>
      </c>
      <c r="N1146" s="200" t="s">
        <v>44</v>
      </c>
      <c r="O1146" s="35"/>
      <c r="P1146" s="201">
        <f>O1146*H1146</f>
        <v>0</v>
      </c>
      <c r="Q1146" s="201">
        <v>0</v>
      </c>
      <c r="R1146" s="201">
        <f>Q1146*H1146</f>
        <v>0</v>
      </c>
      <c r="S1146" s="201">
        <v>1.95</v>
      </c>
      <c r="T1146" s="202">
        <f>S1146*H1146</f>
        <v>118.57169999999999</v>
      </c>
      <c r="AR1146" s="17" t="s">
        <v>166</v>
      </c>
      <c r="AT1146" s="17" t="s">
        <v>161</v>
      </c>
      <c r="AU1146" s="17" t="s">
        <v>176</v>
      </c>
      <c r="AY1146" s="17" t="s">
        <v>159</v>
      </c>
      <c r="BE1146" s="203">
        <f>IF(N1146="základní",J1146,0)</f>
        <v>0</v>
      </c>
      <c r="BF1146" s="203">
        <f>IF(N1146="snížená",J1146,0)</f>
        <v>0</v>
      </c>
      <c r="BG1146" s="203">
        <f>IF(N1146="zákl. přenesená",J1146,0)</f>
        <v>0</v>
      </c>
      <c r="BH1146" s="203">
        <f>IF(N1146="sníž. přenesená",J1146,0)</f>
        <v>0</v>
      </c>
      <c r="BI1146" s="203">
        <f>IF(N1146="nulová",J1146,0)</f>
        <v>0</v>
      </c>
      <c r="BJ1146" s="17" t="s">
        <v>22</v>
      </c>
      <c r="BK1146" s="203">
        <f>ROUND(I1146*H1146,2)</f>
        <v>0</v>
      </c>
      <c r="BL1146" s="17" t="s">
        <v>166</v>
      </c>
      <c r="BM1146" s="17" t="s">
        <v>1196</v>
      </c>
    </row>
    <row r="1147" spans="2:51" s="12" customFormat="1" ht="27">
      <c r="B1147" s="204"/>
      <c r="C1147" s="205"/>
      <c r="D1147" s="206" t="s">
        <v>168</v>
      </c>
      <c r="E1147" s="207" t="s">
        <v>20</v>
      </c>
      <c r="F1147" s="208" t="s">
        <v>1077</v>
      </c>
      <c r="G1147" s="205"/>
      <c r="H1147" s="209" t="s">
        <v>20</v>
      </c>
      <c r="I1147" s="210"/>
      <c r="J1147" s="205"/>
      <c r="K1147" s="205"/>
      <c r="L1147" s="211"/>
      <c r="M1147" s="212"/>
      <c r="N1147" s="213"/>
      <c r="O1147" s="213"/>
      <c r="P1147" s="213"/>
      <c r="Q1147" s="213"/>
      <c r="R1147" s="213"/>
      <c r="S1147" s="213"/>
      <c r="T1147" s="214"/>
      <c r="AT1147" s="215" t="s">
        <v>168</v>
      </c>
      <c r="AU1147" s="215" t="s">
        <v>176</v>
      </c>
      <c r="AV1147" s="12" t="s">
        <v>22</v>
      </c>
      <c r="AW1147" s="12" t="s">
        <v>37</v>
      </c>
      <c r="AX1147" s="12" t="s">
        <v>73</v>
      </c>
      <c r="AY1147" s="215" t="s">
        <v>159</v>
      </c>
    </row>
    <row r="1148" spans="2:51" s="12" customFormat="1" ht="13.5">
      <c r="B1148" s="204"/>
      <c r="C1148" s="205"/>
      <c r="D1148" s="206" t="s">
        <v>168</v>
      </c>
      <c r="E1148" s="207" t="s">
        <v>20</v>
      </c>
      <c r="F1148" s="208" t="s">
        <v>170</v>
      </c>
      <c r="G1148" s="205"/>
      <c r="H1148" s="209" t="s">
        <v>20</v>
      </c>
      <c r="I1148" s="210"/>
      <c r="J1148" s="205"/>
      <c r="K1148" s="205"/>
      <c r="L1148" s="211"/>
      <c r="M1148" s="212"/>
      <c r="N1148" s="213"/>
      <c r="O1148" s="213"/>
      <c r="P1148" s="213"/>
      <c r="Q1148" s="213"/>
      <c r="R1148" s="213"/>
      <c r="S1148" s="213"/>
      <c r="T1148" s="214"/>
      <c r="AT1148" s="215" t="s">
        <v>168</v>
      </c>
      <c r="AU1148" s="215" t="s">
        <v>176</v>
      </c>
      <c r="AV1148" s="12" t="s">
        <v>22</v>
      </c>
      <c r="AW1148" s="12" t="s">
        <v>37</v>
      </c>
      <c r="AX1148" s="12" t="s">
        <v>73</v>
      </c>
      <c r="AY1148" s="215" t="s">
        <v>159</v>
      </c>
    </row>
    <row r="1149" spans="2:51" s="12" customFormat="1" ht="13.5">
      <c r="B1149" s="204"/>
      <c r="C1149" s="205"/>
      <c r="D1149" s="206" t="s">
        <v>168</v>
      </c>
      <c r="E1149" s="207" t="s">
        <v>20</v>
      </c>
      <c r="F1149" s="208" t="s">
        <v>304</v>
      </c>
      <c r="G1149" s="205"/>
      <c r="H1149" s="209" t="s">
        <v>20</v>
      </c>
      <c r="I1149" s="210"/>
      <c r="J1149" s="205"/>
      <c r="K1149" s="205"/>
      <c r="L1149" s="211"/>
      <c r="M1149" s="212"/>
      <c r="N1149" s="213"/>
      <c r="O1149" s="213"/>
      <c r="P1149" s="213"/>
      <c r="Q1149" s="213"/>
      <c r="R1149" s="213"/>
      <c r="S1149" s="213"/>
      <c r="T1149" s="214"/>
      <c r="AT1149" s="215" t="s">
        <v>168</v>
      </c>
      <c r="AU1149" s="215" t="s">
        <v>176</v>
      </c>
      <c r="AV1149" s="12" t="s">
        <v>22</v>
      </c>
      <c r="AW1149" s="12" t="s">
        <v>37</v>
      </c>
      <c r="AX1149" s="12" t="s">
        <v>73</v>
      </c>
      <c r="AY1149" s="215" t="s">
        <v>159</v>
      </c>
    </row>
    <row r="1150" spans="2:51" s="13" customFormat="1" ht="13.5">
      <c r="B1150" s="216"/>
      <c r="C1150" s="217"/>
      <c r="D1150" s="206" t="s">
        <v>168</v>
      </c>
      <c r="E1150" s="240" t="s">
        <v>20</v>
      </c>
      <c r="F1150" s="238" t="s">
        <v>1197</v>
      </c>
      <c r="G1150" s="217"/>
      <c r="H1150" s="239">
        <v>2.822</v>
      </c>
      <c r="I1150" s="222"/>
      <c r="J1150" s="217"/>
      <c r="K1150" s="217"/>
      <c r="L1150" s="223"/>
      <c r="M1150" s="224"/>
      <c r="N1150" s="225"/>
      <c r="O1150" s="225"/>
      <c r="P1150" s="225"/>
      <c r="Q1150" s="225"/>
      <c r="R1150" s="225"/>
      <c r="S1150" s="225"/>
      <c r="T1150" s="226"/>
      <c r="AT1150" s="227" t="s">
        <v>168</v>
      </c>
      <c r="AU1150" s="227" t="s">
        <v>176</v>
      </c>
      <c r="AV1150" s="13" t="s">
        <v>81</v>
      </c>
      <c r="AW1150" s="13" t="s">
        <v>37</v>
      </c>
      <c r="AX1150" s="13" t="s">
        <v>73</v>
      </c>
      <c r="AY1150" s="227" t="s">
        <v>159</v>
      </c>
    </row>
    <row r="1151" spans="2:51" s="12" customFormat="1" ht="13.5">
      <c r="B1151" s="204"/>
      <c r="C1151" s="205"/>
      <c r="D1151" s="206" t="s">
        <v>168</v>
      </c>
      <c r="E1151" s="207" t="s">
        <v>20</v>
      </c>
      <c r="F1151" s="208" t="s">
        <v>317</v>
      </c>
      <c r="G1151" s="205"/>
      <c r="H1151" s="209" t="s">
        <v>20</v>
      </c>
      <c r="I1151" s="210"/>
      <c r="J1151" s="205"/>
      <c r="K1151" s="205"/>
      <c r="L1151" s="211"/>
      <c r="M1151" s="212"/>
      <c r="N1151" s="213"/>
      <c r="O1151" s="213"/>
      <c r="P1151" s="213"/>
      <c r="Q1151" s="213"/>
      <c r="R1151" s="213"/>
      <c r="S1151" s="213"/>
      <c r="T1151" s="214"/>
      <c r="AT1151" s="215" t="s">
        <v>168</v>
      </c>
      <c r="AU1151" s="215" t="s">
        <v>176</v>
      </c>
      <c r="AV1151" s="12" t="s">
        <v>22</v>
      </c>
      <c r="AW1151" s="12" t="s">
        <v>37</v>
      </c>
      <c r="AX1151" s="12" t="s">
        <v>73</v>
      </c>
      <c r="AY1151" s="215" t="s">
        <v>159</v>
      </c>
    </row>
    <row r="1152" spans="2:51" s="13" customFormat="1" ht="13.5">
      <c r="B1152" s="216"/>
      <c r="C1152" s="217"/>
      <c r="D1152" s="206" t="s">
        <v>168</v>
      </c>
      <c r="E1152" s="240" t="s">
        <v>20</v>
      </c>
      <c r="F1152" s="238" t="s">
        <v>1198</v>
      </c>
      <c r="G1152" s="217"/>
      <c r="H1152" s="239">
        <v>5.967</v>
      </c>
      <c r="I1152" s="222"/>
      <c r="J1152" s="217"/>
      <c r="K1152" s="217"/>
      <c r="L1152" s="223"/>
      <c r="M1152" s="224"/>
      <c r="N1152" s="225"/>
      <c r="O1152" s="225"/>
      <c r="P1152" s="225"/>
      <c r="Q1152" s="225"/>
      <c r="R1152" s="225"/>
      <c r="S1152" s="225"/>
      <c r="T1152" s="226"/>
      <c r="AT1152" s="227" t="s">
        <v>168</v>
      </c>
      <c r="AU1152" s="227" t="s">
        <v>176</v>
      </c>
      <c r="AV1152" s="13" t="s">
        <v>81</v>
      </c>
      <c r="AW1152" s="13" t="s">
        <v>37</v>
      </c>
      <c r="AX1152" s="13" t="s">
        <v>73</v>
      </c>
      <c r="AY1152" s="227" t="s">
        <v>159</v>
      </c>
    </row>
    <row r="1153" spans="2:51" s="13" customFormat="1" ht="13.5">
      <c r="B1153" s="216"/>
      <c r="C1153" s="217"/>
      <c r="D1153" s="206" t="s">
        <v>168</v>
      </c>
      <c r="E1153" s="240" t="s">
        <v>20</v>
      </c>
      <c r="F1153" s="238" t="s">
        <v>1199</v>
      </c>
      <c r="G1153" s="217"/>
      <c r="H1153" s="239">
        <v>7.631</v>
      </c>
      <c r="I1153" s="222"/>
      <c r="J1153" s="217"/>
      <c r="K1153" s="217"/>
      <c r="L1153" s="223"/>
      <c r="M1153" s="224"/>
      <c r="N1153" s="225"/>
      <c r="O1153" s="225"/>
      <c r="P1153" s="225"/>
      <c r="Q1153" s="225"/>
      <c r="R1153" s="225"/>
      <c r="S1153" s="225"/>
      <c r="T1153" s="226"/>
      <c r="AT1153" s="227" t="s">
        <v>168</v>
      </c>
      <c r="AU1153" s="227" t="s">
        <v>176</v>
      </c>
      <c r="AV1153" s="13" t="s">
        <v>81</v>
      </c>
      <c r="AW1153" s="13" t="s">
        <v>37</v>
      </c>
      <c r="AX1153" s="13" t="s">
        <v>73</v>
      </c>
      <c r="AY1153" s="227" t="s">
        <v>159</v>
      </c>
    </row>
    <row r="1154" spans="2:51" s="13" customFormat="1" ht="13.5">
      <c r="B1154" s="216"/>
      <c r="C1154" s="217"/>
      <c r="D1154" s="206" t="s">
        <v>168</v>
      </c>
      <c r="E1154" s="240" t="s">
        <v>20</v>
      </c>
      <c r="F1154" s="238" t="s">
        <v>1200</v>
      </c>
      <c r="G1154" s="217"/>
      <c r="H1154" s="239">
        <v>4.195</v>
      </c>
      <c r="I1154" s="222"/>
      <c r="J1154" s="217"/>
      <c r="K1154" s="217"/>
      <c r="L1154" s="223"/>
      <c r="M1154" s="224"/>
      <c r="N1154" s="225"/>
      <c r="O1154" s="225"/>
      <c r="P1154" s="225"/>
      <c r="Q1154" s="225"/>
      <c r="R1154" s="225"/>
      <c r="S1154" s="225"/>
      <c r="T1154" s="226"/>
      <c r="AT1154" s="227" t="s">
        <v>168</v>
      </c>
      <c r="AU1154" s="227" t="s">
        <v>176</v>
      </c>
      <c r="AV1154" s="13" t="s">
        <v>81</v>
      </c>
      <c r="AW1154" s="13" t="s">
        <v>37</v>
      </c>
      <c r="AX1154" s="13" t="s">
        <v>73</v>
      </c>
      <c r="AY1154" s="227" t="s">
        <v>159</v>
      </c>
    </row>
    <row r="1155" spans="2:51" s="12" customFormat="1" ht="13.5">
      <c r="B1155" s="204"/>
      <c r="C1155" s="205"/>
      <c r="D1155" s="206" t="s">
        <v>168</v>
      </c>
      <c r="E1155" s="207" t="s">
        <v>20</v>
      </c>
      <c r="F1155" s="208" t="s">
        <v>319</v>
      </c>
      <c r="G1155" s="205"/>
      <c r="H1155" s="209" t="s">
        <v>20</v>
      </c>
      <c r="I1155" s="210"/>
      <c r="J1155" s="205"/>
      <c r="K1155" s="205"/>
      <c r="L1155" s="211"/>
      <c r="M1155" s="212"/>
      <c r="N1155" s="213"/>
      <c r="O1155" s="213"/>
      <c r="P1155" s="213"/>
      <c r="Q1155" s="213"/>
      <c r="R1155" s="213"/>
      <c r="S1155" s="213"/>
      <c r="T1155" s="214"/>
      <c r="AT1155" s="215" t="s">
        <v>168</v>
      </c>
      <c r="AU1155" s="215" t="s">
        <v>176</v>
      </c>
      <c r="AV1155" s="12" t="s">
        <v>22</v>
      </c>
      <c r="AW1155" s="12" t="s">
        <v>37</v>
      </c>
      <c r="AX1155" s="12" t="s">
        <v>73</v>
      </c>
      <c r="AY1155" s="215" t="s">
        <v>159</v>
      </c>
    </row>
    <row r="1156" spans="2:51" s="13" customFormat="1" ht="13.5">
      <c r="B1156" s="216"/>
      <c r="C1156" s="217"/>
      <c r="D1156" s="206" t="s">
        <v>168</v>
      </c>
      <c r="E1156" s="240" t="s">
        <v>20</v>
      </c>
      <c r="F1156" s="238" t="s">
        <v>1201</v>
      </c>
      <c r="G1156" s="217"/>
      <c r="H1156" s="239">
        <v>2.437</v>
      </c>
      <c r="I1156" s="222"/>
      <c r="J1156" s="217"/>
      <c r="K1156" s="217"/>
      <c r="L1156" s="223"/>
      <c r="M1156" s="224"/>
      <c r="N1156" s="225"/>
      <c r="O1156" s="225"/>
      <c r="P1156" s="225"/>
      <c r="Q1156" s="225"/>
      <c r="R1156" s="225"/>
      <c r="S1156" s="225"/>
      <c r="T1156" s="226"/>
      <c r="AT1156" s="227" t="s">
        <v>168</v>
      </c>
      <c r="AU1156" s="227" t="s">
        <v>176</v>
      </c>
      <c r="AV1156" s="13" t="s">
        <v>81</v>
      </c>
      <c r="AW1156" s="13" t="s">
        <v>37</v>
      </c>
      <c r="AX1156" s="13" t="s">
        <v>73</v>
      </c>
      <c r="AY1156" s="227" t="s">
        <v>159</v>
      </c>
    </row>
    <row r="1157" spans="2:51" s="13" customFormat="1" ht="13.5">
      <c r="B1157" s="216"/>
      <c r="C1157" s="217"/>
      <c r="D1157" s="206" t="s">
        <v>168</v>
      </c>
      <c r="E1157" s="240" t="s">
        <v>20</v>
      </c>
      <c r="F1157" s="238" t="s">
        <v>1202</v>
      </c>
      <c r="G1157" s="217"/>
      <c r="H1157" s="239">
        <v>5.967</v>
      </c>
      <c r="I1157" s="222"/>
      <c r="J1157" s="217"/>
      <c r="K1157" s="217"/>
      <c r="L1157" s="223"/>
      <c r="M1157" s="224"/>
      <c r="N1157" s="225"/>
      <c r="O1157" s="225"/>
      <c r="P1157" s="225"/>
      <c r="Q1157" s="225"/>
      <c r="R1157" s="225"/>
      <c r="S1157" s="225"/>
      <c r="T1157" s="226"/>
      <c r="AT1157" s="227" t="s">
        <v>168</v>
      </c>
      <c r="AU1157" s="227" t="s">
        <v>176</v>
      </c>
      <c r="AV1157" s="13" t="s">
        <v>81</v>
      </c>
      <c r="AW1157" s="13" t="s">
        <v>37</v>
      </c>
      <c r="AX1157" s="13" t="s">
        <v>73</v>
      </c>
      <c r="AY1157" s="227" t="s">
        <v>159</v>
      </c>
    </row>
    <row r="1158" spans="2:51" s="13" customFormat="1" ht="13.5">
      <c r="B1158" s="216"/>
      <c r="C1158" s="217"/>
      <c r="D1158" s="206" t="s">
        <v>168</v>
      </c>
      <c r="E1158" s="240" t="s">
        <v>20</v>
      </c>
      <c r="F1158" s="238" t="s">
        <v>1203</v>
      </c>
      <c r="G1158" s="217"/>
      <c r="H1158" s="239">
        <v>8.645</v>
      </c>
      <c r="I1158" s="222"/>
      <c r="J1158" s="217"/>
      <c r="K1158" s="217"/>
      <c r="L1158" s="223"/>
      <c r="M1158" s="224"/>
      <c r="N1158" s="225"/>
      <c r="O1158" s="225"/>
      <c r="P1158" s="225"/>
      <c r="Q1158" s="225"/>
      <c r="R1158" s="225"/>
      <c r="S1158" s="225"/>
      <c r="T1158" s="226"/>
      <c r="AT1158" s="227" t="s">
        <v>168</v>
      </c>
      <c r="AU1158" s="227" t="s">
        <v>176</v>
      </c>
      <c r="AV1158" s="13" t="s">
        <v>81</v>
      </c>
      <c r="AW1158" s="13" t="s">
        <v>37</v>
      </c>
      <c r="AX1158" s="13" t="s">
        <v>73</v>
      </c>
      <c r="AY1158" s="227" t="s">
        <v>159</v>
      </c>
    </row>
    <row r="1159" spans="2:51" s="12" customFormat="1" ht="13.5">
      <c r="B1159" s="204"/>
      <c r="C1159" s="205"/>
      <c r="D1159" s="206" t="s">
        <v>168</v>
      </c>
      <c r="E1159" s="207" t="s">
        <v>20</v>
      </c>
      <c r="F1159" s="208" t="s">
        <v>306</v>
      </c>
      <c r="G1159" s="205"/>
      <c r="H1159" s="209" t="s">
        <v>20</v>
      </c>
      <c r="I1159" s="210"/>
      <c r="J1159" s="205"/>
      <c r="K1159" s="205"/>
      <c r="L1159" s="211"/>
      <c r="M1159" s="212"/>
      <c r="N1159" s="213"/>
      <c r="O1159" s="213"/>
      <c r="P1159" s="213"/>
      <c r="Q1159" s="213"/>
      <c r="R1159" s="213"/>
      <c r="S1159" s="213"/>
      <c r="T1159" s="214"/>
      <c r="AT1159" s="215" t="s">
        <v>168</v>
      </c>
      <c r="AU1159" s="215" t="s">
        <v>176</v>
      </c>
      <c r="AV1159" s="12" t="s">
        <v>22</v>
      </c>
      <c r="AW1159" s="12" t="s">
        <v>37</v>
      </c>
      <c r="AX1159" s="12" t="s">
        <v>73</v>
      </c>
      <c r="AY1159" s="215" t="s">
        <v>159</v>
      </c>
    </row>
    <row r="1160" spans="2:51" s="13" customFormat="1" ht="13.5">
      <c r="B1160" s="216"/>
      <c r="C1160" s="217"/>
      <c r="D1160" s="206" t="s">
        <v>168</v>
      </c>
      <c r="E1160" s="240" t="s">
        <v>20</v>
      </c>
      <c r="F1160" s="238" t="s">
        <v>1204</v>
      </c>
      <c r="G1160" s="217"/>
      <c r="H1160" s="239">
        <v>5.967</v>
      </c>
      <c r="I1160" s="222"/>
      <c r="J1160" s="217"/>
      <c r="K1160" s="217"/>
      <c r="L1160" s="223"/>
      <c r="M1160" s="224"/>
      <c r="N1160" s="225"/>
      <c r="O1160" s="225"/>
      <c r="P1160" s="225"/>
      <c r="Q1160" s="225"/>
      <c r="R1160" s="225"/>
      <c r="S1160" s="225"/>
      <c r="T1160" s="226"/>
      <c r="AT1160" s="227" t="s">
        <v>168</v>
      </c>
      <c r="AU1160" s="227" t="s">
        <v>176</v>
      </c>
      <c r="AV1160" s="13" t="s">
        <v>81</v>
      </c>
      <c r="AW1160" s="13" t="s">
        <v>37</v>
      </c>
      <c r="AX1160" s="13" t="s">
        <v>73</v>
      </c>
      <c r="AY1160" s="227" t="s">
        <v>159</v>
      </c>
    </row>
    <row r="1161" spans="2:51" s="12" customFormat="1" ht="13.5">
      <c r="B1161" s="204"/>
      <c r="C1161" s="205"/>
      <c r="D1161" s="206" t="s">
        <v>168</v>
      </c>
      <c r="E1161" s="207" t="s">
        <v>20</v>
      </c>
      <c r="F1161" s="208" t="s">
        <v>308</v>
      </c>
      <c r="G1161" s="205"/>
      <c r="H1161" s="209" t="s">
        <v>20</v>
      </c>
      <c r="I1161" s="210"/>
      <c r="J1161" s="205"/>
      <c r="K1161" s="205"/>
      <c r="L1161" s="211"/>
      <c r="M1161" s="212"/>
      <c r="N1161" s="213"/>
      <c r="O1161" s="213"/>
      <c r="P1161" s="213"/>
      <c r="Q1161" s="213"/>
      <c r="R1161" s="213"/>
      <c r="S1161" s="213"/>
      <c r="T1161" s="214"/>
      <c r="AT1161" s="215" t="s">
        <v>168</v>
      </c>
      <c r="AU1161" s="215" t="s">
        <v>176</v>
      </c>
      <c r="AV1161" s="12" t="s">
        <v>22</v>
      </c>
      <c r="AW1161" s="12" t="s">
        <v>37</v>
      </c>
      <c r="AX1161" s="12" t="s">
        <v>73</v>
      </c>
      <c r="AY1161" s="215" t="s">
        <v>159</v>
      </c>
    </row>
    <row r="1162" spans="2:51" s="13" customFormat="1" ht="13.5">
      <c r="B1162" s="216"/>
      <c r="C1162" s="217"/>
      <c r="D1162" s="206" t="s">
        <v>168</v>
      </c>
      <c r="E1162" s="240" t="s">
        <v>20</v>
      </c>
      <c r="F1162" s="238" t="s">
        <v>1205</v>
      </c>
      <c r="G1162" s="217"/>
      <c r="H1162" s="239">
        <v>5.355</v>
      </c>
      <c r="I1162" s="222"/>
      <c r="J1162" s="217"/>
      <c r="K1162" s="217"/>
      <c r="L1162" s="223"/>
      <c r="M1162" s="224"/>
      <c r="N1162" s="225"/>
      <c r="O1162" s="225"/>
      <c r="P1162" s="225"/>
      <c r="Q1162" s="225"/>
      <c r="R1162" s="225"/>
      <c r="S1162" s="225"/>
      <c r="T1162" s="226"/>
      <c r="AT1162" s="227" t="s">
        <v>168</v>
      </c>
      <c r="AU1162" s="227" t="s">
        <v>176</v>
      </c>
      <c r="AV1162" s="13" t="s">
        <v>81</v>
      </c>
      <c r="AW1162" s="13" t="s">
        <v>37</v>
      </c>
      <c r="AX1162" s="13" t="s">
        <v>73</v>
      </c>
      <c r="AY1162" s="227" t="s">
        <v>159</v>
      </c>
    </row>
    <row r="1163" spans="2:51" s="12" customFormat="1" ht="13.5">
      <c r="B1163" s="204"/>
      <c r="C1163" s="205"/>
      <c r="D1163" s="206" t="s">
        <v>168</v>
      </c>
      <c r="E1163" s="207" t="s">
        <v>20</v>
      </c>
      <c r="F1163" s="208" t="s">
        <v>341</v>
      </c>
      <c r="G1163" s="205"/>
      <c r="H1163" s="209" t="s">
        <v>20</v>
      </c>
      <c r="I1163" s="210"/>
      <c r="J1163" s="205"/>
      <c r="K1163" s="205"/>
      <c r="L1163" s="211"/>
      <c r="M1163" s="212"/>
      <c r="N1163" s="213"/>
      <c r="O1163" s="213"/>
      <c r="P1163" s="213"/>
      <c r="Q1163" s="213"/>
      <c r="R1163" s="213"/>
      <c r="S1163" s="213"/>
      <c r="T1163" s="214"/>
      <c r="AT1163" s="215" t="s">
        <v>168</v>
      </c>
      <c r="AU1163" s="215" t="s">
        <v>176</v>
      </c>
      <c r="AV1163" s="12" t="s">
        <v>22</v>
      </c>
      <c r="AW1163" s="12" t="s">
        <v>37</v>
      </c>
      <c r="AX1163" s="12" t="s">
        <v>73</v>
      </c>
      <c r="AY1163" s="215" t="s">
        <v>159</v>
      </c>
    </row>
    <row r="1164" spans="2:51" s="13" customFormat="1" ht="13.5">
      <c r="B1164" s="216"/>
      <c r="C1164" s="217"/>
      <c r="D1164" s="218" t="s">
        <v>168</v>
      </c>
      <c r="E1164" s="219" t="s">
        <v>20</v>
      </c>
      <c r="F1164" s="220" t="s">
        <v>1206</v>
      </c>
      <c r="G1164" s="217"/>
      <c r="H1164" s="221">
        <v>11.82</v>
      </c>
      <c r="I1164" s="222"/>
      <c r="J1164" s="217"/>
      <c r="K1164" s="217"/>
      <c r="L1164" s="223"/>
      <c r="M1164" s="224"/>
      <c r="N1164" s="225"/>
      <c r="O1164" s="225"/>
      <c r="P1164" s="225"/>
      <c r="Q1164" s="225"/>
      <c r="R1164" s="225"/>
      <c r="S1164" s="225"/>
      <c r="T1164" s="226"/>
      <c r="AT1164" s="227" t="s">
        <v>168</v>
      </c>
      <c r="AU1164" s="227" t="s">
        <v>176</v>
      </c>
      <c r="AV1164" s="13" t="s">
        <v>81</v>
      </c>
      <c r="AW1164" s="13" t="s">
        <v>37</v>
      </c>
      <c r="AX1164" s="13" t="s">
        <v>73</v>
      </c>
      <c r="AY1164" s="227" t="s">
        <v>159</v>
      </c>
    </row>
    <row r="1165" spans="2:65" s="1" customFormat="1" ht="22.5" customHeight="1">
      <c r="B1165" s="34"/>
      <c r="C1165" s="192" t="s">
        <v>1207</v>
      </c>
      <c r="D1165" s="192" t="s">
        <v>161</v>
      </c>
      <c r="E1165" s="193" t="s">
        <v>1208</v>
      </c>
      <c r="F1165" s="194" t="s">
        <v>1209</v>
      </c>
      <c r="G1165" s="195" t="s">
        <v>235</v>
      </c>
      <c r="H1165" s="196">
        <v>89.788</v>
      </c>
      <c r="I1165" s="197"/>
      <c r="J1165" s="198">
        <f>ROUND(I1165*H1165,2)</f>
        <v>0</v>
      </c>
      <c r="K1165" s="194" t="s">
        <v>165</v>
      </c>
      <c r="L1165" s="54"/>
      <c r="M1165" s="199" t="s">
        <v>20</v>
      </c>
      <c r="N1165" s="200" t="s">
        <v>44</v>
      </c>
      <c r="O1165" s="35"/>
      <c r="P1165" s="201">
        <f>O1165*H1165</f>
        <v>0</v>
      </c>
      <c r="Q1165" s="201">
        <v>0</v>
      </c>
      <c r="R1165" s="201">
        <f>Q1165*H1165</f>
        <v>0</v>
      </c>
      <c r="S1165" s="201">
        <v>0.261</v>
      </c>
      <c r="T1165" s="202">
        <f>S1165*H1165</f>
        <v>23.434668</v>
      </c>
      <c r="AR1165" s="17" t="s">
        <v>166</v>
      </c>
      <c r="AT1165" s="17" t="s">
        <v>161</v>
      </c>
      <c r="AU1165" s="17" t="s">
        <v>176</v>
      </c>
      <c r="AY1165" s="17" t="s">
        <v>159</v>
      </c>
      <c r="BE1165" s="203">
        <f>IF(N1165="základní",J1165,0)</f>
        <v>0</v>
      </c>
      <c r="BF1165" s="203">
        <f>IF(N1165="snížená",J1165,0)</f>
        <v>0</v>
      </c>
      <c r="BG1165" s="203">
        <f>IF(N1165="zákl. přenesená",J1165,0)</f>
        <v>0</v>
      </c>
      <c r="BH1165" s="203">
        <f>IF(N1165="sníž. přenesená",J1165,0)</f>
        <v>0</v>
      </c>
      <c r="BI1165" s="203">
        <f>IF(N1165="nulová",J1165,0)</f>
        <v>0</v>
      </c>
      <c r="BJ1165" s="17" t="s">
        <v>22</v>
      </c>
      <c r="BK1165" s="203">
        <f>ROUND(I1165*H1165,2)</f>
        <v>0</v>
      </c>
      <c r="BL1165" s="17" t="s">
        <v>166</v>
      </c>
      <c r="BM1165" s="17" t="s">
        <v>1210</v>
      </c>
    </row>
    <row r="1166" spans="2:51" s="12" customFormat="1" ht="27">
      <c r="B1166" s="204"/>
      <c r="C1166" s="205"/>
      <c r="D1166" s="206" t="s">
        <v>168</v>
      </c>
      <c r="E1166" s="207" t="s">
        <v>20</v>
      </c>
      <c r="F1166" s="208" t="s">
        <v>1107</v>
      </c>
      <c r="G1166" s="205"/>
      <c r="H1166" s="209" t="s">
        <v>20</v>
      </c>
      <c r="I1166" s="210"/>
      <c r="J1166" s="205"/>
      <c r="K1166" s="205"/>
      <c r="L1166" s="211"/>
      <c r="M1166" s="212"/>
      <c r="N1166" s="213"/>
      <c r="O1166" s="213"/>
      <c r="P1166" s="213"/>
      <c r="Q1166" s="213"/>
      <c r="R1166" s="213"/>
      <c r="S1166" s="213"/>
      <c r="T1166" s="214"/>
      <c r="AT1166" s="215" t="s">
        <v>168</v>
      </c>
      <c r="AU1166" s="215" t="s">
        <v>176</v>
      </c>
      <c r="AV1166" s="12" t="s">
        <v>22</v>
      </c>
      <c r="AW1166" s="12" t="s">
        <v>37</v>
      </c>
      <c r="AX1166" s="12" t="s">
        <v>73</v>
      </c>
      <c r="AY1166" s="215" t="s">
        <v>159</v>
      </c>
    </row>
    <row r="1167" spans="2:51" s="12" customFormat="1" ht="13.5">
      <c r="B1167" s="204"/>
      <c r="C1167" s="205"/>
      <c r="D1167" s="206" t="s">
        <v>168</v>
      </c>
      <c r="E1167" s="207" t="s">
        <v>20</v>
      </c>
      <c r="F1167" s="208" t="s">
        <v>170</v>
      </c>
      <c r="G1167" s="205"/>
      <c r="H1167" s="209" t="s">
        <v>20</v>
      </c>
      <c r="I1167" s="210"/>
      <c r="J1167" s="205"/>
      <c r="K1167" s="205"/>
      <c r="L1167" s="211"/>
      <c r="M1167" s="212"/>
      <c r="N1167" s="213"/>
      <c r="O1167" s="213"/>
      <c r="P1167" s="213"/>
      <c r="Q1167" s="213"/>
      <c r="R1167" s="213"/>
      <c r="S1167" s="213"/>
      <c r="T1167" s="214"/>
      <c r="AT1167" s="215" t="s">
        <v>168</v>
      </c>
      <c r="AU1167" s="215" t="s">
        <v>176</v>
      </c>
      <c r="AV1167" s="12" t="s">
        <v>22</v>
      </c>
      <c r="AW1167" s="12" t="s">
        <v>37</v>
      </c>
      <c r="AX1167" s="12" t="s">
        <v>73</v>
      </c>
      <c r="AY1167" s="215" t="s">
        <v>159</v>
      </c>
    </row>
    <row r="1168" spans="2:51" s="12" customFormat="1" ht="13.5">
      <c r="B1168" s="204"/>
      <c r="C1168" s="205"/>
      <c r="D1168" s="206" t="s">
        <v>168</v>
      </c>
      <c r="E1168" s="207" t="s">
        <v>20</v>
      </c>
      <c r="F1168" s="208" t="s">
        <v>1211</v>
      </c>
      <c r="G1168" s="205"/>
      <c r="H1168" s="209" t="s">
        <v>20</v>
      </c>
      <c r="I1168" s="210"/>
      <c r="J1168" s="205"/>
      <c r="K1168" s="205"/>
      <c r="L1168" s="211"/>
      <c r="M1168" s="212"/>
      <c r="N1168" s="213"/>
      <c r="O1168" s="213"/>
      <c r="P1168" s="213"/>
      <c r="Q1168" s="213"/>
      <c r="R1168" s="213"/>
      <c r="S1168" s="213"/>
      <c r="T1168" s="214"/>
      <c r="AT1168" s="215" t="s">
        <v>168</v>
      </c>
      <c r="AU1168" s="215" t="s">
        <v>176</v>
      </c>
      <c r="AV1168" s="12" t="s">
        <v>22</v>
      </c>
      <c r="AW1168" s="12" t="s">
        <v>37</v>
      </c>
      <c r="AX1168" s="12" t="s">
        <v>73</v>
      </c>
      <c r="AY1168" s="215" t="s">
        <v>159</v>
      </c>
    </row>
    <row r="1169" spans="2:51" s="12" customFormat="1" ht="13.5">
      <c r="B1169" s="204"/>
      <c r="C1169" s="205"/>
      <c r="D1169" s="206" t="s">
        <v>168</v>
      </c>
      <c r="E1169" s="207" t="s">
        <v>20</v>
      </c>
      <c r="F1169" s="208" t="s">
        <v>304</v>
      </c>
      <c r="G1169" s="205"/>
      <c r="H1169" s="209" t="s">
        <v>20</v>
      </c>
      <c r="I1169" s="210"/>
      <c r="J1169" s="205"/>
      <c r="K1169" s="205"/>
      <c r="L1169" s="211"/>
      <c r="M1169" s="212"/>
      <c r="N1169" s="213"/>
      <c r="O1169" s="213"/>
      <c r="P1169" s="213"/>
      <c r="Q1169" s="213"/>
      <c r="R1169" s="213"/>
      <c r="S1169" s="213"/>
      <c r="T1169" s="214"/>
      <c r="AT1169" s="215" t="s">
        <v>168</v>
      </c>
      <c r="AU1169" s="215" t="s">
        <v>176</v>
      </c>
      <c r="AV1169" s="12" t="s">
        <v>22</v>
      </c>
      <c r="AW1169" s="12" t="s">
        <v>37</v>
      </c>
      <c r="AX1169" s="12" t="s">
        <v>73</v>
      </c>
      <c r="AY1169" s="215" t="s">
        <v>159</v>
      </c>
    </row>
    <row r="1170" spans="2:51" s="13" customFormat="1" ht="13.5">
      <c r="B1170" s="216"/>
      <c r="C1170" s="217"/>
      <c r="D1170" s="206" t="s">
        <v>168</v>
      </c>
      <c r="E1170" s="240" t="s">
        <v>20</v>
      </c>
      <c r="F1170" s="238" t="s">
        <v>1212</v>
      </c>
      <c r="G1170" s="217"/>
      <c r="H1170" s="239">
        <v>10.115</v>
      </c>
      <c r="I1170" s="222"/>
      <c r="J1170" s="217"/>
      <c r="K1170" s="217"/>
      <c r="L1170" s="223"/>
      <c r="M1170" s="224"/>
      <c r="N1170" s="225"/>
      <c r="O1170" s="225"/>
      <c r="P1170" s="225"/>
      <c r="Q1170" s="225"/>
      <c r="R1170" s="225"/>
      <c r="S1170" s="225"/>
      <c r="T1170" s="226"/>
      <c r="AT1170" s="227" t="s">
        <v>168</v>
      </c>
      <c r="AU1170" s="227" t="s">
        <v>176</v>
      </c>
      <c r="AV1170" s="13" t="s">
        <v>81</v>
      </c>
      <c r="AW1170" s="13" t="s">
        <v>37</v>
      </c>
      <c r="AX1170" s="13" t="s">
        <v>73</v>
      </c>
      <c r="AY1170" s="227" t="s">
        <v>159</v>
      </c>
    </row>
    <row r="1171" spans="2:51" s="12" customFormat="1" ht="13.5">
      <c r="B1171" s="204"/>
      <c r="C1171" s="205"/>
      <c r="D1171" s="206" t="s">
        <v>168</v>
      </c>
      <c r="E1171" s="207" t="s">
        <v>20</v>
      </c>
      <c r="F1171" s="208" t="s">
        <v>317</v>
      </c>
      <c r="G1171" s="205"/>
      <c r="H1171" s="209" t="s">
        <v>20</v>
      </c>
      <c r="I1171" s="210"/>
      <c r="J1171" s="205"/>
      <c r="K1171" s="205"/>
      <c r="L1171" s="211"/>
      <c r="M1171" s="212"/>
      <c r="N1171" s="213"/>
      <c r="O1171" s="213"/>
      <c r="P1171" s="213"/>
      <c r="Q1171" s="213"/>
      <c r="R1171" s="213"/>
      <c r="S1171" s="213"/>
      <c r="T1171" s="214"/>
      <c r="AT1171" s="215" t="s">
        <v>168</v>
      </c>
      <c r="AU1171" s="215" t="s">
        <v>176</v>
      </c>
      <c r="AV1171" s="12" t="s">
        <v>22</v>
      </c>
      <c r="AW1171" s="12" t="s">
        <v>37</v>
      </c>
      <c r="AX1171" s="12" t="s">
        <v>73</v>
      </c>
      <c r="AY1171" s="215" t="s">
        <v>159</v>
      </c>
    </row>
    <row r="1172" spans="2:51" s="13" customFormat="1" ht="13.5">
      <c r="B1172" s="216"/>
      <c r="C1172" s="217"/>
      <c r="D1172" s="206" t="s">
        <v>168</v>
      </c>
      <c r="E1172" s="240" t="s">
        <v>20</v>
      </c>
      <c r="F1172" s="238" t="s">
        <v>1213</v>
      </c>
      <c r="G1172" s="217"/>
      <c r="H1172" s="239">
        <v>29.928</v>
      </c>
      <c r="I1172" s="222"/>
      <c r="J1172" s="217"/>
      <c r="K1172" s="217"/>
      <c r="L1172" s="223"/>
      <c r="M1172" s="224"/>
      <c r="N1172" s="225"/>
      <c r="O1172" s="225"/>
      <c r="P1172" s="225"/>
      <c r="Q1172" s="225"/>
      <c r="R1172" s="225"/>
      <c r="S1172" s="225"/>
      <c r="T1172" s="226"/>
      <c r="AT1172" s="227" t="s">
        <v>168</v>
      </c>
      <c r="AU1172" s="227" t="s">
        <v>176</v>
      </c>
      <c r="AV1172" s="13" t="s">
        <v>81</v>
      </c>
      <c r="AW1172" s="13" t="s">
        <v>37</v>
      </c>
      <c r="AX1172" s="13" t="s">
        <v>73</v>
      </c>
      <c r="AY1172" s="227" t="s">
        <v>159</v>
      </c>
    </row>
    <row r="1173" spans="2:51" s="12" customFormat="1" ht="13.5">
      <c r="B1173" s="204"/>
      <c r="C1173" s="205"/>
      <c r="D1173" s="206" t="s">
        <v>168</v>
      </c>
      <c r="E1173" s="207" t="s">
        <v>20</v>
      </c>
      <c r="F1173" s="208" t="s">
        <v>319</v>
      </c>
      <c r="G1173" s="205"/>
      <c r="H1173" s="209" t="s">
        <v>20</v>
      </c>
      <c r="I1173" s="210"/>
      <c r="J1173" s="205"/>
      <c r="K1173" s="205"/>
      <c r="L1173" s="211"/>
      <c r="M1173" s="212"/>
      <c r="N1173" s="213"/>
      <c r="O1173" s="213"/>
      <c r="P1173" s="213"/>
      <c r="Q1173" s="213"/>
      <c r="R1173" s="213"/>
      <c r="S1173" s="213"/>
      <c r="T1173" s="214"/>
      <c r="AT1173" s="215" t="s">
        <v>168</v>
      </c>
      <c r="AU1173" s="215" t="s">
        <v>176</v>
      </c>
      <c r="AV1173" s="12" t="s">
        <v>22</v>
      </c>
      <c r="AW1173" s="12" t="s">
        <v>37</v>
      </c>
      <c r="AX1173" s="12" t="s">
        <v>73</v>
      </c>
      <c r="AY1173" s="215" t="s">
        <v>159</v>
      </c>
    </row>
    <row r="1174" spans="2:51" s="13" customFormat="1" ht="13.5">
      <c r="B1174" s="216"/>
      <c r="C1174" s="217"/>
      <c r="D1174" s="206" t="s">
        <v>168</v>
      </c>
      <c r="E1174" s="240" t="s">
        <v>20</v>
      </c>
      <c r="F1174" s="238" t="s">
        <v>1214</v>
      </c>
      <c r="G1174" s="217"/>
      <c r="H1174" s="239">
        <v>10.76</v>
      </c>
      <c r="I1174" s="222"/>
      <c r="J1174" s="217"/>
      <c r="K1174" s="217"/>
      <c r="L1174" s="223"/>
      <c r="M1174" s="224"/>
      <c r="N1174" s="225"/>
      <c r="O1174" s="225"/>
      <c r="P1174" s="225"/>
      <c r="Q1174" s="225"/>
      <c r="R1174" s="225"/>
      <c r="S1174" s="225"/>
      <c r="T1174" s="226"/>
      <c r="AT1174" s="227" t="s">
        <v>168</v>
      </c>
      <c r="AU1174" s="227" t="s">
        <v>176</v>
      </c>
      <c r="AV1174" s="13" t="s">
        <v>81</v>
      </c>
      <c r="AW1174" s="13" t="s">
        <v>37</v>
      </c>
      <c r="AX1174" s="13" t="s">
        <v>73</v>
      </c>
      <c r="AY1174" s="227" t="s">
        <v>159</v>
      </c>
    </row>
    <row r="1175" spans="2:51" s="12" customFormat="1" ht="13.5">
      <c r="B1175" s="204"/>
      <c r="C1175" s="205"/>
      <c r="D1175" s="206" t="s">
        <v>168</v>
      </c>
      <c r="E1175" s="207" t="s">
        <v>20</v>
      </c>
      <c r="F1175" s="208" t="s">
        <v>306</v>
      </c>
      <c r="G1175" s="205"/>
      <c r="H1175" s="209" t="s">
        <v>20</v>
      </c>
      <c r="I1175" s="210"/>
      <c r="J1175" s="205"/>
      <c r="K1175" s="205"/>
      <c r="L1175" s="211"/>
      <c r="M1175" s="212"/>
      <c r="N1175" s="213"/>
      <c r="O1175" s="213"/>
      <c r="P1175" s="213"/>
      <c r="Q1175" s="213"/>
      <c r="R1175" s="213"/>
      <c r="S1175" s="213"/>
      <c r="T1175" s="214"/>
      <c r="AT1175" s="215" t="s">
        <v>168</v>
      </c>
      <c r="AU1175" s="215" t="s">
        <v>176</v>
      </c>
      <c r="AV1175" s="12" t="s">
        <v>22</v>
      </c>
      <c r="AW1175" s="12" t="s">
        <v>37</v>
      </c>
      <c r="AX1175" s="12" t="s">
        <v>73</v>
      </c>
      <c r="AY1175" s="215" t="s">
        <v>159</v>
      </c>
    </row>
    <row r="1176" spans="2:51" s="13" customFormat="1" ht="13.5">
      <c r="B1176" s="216"/>
      <c r="C1176" s="217"/>
      <c r="D1176" s="206" t="s">
        <v>168</v>
      </c>
      <c r="E1176" s="240" t="s">
        <v>20</v>
      </c>
      <c r="F1176" s="238" t="s">
        <v>1215</v>
      </c>
      <c r="G1176" s="217"/>
      <c r="H1176" s="239">
        <v>12.01</v>
      </c>
      <c r="I1176" s="222"/>
      <c r="J1176" s="217"/>
      <c r="K1176" s="217"/>
      <c r="L1176" s="223"/>
      <c r="M1176" s="224"/>
      <c r="N1176" s="225"/>
      <c r="O1176" s="225"/>
      <c r="P1176" s="225"/>
      <c r="Q1176" s="225"/>
      <c r="R1176" s="225"/>
      <c r="S1176" s="225"/>
      <c r="T1176" s="226"/>
      <c r="AT1176" s="227" t="s">
        <v>168</v>
      </c>
      <c r="AU1176" s="227" t="s">
        <v>176</v>
      </c>
      <c r="AV1176" s="13" t="s">
        <v>81</v>
      </c>
      <c r="AW1176" s="13" t="s">
        <v>37</v>
      </c>
      <c r="AX1176" s="13" t="s">
        <v>73</v>
      </c>
      <c r="AY1176" s="227" t="s">
        <v>159</v>
      </c>
    </row>
    <row r="1177" spans="2:51" s="12" customFormat="1" ht="13.5">
      <c r="B1177" s="204"/>
      <c r="C1177" s="205"/>
      <c r="D1177" s="206" t="s">
        <v>168</v>
      </c>
      <c r="E1177" s="207" t="s">
        <v>20</v>
      </c>
      <c r="F1177" s="208" t="s">
        <v>308</v>
      </c>
      <c r="G1177" s="205"/>
      <c r="H1177" s="209" t="s">
        <v>20</v>
      </c>
      <c r="I1177" s="210"/>
      <c r="J1177" s="205"/>
      <c r="K1177" s="205"/>
      <c r="L1177" s="211"/>
      <c r="M1177" s="212"/>
      <c r="N1177" s="213"/>
      <c r="O1177" s="213"/>
      <c r="P1177" s="213"/>
      <c r="Q1177" s="213"/>
      <c r="R1177" s="213"/>
      <c r="S1177" s="213"/>
      <c r="T1177" s="214"/>
      <c r="AT1177" s="215" t="s">
        <v>168</v>
      </c>
      <c r="AU1177" s="215" t="s">
        <v>176</v>
      </c>
      <c r="AV1177" s="12" t="s">
        <v>22</v>
      </c>
      <c r="AW1177" s="12" t="s">
        <v>37</v>
      </c>
      <c r="AX1177" s="12" t="s">
        <v>73</v>
      </c>
      <c r="AY1177" s="215" t="s">
        <v>159</v>
      </c>
    </row>
    <row r="1178" spans="2:51" s="13" customFormat="1" ht="13.5">
      <c r="B1178" s="216"/>
      <c r="C1178" s="217"/>
      <c r="D1178" s="206" t="s">
        <v>168</v>
      </c>
      <c r="E1178" s="240" t="s">
        <v>20</v>
      </c>
      <c r="F1178" s="238" t="s">
        <v>1216</v>
      </c>
      <c r="G1178" s="217"/>
      <c r="H1178" s="239">
        <v>22.575</v>
      </c>
      <c r="I1178" s="222"/>
      <c r="J1178" s="217"/>
      <c r="K1178" s="217"/>
      <c r="L1178" s="223"/>
      <c r="M1178" s="224"/>
      <c r="N1178" s="225"/>
      <c r="O1178" s="225"/>
      <c r="P1178" s="225"/>
      <c r="Q1178" s="225"/>
      <c r="R1178" s="225"/>
      <c r="S1178" s="225"/>
      <c r="T1178" s="226"/>
      <c r="AT1178" s="227" t="s">
        <v>168</v>
      </c>
      <c r="AU1178" s="227" t="s">
        <v>176</v>
      </c>
      <c r="AV1178" s="13" t="s">
        <v>81</v>
      </c>
      <c r="AW1178" s="13" t="s">
        <v>37</v>
      </c>
      <c r="AX1178" s="13" t="s">
        <v>73</v>
      </c>
      <c r="AY1178" s="227" t="s">
        <v>159</v>
      </c>
    </row>
    <row r="1179" spans="2:51" s="12" customFormat="1" ht="13.5">
      <c r="B1179" s="204"/>
      <c r="C1179" s="205"/>
      <c r="D1179" s="206" t="s">
        <v>168</v>
      </c>
      <c r="E1179" s="207" t="s">
        <v>20</v>
      </c>
      <c r="F1179" s="208" t="s">
        <v>304</v>
      </c>
      <c r="G1179" s="205"/>
      <c r="H1179" s="209" t="s">
        <v>20</v>
      </c>
      <c r="I1179" s="210"/>
      <c r="J1179" s="205"/>
      <c r="K1179" s="205"/>
      <c r="L1179" s="211"/>
      <c r="M1179" s="212"/>
      <c r="N1179" s="213"/>
      <c r="O1179" s="213"/>
      <c r="P1179" s="213"/>
      <c r="Q1179" s="213"/>
      <c r="R1179" s="213"/>
      <c r="S1179" s="213"/>
      <c r="T1179" s="214"/>
      <c r="AT1179" s="215" t="s">
        <v>168</v>
      </c>
      <c r="AU1179" s="215" t="s">
        <v>176</v>
      </c>
      <c r="AV1179" s="12" t="s">
        <v>22</v>
      </c>
      <c r="AW1179" s="12" t="s">
        <v>37</v>
      </c>
      <c r="AX1179" s="12" t="s">
        <v>73</v>
      </c>
      <c r="AY1179" s="215" t="s">
        <v>159</v>
      </c>
    </row>
    <row r="1180" spans="2:51" s="13" customFormat="1" ht="13.5">
      <c r="B1180" s="216"/>
      <c r="C1180" s="217"/>
      <c r="D1180" s="218" t="s">
        <v>168</v>
      </c>
      <c r="E1180" s="219" t="s">
        <v>20</v>
      </c>
      <c r="F1180" s="220" t="s">
        <v>1217</v>
      </c>
      <c r="G1180" s="217"/>
      <c r="H1180" s="221">
        <v>4.4</v>
      </c>
      <c r="I1180" s="222"/>
      <c r="J1180" s="217"/>
      <c r="K1180" s="217"/>
      <c r="L1180" s="223"/>
      <c r="M1180" s="224"/>
      <c r="N1180" s="225"/>
      <c r="O1180" s="225"/>
      <c r="P1180" s="225"/>
      <c r="Q1180" s="225"/>
      <c r="R1180" s="225"/>
      <c r="S1180" s="225"/>
      <c r="T1180" s="226"/>
      <c r="AT1180" s="227" t="s">
        <v>168</v>
      </c>
      <c r="AU1180" s="227" t="s">
        <v>176</v>
      </c>
      <c r="AV1180" s="13" t="s">
        <v>81</v>
      </c>
      <c r="AW1180" s="13" t="s">
        <v>37</v>
      </c>
      <c r="AX1180" s="13" t="s">
        <v>73</v>
      </c>
      <c r="AY1180" s="227" t="s">
        <v>159</v>
      </c>
    </row>
    <row r="1181" spans="2:65" s="1" customFormat="1" ht="22.5" customHeight="1">
      <c r="B1181" s="34"/>
      <c r="C1181" s="192" t="s">
        <v>1218</v>
      </c>
      <c r="D1181" s="192" t="s">
        <v>161</v>
      </c>
      <c r="E1181" s="193" t="s">
        <v>1219</v>
      </c>
      <c r="F1181" s="194" t="s">
        <v>1220</v>
      </c>
      <c r="G1181" s="195" t="s">
        <v>235</v>
      </c>
      <c r="H1181" s="196">
        <v>5.61</v>
      </c>
      <c r="I1181" s="197"/>
      <c r="J1181" s="198">
        <f>ROUND(I1181*H1181,2)</f>
        <v>0</v>
      </c>
      <c r="K1181" s="194" t="s">
        <v>165</v>
      </c>
      <c r="L1181" s="54"/>
      <c r="M1181" s="199" t="s">
        <v>20</v>
      </c>
      <c r="N1181" s="200" t="s">
        <v>44</v>
      </c>
      <c r="O1181" s="35"/>
      <c r="P1181" s="201">
        <f>O1181*H1181</f>
        <v>0</v>
      </c>
      <c r="Q1181" s="201">
        <v>0</v>
      </c>
      <c r="R1181" s="201">
        <f>Q1181*H1181</f>
        <v>0</v>
      </c>
      <c r="S1181" s="201">
        <v>0.055</v>
      </c>
      <c r="T1181" s="202">
        <f>S1181*H1181</f>
        <v>0.30855000000000005</v>
      </c>
      <c r="AR1181" s="17" t="s">
        <v>166</v>
      </c>
      <c r="AT1181" s="17" t="s">
        <v>161</v>
      </c>
      <c r="AU1181" s="17" t="s">
        <v>176</v>
      </c>
      <c r="AY1181" s="17" t="s">
        <v>159</v>
      </c>
      <c r="BE1181" s="203">
        <f>IF(N1181="základní",J1181,0)</f>
        <v>0</v>
      </c>
      <c r="BF1181" s="203">
        <f>IF(N1181="snížená",J1181,0)</f>
        <v>0</v>
      </c>
      <c r="BG1181" s="203">
        <f>IF(N1181="zákl. přenesená",J1181,0)</f>
        <v>0</v>
      </c>
      <c r="BH1181" s="203">
        <f>IF(N1181="sníž. přenesená",J1181,0)</f>
        <v>0</v>
      </c>
      <c r="BI1181" s="203">
        <f>IF(N1181="nulová",J1181,0)</f>
        <v>0</v>
      </c>
      <c r="BJ1181" s="17" t="s">
        <v>22</v>
      </c>
      <c r="BK1181" s="203">
        <f>ROUND(I1181*H1181,2)</f>
        <v>0</v>
      </c>
      <c r="BL1181" s="17" t="s">
        <v>166</v>
      </c>
      <c r="BM1181" s="17" t="s">
        <v>1221</v>
      </c>
    </row>
    <row r="1182" spans="2:51" s="12" customFormat="1" ht="27">
      <c r="B1182" s="204"/>
      <c r="C1182" s="205"/>
      <c r="D1182" s="206" t="s">
        <v>168</v>
      </c>
      <c r="E1182" s="207" t="s">
        <v>20</v>
      </c>
      <c r="F1182" s="208" t="s">
        <v>1064</v>
      </c>
      <c r="G1182" s="205"/>
      <c r="H1182" s="209" t="s">
        <v>20</v>
      </c>
      <c r="I1182" s="210"/>
      <c r="J1182" s="205"/>
      <c r="K1182" s="205"/>
      <c r="L1182" s="211"/>
      <c r="M1182" s="212"/>
      <c r="N1182" s="213"/>
      <c r="O1182" s="213"/>
      <c r="P1182" s="213"/>
      <c r="Q1182" s="213"/>
      <c r="R1182" s="213"/>
      <c r="S1182" s="213"/>
      <c r="T1182" s="214"/>
      <c r="AT1182" s="215" t="s">
        <v>168</v>
      </c>
      <c r="AU1182" s="215" t="s">
        <v>176</v>
      </c>
      <c r="AV1182" s="12" t="s">
        <v>22</v>
      </c>
      <c r="AW1182" s="12" t="s">
        <v>37</v>
      </c>
      <c r="AX1182" s="12" t="s">
        <v>73</v>
      </c>
      <c r="AY1182" s="215" t="s">
        <v>159</v>
      </c>
    </row>
    <row r="1183" spans="2:51" s="12" customFormat="1" ht="13.5">
      <c r="B1183" s="204"/>
      <c r="C1183" s="205"/>
      <c r="D1183" s="206" t="s">
        <v>168</v>
      </c>
      <c r="E1183" s="207" t="s">
        <v>20</v>
      </c>
      <c r="F1183" s="208" t="s">
        <v>170</v>
      </c>
      <c r="G1183" s="205"/>
      <c r="H1183" s="209" t="s">
        <v>20</v>
      </c>
      <c r="I1183" s="210"/>
      <c r="J1183" s="205"/>
      <c r="K1183" s="205"/>
      <c r="L1183" s="211"/>
      <c r="M1183" s="212"/>
      <c r="N1183" s="213"/>
      <c r="O1183" s="213"/>
      <c r="P1183" s="213"/>
      <c r="Q1183" s="213"/>
      <c r="R1183" s="213"/>
      <c r="S1183" s="213"/>
      <c r="T1183" s="214"/>
      <c r="AT1183" s="215" t="s">
        <v>168</v>
      </c>
      <c r="AU1183" s="215" t="s">
        <v>176</v>
      </c>
      <c r="AV1183" s="12" t="s">
        <v>22</v>
      </c>
      <c r="AW1183" s="12" t="s">
        <v>37</v>
      </c>
      <c r="AX1183" s="12" t="s">
        <v>73</v>
      </c>
      <c r="AY1183" s="215" t="s">
        <v>159</v>
      </c>
    </row>
    <row r="1184" spans="2:51" s="12" customFormat="1" ht="13.5">
      <c r="B1184" s="204"/>
      <c r="C1184" s="205"/>
      <c r="D1184" s="206" t="s">
        <v>168</v>
      </c>
      <c r="E1184" s="207" t="s">
        <v>20</v>
      </c>
      <c r="F1184" s="208" t="s">
        <v>1222</v>
      </c>
      <c r="G1184" s="205"/>
      <c r="H1184" s="209" t="s">
        <v>20</v>
      </c>
      <c r="I1184" s="210"/>
      <c r="J1184" s="205"/>
      <c r="K1184" s="205"/>
      <c r="L1184" s="211"/>
      <c r="M1184" s="212"/>
      <c r="N1184" s="213"/>
      <c r="O1184" s="213"/>
      <c r="P1184" s="213"/>
      <c r="Q1184" s="213"/>
      <c r="R1184" s="213"/>
      <c r="S1184" s="213"/>
      <c r="T1184" s="214"/>
      <c r="AT1184" s="215" t="s">
        <v>168</v>
      </c>
      <c r="AU1184" s="215" t="s">
        <v>176</v>
      </c>
      <c r="AV1184" s="12" t="s">
        <v>22</v>
      </c>
      <c r="AW1184" s="12" t="s">
        <v>37</v>
      </c>
      <c r="AX1184" s="12" t="s">
        <v>73</v>
      </c>
      <c r="AY1184" s="215" t="s">
        <v>159</v>
      </c>
    </row>
    <row r="1185" spans="2:51" s="13" customFormat="1" ht="13.5">
      <c r="B1185" s="216"/>
      <c r="C1185" s="217"/>
      <c r="D1185" s="218" t="s">
        <v>168</v>
      </c>
      <c r="E1185" s="219" t="s">
        <v>20</v>
      </c>
      <c r="F1185" s="220" t="s">
        <v>1223</v>
      </c>
      <c r="G1185" s="217"/>
      <c r="H1185" s="221">
        <v>5.61</v>
      </c>
      <c r="I1185" s="222"/>
      <c r="J1185" s="217"/>
      <c r="K1185" s="217"/>
      <c r="L1185" s="223"/>
      <c r="M1185" s="224"/>
      <c r="N1185" s="225"/>
      <c r="O1185" s="225"/>
      <c r="P1185" s="225"/>
      <c r="Q1185" s="225"/>
      <c r="R1185" s="225"/>
      <c r="S1185" s="225"/>
      <c r="T1185" s="226"/>
      <c r="AT1185" s="227" t="s">
        <v>168</v>
      </c>
      <c r="AU1185" s="227" t="s">
        <v>176</v>
      </c>
      <c r="AV1185" s="13" t="s">
        <v>81</v>
      </c>
      <c r="AW1185" s="13" t="s">
        <v>37</v>
      </c>
      <c r="AX1185" s="13" t="s">
        <v>73</v>
      </c>
      <c r="AY1185" s="227" t="s">
        <v>159</v>
      </c>
    </row>
    <row r="1186" spans="2:65" s="1" customFormat="1" ht="22.5" customHeight="1">
      <c r="B1186" s="34"/>
      <c r="C1186" s="192" t="s">
        <v>1224</v>
      </c>
      <c r="D1186" s="192" t="s">
        <v>161</v>
      </c>
      <c r="E1186" s="193" t="s">
        <v>1219</v>
      </c>
      <c r="F1186" s="194" t="s">
        <v>1220</v>
      </c>
      <c r="G1186" s="195" t="s">
        <v>235</v>
      </c>
      <c r="H1186" s="196">
        <v>1.98</v>
      </c>
      <c r="I1186" s="197"/>
      <c r="J1186" s="198">
        <f>ROUND(I1186*H1186,2)</f>
        <v>0</v>
      </c>
      <c r="K1186" s="194" t="s">
        <v>165</v>
      </c>
      <c r="L1186" s="54"/>
      <c r="M1186" s="199" t="s">
        <v>20</v>
      </c>
      <c r="N1186" s="200" t="s">
        <v>44</v>
      </c>
      <c r="O1186" s="35"/>
      <c r="P1186" s="201">
        <f>O1186*H1186</f>
        <v>0</v>
      </c>
      <c r="Q1186" s="201">
        <v>0</v>
      </c>
      <c r="R1186" s="201">
        <f>Q1186*H1186</f>
        <v>0</v>
      </c>
      <c r="S1186" s="201">
        <v>0.055</v>
      </c>
      <c r="T1186" s="202">
        <f>S1186*H1186</f>
        <v>0.1089</v>
      </c>
      <c r="AR1186" s="17" t="s">
        <v>166</v>
      </c>
      <c r="AT1186" s="17" t="s">
        <v>161</v>
      </c>
      <c r="AU1186" s="17" t="s">
        <v>176</v>
      </c>
      <c r="AY1186" s="17" t="s">
        <v>159</v>
      </c>
      <c r="BE1186" s="203">
        <f>IF(N1186="základní",J1186,0)</f>
        <v>0</v>
      </c>
      <c r="BF1186" s="203">
        <f>IF(N1186="snížená",J1186,0)</f>
        <v>0</v>
      </c>
      <c r="BG1186" s="203">
        <f>IF(N1186="zákl. přenesená",J1186,0)</f>
        <v>0</v>
      </c>
      <c r="BH1186" s="203">
        <f>IF(N1186="sníž. přenesená",J1186,0)</f>
        <v>0</v>
      </c>
      <c r="BI1186" s="203">
        <f>IF(N1186="nulová",J1186,0)</f>
        <v>0</v>
      </c>
      <c r="BJ1186" s="17" t="s">
        <v>22</v>
      </c>
      <c r="BK1186" s="203">
        <f>ROUND(I1186*H1186,2)</f>
        <v>0</v>
      </c>
      <c r="BL1186" s="17" t="s">
        <v>166</v>
      </c>
      <c r="BM1186" s="17" t="s">
        <v>1225</v>
      </c>
    </row>
    <row r="1187" spans="2:51" s="12" customFormat="1" ht="27">
      <c r="B1187" s="204"/>
      <c r="C1187" s="205"/>
      <c r="D1187" s="206" t="s">
        <v>168</v>
      </c>
      <c r="E1187" s="207" t="s">
        <v>20</v>
      </c>
      <c r="F1187" s="208" t="s">
        <v>1088</v>
      </c>
      <c r="G1187" s="205"/>
      <c r="H1187" s="209" t="s">
        <v>20</v>
      </c>
      <c r="I1187" s="210"/>
      <c r="J1187" s="205"/>
      <c r="K1187" s="205"/>
      <c r="L1187" s="211"/>
      <c r="M1187" s="212"/>
      <c r="N1187" s="213"/>
      <c r="O1187" s="213"/>
      <c r="P1187" s="213"/>
      <c r="Q1187" s="213"/>
      <c r="R1187" s="213"/>
      <c r="S1187" s="213"/>
      <c r="T1187" s="214"/>
      <c r="AT1187" s="215" t="s">
        <v>168</v>
      </c>
      <c r="AU1187" s="215" t="s">
        <v>176</v>
      </c>
      <c r="AV1187" s="12" t="s">
        <v>22</v>
      </c>
      <c r="AW1187" s="12" t="s">
        <v>37</v>
      </c>
      <c r="AX1187" s="12" t="s">
        <v>73</v>
      </c>
      <c r="AY1187" s="215" t="s">
        <v>159</v>
      </c>
    </row>
    <row r="1188" spans="2:51" s="12" customFormat="1" ht="13.5">
      <c r="B1188" s="204"/>
      <c r="C1188" s="205"/>
      <c r="D1188" s="206" t="s">
        <v>168</v>
      </c>
      <c r="E1188" s="207" t="s">
        <v>20</v>
      </c>
      <c r="F1188" s="208" t="s">
        <v>170</v>
      </c>
      <c r="G1188" s="205"/>
      <c r="H1188" s="209" t="s">
        <v>20</v>
      </c>
      <c r="I1188" s="210"/>
      <c r="J1188" s="205"/>
      <c r="K1188" s="205"/>
      <c r="L1188" s="211"/>
      <c r="M1188" s="212"/>
      <c r="N1188" s="213"/>
      <c r="O1188" s="213"/>
      <c r="P1188" s="213"/>
      <c r="Q1188" s="213"/>
      <c r="R1188" s="213"/>
      <c r="S1188" s="213"/>
      <c r="T1188" s="214"/>
      <c r="AT1188" s="215" t="s">
        <v>168</v>
      </c>
      <c r="AU1188" s="215" t="s">
        <v>176</v>
      </c>
      <c r="AV1188" s="12" t="s">
        <v>22</v>
      </c>
      <c r="AW1188" s="12" t="s">
        <v>37</v>
      </c>
      <c r="AX1188" s="12" t="s">
        <v>73</v>
      </c>
      <c r="AY1188" s="215" t="s">
        <v>159</v>
      </c>
    </row>
    <row r="1189" spans="2:51" s="12" customFormat="1" ht="13.5">
      <c r="B1189" s="204"/>
      <c r="C1189" s="205"/>
      <c r="D1189" s="206" t="s">
        <v>168</v>
      </c>
      <c r="E1189" s="207" t="s">
        <v>20</v>
      </c>
      <c r="F1189" s="208" t="s">
        <v>304</v>
      </c>
      <c r="G1189" s="205"/>
      <c r="H1189" s="209" t="s">
        <v>20</v>
      </c>
      <c r="I1189" s="210"/>
      <c r="J1189" s="205"/>
      <c r="K1189" s="205"/>
      <c r="L1189" s="211"/>
      <c r="M1189" s="212"/>
      <c r="N1189" s="213"/>
      <c r="O1189" s="213"/>
      <c r="P1189" s="213"/>
      <c r="Q1189" s="213"/>
      <c r="R1189" s="213"/>
      <c r="S1189" s="213"/>
      <c r="T1189" s="214"/>
      <c r="AT1189" s="215" t="s">
        <v>168</v>
      </c>
      <c r="AU1189" s="215" t="s">
        <v>176</v>
      </c>
      <c r="AV1189" s="12" t="s">
        <v>22</v>
      </c>
      <c r="AW1189" s="12" t="s">
        <v>37</v>
      </c>
      <c r="AX1189" s="12" t="s">
        <v>73</v>
      </c>
      <c r="AY1189" s="215" t="s">
        <v>159</v>
      </c>
    </row>
    <row r="1190" spans="2:51" s="13" customFormat="1" ht="13.5">
      <c r="B1190" s="216"/>
      <c r="C1190" s="217"/>
      <c r="D1190" s="218" t="s">
        <v>168</v>
      </c>
      <c r="E1190" s="219" t="s">
        <v>20</v>
      </c>
      <c r="F1190" s="220" t="s">
        <v>1226</v>
      </c>
      <c r="G1190" s="217"/>
      <c r="H1190" s="221">
        <v>1.98</v>
      </c>
      <c r="I1190" s="222"/>
      <c r="J1190" s="217"/>
      <c r="K1190" s="217"/>
      <c r="L1190" s="223"/>
      <c r="M1190" s="224"/>
      <c r="N1190" s="225"/>
      <c r="O1190" s="225"/>
      <c r="P1190" s="225"/>
      <c r="Q1190" s="225"/>
      <c r="R1190" s="225"/>
      <c r="S1190" s="225"/>
      <c r="T1190" s="226"/>
      <c r="AT1190" s="227" t="s">
        <v>168</v>
      </c>
      <c r="AU1190" s="227" t="s">
        <v>176</v>
      </c>
      <c r="AV1190" s="13" t="s">
        <v>81</v>
      </c>
      <c r="AW1190" s="13" t="s">
        <v>37</v>
      </c>
      <c r="AX1190" s="13" t="s">
        <v>73</v>
      </c>
      <c r="AY1190" s="227" t="s">
        <v>159</v>
      </c>
    </row>
    <row r="1191" spans="2:65" s="1" customFormat="1" ht="22.5" customHeight="1">
      <c r="B1191" s="34"/>
      <c r="C1191" s="192" t="s">
        <v>1227</v>
      </c>
      <c r="D1191" s="192" t="s">
        <v>161</v>
      </c>
      <c r="E1191" s="193" t="s">
        <v>1228</v>
      </c>
      <c r="F1191" s="194" t="s">
        <v>1229</v>
      </c>
      <c r="G1191" s="195" t="s">
        <v>164</v>
      </c>
      <c r="H1191" s="196">
        <v>0.811</v>
      </c>
      <c r="I1191" s="197"/>
      <c r="J1191" s="198">
        <f>ROUND(I1191*H1191,2)</f>
        <v>0</v>
      </c>
      <c r="K1191" s="194" t="s">
        <v>165</v>
      </c>
      <c r="L1191" s="54"/>
      <c r="M1191" s="199" t="s">
        <v>20</v>
      </c>
      <c r="N1191" s="200" t="s">
        <v>44</v>
      </c>
      <c r="O1191" s="35"/>
      <c r="P1191" s="201">
        <f>O1191*H1191</f>
        <v>0</v>
      </c>
      <c r="Q1191" s="201">
        <v>0</v>
      </c>
      <c r="R1191" s="201">
        <f>Q1191*H1191</f>
        <v>0</v>
      </c>
      <c r="S1191" s="201">
        <v>2.4</v>
      </c>
      <c r="T1191" s="202">
        <f>S1191*H1191</f>
        <v>1.9464000000000001</v>
      </c>
      <c r="AR1191" s="17" t="s">
        <v>166</v>
      </c>
      <c r="AT1191" s="17" t="s">
        <v>161</v>
      </c>
      <c r="AU1191" s="17" t="s">
        <v>176</v>
      </c>
      <c r="AY1191" s="17" t="s">
        <v>159</v>
      </c>
      <c r="BE1191" s="203">
        <f>IF(N1191="základní",J1191,0)</f>
        <v>0</v>
      </c>
      <c r="BF1191" s="203">
        <f>IF(N1191="snížená",J1191,0)</f>
        <v>0</v>
      </c>
      <c r="BG1191" s="203">
        <f>IF(N1191="zákl. přenesená",J1191,0)</f>
        <v>0</v>
      </c>
      <c r="BH1191" s="203">
        <f>IF(N1191="sníž. přenesená",J1191,0)</f>
        <v>0</v>
      </c>
      <c r="BI1191" s="203">
        <f>IF(N1191="nulová",J1191,0)</f>
        <v>0</v>
      </c>
      <c r="BJ1191" s="17" t="s">
        <v>22</v>
      </c>
      <c r="BK1191" s="203">
        <f>ROUND(I1191*H1191,2)</f>
        <v>0</v>
      </c>
      <c r="BL1191" s="17" t="s">
        <v>166</v>
      </c>
      <c r="BM1191" s="17" t="s">
        <v>1230</v>
      </c>
    </row>
    <row r="1192" spans="2:51" s="12" customFormat="1" ht="27">
      <c r="B1192" s="204"/>
      <c r="C1192" s="205"/>
      <c r="D1192" s="206" t="s">
        <v>168</v>
      </c>
      <c r="E1192" s="207" t="s">
        <v>20</v>
      </c>
      <c r="F1192" s="208" t="s">
        <v>1077</v>
      </c>
      <c r="G1192" s="205"/>
      <c r="H1192" s="209" t="s">
        <v>20</v>
      </c>
      <c r="I1192" s="210"/>
      <c r="J1192" s="205"/>
      <c r="K1192" s="205"/>
      <c r="L1192" s="211"/>
      <c r="M1192" s="212"/>
      <c r="N1192" s="213"/>
      <c r="O1192" s="213"/>
      <c r="P1192" s="213"/>
      <c r="Q1192" s="213"/>
      <c r="R1192" s="213"/>
      <c r="S1192" s="213"/>
      <c r="T1192" s="214"/>
      <c r="AT1192" s="215" t="s">
        <v>168</v>
      </c>
      <c r="AU1192" s="215" t="s">
        <v>176</v>
      </c>
      <c r="AV1192" s="12" t="s">
        <v>22</v>
      </c>
      <c r="AW1192" s="12" t="s">
        <v>37</v>
      </c>
      <c r="AX1192" s="12" t="s">
        <v>73</v>
      </c>
      <c r="AY1192" s="215" t="s">
        <v>159</v>
      </c>
    </row>
    <row r="1193" spans="2:51" s="12" customFormat="1" ht="13.5">
      <c r="B1193" s="204"/>
      <c r="C1193" s="205"/>
      <c r="D1193" s="206" t="s">
        <v>168</v>
      </c>
      <c r="E1193" s="207" t="s">
        <v>20</v>
      </c>
      <c r="F1193" s="208" t="s">
        <v>170</v>
      </c>
      <c r="G1193" s="205"/>
      <c r="H1193" s="209" t="s">
        <v>20</v>
      </c>
      <c r="I1193" s="210"/>
      <c r="J1193" s="205"/>
      <c r="K1193" s="205"/>
      <c r="L1193" s="211"/>
      <c r="M1193" s="212"/>
      <c r="N1193" s="213"/>
      <c r="O1193" s="213"/>
      <c r="P1193" s="213"/>
      <c r="Q1193" s="213"/>
      <c r="R1193" s="213"/>
      <c r="S1193" s="213"/>
      <c r="T1193" s="214"/>
      <c r="AT1193" s="215" t="s">
        <v>168</v>
      </c>
      <c r="AU1193" s="215" t="s">
        <v>176</v>
      </c>
      <c r="AV1193" s="12" t="s">
        <v>22</v>
      </c>
      <c r="AW1193" s="12" t="s">
        <v>37</v>
      </c>
      <c r="AX1193" s="12" t="s">
        <v>73</v>
      </c>
      <c r="AY1193" s="215" t="s">
        <v>159</v>
      </c>
    </row>
    <row r="1194" spans="2:51" s="12" customFormat="1" ht="13.5">
      <c r="B1194" s="204"/>
      <c r="C1194" s="205"/>
      <c r="D1194" s="206" t="s">
        <v>168</v>
      </c>
      <c r="E1194" s="207" t="s">
        <v>20</v>
      </c>
      <c r="F1194" s="208" t="s">
        <v>1231</v>
      </c>
      <c r="G1194" s="205"/>
      <c r="H1194" s="209" t="s">
        <v>20</v>
      </c>
      <c r="I1194" s="210"/>
      <c r="J1194" s="205"/>
      <c r="K1194" s="205"/>
      <c r="L1194" s="211"/>
      <c r="M1194" s="212"/>
      <c r="N1194" s="213"/>
      <c r="O1194" s="213"/>
      <c r="P1194" s="213"/>
      <c r="Q1194" s="213"/>
      <c r="R1194" s="213"/>
      <c r="S1194" s="213"/>
      <c r="T1194" s="214"/>
      <c r="AT1194" s="215" t="s">
        <v>168</v>
      </c>
      <c r="AU1194" s="215" t="s">
        <v>176</v>
      </c>
      <c r="AV1194" s="12" t="s">
        <v>22</v>
      </c>
      <c r="AW1194" s="12" t="s">
        <v>37</v>
      </c>
      <c r="AX1194" s="12" t="s">
        <v>73</v>
      </c>
      <c r="AY1194" s="215" t="s">
        <v>159</v>
      </c>
    </row>
    <row r="1195" spans="2:51" s="13" customFormat="1" ht="13.5">
      <c r="B1195" s="216"/>
      <c r="C1195" s="217"/>
      <c r="D1195" s="206" t="s">
        <v>168</v>
      </c>
      <c r="E1195" s="240" t="s">
        <v>20</v>
      </c>
      <c r="F1195" s="238" t="s">
        <v>1232</v>
      </c>
      <c r="G1195" s="217"/>
      <c r="H1195" s="239">
        <v>0.027</v>
      </c>
      <c r="I1195" s="222"/>
      <c r="J1195" s="217"/>
      <c r="K1195" s="217"/>
      <c r="L1195" s="223"/>
      <c r="M1195" s="224"/>
      <c r="N1195" s="225"/>
      <c r="O1195" s="225"/>
      <c r="P1195" s="225"/>
      <c r="Q1195" s="225"/>
      <c r="R1195" s="225"/>
      <c r="S1195" s="225"/>
      <c r="T1195" s="226"/>
      <c r="AT1195" s="227" t="s">
        <v>168</v>
      </c>
      <c r="AU1195" s="227" t="s">
        <v>176</v>
      </c>
      <c r="AV1195" s="13" t="s">
        <v>81</v>
      </c>
      <c r="AW1195" s="13" t="s">
        <v>37</v>
      </c>
      <c r="AX1195" s="13" t="s">
        <v>73</v>
      </c>
      <c r="AY1195" s="227" t="s">
        <v>159</v>
      </c>
    </row>
    <row r="1196" spans="2:51" s="13" customFormat="1" ht="13.5">
      <c r="B1196" s="216"/>
      <c r="C1196" s="217"/>
      <c r="D1196" s="206" t="s">
        <v>168</v>
      </c>
      <c r="E1196" s="240" t="s">
        <v>20</v>
      </c>
      <c r="F1196" s="238" t="s">
        <v>1233</v>
      </c>
      <c r="G1196" s="217"/>
      <c r="H1196" s="239">
        <v>0.095</v>
      </c>
      <c r="I1196" s="222"/>
      <c r="J1196" s="217"/>
      <c r="K1196" s="217"/>
      <c r="L1196" s="223"/>
      <c r="M1196" s="224"/>
      <c r="N1196" s="225"/>
      <c r="O1196" s="225"/>
      <c r="P1196" s="225"/>
      <c r="Q1196" s="225"/>
      <c r="R1196" s="225"/>
      <c r="S1196" s="225"/>
      <c r="T1196" s="226"/>
      <c r="AT1196" s="227" t="s">
        <v>168</v>
      </c>
      <c r="AU1196" s="227" t="s">
        <v>176</v>
      </c>
      <c r="AV1196" s="13" t="s">
        <v>81</v>
      </c>
      <c r="AW1196" s="13" t="s">
        <v>37</v>
      </c>
      <c r="AX1196" s="13" t="s">
        <v>73</v>
      </c>
      <c r="AY1196" s="227" t="s">
        <v>159</v>
      </c>
    </row>
    <row r="1197" spans="2:51" s="13" customFormat="1" ht="13.5">
      <c r="B1197" s="216"/>
      <c r="C1197" s="217"/>
      <c r="D1197" s="206" t="s">
        <v>168</v>
      </c>
      <c r="E1197" s="240" t="s">
        <v>20</v>
      </c>
      <c r="F1197" s="238" t="s">
        <v>1234</v>
      </c>
      <c r="G1197" s="217"/>
      <c r="H1197" s="239">
        <v>0.061</v>
      </c>
      <c r="I1197" s="222"/>
      <c r="J1197" s="217"/>
      <c r="K1197" s="217"/>
      <c r="L1197" s="223"/>
      <c r="M1197" s="224"/>
      <c r="N1197" s="225"/>
      <c r="O1197" s="225"/>
      <c r="P1197" s="225"/>
      <c r="Q1197" s="225"/>
      <c r="R1197" s="225"/>
      <c r="S1197" s="225"/>
      <c r="T1197" s="226"/>
      <c r="AT1197" s="227" t="s">
        <v>168</v>
      </c>
      <c r="AU1197" s="227" t="s">
        <v>176</v>
      </c>
      <c r="AV1197" s="13" t="s">
        <v>81</v>
      </c>
      <c r="AW1197" s="13" t="s">
        <v>37</v>
      </c>
      <c r="AX1197" s="13" t="s">
        <v>73</v>
      </c>
      <c r="AY1197" s="227" t="s">
        <v>159</v>
      </c>
    </row>
    <row r="1198" spans="2:51" s="13" customFormat="1" ht="13.5">
      <c r="B1198" s="216"/>
      <c r="C1198" s="217"/>
      <c r="D1198" s="206" t="s">
        <v>168</v>
      </c>
      <c r="E1198" s="240" t="s">
        <v>20</v>
      </c>
      <c r="F1198" s="238" t="s">
        <v>1235</v>
      </c>
      <c r="G1198" s="217"/>
      <c r="H1198" s="239">
        <v>0.034</v>
      </c>
      <c r="I1198" s="222"/>
      <c r="J1198" s="217"/>
      <c r="K1198" s="217"/>
      <c r="L1198" s="223"/>
      <c r="M1198" s="224"/>
      <c r="N1198" s="225"/>
      <c r="O1198" s="225"/>
      <c r="P1198" s="225"/>
      <c r="Q1198" s="225"/>
      <c r="R1198" s="225"/>
      <c r="S1198" s="225"/>
      <c r="T1198" s="226"/>
      <c r="AT1198" s="227" t="s">
        <v>168</v>
      </c>
      <c r="AU1198" s="227" t="s">
        <v>176</v>
      </c>
      <c r="AV1198" s="13" t="s">
        <v>81</v>
      </c>
      <c r="AW1198" s="13" t="s">
        <v>37</v>
      </c>
      <c r="AX1198" s="13" t="s">
        <v>73</v>
      </c>
      <c r="AY1198" s="227" t="s">
        <v>159</v>
      </c>
    </row>
    <row r="1199" spans="2:51" s="13" customFormat="1" ht="13.5">
      <c r="B1199" s="216"/>
      <c r="C1199" s="217"/>
      <c r="D1199" s="206" t="s">
        <v>168</v>
      </c>
      <c r="E1199" s="240" t="s">
        <v>20</v>
      </c>
      <c r="F1199" s="238" t="s">
        <v>1236</v>
      </c>
      <c r="G1199" s="217"/>
      <c r="H1199" s="239">
        <v>0.027</v>
      </c>
      <c r="I1199" s="222"/>
      <c r="J1199" s="217"/>
      <c r="K1199" s="217"/>
      <c r="L1199" s="223"/>
      <c r="M1199" s="224"/>
      <c r="N1199" s="225"/>
      <c r="O1199" s="225"/>
      <c r="P1199" s="225"/>
      <c r="Q1199" s="225"/>
      <c r="R1199" s="225"/>
      <c r="S1199" s="225"/>
      <c r="T1199" s="226"/>
      <c r="AT1199" s="227" t="s">
        <v>168</v>
      </c>
      <c r="AU1199" s="227" t="s">
        <v>176</v>
      </c>
      <c r="AV1199" s="13" t="s">
        <v>81</v>
      </c>
      <c r="AW1199" s="13" t="s">
        <v>37</v>
      </c>
      <c r="AX1199" s="13" t="s">
        <v>73</v>
      </c>
      <c r="AY1199" s="227" t="s">
        <v>159</v>
      </c>
    </row>
    <row r="1200" spans="2:51" s="13" customFormat="1" ht="13.5">
      <c r="B1200" s="216"/>
      <c r="C1200" s="217"/>
      <c r="D1200" s="218" t="s">
        <v>168</v>
      </c>
      <c r="E1200" s="219" t="s">
        <v>20</v>
      </c>
      <c r="F1200" s="220" t="s">
        <v>1237</v>
      </c>
      <c r="G1200" s="217"/>
      <c r="H1200" s="221">
        <v>0.567</v>
      </c>
      <c r="I1200" s="222"/>
      <c r="J1200" s="217"/>
      <c r="K1200" s="217"/>
      <c r="L1200" s="223"/>
      <c r="M1200" s="224"/>
      <c r="N1200" s="225"/>
      <c r="O1200" s="225"/>
      <c r="P1200" s="225"/>
      <c r="Q1200" s="225"/>
      <c r="R1200" s="225"/>
      <c r="S1200" s="225"/>
      <c r="T1200" s="226"/>
      <c r="AT1200" s="227" t="s">
        <v>168</v>
      </c>
      <c r="AU1200" s="227" t="s">
        <v>176</v>
      </c>
      <c r="AV1200" s="13" t="s">
        <v>81</v>
      </c>
      <c r="AW1200" s="13" t="s">
        <v>37</v>
      </c>
      <c r="AX1200" s="13" t="s">
        <v>73</v>
      </c>
      <c r="AY1200" s="227" t="s">
        <v>159</v>
      </c>
    </row>
    <row r="1201" spans="2:65" s="1" customFormat="1" ht="22.5" customHeight="1">
      <c r="B1201" s="34"/>
      <c r="C1201" s="192" t="s">
        <v>1238</v>
      </c>
      <c r="D1201" s="192" t="s">
        <v>161</v>
      </c>
      <c r="E1201" s="193" t="s">
        <v>1239</v>
      </c>
      <c r="F1201" s="194" t="s">
        <v>1240</v>
      </c>
      <c r="G1201" s="195" t="s">
        <v>164</v>
      </c>
      <c r="H1201" s="196">
        <v>21.494</v>
      </c>
      <c r="I1201" s="197"/>
      <c r="J1201" s="198">
        <f>ROUND(I1201*H1201,2)</f>
        <v>0</v>
      </c>
      <c r="K1201" s="194" t="s">
        <v>165</v>
      </c>
      <c r="L1201" s="54"/>
      <c r="M1201" s="199" t="s">
        <v>20</v>
      </c>
      <c r="N1201" s="200" t="s">
        <v>44</v>
      </c>
      <c r="O1201" s="35"/>
      <c r="P1201" s="201">
        <f>O1201*H1201</f>
        <v>0</v>
      </c>
      <c r="Q1201" s="201">
        <v>0</v>
      </c>
      <c r="R1201" s="201">
        <f>Q1201*H1201</f>
        <v>0</v>
      </c>
      <c r="S1201" s="201">
        <v>2.4</v>
      </c>
      <c r="T1201" s="202">
        <f>S1201*H1201</f>
        <v>51.5856</v>
      </c>
      <c r="AR1201" s="17" t="s">
        <v>166</v>
      </c>
      <c r="AT1201" s="17" t="s">
        <v>161</v>
      </c>
      <c r="AU1201" s="17" t="s">
        <v>176</v>
      </c>
      <c r="AY1201" s="17" t="s">
        <v>159</v>
      </c>
      <c r="BE1201" s="203">
        <f>IF(N1201="základní",J1201,0)</f>
        <v>0</v>
      </c>
      <c r="BF1201" s="203">
        <f>IF(N1201="snížená",J1201,0)</f>
        <v>0</v>
      </c>
      <c r="BG1201" s="203">
        <f>IF(N1201="zákl. přenesená",J1201,0)</f>
        <v>0</v>
      </c>
      <c r="BH1201" s="203">
        <f>IF(N1201="sníž. přenesená",J1201,0)</f>
        <v>0</v>
      </c>
      <c r="BI1201" s="203">
        <f>IF(N1201="nulová",J1201,0)</f>
        <v>0</v>
      </c>
      <c r="BJ1201" s="17" t="s">
        <v>22</v>
      </c>
      <c r="BK1201" s="203">
        <f>ROUND(I1201*H1201,2)</f>
        <v>0</v>
      </c>
      <c r="BL1201" s="17" t="s">
        <v>166</v>
      </c>
      <c r="BM1201" s="17" t="s">
        <v>1241</v>
      </c>
    </row>
    <row r="1202" spans="2:51" s="12" customFormat="1" ht="27">
      <c r="B1202" s="204"/>
      <c r="C1202" s="205"/>
      <c r="D1202" s="206" t="s">
        <v>168</v>
      </c>
      <c r="E1202" s="207" t="s">
        <v>20</v>
      </c>
      <c r="F1202" s="208" t="s">
        <v>1077</v>
      </c>
      <c r="G1202" s="205"/>
      <c r="H1202" s="209" t="s">
        <v>20</v>
      </c>
      <c r="I1202" s="210"/>
      <c r="J1202" s="205"/>
      <c r="K1202" s="205"/>
      <c r="L1202" s="211"/>
      <c r="M1202" s="212"/>
      <c r="N1202" s="213"/>
      <c r="O1202" s="213"/>
      <c r="P1202" s="213"/>
      <c r="Q1202" s="213"/>
      <c r="R1202" s="213"/>
      <c r="S1202" s="213"/>
      <c r="T1202" s="214"/>
      <c r="AT1202" s="215" t="s">
        <v>168</v>
      </c>
      <c r="AU1202" s="215" t="s">
        <v>176</v>
      </c>
      <c r="AV1202" s="12" t="s">
        <v>22</v>
      </c>
      <c r="AW1202" s="12" t="s">
        <v>37</v>
      </c>
      <c r="AX1202" s="12" t="s">
        <v>73</v>
      </c>
      <c r="AY1202" s="215" t="s">
        <v>159</v>
      </c>
    </row>
    <row r="1203" spans="2:51" s="12" customFormat="1" ht="13.5">
      <c r="B1203" s="204"/>
      <c r="C1203" s="205"/>
      <c r="D1203" s="206" t="s">
        <v>168</v>
      </c>
      <c r="E1203" s="207" t="s">
        <v>20</v>
      </c>
      <c r="F1203" s="208" t="s">
        <v>170</v>
      </c>
      <c r="G1203" s="205"/>
      <c r="H1203" s="209" t="s">
        <v>20</v>
      </c>
      <c r="I1203" s="210"/>
      <c r="J1203" s="205"/>
      <c r="K1203" s="205"/>
      <c r="L1203" s="211"/>
      <c r="M1203" s="212"/>
      <c r="N1203" s="213"/>
      <c r="O1203" s="213"/>
      <c r="P1203" s="213"/>
      <c r="Q1203" s="213"/>
      <c r="R1203" s="213"/>
      <c r="S1203" s="213"/>
      <c r="T1203" s="214"/>
      <c r="AT1203" s="215" t="s">
        <v>168</v>
      </c>
      <c r="AU1203" s="215" t="s">
        <v>176</v>
      </c>
      <c r="AV1203" s="12" t="s">
        <v>22</v>
      </c>
      <c r="AW1203" s="12" t="s">
        <v>37</v>
      </c>
      <c r="AX1203" s="12" t="s">
        <v>73</v>
      </c>
      <c r="AY1203" s="215" t="s">
        <v>159</v>
      </c>
    </row>
    <row r="1204" spans="2:51" s="12" customFormat="1" ht="13.5">
      <c r="B1204" s="204"/>
      <c r="C1204" s="205"/>
      <c r="D1204" s="206" t="s">
        <v>168</v>
      </c>
      <c r="E1204" s="207" t="s">
        <v>20</v>
      </c>
      <c r="F1204" s="208" t="s">
        <v>1242</v>
      </c>
      <c r="G1204" s="205"/>
      <c r="H1204" s="209" t="s">
        <v>20</v>
      </c>
      <c r="I1204" s="210"/>
      <c r="J1204" s="205"/>
      <c r="K1204" s="205"/>
      <c r="L1204" s="211"/>
      <c r="M1204" s="212"/>
      <c r="N1204" s="213"/>
      <c r="O1204" s="213"/>
      <c r="P1204" s="213"/>
      <c r="Q1204" s="213"/>
      <c r="R1204" s="213"/>
      <c r="S1204" s="213"/>
      <c r="T1204" s="214"/>
      <c r="AT1204" s="215" t="s">
        <v>168</v>
      </c>
      <c r="AU1204" s="215" t="s">
        <v>176</v>
      </c>
      <c r="AV1204" s="12" t="s">
        <v>22</v>
      </c>
      <c r="AW1204" s="12" t="s">
        <v>37</v>
      </c>
      <c r="AX1204" s="12" t="s">
        <v>73</v>
      </c>
      <c r="AY1204" s="215" t="s">
        <v>159</v>
      </c>
    </row>
    <row r="1205" spans="2:51" s="13" customFormat="1" ht="13.5">
      <c r="B1205" s="216"/>
      <c r="C1205" s="217"/>
      <c r="D1205" s="206" t="s">
        <v>168</v>
      </c>
      <c r="E1205" s="240" t="s">
        <v>20</v>
      </c>
      <c r="F1205" s="238" t="s">
        <v>1243</v>
      </c>
      <c r="G1205" s="217"/>
      <c r="H1205" s="239">
        <v>3.099</v>
      </c>
      <c r="I1205" s="222"/>
      <c r="J1205" s="217"/>
      <c r="K1205" s="217"/>
      <c r="L1205" s="223"/>
      <c r="M1205" s="224"/>
      <c r="N1205" s="225"/>
      <c r="O1205" s="225"/>
      <c r="P1205" s="225"/>
      <c r="Q1205" s="225"/>
      <c r="R1205" s="225"/>
      <c r="S1205" s="225"/>
      <c r="T1205" s="226"/>
      <c r="AT1205" s="227" t="s">
        <v>168</v>
      </c>
      <c r="AU1205" s="227" t="s">
        <v>176</v>
      </c>
      <c r="AV1205" s="13" t="s">
        <v>81</v>
      </c>
      <c r="AW1205" s="13" t="s">
        <v>37</v>
      </c>
      <c r="AX1205" s="13" t="s">
        <v>73</v>
      </c>
      <c r="AY1205" s="227" t="s">
        <v>159</v>
      </c>
    </row>
    <row r="1206" spans="2:51" s="13" customFormat="1" ht="13.5">
      <c r="B1206" s="216"/>
      <c r="C1206" s="217"/>
      <c r="D1206" s="206" t="s">
        <v>168</v>
      </c>
      <c r="E1206" s="240" t="s">
        <v>20</v>
      </c>
      <c r="F1206" s="238" t="s">
        <v>1244</v>
      </c>
      <c r="G1206" s="217"/>
      <c r="H1206" s="239">
        <v>4.224</v>
      </c>
      <c r="I1206" s="222"/>
      <c r="J1206" s="217"/>
      <c r="K1206" s="217"/>
      <c r="L1206" s="223"/>
      <c r="M1206" s="224"/>
      <c r="N1206" s="225"/>
      <c r="O1206" s="225"/>
      <c r="P1206" s="225"/>
      <c r="Q1206" s="225"/>
      <c r="R1206" s="225"/>
      <c r="S1206" s="225"/>
      <c r="T1206" s="226"/>
      <c r="AT1206" s="227" t="s">
        <v>168</v>
      </c>
      <c r="AU1206" s="227" t="s">
        <v>176</v>
      </c>
      <c r="AV1206" s="13" t="s">
        <v>81</v>
      </c>
      <c r="AW1206" s="13" t="s">
        <v>37</v>
      </c>
      <c r="AX1206" s="13" t="s">
        <v>73</v>
      </c>
      <c r="AY1206" s="227" t="s">
        <v>159</v>
      </c>
    </row>
    <row r="1207" spans="2:51" s="13" customFormat="1" ht="13.5">
      <c r="B1207" s="216"/>
      <c r="C1207" s="217"/>
      <c r="D1207" s="206" t="s">
        <v>168</v>
      </c>
      <c r="E1207" s="240" t="s">
        <v>20</v>
      </c>
      <c r="F1207" s="238" t="s">
        <v>1245</v>
      </c>
      <c r="G1207" s="217"/>
      <c r="H1207" s="239">
        <v>3.564</v>
      </c>
      <c r="I1207" s="222"/>
      <c r="J1207" s="217"/>
      <c r="K1207" s="217"/>
      <c r="L1207" s="223"/>
      <c r="M1207" s="224"/>
      <c r="N1207" s="225"/>
      <c r="O1207" s="225"/>
      <c r="P1207" s="225"/>
      <c r="Q1207" s="225"/>
      <c r="R1207" s="225"/>
      <c r="S1207" s="225"/>
      <c r="T1207" s="226"/>
      <c r="AT1207" s="227" t="s">
        <v>168</v>
      </c>
      <c r="AU1207" s="227" t="s">
        <v>176</v>
      </c>
      <c r="AV1207" s="13" t="s">
        <v>81</v>
      </c>
      <c r="AW1207" s="13" t="s">
        <v>37</v>
      </c>
      <c r="AX1207" s="13" t="s">
        <v>73</v>
      </c>
      <c r="AY1207" s="227" t="s">
        <v>159</v>
      </c>
    </row>
    <row r="1208" spans="2:51" s="13" customFormat="1" ht="13.5">
      <c r="B1208" s="216"/>
      <c r="C1208" s="217"/>
      <c r="D1208" s="206" t="s">
        <v>168</v>
      </c>
      <c r="E1208" s="240" t="s">
        <v>20</v>
      </c>
      <c r="F1208" s="238" t="s">
        <v>1246</v>
      </c>
      <c r="G1208" s="217"/>
      <c r="H1208" s="239">
        <v>3.564</v>
      </c>
      <c r="I1208" s="222"/>
      <c r="J1208" s="217"/>
      <c r="K1208" s="217"/>
      <c r="L1208" s="223"/>
      <c r="M1208" s="224"/>
      <c r="N1208" s="225"/>
      <c r="O1208" s="225"/>
      <c r="P1208" s="225"/>
      <c r="Q1208" s="225"/>
      <c r="R1208" s="225"/>
      <c r="S1208" s="225"/>
      <c r="T1208" s="226"/>
      <c r="AT1208" s="227" t="s">
        <v>168</v>
      </c>
      <c r="AU1208" s="227" t="s">
        <v>176</v>
      </c>
      <c r="AV1208" s="13" t="s">
        <v>81</v>
      </c>
      <c r="AW1208" s="13" t="s">
        <v>37</v>
      </c>
      <c r="AX1208" s="13" t="s">
        <v>73</v>
      </c>
      <c r="AY1208" s="227" t="s">
        <v>159</v>
      </c>
    </row>
    <row r="1209" spans="2:51" s="13" customFormat="1" ht="13.5">
      <c r="B1209" s="216"/>
      <c r="C1209" s="217"/>
      <c r="D1209" s="206" t="s">
        <v>168</v>
      </c>
      <c r="E1209" s="240" t="s">
        <v>20</v>
      </c>
      <c r="F1209" s="238" t="s">
        <v>1247</v>
      </c>
      <c r="G1209" s="217"/>
      <c r="H1209" s="239">
        <v>3.325</v>
      </c>
      <c r="I1209" s="222"/>
      <c r="J1209" s="217"/>
      <c r="K1209" s="217"/>
      <c r="L1209" s="223"/>
      <c r="M1209" s="224"/>
      <c r="N1209" s="225"/>
      <c r="O1209" s="225"/>
      <c r="P1209" s="225"/>
      <c r="Q1209" s="225"/>
      <c r="R1209" s="225"/>
      <c r="S1209" s="225"/>
      <c r="T1209" s="226"/>
      <c r="AT1209" s="227" t="s">
        <v>168</v>
      </c>
      <c r="AU1209" s="227" t="s">
        <v>176</v>
      </c>
      <c r="AV1209" s="13" t="s">
        <v>81</v>
      </c>
      <c r="AW1209" s="13" t="s">
        <v>37</v>
      </c>
      <c r="AX1209" s="13" t="s">
        <v>73</v>
      </c>
      <c r="AY1209" s="227" t="s">
        <v>159</v>
      </c>
    </row>
    <row r="1210" spans="2:51" s="13" customFormat="1" ht="13.5">
      <c r="B1210" s="216"/>
      <c r="C1210" s="217"/>
      <c r="D1210" s="218" t="s">
        <v>168</v>
      </c>
      <c r="E1210" s="219" t="s">
        <v>20</v>
      </c>
      <c r="F1210" s="220" t="s">
        <v>1248</v>
      </c>
      <c r="G1210" s="217"/>
      <c r="H1210" s="221">
        <v>3.718</v>
      </c>
      <c r="I1210" s="222"/>
      <c r="J1210" s="217"/>
      <c r="K1210" s="217"/>
      <c r="L1210" s="223"/>
      <c r="M1210" s="224"/>
      <c r="N1210" s="225"/>
      <c r="O1210" s="225"/>
      <c r="P1210" s="225"/>
      <c r="Q1210" s="225"/>
      <c r="R1210" s="225"/>
      <c r="S1210" s="225"/>
      <c r="T1210" s="226"/>
      <c r="AT1210" s="227" t="s">
        <v>168</v>
      </c>
      <c r="AU1210" s="227" t="s">
        <v>176</v>
      </c>
      <c r="AV1210" s="13" t="s">
        <v>81</v>
      </c>
      <c r="AW1210" s="13" t="s">
        <v>37</v>
      </c>
      <c r="AX1210" s="13" t="s">
        <v>73</v>
      </c>
      <c r="AY1210" s="227" t="s">
        <v>159</v>
      </c>
    </row>
    <row r="1211" spans="2:65" s="1" customFormat="1" ht="22.5" customHeight="1">
      <c r="B1211" s="34"/>
      <c r="C1211" s="192" t="s">
        <v>1249</v>
      </c>
      <c r="D1211" s="192" t="s">
        <v>161</v>
      </c>
      <c r="E1211" s="193" t="s">
        <v>1250</v>
      </c>
      <c r="F1211" s="194" t="s">
        <v>1251</v>
      </c>
      <c r="G1211" s="195" t="s">
        <v>198</v>
      </c>
      <c r="H1211" s="196">
        <v>1.4</v>
      </c>
      <c r="I1211" s="197"/>
      <c r="J1211" s="198">
        <f>ROUND(I1211*H1211,2)</f>
        <v>0</v>
      </c>
      <c r="K1211" s="194" t="s">
        <v>165</v>
      </c>
      <c r="L1211" s="54"/>
      <c r="M1211" s="199" t="s">
        <v>20</v>
      </c>
      <c r="N1211" s="200" t="s">
        <v>44</v>
      </c>
      <c r="O1211" s="35"/>
      <c r="P1211" s="201">
        <f>O1211*H1211</f>
        <v>0</v>
      </c>
      <c r="Q1211" s="201">
        <v>0</v>
      </c>
      <c r="R1211" s="201">
        <f>Q1211*H1211</f>
        <v>0</v>
      </c>
      <c r="S1211" s="201">
        <v>1.258</v>
      </c>
      <c r="T1211" s="202">
        <f>S1211*H1211</f>
        <v>1.7611999999999999</v>
      </c>
      <c r="AR1211" s="17" t="s">
        <v>166</v>
      </c>
      <c r="AT1211" s="17" t="s">
        <v>161</v>
      </c>
      <c r="AU1211" s="17" t="s">
        <v>176</v>
      </c>
      <c r="AY1211" s="17" t="s">
        <v>159</v>
      </c>
      <c r="BE1211" s="203">
        <f>IF(N1211="základní",J1211,0)</f>
        <v>0</v>
      </c>
      <c r="BF1211" s="203">
        <f>IF(N1211="snížená",J1211,0)</f>
        <v>0</v>
      </c>
      <c r="BG1211" s="203">
        <f>IF(N1211="zákl. přenesená",J1211,0)</f>
        <v>0</v>
      </c>
      <c r="BH1211" s="203">
        <f>IF(N1211="sníž. přenesená",J1211,0)</f>
        <v>0</v>
      </c>
      <c r="BI1211" s="203">
        <f>IF(N1211="nulová",J1211,0)</f>
        <v>0</v>
      </c>
      <c r="BJ1211" s="17" t="s">
        <v>22</v>
      </c>
      <c r="BK1211" s="203">
        <f>ROUND(I1211*H1211,2)</f>
        <v>0</v>
      </c>
      <c r="BL1211" s="17" t="s">
        <v>166</v>
      </c>
      <c r="BM1211" s="17" t="s">
        <v>1252</v>
      </c>
    </row>
    <row r="1212" spans="2:51" s="12" customFormat="1" ht="27">
      <c r="B1212" s="204"/>
      <c r="C1212" s="205"/>
      <c r="D1212" s="206" t="s">
        <v>168</v>
      </c>
      <c r="E1212" s="207" t="s">
        <v>20</v>
      </c>
      <c r="F1212" s="208" t="s">
        <v>1107</v>
      </c>
      <c r="G1212" s="205"/>
      <c r="H1212" s="209" t="s">
        <v>20</v>
      </c>
      <c r="I1212" s="210"/>
      <c r="J1212" s="205"/>
      <c r="K1212" s="205"/>
      <c r="L1212" s="211"/>
      <c r="M1212" s="212"/>
      <c r="N1212" s="213"/>
      <c r="O1212" s="213"/>
      <c r="P1212" s="213"/>
      <c r="Q1212" s="213"/>
      <c r="R1212" s="213"/>
      <c r="S1212" s="213"/>
      <c r="T1212" s="214"/>
      <c r="AT1212" s="215" t="s">
        <v>168</v>
      </c>
      <c r="AU1212" s="215" t="s">
        <v>176</v>
      </c>
      <c r="AV1212" s="12" t="s">
        <v>22</v>
      </c>
      <c r="AW1212" s="12" t="s">
        <v>37</v>
      </c>
      <c r="AX1212" s="12" t="s">
        <v>73</v>
      </c>
      <c r="AY1212" s="215" t="s">
        <v>159</v>
      </c>
    </row>
    <row r="1213" spans="2:51" s="12" customFormat="1" ht="13.5">
      <c r="B1213" s="204"/>
      <c r="C1213" s="205"/>
      <c r="D1213" s="206" t="s">
        <v>168</v>
      </c>
      <c r="E1213" s="207" t="s">
        <v>20</v>
      </c>
      <c r="F1213" s="208" t="s">
        <v>170</v>
      </c>
      <c r="G1213" s="205"/>
      <c r="H1213" s="209" t="s">
        <v>20</v>
      </c>
      <c r="I1213" s="210"/>
      <c r="J1213" s="205"/>
      <c r="K1213" s="205"/>
      <c r="L1213" s="211"/>
      <c r="M1213" s="212"/>
      <c r="N1213" s="213"/>
      <c r="O1213" s="213"/>
      <c r="P1213" s="213"/>
      <c r="Q1213" s="213"/>
      <c r="R1213" s="213"/>
      <c r="S1213" s="213"/>
      <c r="T1213" s="214"/>
      <c r="AT1213" s="215" t="s">
        <v>168</v>
      </c>
      <c r="AU1213" s="215" t="s">
        <v>176</v>
      </c>
      <c r="AV1213" s="12" t="s">
        <v>22</v>
      </c>
      <c r="AW1213" s="12" t="s">
        <v>37</v>
      </c>
      <c r="AX1213" s="12" t="s">
        <v>73</v>
      </c>
      <c r="AY1213" s="215" t="s">
        <v>159</v>
      </c>
    </row>
    <row r="1214" spans="2:51" s="12" customFormat="1" ht="13.5">
      <c r="B1214" s="204"/>
      <c r="C1214" s="205"/>
      <c r="D1214" s="206" t="s">
        <v>168</v>
      </c>
      <c r="E1214" s="207" t="s">
        <v>20</v>
      </c>
      <c r="F1214" s="208" t="s">
        <v>1253</v>
      </c>
      <c r="G1214" s="205"/>
      <c r="H1214" s="209" t="s">
        <v>20</v>
      </c>
      <c r="I1214" s="210"/>
      <c r="J1214" s="205"/>
      <c r="K1214" s="205"/>
      <c r="L1214" s="211"/>
      <c r="M1214" s="212"/>
      <c r="N1214" s="213"/>
      <c r="O1214" s="213"/>
      <c r="P1214" s="213"/>
      <c r="Q1214" s="213"/>
      <c r="R1214" s="213"/>
      <c r="S1214" s="213"/>
      <c r="T1214" s="214"/>
      <c r="AT1214" s="215" t="s">
        <v>168</v>
      </c>
      <c r="AU1214" s="215" t="s">
        <v>176</v>
      </c>
      <c r="AV1214" s="12" t="s">
        <v>22</v>
      </c>
      <c r="AW1214" s="12" t="s">
        <v>37</v>
      </c>
      <c r="AX1214" s="12" t="s">
        <v>73</v>
      </c>
      <c r="AY1214" s="215" t="s">
        <v>159</v>
      </c>
    </row>
    <row r="1215" spans="2:51" s="13" customFormat="1" ht="13.5">
      <c r="B1215" s="216"/>
      <c r="C1215" s="217"/>
      <c r="D1215" s="218" t="s">
        <v>168</v>
      </c>
      <c r="E1215" s="219" t="s">
        <v>20</v>
      </c>
      <c r="F1215" s="220" t="s">
        <v>1254</v>
      </c>
      <c r="G1215" s="217"/>
      <c r="H1215" s="221">
        <v>1.4</v>
      </c>
      <c r="I1215" s="222"/>
      <c r="J1215" s="217"/>
      <c r="K1215" s="217"/>
      <c r="L1215" s="223"/>
      <c r="M1215" s="224"/>
      <c r="N1215" s="225"/>
      <c r="O1215" s="225"/>
      <c r="P1215" s="225"/>
      <c r="Q1215" s="225"/>
      <c r="R1215" s="225"/>
      <c r="S1215" s="225"/>
      <c r="T1215" s="226"/>
      <c r="AT1215" s="227" t="s">
        <v>168</v>
      </c>
      <c r="AU1215" s="227" t="s">
        <v>176</v>
      </c>
      <c r="AV1215" s="13" t="s">
        <v>81</v>
      </c>
      <c r="AW1215" s="13" t="s">
        <v>37</v>
      </c>
      <c r="AX1215" s="13" t="s">
        <v>73</v>
      </c>
      <c r="AY1215" s="227" t="s">
        <v>159</v>
      </c>
    </row>
    <row r="1216" spans="2:65" s="1" customFormat="1" ht="22.5" customHeight="1">
      <c r="B1216" s="34"/>
      <c r="C1216" s="192" t="s">
        <v>1255</v>
      </c>
      <c r="D1216" s="192" t="s">
        <v>161</v>
      </c>
      <c r="E1216" s="193" t="s">
        <v>1256</v>
      </c>
      <c r="F1216" s="194" t="s">
        <v>1257</v>
      </c>
      <c r="G1216" s="195" t="s">
        <v>198</v>
      </c>
      <c r="H1216" s="196">
        <v>0.246</v>
      </c>
      <c r="I1216" s="197"/>
      <c r="J1216" s="198">
        <f>ROUND(I1216*H1216,2)</f>
        <v>0</v>
      </c>
      <c r="K1216" s="194" t="s">
        <v>165</v>
      </c>
      <c r="L1216" s="54"/>
      <c r="M1216" s="199" t="s">
        <v>20</v>
      </c>
      <c r="N1216" s="200" t="s">
        <v>44</v>
      </c>
      <c r="O1216" s="35"/>
      <c r="P1216" s="201">
        <f>O1216*H1216</f>
        <v>0</v>
      </c>
      <c r="Q1216" s="201">
        <v>0</v>
      </c>
      <c r="R1216" s="201">
        <f>Q1216*H1216</f>
        <v>0</v>
      </c>
      <c r="S1216" s="201">
        <v>1.261</v>
      </c>
      <c r="T1216" s="202">
        <f>S1216*H1216</f>
        <v>0.310206</v>
      </c>
      <c r="AR1216" s="17" t="s">
        <v>166</v>
      </c>
      <c r="AT1216" s="17" t="s">
        <v>161</v>
      </c>
      <c r="AU1216" s="17" t="s">
        <v>176</v>
      </c>
      <c r="AY1216" s="17" t="s">
        <v>159</v>
      </c>
      <c r="BE1216" s="203">
        <f>IF(N1216="základní",J1216,0)</f>
        <v>0</v>
      </c>
      <c r="BF1216" s="203">
        <f>IF(N1216="snížená",J1216,0)</f>
        <v>0</v>
      </c>
      <c r="BG1216" s="203">
        <f>IF(N1216="zákl. přenesená",J1216,0)</f>
        <v>0</v>
      </c>
      <c r="BH1216" s="203">
        <f>IF(N1216="sníž. přenesená",J1216,0)</f>
        <v>0</v>
      </c>
      <c r="BI1216" s="203">
        <f>IF(N1216="nulová",J1216,0)</f>
        <v>0</v>
      </c>
      <c r="BJ1216" s="17" t="s">
        <v>22</v>
      </c>
      <c r="BK1216" s="203">
        <f>ROUND(I1216*H1216,2)</f>
        <v>0</v>
      </c>
      <c r="BL1216" s="17" t="s">
        <v>166</v>
      </c>
      <c r="BM1216" s="17" t="s">
        <v>1258</v>
      </c>
    </row>
    <row r="1217" spans="2:51" s="12" customFormat="1" ht="27">
      <c r="B1217" s="204"/>
      <c r="C1217" s="205"/>
      <c r="D1217" s="206" t="s">
        <v>168</v>
      </c>
      <c r="E1217" s="207" t="s">
        <v>20</v>
      </c>
      <c r="F1217" s="208" t="s">
        <v>1088</v>
      </c>
      <c r="G1217" s="205"/>
      <c r="H1217" s="209" t="s">
        <v>20</v>
      </c>
      <c r="I1217" s="210"/>
      <c r="J1217" s="205"/>
      <c r="K1217" s="205"/>
      <c r="L1217" s="211"/>
      <c r="M1217" s="212"/>
      <c r="N1217" s="213"/>
      <c r="O1217" s="213"/>
      <c r="P1217" s="213"/>
      <c r="Q1217" s="213"/>
      <c r="R1217" s="213"/>
      <c r="S1217" s="213"/>
      <c r="T1217" s="214"/>
      <c r="AT1217" s="215" t="s">
        <v>168</v>
      </c>
      <c r="AU1217" s="215" t="s">
        <v>176</v>
      </c>
      <c r="AV1217" s="12" t="s">
        <v>22</v>
      </c>
      <c r="AW1217" s="12" t="s">
        <v>37</v>
      </c>
      <c r="AX1217" s="12" t="s">
        <v>73</v>
      </c>
      <c r="AY1217" s="215" t="s">
        <v>159</v>
      </c>
    </row>
    <row r="1218" spans="2:51" s="12" customFormat="1" ht="13.5">
      <c r="B1218" s="204"/>
      <c r="C1218" s="205"/>
      <c r="D1218" s="206" t="s">
        <v>168</v>
      </c>
      <c r="E1218" s="207" t="s">
        <v>20</v>
      </c>
      <c r="F1218" s="208" t="s">
        <v>170</v>
      </c>
      <c r="G1218" s="205"/>
      <c r="H1218" s="209" t="s">
        <v>20</v>
      </c>
      <c r="I1218" s="210"/>
      <c r="J1218" s="205"/>
      <c r="K1218" s="205"/>
      <c r="L1218" s="211"/>
      <c r="M1218" s="212"/>
      <c r="N1218" s="213"/>
      <c r="O1218" s="213"/>
      <c r="P1218" s="213"/>
      <c r="Q1218" s="213"/>
      <c r="R1218" s="213"/>
      <c r="S1218" s="213"/>
      <c r="T1218" s="214"/>
      <c r="AT1218" s="215" t="s">
        <v>168</v>
      </c>
      <c r="AU1218" s="215" t="s">
        <v>176</v>
      </c>
      <c r="AV1218" s="12" t="s">
        <v>22</v>
      </c>
      <c r="AW1218" s="12" t="s">
        <v>37</v>
      </c>
      <c r="AX1218" s="12" t="s">
        <v>73</v>
      </c>
      <c r="AY1218" s="215" t="s">
        <v>159</v>
      </c>
    </row>
    <row r="1219" spans="2:51" s="12" customFormat="1" ht="13.5">
      <c r="B1219" s="204"/>
      <c r="C1219" s="205"/>
      <c r="D1219" s="206" t="s">
        <v>168</v>
      </c>
      <c r="E1219" s="207" t="s">
        <v>20</v>
      </c>
      <c r="F1219" s="208" t="s">
        <v>1259</v>
      </c>
      <c r="G1219" s="205"/>
      <c r="H1219" s="209" t="s">
        <v>20</v>
      </c>
      <c r="I1219" s="210"/>
      <c r="J1219" s="205"/>
      <c r="K1219" s="205"/>
      <c r="L1219" s="211"/>
      <c r="M1219" s="212"/>
      <c r="N1219" s="213"/>
      <c r="O1219" s="213"/>
      <c r="P1219" s="213"/>
      <c r="Q1219" s="213"/>
      <c r="R1219" s="213"/>
      <c r="S1219" s="213"/>
      <c r="T1219" s="214"/>
      <c r="AT1219" s="215" t="s">
        <v>168</v>
      </c>
      <c r="AU1219" s="215" t="s">
        <v>176</v>
      </c>
      <c r="AV1219" s="12" t="s">
        <v>22</v>
      </c>
      <c r="AW1219" s="12" t="s">
        <v>37</v>
      </c>
      <c r="AX1219" s="12" t="s">
        <v>73</v>
      </c>
      <c r="AY1219" s="215" t="s">
        <v>159</v>
      </c>
    </row>
    <row r="1220" spans="2:51" s="13" customFormat="1" ht="13.5">
      <c r="B1220" s="216"/>
      <c r="C1220" s="217"/>
      <c r="D1220" s="218" t="s">
        <v>168</v>
      </c>
      <c r="E1220" s="219" t="s">
        <v>20</v>
      </c>
      <c r="F1220" s="220" t="s">
        <v>434</v>
      </c>
      <c r="G1220" s="217"/>
      <c r="H1220" s="221">
        <v>0.246</v>
      </c>
      <c r="I1220" s="222"/>
      <c r="J1220" s="217"/>
      <c r="K1220" s="217"/>
      <c r="L1220" s="223"/>
      <c r="M1220" s="224"/>
      <c r="N1220" s="225"/>
      <c r="O1220" s="225"/>
      <c r="P1220" s="225"/>
      <c r="Q1220" s="225"/>
      <c r="R1220" s="225"/>
      <c r="S1220" s="225"/>
      <c r="T1220" s="226"/>
      <c r="AT1220" s="227" t="s">
        <v>168</v>
      </c>
      <c r="AU1220" s="227" t="s">
        <v>176</v>
      </c>
      <c r="AV1220" s="13" t="s">
        <v>81</v>
      </c>
      <c r="AW1220" s="13" t="s">
        <v>37</v>
      </c>
      <c r="AX1220" s="13" t="s">
        <v>73</v>
      </c>
      <c r="AY1220" s="227" t="s">
        <v>159</v>
      </c>
    </row>
    <row r="1221" spans="2:65" s="1" customFormat="1" ht="22.5" customHeight="1">
      <c r="B1221" s="34"/>
      <c r="C1221" s="192" t="s">
        <v>1260</v>
      </c>
      <c r="D1221" s="192" t="s">
        <v>161</v>
      </c>
      <c r="E1221" s="193" t="s">
        <v>1261</v>
      </c>
      <c r="F1221" s="194" t="s">
        <v>1262</v>
      </c>
      <c r="G1221" s="195" t="s">
        <v>198</v>
      </c>
      <c r="H1221" s="196">
        <v>3.11</v>
      </c>
      <c r="I1221" s="197"/>
      <c r="J1221" s="198">
        <f>ROUND(I1221*H1221,2)</f>
        <v>0</v>
      </c>
      <c r="K1221" s="194" t="s">
        <v>165</v>
      </c>
      <c r="L1221" s="54"/>
      <c r="M1221" s="199" t="s">
        <v>20</v>
      </c>
      <c r="N1221" s="200" t="s">
        <v>44</v>
      </c>
      <c r="O1221" s="35"/>
      <c r="P1221" s="201">
        <f>O1221*H1221</f>
        <v>0</v>
      </c>
      <c r="Q1221" s="201">
        <v>0</v>
      </c>
      <c r="R1221" s="201">
        <f>Q1221*H1221</f>
        <v>0</v>
      </c>
      <c r="S1221" s="201">
        <v>1.253</v>
      </c>
      <c r="T1221" s="202">
        <f>S1221*H1221</f>
        <v>3.8968299999999996</v>
      </c>
      <c r="AR1221" s="17" t="s">
        <v>166</v>
      </c>
      <c r="AT1221" s="17" t="s">
        <v>161</v>
      </c>
      <c r="AU1221" s="17" t="s">
        <v>176</v>
      </c>
      <c r="AY1221" s="17" t="s">
        <v>159</v>
      </c>
      <c r="BE1221" s="203">
        <f>IF(N1221="základní",J1221,0)</f>
        <v>0</v>
      </c>
      <c r="BF1221" s="203">
        <f>IF(N1221="snížená",J1221,0)</f>
        <v>0</v>
      </c>
      <c r="BG1221" s="203">
        <f>IF(N1221="zákl. přenesená",J1221,0)</f>
        <v>0</v>
      </c>
      <c r="BH1221" s="203">
        <f>IF(N1221="sníž. přenesená",J1221,0)</f>
        <v>0</v>
      </c>
      <c r="BI1221" s="203">
        <f>IF(N1221="nulová",J1221,0)</f>
        <v>0</v>
      </c>
      <c r="BJ1221" s="17" t="s">
        <v>22</v>
      </c>
      <c r="BK1221" s="203">
        <f>ROUND(I1221*H1221,2)</f>
        <v>0</v>
      </c>
      <c r="BL1221" s="17" t="s">
        <v>166</v>
      </c>
      <c r="BM1221" s="17" t="s">
        <v>1263</v>
      </c>
    </row>
    <row r="1222" spans="2:51" s="12" customFormat="1" ht="27">
      <c r="B1222" s="204"/>
      <c r="C1222" s="205"/>
      <c r="D1222" s="206" t="s">
        <v>168</v>
      </c>
      <c r="E1222" s="207" t="s">
        <v>20</v>
      </c>
      <c r="F1222" s="208" t="s">
        <v>1064</v>
      </c>
      <c r="G1222" s="205"/>
      <c r="H1222" s="209" t="s">
        <v>20</v>
      </c>
      <c r="I1222" s="210"/>
      <c r="J1222" s="205"/>
      <c r="K1222" s="205"/>
      <c r="L1222" s="211"/>
      <c r="M1222" s="212"/>
      <c r="N1222" s="213"/>
      <c r="O1222" s="213"/>
      <c r="P1222" s="213"/>
      <c r="Q1222" s="213"/>
      <c r="R1222" s="213"/>
      <c r="S1222" s="213"/>
      <c r="T1222" s="214"/>
      <c r="AT1222" s="215" t="s">
        <v>168</v>
      </c>
      <c r="AU1222" s="215" t="s">
        <v>176</v>
      </c>
      <c r="AV1222" s="12" t="s">
        <v>22</v>
      </c>
      <c r="AW1222" s="12" t="s">
        <v>37</v>
      </c>
      <c r="AX1222" s="12" t="s">
        <v>73</v>
      </c>
      <c r="AY1222" s="215" t="s">
        <v>159</v>
      </c>
    </row>
    <row r="1223" spans="2:51" s="12" customFormat="1" ht="13.5">
      <c r="B1223" s="204"/>
      <c r="C1223" s="205"/>
      <c r="D1223" s="206" t="s">
        <v>168</v>
      </c>
      <c r="E1223" s="207" t="s">
        <v>20</v>
      </c>
      <c r="F1223" s="208" t="s">
        <v>170</v>
      </c>
      <c r="G1223" s="205"/>
      <c r="H1223" s="209" t="s">
        <v>20</v>
      </c>
      <c r="I1223" s="210"/>
      <c r="J1223" s="205"/>
      <c r="K1223" s="205"/>
      <c r="L1223" s="211"/>
      <c r="M1223" s="212"/>
      <c r="N1223" s="213"/>
      <c r="O1223" s="213"/>
      <c r="P1223" s="213"/>
      <c r="Q1223" s="213"/>
      <c r="R1223" s="213"/>
      <c r="S1223" s="213"/>
      <c r="T1223" s="214"/>
      <c r="AT1223" s="215" t="s">
        <v>168</v>
      </c>
      <c r="AU1223" s="215" t="s">
        <v>176</v>
      </c>
      <c r="AV1223" s="12" t="s">
        <v>22</v>
      </c>
      <c r="AW1223" s="12" t="s">
        <v>37</v>
      </c>
      <c r="AX1223" s="12" t="s">
        <v>73</v>
      </c>
      <c r="AY1223" s="215" t="s">
        <v>159</v>
      </c>
    </row>
    <row r="1224" spans="2:51" s="12" customFormat="1" ht="13.5">
      <c r="B1224" s="204"/>
      <c r="C1224" s="205"/>
      <c r="D1224" s="206" t="s">
        <v>168</v>
      </c>
      <c r="E1224" s="207" t="s">
        <v>20</v>
      </c>
      <c r="F1224" s="208" t="s">
        <v>1264</v>
      </c>
      <c r="G1224" s="205"/>
      <c r="H1224" s="209" t="s">
        <v>20</v>
      </c>
      <c r="I1224" s="210"/>
      <c r="J1224" s="205"/>
      <c r="K1224" s="205"/>
      <c r="L1224" s="211"/>
      <c r="M1224" s="212"/>
      <c r="N1224" s="213"/>
      <c r="O1224" s="213"/>
      <c r="P1224" s="213"/>
      <c r="Q1224" s="213"/>
      <c r="R1224" s="213"/>
      <c r="S1224" s="213"/>
      <c r="T1224" s="214"/>
      <c r="AT1224" s="215" t="s">
        <v>168</v>
      </c>
      <c r="AU1224" s="215" t="s">
        <v>176</v>
      </c>
      <c r="AV1224" s="12" t="s">
        <v>22</v>
      </c>
      <c r="AW1224" s="12" t="s">
        <v>37</v>
      </c>
      <c r="AX1224" s="12" t="s">
        <v>73</v>
      </c>
      <c r="AY1224" s="215" t="s">
        <v>159</v>
      </c>
    </row>
    <row r="1225" spans="2:51" s="13" customFormat="1" ht="13.5">
      <c r="B1225" s="216"/>
      <c r="C1225" s="217"/>
      <c r="D1225" s="218" t="s">
        <v>168</v>
      </c>
      <c r="E1225" s="219" t="s">
        <v>20</v>
      </c>
      <c r="F1225" s="220" t="s">
        <v>1265</v>
      </c>
      <c r="G1225" s="217"/>
      <c r="H1225" s="221">
        <v>3.11</v>
      </c>
      <c r="I1225" s="222"/>
      <c r="J1225" s="217"/>
      <c r="K1225" s="217"/>
      <c r="L1225" s="223"/>
      <c r="M1225" s="224"/>
      <c r="N1225" s="225"/>
      <c r="O1225" s="225"/>
      <c r="P1225" s="225"/>
      <c r="Q1225" s="225"/>
      <c r="R1225" s="225"/>
      <c r="S1225" s="225"/>
      <c r="T1225" s="226"/>
      <c r="AT1225" s="227" t="s">
        <v>168</v>
      </c>
      <c r="AU1225" s="227" t="s">
        <v>176</v>
      </c>
      <c r="AV1225" s="13" t="s">
        <v>81</v>
      </c>
      <c r="AW1225" s="13" t="s">
        <v>37</v>
      </c>
      <c r="AX1225" s="13" t="s">
        <v>73</v>
      </c>
      <c r="AY1225" s="227" t="s">
        <v>159</v>
      </c>
    </row>
    <row r="1226" spans="2:65" s="1" customFormat="1" ht="22.5" customHeight="1">
      <c r="B1226" s="34"/>
      <c r="C1226" s="192" t="s">
        <v>1266</v>
      </c>
      <c r="D1226" s="192" t="s">
        <v>161</v>
      </c>
      <c r="E1226" s="193" t="s">
        <v>1267</v>
      </c>
      <c r="F1226" s="194" t="s">
        <v>1268</v>
      </c>
      <c r="G1226" s="195" t="s">
        <v>275</v>
      </c>
      <c r="H1226" s="196">
        <v>5</v>
      </c>
      <c r="I1226" s="197"/>
      <c r="J1226" s="198">
        <f>ROUND(I1226*H1226,2)</f>
        <v>0</v>
      </c>
      <c r="K1226" s="194" t="s">
        <v>165</v>
      </c>
      <c r="L1226" s="54"/>
      <c r="M1226" s="199" t="s">
        <v>20</v>
      </c>
      <c r="N1226" s="200" t="s">
        <v>44</v>
      </c>
      <c r="O1226" s="35"/>
      <c r="P1226" s="201">
        <f>O1226*H1226</f>
        <v>0</v>
      </c>
      <c r="Q1226" s="201">
        <v>0</v>
      </c>
      <c r="R1226" s="201">
        <f>Q1226*H1226</f>
        <v>0</v>
      </c>
      <c r="S1226" s="201">
        <v>0.004</v>
      </c>
      <c r="T1226" s="202">
        <f>S1226*H1226</f>
        <v>0.02</v>
      </c>
      <c r="AR1226" s="17" t="s">
        <v>166</v>
      </c>
      <c r="AT1226" s="17" t="s">
        <v>161</v>
      </c>
      <c r="AU1226" s="17" t="s">
        <v>176</v>
      </c>
      <c r="AY1226" s="17" t="s">
        <v>159</v>
      </c>
      <c r="BE1226" s="203">
        <f>IF(N1226="základní",J1226,0)</f>
        <v>0</v>
      </c>
      <c r="BF1226" s="203">
        <f>IF(N1226="snížená",J1226,0)</f>
        <v>0</v>
      </c>
      <c r="BG1226" s="203">
        <f>IF(N1226="zákl. přenesená",J1226,0)</f>
        <v>0</v>
      </c>
      <c r="BH1226" s="203">
        <f>IF(N1226="sníž. přenesená",J1226,0)</f>
        <v>0</v>
      </c>
      <c r="BI1226" s="203">
        <f>IF(N1226="nulová",J1226,0)</f>
        <v>0</v>
      </c>
      <c r="BJ1226" s="17" t="s">
        <v>22</v>
      </c>
      <c r="BK1226" s="203">
        <f>ROUND(I1226*H1226,2)</f>
        <v>0</v>
      </c>
      <c r="BL1226" s="17" t="s">
        <v>166</v>
      </c>
      <c r="BM1226" s="17" t="s">
        <v>1269</v>
      </c>
    </row>
    <row r="1227" spans="2:51" s="12" customFormat="1" ht="27">
      <c r="B1227" s="204"/>
      <c r="C1227" s="205"/>
      <c r="D1227" s="206" t="s">
        <v>168</v>
      </c>
      <c r="E1227" s="207" t="s">
        <v>20</v>
      </c>
      <c r="F1227" s="208" t="s">
        <v>1077</v>
      </c>
      <c r="G1227" s="205"/>
      <c r="H1227" s="209" t="s">
        <v>20</v>
      </c>
      <c r="I1227" s="210"/>
      <c r="J1227" s="205"/>
      <c r="K1227" s="205"/>
      <c r="L1227" s="211"/>
      <c r="M1227" s="212"/>
      <c r="N1227" s="213"/>
      <c r="O1227" s="213"/>
      <c r="P1227" s="213"/>
      <c r="Q1227" s="213"/>
      <c r="R1227" s="213"/>
      <c r="S1227" s="213"/>
      <c r="T1227" s="214"/>
      <c r="AT1227" s="215" t="s">
        <v>168</v>
      </c>
      <c r="AU1227" s="215" t="s">
        <v>176</v>
      </c>
      <c r="AV1227" s="12" t="s">
        <v>22</v>
      </c>
      <c r="AW1227" s="12" t="s">
        <v>37</v>
      </c>
      <c r="AX1227" s="12" t="s">
        <v>73</v>
      </c>
      <c r="AY1227" s="215" t="s">
        <v>159</v>
      </c>
    </row>
    <row r="1228" spans="2:51" s="12" customFormat="1" ht="13.5">
      <c r="B1228" s="204"/>
      <c r="C1228" s="205"/>
      <c r="D1228" s="206" t="s">
        <v>168</v>
      </c>
      <c r="E1228" s="207" t="s">
        <v>20</v>
      </c>
      <c r="F1228" s="208" t="s">
        <v>170</v>
      </c>
      <c r="G1228" s="205"/>
      <c r="H1228" s="209" t="s">
        <v>20</v>
      </c>
      <c r="I1228" s="210"/>
      <c r="J1228" s="205"/>
      <c r="K1228" s="205"/>
      <c r="L1228" s="211"/>
      <c r="M1228" s="212"/>
      <c r="N1228" s="213"/>
      <c r="O1228" s="213"/>
      <c r="P1228" s="213"/>
      <c r="Q1228" s="213"/>
      <c r="R1228" s="213"/>
      <c r="S1228" s="213"/>
      <c r="T1228" s="214"/>
      <c r="AT1228" s="215" t="s">
        <v>168</v>
      </c>
      <c r="AU1228" s="215" t="s">
        <v>176</v>
      </c>
      <c r="AV1228" s="12" t="s">
        <v>22</v>
      </c>
      <c r="AW1228" s="12" t="s">
        <v>37</v>
      </c>
      <c r="AX1228" s="12" t="s">
        <v>73</v>
      </c>
      <c r="AY1228" s="215" t="s">
        <v>159</v>
      </c>
    </row>
    <row r="1229" spans="2:51" s="12" customFormat="1" ht="13.5">
      <c r="B1229" s="204"/>
      <c r="C1229" s="205"/>
      <c r="D1229" s="206" t="s">
        <v>168</v>
      </c>
      <c r="E1229" s="207" t="s">
        <v>20</v>
      </c>
      <c r="F1229" s="208" t="s">
        <v>1270</v>
      </c>
      <c r="G1229" s="205"/>
      <c r="H1229" s="209" t="s">
        <v>20</v>
      </c>
      <c r="I1229" s="210"/>
      <c r="J1229" s="205"/>
      <c r="K1229" s="205"/>
      <c r="L1229" s="211"/>
      <c r="M1229" s="212"/>
      <c r="N1229" s="213"/>
      <c r="O1229" s="213"/>
      <c r="P1229" s="213"/>
      <c r="Q1229" s="213"/>
      <c r="R1229" s="213"/>
      <c r="S1229" s="213"/>
      <c r="T1229" s="214"/>
      <c r="AT1229" s="215" t="s">
        <v>168</v>
      </c>
      <c r="AU1229" s="215" t="s">
        <v>176</v>
      </c>
      <c r="AV1229" s="12" t="s">
        <v>22</v>
      </c>
      <c r="AW1229" s="12" t="s">
        <v>37</v>
      </c>
      <c r="AX1229" s="12" t="s">
        <v>73</v>
      </c>
      <c r="AY1229" s="215" t="s">
        <v>159</v>
      </c>
    </row>
    <row r="1230" spans="2:51" s="13" customFormat="1" ht="13.5">
      <c r="B1230" s="216"/>
      <c r="C1230" s="217"/>
      <c r="D1230" s="218" t="s">
        <v>168</v>
      </c>
      <c r="E1230" s="219" t="s">
        <v>20</v>
      </c>
      <c r="F1230" s="220" t="s">
        <v>1271</v>
      </c>
      <c r="G1230" s="217"/>
      <c r="H1230" s="221">
        <v>5</v>
      </c>
      <c r="I1230" s="222"/>
      <c r="J1230" s="217"/>
      <c r="K1230" s="217"/>
      <c r="L1230" s="223"/>
      <c r="M1230" s="224"/>
      <c r="N1230" s="225"/>
      <c r="O1230" s="225"/>
      <c r="P1230" s="225"/>
      <c r="Q1230" s="225"/>
      <c r="R1230" s="225"/>
      <c r="S1230" s="225"/>
      <c r="T1230" s="226"/>
      <c r="AT1230" s="227" t="s">
        <v>168</v>
      </c>
      <c r="AU1230" s="227" t="s">
        <v>176</v>
      </c>
      <c r="AV1230" s="13" t="s">
        <v>81</v>
      </c>
      <c r="AW1230" s="13" t="s">
        <v>37</v>
      </c>
      <c r="AX1230" s="13" t="s">
        <v>73</v>
      </c>
      <c r="AY1230" s="227" t="s">
        <v>159</v>
      </c>
    </row>
    <row r="1231" spans="2:65" s="1" customFormat="1" ht="22.5" customHeight="1">
      <c r="B1231" s="34"/>
      <c r="C1231" s="192" t="s">
        <v>1272</v>
      </c>
      <c r="D1231" s="192" t="s">
        <v>161</v>
      </c>
      <c r="E1231" s="193" t="s">
        <v>1273</v>
      </c>
      <c r="F1231" s="194" t="s">
        <v>1274</v>
      </c>
      <c r="G1231" s="195" t="s">
        <v>275</v>
      </c>
      <c r="H1231" s="196">
        <v>4</v>
      </c>
      <c r="I1231" s="197"/>
      <c r="J1231" s="198">
        <f>ROUND(I1231*H1231,2)</f>
        <v>0</v>
      </c>
      <c r="K1231" s="194" t="s">
        <v>165</v>
      </c>
      <c r="L1231" s="54"/>
      <c r="M1231" s="199" t="s">
        <v>20</v>
      </c>
      <c r="N1231" s="200" t="s">
        <v>44</v>
      </c>
      <c r="O1231" s="35"/>
      <c r="P1231" s="201">
        <f>O1231*H1231</f>
        <v>0</v>
      </c>
      <c r="Q1231" s="201">
        <v>0</v>
      </c>
      <c r="R1231" s="201">
        <f>Q1231*H1231</f>
        <v>0</v>
      </c>
      <c r="S1231" s="201">
        <v>0.231</v>
      </c>
      <c r="T1231" s="202">
        <f>S1231*H1231</f>
        <v>0.924</v>
      </c>
      <c r="AR1231" s="17" t="s">
        <v>166</v>
      </c>
      <c r="AT1231" s="17" t="s">
        <v>161</v>
      </c>
      <c r="AU1231" s="17" t="s">
        <v>176</v>
      </c>
      <c r="AY1231" s="17" t="s">
        <v>159</v>
      </c>
      <c r="BE1231" s="203">
        <f>IF(N1231="základní",J1231,0)</f>
        <v>0</v>
      </c>
      <c r="BF1231" s="203">
        <f>IF(N1231="snížená",J1231,0)</f>
        <v>0</v>
      </c>
      <c r="BG1231" s="203">
        <f>IF(N1231="zákl. přenesená",J1231,0)</f>
        <v>0</v>
      </c>
      <c r="BH1231" s="203">
        <f>IF(N1231="sníž. přenesená",J1231,0)</f>
        <v>0</v>
      </c>
      <c r="BI1231" s="203">
        <f>IF(N1231="nulová",J1231,0)</f>
        <v>0</v>
      </c>
      <c r="BJ1231" s="17" t="s">
        <v>22</v>
      </c>
      <c r="BK1231" s="203">
        <f>ROUND(I1231*H1231,2)</f>
        <v>0</v>
      </c>
      <c r="BL1231" s="17" t="s">
        <v>166</v>
      </c>
      <c r="BM1231" s="17" t="s">
        <v>1275</v>
      </c>
    </row>
    <row r="1232" spans="2:51" s="12" customFormat="1" ht="27">
      <c r="B1232" s="204"/>
      <c r="C1232" s="205"/>
      <c r="D1232" s="206" t="s">
        <v>168</v>
      </c>
      <c r="E1232" s="207" t="s">
        <v>20</v>
      </c>
      <c r="F1232" s="208" t="s">
        <v>1188</v>
      </c>
      <c r="G1232" s="205"/>
      <c r="H1232" s="209" t="s">
        <v>20</v>
      </c>
      <c r="I1232" s="210"/>
      <c r="J1232" s="205"/>
      <c r="K1232" s="205"/>
      <c r="L1232" s="211"/>
      <c r="M1232" s="212"/>
      <c r="N1232" s="213"/>
      <c r="O1232" s="213"/>
      <c r="P1232" s="213"/>
      <c r="Q1232" s="213"/>
      <c r="R1232" s="213"/>
      <c r="S1232" s="213"/>
      <c r="T1232" s="214"/>
      <c r="AT1232" s="215" t="s">
        <v>168</v>
      </c>
      <c r="AU1232" s="215" t="s">
        <v>176</v>
      </c>
      <c r="AV1232" s="12" t="s">
        <v>22</v>
      </c>
      <c r="AW1232" s="12" t="s">
        <v>37</v>
      </c>
      <c r="AX1232" s="12" t="s">
        <v>73</v>
      </c>
      <c r="AY1232" s="215" t="s">
        <v>159</v>
      </c>
    </row>
    <row r="1233" spans="2:51" s="12" customFormat="1" ht="13.5">
      <c r="B1233" s="204"/>
      <c r="C1233" s="205"/>
      <c r="D1233" s="206" t="s">
        <v>168</v>
      </c>
      <c r="E1233" s="207" t="s">
        <v>20</v>
      </c>
      <c r="F1233" s="208" t="s">
        <v>170</v>
      </c>
      <c r="G1233" s="205"/>
      <c r="H1233" s="209" t="s">
        <v>20</v>
      </c>
      <c r="I1233" s="210"/>
      <c r="J1233" s="205"/>
      <c r="K1233" s="205"/>
      <c r="L1233" s="211"/>
      <c r="M1233" s="212"/>
      <c r="N1233" s="213"/>
      <c r="O1233" s="213"/>
      <c r="P1233" s="213"/>
      <c r="Q1233" s="213"/>
      <c r="R1233" s="213"/>
      <c r="S1233" s="213"/>
      <c r="T1233" s="214"/>
      <c r="AT1233" s="215" t="s">
        <v>168</v>
      </c>
      <c r="AU1233" s="215" t="s">
        <v>176</v>
      </c>
      <c r="AV1233" s="12" t="s">
        <v>22</v>
      </c>
      <c r="AW1233" s="12" t="s">
        <v>37</v>
      </c>
      <c r="AX1233" s="12" t="s">
        <v>73</v>
      </c>
      <c r="AY1233" s="215" t="s">
        <v>159</v>
      </c>
    </row>
    <row r="1234" spans="2:51" s="12" customFormat="1" ht="13.5">
      <c r="B1234" s="204"/>
      <c r="C1234" s="205"/>
      <c r="D1234" s="206" t="s">
        <v>168</v>
      </c>
      <c r="E1234" s="207" t="s">
        <v>20</v>
      </c>
      <c r="F1234" s="208" t="s">
        <v>1259</v>
      </c>
      <c r="G1234" s="205"/>
      <c r="H1234" s="209" t="s">
        <v>20</v>
      </c>
      <c r="I1234" s="210"/>
      <c r="J1234" s="205"/>
      <c r="K1234" s="205"/>
      <c r="L1234" s="211"/>
      <c r="M1234" s="212"/>
      <c r="N1234" s="213"/>
      <c r="O1234" s="213"/>
      <c r="P1234" s="213"/>
      <c r="Q1234" s="213"/>
      <c r="R1234" s="213"/>
      <c r="S1234" s="213"/>
      <c r="T1234" s="214"/>
      <c r="AT1234" s="215" t="s">
        <v>168</v>
      </c>
      <c r="AU1234" s="215" t="s">
        <v>176</v>
      </c>
      <c r="AV1234" s="12" t="s">
        <v>22</v>
      </c>
      <c r="AW1234" s="12" t="s">
        <v>37</v>
      </c>
      <c r="AX1234" s="12" t="s">
        <v>73</v>
      </c>
      <c r="AY1234" s="215" t="s">
        <v>159</v>
      </c>
    </row>
    <row r="1235" spans="2:51" s="13" customFormat="1" ht="13.5">
      <c r="B1235" s="216"/>
      <c r="C1235" s="217"/>
      <c r="D1235" s="206" t="s">
        <v>168</v>
      </c>
      <c r="E1235" s="240" t="s">
        <v>20</v>
      </c>
      <c r="F1235" s="238" t="s">
        <v>293</v>
      </c>
      <c r="G1235" s="217"/>
      <c r="H1235" s="239">
        <v>2</v>
      </c>
      <c r="I1235" s="222"/>
      <c r="J1235" s="217"/>
      <c r="K1235" s="217"/>
      <c r="L1235" s="223"/>
      <c r="M1235" s="224"/>
      <c r="N1235" s="225"/>
      <c r="O1235" s="225"/>
      <c r="P1235" s="225"/>
      <c r="Q1235" s="225"/>
      <c r="R1235" s="225"/>
      <c r="S1235" s="225"/>
      <c r="T1235" s="226"/>
      <c r="AT1235" s="227" t="s">
        <v>168</v>
      </c>
      <c r="AU1235" s="227" t="s">
        <v>176</v>
      </c>
      <c r="AV1235" s="13" t="s">
        <v>81</v>
      </c>
      <c r="AW1235" s="13" t="s">
        <v>37</v>
      </c>
      <c r="AX1235" s="13" t="s">
        <v>73</v>
      </c>
      <c r="AY1235" s="227" t="s">
        <v>159</v>
      </c>
    </row>
    <row r="1236" spans="2:51" s="13" customFormat="1" ht="13.5">
      <c r="B1236" s="216"/>
      <c r="C1236" s="217"/>
      <c r="D1236" s="218" t="s">
        <v>168</v>
      </c>
      <c r="E1236" s="219" t="s">
        <v>20</v>
      </c>
      <c r="F1236" s="220" t="s">
        <v>299</v>
      </c>
      <c r="G1236" s="217"/>
      <c r="H1236" s="221">
        <v>2</v>
      </c>
      <c r="I1236" s="222"/>
      <c r="J1236" s="217"/>
      <c r="K1236" s="217"/>
      <c r="L1236" s="223"/>
      <c r="M1236" s="224"/>
      <c r="N1236" s="225"/>
      <c r="O1236" s="225"/>
      <c r="P1236" s="225"/>
      <c r="Q1236" s="225"/>
      <c r="R1236" s="225"/>
      <c r="S1236" s="225"/>
      <c r="T1236" s="226"/>
      <c r="AT1236" s="227" t="s">
        <v>168</v>
      </c>
      <c r="AU1236" s="227" t="s">
        <v>176</v>
      </c>
      <c r="AV1236" s="13" t="s">
        <v>81</v>
      </c>
      <c r="AW1236" s="13" t="s">
        <v>37</v>
      </c>
      <c r="AX1236" s="13" t="s">
        <v>73</v>
      </c>
      <c r="AY1236" s="227" t="s">
        <v>159</v>
      </c>
    </row>
    <row r="1237" spans="2:65" s="1" customFormat="1" ht="22.5" customHeight="1">
      <c r="B1237" s="34"/>
      <c r="C1237" s="192" t="s">
        <v>1276</v>
      </c>
      <c r="D1237" s="192" t="s">
        <v>161</v>
      </c>
      <c r="E1237" s="193" t="s">
        <v>1277</v>
      </c>
      <c r="F1237" s="194" t="s">
        <v>1278</v>
      </c>
      <c r="G1237" s="195" t="s">
        <v>164</v>
      </c>
      <c r="H1237" s="196">
        <v>7.462</v>
      </c>
      <c r="I1237" s="197"/>
      <c r="J1237" s="198">
        <f>ROUND(I1237*H1237,2)</f>
        <v>0</v>
      </c>
      <c r="K1237" s="194" t="s">
        <v>165</v>
      </c>
      <c r="L1237" s="54"/>
      <c r="M1237" s="199" t="s">
        <v>20</v>
      </c>
      <c r="N1237" s="200" t="s">
        <v>44</v>
      </c>
      <c r="O1237" s="35"/>
      <c r="P1237" s="201">
        <f>O1237*H1237</f>
        <v>0</v>
      </c>
      <c r="Q1237" s="201">
        <v>0</v>
      </c>
      <c r="R1237" s="201">
        <f>Q1237*H1237</f>
        <v>0</v>
      </c>
      <c r="S1237" s="201">
        <v>1.95</v>
      </c>
      <c r="T1237" s="202">
        <f>S1237*H1237</f>
        <v>14.550899999999999</v>
      </c>
      <c r="AR1237" s="17" t="s">
        <v>166</v>
      </c>
      <c r="AT1237" s="17" t="s">
        <v>161</v>
      </c>
      <c r="AU1237" s="17" t="s">
        <v>176</v>
      </c>
      <c r="AY1237" s="17" t="s">
        <v>159</v>
      </c>
      <c r="BE1237" s="203">
        <f>IF(N1237="základní",J1237,0)</f>
        <v>0</v>
      </c>
      <c r="BF1237" s="203">
        <f>IF(N1237="snížená",J1237,0)</f>
        <v>0</v>
      </c>
      <c r="BG1237" s="203">
        <f>IF(N1237="zákl. přenesená",J1237,0)</f>
        <v>0</v>
      </c>
      <c r="BH1237" s="203">
        <f>IF(N1237="sníž. přenesená",J1237,0)</f>
        <v>0</v>
      </c>
      <c r="BI1237" s="203">
        <f>IF(N1237="nulová",J1237,0)</f>
        <v>0</v>
      </c>
      <c r="BJ1237" s="17" t="s">
        <v>22</v>
      </c>
      <c r="BK1237" s="203">
        <f>ROUND(I1237*H1237,2)</f>
        <v>0</v>
      </c>
      <c r="BL1237" s="17" t="s">
        <v>166</v>
      </c>
      <c r="BM1237" s="17" t="s">
        <v>1279</v>
      </c>
    </row>
    <row r="1238" spans="2:51" s="12" customFormat="1" ht="27">
      <c r="B1238" s="204"/>
      <c r="C1238" s="205"/>
      <c r="D1238" s="206" t="s">
        <v>168</v>
      </c>
      <c r="E1238" s="207" t="s">
        <v>20</v>
      </c>
      <c r="F1238" s="208" t="s">
        <v>1280</v>
      </c>
      <c r="G1238" s="205"/>
      <c r="H1238" s="209" t="s">
        <v>20</v>
      </c>
      <c r="I1238" s="210"/>
      <c r="J1238" s="205"/>
      <c r="K1238" s="205"/>
      <c r="L1238" s="211"/>
      <c r="M1238" s="212"/>
      <c r="N1238" s="213"/>
      <c r="O1238" s="213"/>
      <c r="P1238" s="213"/>
      <c r="Q1238" s="213"/>
      <c r="R1238" s="213"/>
      <c r="S1238" s="213"/>
      <c r="T1238" s="214"/>
      <c r="AT1238" s="215" t="s">
        <v>168</v>
      </c>
      <c r="AU1238" s="215" t="s">
        <v>176</v>
      </c>
      <c r="AV1238" s="12" t="s">
        <v>22</v>
      </c>
      <c r="AW1238" s="12" t="s">
        <v>37</v>
      </c>
      <c r="AX1238" s="12" t="s">
        <v>73</v>
      </c>
      <c r="AY1238" s="215" t="s">
        <v>159</v>
      </c>
    </row>
    <row r="1239" spans="2:51" s="12" customFormat="1" ht="13.5">
      <c r="B1239" s="204"/>
      <c r="C1239" s="205"/>
      <c r="D1239" s="206" t="s">
        <v>168</v>
      </c>
      <c r="E1239" s="207" t="s">
        <v>20</v>
      </c>
      <c r="F1239" s="208" t="s">
        <v>170</v>
      </c>
      <c r="G1239" s="205"/>
      <c r="H1239" s="209" t="s">
        <v>20</v>
      </c>
      <c r="I1239" s="210"/>
      <c r="J1239" s="205"/>
      <c r="K1239" s="205"/>
      <c r="L1239" s="211"/>
      <c r="M1239" s="212"/>
      <c r="N1239" s="213"/>
      <c r="O1239" s="213"/>
      <c r="P1239" s="213"/>
      <c r="Q1239" s="213"/>
      <c r="R1239" s="213"/>
      <c r="S1239" s="213"/>
      <c r="T1239" s="214"/>
      <c r="AT1239" s="215" t="s">
        <v>168</v>
      </c>
      <c r="AU1239" s="215" t="s">
        <v>176</v>
      </c>
      <c r="AV1239" s="12" t="s">
        <v>22</v>
      </c>
      <c r="AW1239" s="12" t="s">
        <v>37</v>
      </c>
      <c r="AX1239" s="12" t="s">
        <v>73</v>
      </c>
      <c r="AY1239" s="215" t="s">
        <v>159</v>
      </c>
    </row>
    <row r="1240" spans="2:51" s="12" customFormat="1" ht="13.5">
      <c r="B1240" s="204"/>
      <c r="C1240" s="205"/>
      <c r="D1240" s="206" t="s">
        <v>168</v>
      </c>
      <c r="E1240" s="207" t="s">
        <v>20</v>
      </c>
      <c r="F1240" s="208" t="s">
        <v>304</v>
      </c>
      <c r="G1240" s="205"/>
      <c r="H1240" s="209" t="s">
        <v>20</v>
      </c>
      <c r="I1240" s="210"/>
      <c r="J1240" s="205"/>
      <c r="K1240" s="205"/>
      <c r="L1240" s="211"/>
      <c r="M1240" s="212"/>
      <c r="N1240" s="213"/>
      <c r="O1240" s="213"/>
      <c r="P1240" s="213"/>
      <c r="Q1240" s="213"/>
      <c r="R1240" s="213"/>
      <c r="S1240" s="213"/>
      <c r="T1240" s="214"/>
      <c r="AT1240" s="215" t="s">
        <v>168</v>
      </c>
      <c r="AU1240" s="215" t="s">
        <v>176</v>
      </c>
      <c r="AV1240" s="12" t="s">
        <v>22</v>
      </c>
      <c r="AW1240" s="12" t="s">
        <v>37</v>
      </c>
      <c r="AX1240" s="12" t="s">
        <v>73</v>
      </c>
      <c r="AY1240" s="215" t="s">
        <v>159</v>
      </c>
    </row>
    <row r="1241" spans="2:51" s="13" customFormat="1" ht="13.5">
      <c r="B1241" s="216"/>
      <c r="C1241" s="217"/>
      <c r="D1241" s="206" t="s">
        <v>168</v>
      </c>
      <c r="E1241" s="240" t="s">
        <v>20</v>
      </c>
      <c r="F1241" s="238" t="s">
        <v>1281</v>
      </c>
      <c r="G1241" s="217"/>
      <c r="H1241" s="239">
        <v>0.932</v>
      </c>
      <c r="I1241" s="222"/>
      <c r="J1241" s="217"/>
      <c r="K1241" s="217"/>
      <c r="L1241" s="223"/>
      <c r="M1241" s="224"/>
      <c r="N1241" s="225"/>
      <c r="O1241" s="225"/>
      <c r="P1241" s="225"/>
      <c r="Q1241" s="225"/>
      <c r="R1241" s="225"/>
      <c r="S1241" s="225"/>
      <c r="T1241" s="226"/>
      <c r="AT1241" s="227" t="s">
        <v>168</v>
      </c>
      <c r="AU1241" s="227" t="s">
        <v>176</v>
      </c>
      <c r="AV1241" s="13" t="s">
        <v>81</v>
      </c>
      <c r="AW1241" s="13" t="s">
        <v>37</v>
      </c>
      <c r="AX1241" s="13" t="s">
        <v>73</v>
      </c>
      <c r="AY1241" s="227" t="s">
        <v>159</v>
      </c>
    </row>
    <row r="1242" spans="2:51" s="13" customFormat="1" ht="13.5">
      <c r="B1242" s="216"/>
      <c r="C1242" s="217"/>
      <c r="D1242" s="206" t="s">
        <v>168</v>
      </c>
      <c r="E1242" s="240" t="s">
        <v>20</v>
      </c>
      <c r="F1242" s="238" t="s">
        <v>1282</v>
      </c>
      <c r="G1242" s="217"/>
      <c r="H1242" s="239">
        <v>1.365</v>
      </c>
      <c r="I1242" s="222"/>
      <c r="J1242" s="217"/>
      <c r="K1242" s="217"/>
      <c r="L1242" s="223"/>
      <c r="M1242" s="224"/>
      <c r="N1242" s="225"/>
      <c r="O1242" s="225"/>
      <c r="P1242" s="225"/>
      <c r="Q1242" s="225"/>
      <c r="R1242" s="225"/>
      <c r="S1242" s="225"/>
      <c r="T1242" s="226"/>
      <c r="AT1242" s="227" t="s">
        <v>168</v>
      </c>
      <c r="AU1242" s="227" t="s">
        <v>176</v>
      </c>
      <c r="AV1242" s="13" t="s">
        <v>81</v>
      </c>
      <c r="AW1242" s="13" t="s">
        <v>37</v>
      </c>
      <c r="AX1242" s="13" t="s">
        <v>73</v>
      </c>
      <c r="AY1242" s="227" t="s">
        <v>159</v>
      </c>
    </row>
    <row r="1243" spans="2:51" s="12" customFormat="1" ht="13.5">
      <c r="B1243" s="204"/>
      <c r="C1243" s="205"/>
      <c r="D1243" s="206" t="s">
        <v>168</v>
      </c>
      <c r="E1243" s="207" t="s">
        <v>20</v>
      </c>
      <c r="F1243" s="208" t="s">
        <v>306</v>
      </c>
      <c r="G1243" s="205"/>
      <c r="H1243" s="209" t="s">
        <v>20</v>
      </c>
      <c r="I1243" s="210"/>
      <c r="J1243" s="205"/>
      <c r="K1243" s="205"/>
      <c r="L1243" s="211"/>
      <c r="M1243" s="212"/>
      <c r="N1243" s="213"/>
      <c r="O1243" s="213"/>
      <c r="P1243" s="213"/>
      <c r="Q1243" s="213"/>
      <c r="R1243" s="213"/>
      <c r="S1243" s="213"/>
      <c r="T1243" s="214"/>
      <c r="AT1243" s="215" t="s">
        <v>168</v>
      </c>
      <c r="AU1243" s="215" t="s">
        <v>176</v>
      </c>
      <c r="AV1243" s="12" t="s">
        <v>22</v>
      </c>
      <c r="AW1243" s="12" t="s">
        <v>37</v>
      </c>
      <c r="AX1243" s="12" t="s">
        <v>73</v>
      </c>
      <c r="AY1243" s="215" t="s">
        <v>159</v>
      </c>
    </row>
    <row r="1244" spans="2:51" s="13" customFormat="1" ht="13.5">
      <c r="B1244" s="216"/>
      <c r="C1244" s="217"/>
      <c r="D1244" s="206" t="s">
        <v>168</v>
      </c>
      <c r="E1244" s="240" t="s">
        <v>20</v>
      </c>
      <c r="F1244" s="238" t="s">
        <v>1283</v>
      </c>
      <c r="G1244" s="217"/>
      <c r="H1244" s="239">
        <v>2.002</v>
      </c>
      <c r="I1244" s="222"/>
      <c r="J1244" s="217"/>
      <c r="K1244" s="217"/>
      <c r="L1244" s="223"/>
      <c r="M1244" s="224"/>
      <c r="N1244" s="225"/>
      <c r="O1244" s="225"/>
      <c r="P1244" s="225"/>
      <c r="Q1244" s="225"/>
      <c r="R1244" s="225"/>
      <c r="S1244" s="225"/>
      <c r="T1244" s="226"/>
      <c r="AT1244" s="227" t="s">
        <v>168</v>
      </c>
      <c r="AU1244" s="227" t="s">
        <v>176</v>
      </c>
      <c r="AV1244" s="13" t="s">
        <v>81</v>
      </c>
      <c r="AW1244" s="13" t="s">
        <v>37</v>
      </c>
      <c r="AX1244" s="13" t="s">
        <v>73</v>
      </c>
      <c r="AY1244" s="227" t="s">
        <v>159</v>
      </c>
    </row>
    <row r="1245" spans="2:51" s="13" customFormat="1" ht="13.5">
      <c r="B1245" s="216"/>
      <c r="C1245" s="217"/>
      <c r="D1245" s="206" t="s">
        <v>168</v>
      </c>
      <c r="E1245" s="240" t="s">
        <v>20</v>
      </c>
      <c r="F1245" s="238" t="s">
        <v>1284</v>
      </c>
      <c r="G1245" s="217"/>
      <c r="H1245" s="239">
        <v>2.308</v>
      </c>
      <c r="I1245" s="222"/>
      <c r="J1245" s="217"/>
      <c r="K1245" s="217"/>
      <c r="L1245" s="223"/>
      <c r="M1245" s="224"/>
      <c r="N1245" s="225"/>
      <c r="O1245" s="225"/>
      <c r="P1245" s="225"/>
      <c r="Q1245" s="225"/>
      <c r="R1245" s="225"/>
      <c r="S1245" s="225"/>
      <c r="T1245" s="226"/>
      <c r="AT1245" s="227" t="s">
        <v>168</v>
      </c>
      <c r="AU1245" s="227" t="s">
        <v>176</v>
      </c>
      <c r="AV1245" s="13" t="s">
        <v>81</v>
      </c>
      <c r="AW1245" s="13" t="s">
        <v>37</v>
      </c>
      <c r="AX1245" s="13" t="s">
        <v>73</v>
      </c>
      <c r="AY1245" s="227" t="s">
        <v>159</v>
      </c>
    </row>
    <row r="1246" spans="2:51" s="12" customFormat="1" ht="13.5">
      <c r="B1246" s="204"/>
      <c r="C1246" s="205"/>
      <c r="D1246" s="206" t="s">
        <v>168</v>
      </c>
      <c r="E1246" s="207" t="s">
        <v>20</v>
      </c>
      <c r="F1246" s="208" t="s">
        <v>308</v>
      </c>
      <c r="G1246" s="205"/>
      <c r="H1246" s="209" t="s">
        <v>20</v>
      </c>
      <c r="I1246" s="210"/>
      <c r="J1246" s="205"/>
      <c r="K1246" s="205"/>
      <c r="L1246" s="211"/>
      <c r="M1246" s="212"/>
      <c r="N1246" s="213"/>
      <c r="O1246" s="213"/>
      <c r="P1246" s="213"/>
      <c r="Q1246" s="213"/>
      <c r="R1246" s="213"/>
      <c r="S1246" s="213"/>
      <c r="T1246" s="214"/>
      <c r="AT1246" s="215" t="s">
        <v>168</v>
      </c>
      <c r="AU1246" s="215" t="s">
        <v>176</v>
      </c>
      <c r="AV1246" s="12" t="s">
        <v>22</v>
      </c>
      <c r="AW1246" s="12" t="s">
        <v>37</v>
      </c>
      <c r="AX1246" s="12" t="s">
        <v>73</v>
      </c>
      <c r="AY1246" s="215" t="s">
        <v>159</v>
      </c>
    </row>
    <row r="1247" spans="2:51" s="13" customFormat="1" ht="13.5">
      <c r="B1247" s="216"/>
      <c r="C1247" s="217"/>
      <c r="D1247" s="218" t="s">
        <v>168</v>
      </c>
      <c r="E1247" s="219" t="s">
        <v>20</v>
      </c>
      <c r="F1247" s="220" t="s">
        <v>1285</v>
      </c>
      <c r="G1247" s="217"/>
      <c r="H1247" s="221">
        <v>0.855</v>
      </c>
      <c r="I1247" s="222"/>
      <c r="J1247" s="217"/>
      <c r="K1247" s="217"/>
      <c r="L1247" s="223"/>
      <c r="M1247" s="224"/>
      <c r="N1247" s="225"/>
      <c r="O1247" s="225"/>
      <c r="P1247" s="225"/>
      <c r="Q1247" s="225"/>
      <c r="R1247" s="225"/>
      <c r="S1247" s="225"/>
      <c r="T1247" s="226"/>
      <c r="AT1247" s="227" t="s">
        <v>168</v>
      </c>
      <c r="AU1247" s="227" t="s">
        <v>176</v>
      </c>
      <c r="AV1247" s="13" t="s">
        <v>81</v>
      </c>
      <c r="AW1247" s="13" t="s">
        <v>37</v>
      </c>
      <c r="AX1247" s="13" t="s">
        <v>73</v>
      </c>
      <c r="AY1247" s="227" t="s">
        <v>159</v>
      </c>
    </row>
    <row r="1248" spans="2:65" s="1" customFormat="1" ht="22.5" customHeight="1">
      <c r="B1248" s="34"/>
      <c r="C1248" s="192" t="s">
        <v>1286</v>
      </c>
      <c r="D1248" s="192" t="s">
        <v>161</v>
      </c>
      <c r="E1248" s="193" t="s">
        <v>1287</v>
      </c>
      <c r="F1248" s="194" t="s">
        <v>1288</v>
      </c>
      <c r="G1248" s="195" t="s">
        <v>164</v>
      </c>
      <c r="H1248" s="196">
        <v>1.875</v>
      </c>
      <c r="I1248" s="197"/>
      <c r="J1248" s="198">
        <f>ROUND(I1248*H1248,2)</f>
        <v>0</v>
      </c>
      <c r="K1248" s="194" t="s">
        <v>165</v>
      </c>
      <c r="L1248" s="54"/>
      <c r="M1248" s="199" t="s">
        <v>20</v>
      </c>
      <c r="N1248" s="200" t="s">
        <v>44</v>
      </c>
      <c r="O1248" s="35"/>
      <c r="P1248" s="201">
        <f>O1248*H1248</f>
        <v>0</v>
      </c>
      <c r="Q1248" s="201">
        <v>0</v>
      </c>
      <c r="R1248" s="201">
        <f>Q1248*H1248</f>
        <v>0</v>
      </c>
      <c r="S1248" s="201">
        <v>2.2</v>
      </c>
      <c r="T1248" s="202">
        <f>S1248*H1248</f>
        <v>4.125</v>
      </c>
      <c r="AR1248" s="17" t="s">
        <v>166</v>
      </c>
      <c r="AT1248" s="17" t="s">
        <v>161</v>
      </c>
      <c r="AU1248" s="17" t="s">
        <v>176</v>
      </c>
      <c r="AY1248" s="17" t="s">
        <v>159</v>
      </c>
      <c r="BE1248" s="203">
        <f>IF(N1248="základní",J1248,0)</f>
        <v>0</v>
      </c>
      <c r="BF1248" s="203">
        <f>IF(N1248="snížená",J1248,0)</f>
        <v>0</v>
      </c>
      <c r="BG1248" s="203">
        <f>IF(N1248="zákl. přenesená",J1248,0)</f>
        <v>0</v>
      </c>
      <c r="BH1248" s="203">
        <f>IF(N1248="sníž. přenesená",J1248,0)</f>
        <v>0</v>
      </c>
      <c r="BI1248" s="203">
        <f>IF(N1248="nulová",J1248,0)</f>
        <v>0</v>
      </c>
      <c r="BJ1248" s="17" t="s">
        <v>22</v>
      </c>
      <c r="BK1248" s="203">
        <f>ROUND(I1248*H1248,2)</f>
        <v>0</v>
      </c>
      <c r="BL1248" s="17" t="s">
        <v>166</v>
      </c>
      <c r="BM1248" s="17" t="s">
        <v>1289</v>
      </c>
    </row>
    <row r="1249" spans="2:51" s="12" customFormat="1" ht="27">
      <c r="B1249" s="204"/>
      <c r="C1249" s="205"/>
      <c r="D1249" s="206" t="s">
        <v>168</v>
      </c>
      <c r="E1249" s="207" t="s">
        <v>20</v>
      </c>
      <c r="F1249" s="208" t="s">
        <v>1088</v>
      </c>
      <c r="G1249" s="205"/>
      <c r="H1249" s="209" t="s">
        <v>20</v>
      </c>
      <c r="I1249" s="210"/>
      <c r="J1249" s="205"/>
      <c r="K1249" s="205"/>
      <c r="L1249" s="211"/>
      <c r="M1249" s="212"/>
      <c r="N1249" s="213"/>
      <c r="O1249" s="213"/>
      <c r="P1249" s="213"/>
      <c r="Q1249" s="213"/>
      <c r="R1249" s="213"/>
      <c r="S1249" s="213"/>
      <c r="T1249" s="214"/>
      <c r="AT1249" s="215" t="s">
        <v>168</v>
      </c>
      <c r="AU1249" s="215" t="s">
        <v>176</v>
      </c>
      <c r="AV1249" s="12" t="s">
        <v>22</v>
      </c>
      <c r="AW1249" s="12" t="s">
        <v>37</v>
      </c>
      <c r="AX1249" s="12" t="s">
        <v>73</v>
      </c>
      <c r="AY1249" s="215" t="s">
        <v>159</v>
      </c>
    </row>
    <row r="1250" spans="2:51" s="12" customFormat="1" ht="13.5">
      <c r="B1250" s="204"/>
      <c r="C1250" s="205"/>
      <c r="D1250" s="206" t="s">
        <v>168</v>
      </c>
      <c r="E1250" s="207" t="s">
        <v>20</v>
      </c>
      <c r="F1250" s="208" t="s">
        <v>170</v>
      </c>
      <c r="G1250" s="205"/>
      <c r="H1250" s="209" t="s">
        <v>20</v>
      </c>
      <c r="I1250" s="210"/>
      <c r="J1250" s="205"/>
      <c r="K1250" s="205"/>
      <c r="L1250" s="211"/>
      <c r="M1250" s="212"/>
      <c r="N1250" s="213"/>
      <c r="O1250" s="213"/>
      <c r="P1250" s="213"/>
      <c r="Q1250" s="213"/>
      <c r="R1250" s="213"/>
      <c r="S1250" s="213"/>
      <c r="T1250" s="214"/>
      <c r="AT1250" s="215" t="s">
        <v>168</v>
      </c>
      <c r="AU1250" s="215" t="s">
        <v>176</v>
      </c>
      <c r="AV1250" s="12" t="s">
        <v>22</v>
      </c>
      <c r="AW1250" s="12" t="s">
        <v>37</v>
      </c>
      <c r="AX1250" s="12" t="s">
        <v>73</v>
      </c>
      <c r="AY1250" s="215" t="s">
        <v>159</v>
      </c>
    </row>
    <row r="1251" spans="2:51" s="12" customFormat="1" ht="13.5">
      <c r="B1251" s="204"/>
      <c r="C1251" s="205"/>
      <c r="D1251" s="206" t="s">
        <v>168</v>
      </c>
      <c r="E1251" s="207" t="s">
        <v>20</v>
      </c>
      <c r="F1251" s="208" t="s">
        <v>1290</v>
      </c>
      <c r="G1251" s="205"/>
      <c r="H1251" s="209" t="s">
        <v>20</v>
      </c>
      <c r="I1251" s="210"/>
      <c r="J1251" s="205"/>
      <c r="K1251" s="205"/>
      <c r="L1251" s="211"/>
      <c r="M1251" s="212"/>
      <c r="N1251" s="213"/>
      <c r="O1251" s="213"/>
      <c r="P1251" s="213"/>
      <c r="Q1251" s="213"/>
      <c r="R1251" s="213"/>
      <c r="S1251" s="213"/>
      <c r="T1251" s="214"/>
      <c r="AT1251" s="215" t="s">
        <v>168</v>
      </c>
      <c r="AU1251" s="215" t="s">
        <v>176</v>
      </c>
      <c r="AV1251" s="12" t="s">
        <v>22</v>
      </c>
      <c r="AW1251" s="12" t="s">
        <v>37</v>
      </c>
      <c r="AX1251" s="12" t="s">
        <v>73</v>
      </c>
      <c r="AY1251" s="215" t="s">
        <v>159</v>
      </c>
    </row>
    <row r="1252" spans="2:51" s="13" customFormat="1" ht="13.5">
      <c r="B1252" s="216"/>
      <c r="C1252" s="217"/>
      <c r="D1252" s="218" t="s">
        <v>168</v>
      </c>
      <c r="E1252" s="219" t="s">
        <v>20</v>
      </c>
      <c r="F1252" s="220" t="s">
        <v>1291</v>
      </c>
      <c r="G1252" s="217"/>
      <c r="H1252" s="221">
        <v>1.875</v>
      </c>
      <c r="I1252" s="222"/>
      <c r="J1252" s="217"/>
      <c r="K1252" s="217"/>
      <c r="L1252" s="223"/>
      <c r="M1252" s="224"/>
      <c r="N1252" s="225"/>
      <c r="O1252" s="225"/>
      <c r="P1252" s="225"/>
      <c r="Q1252" s="225"/>
      <c r="R1252" s="225"/>
      <c r="S1252" s="225"/>
      <c r="T1252" s="226"/>
      <c r="AT1252" s="227" t="s">
        <v>168</v>
      </c>
      <c r="AU1252" s="227" t="s">
        <v>176</v>
      </c>
      <c r="AV1252" s="13" t="s">
        <v>81</v>
      </c>
      <c r="AW1252" s="13" t="s">
        <v>37</v>
      </c>
      <c r="AX1252" s="13" t="s">
        <v>73</v>
      </c>
      <c r="AY1252" s="227" t="s">
        <v>159</v>
      </c>
    </row>
    <row r="1253" spans="2:65" s="1" customFormat="1" ht="22.5" customHeight="1">
      <c r="B1253" s="34"/>
      <c r="C1253" s="192" t="s">
        <v>1292</v>
      </c>
      <c r="D1253" s="192" t="s">
        <v>161</v>
      </c>
      <c r="E1253" s="193" t="s">
        <v>1293</v>
      </c>
      <c r="F1253" s="194" t="s">
        <v>1294</v>
      </c>
      <c r="G1253" s="195" t="s">
        <v>275</v>
      </c>
      <c r="H1253" s="196">
        <v>2</v>
      </c>
      <c r="I1253" s="197"/>
      <c r="J1253" s="198">
        <f>ROUND(I1253*H1253,2)</f>
        <v>0</v>
      </c>
      <c r="K1253" s="194" t="s">
        <v>20</v>
      </c>
      <c r="L1253" s="54"/>
      <c r="M1253" s="199" t="s">
        <v>20</v>
      </c>
      <c r="N1253" s="200" t="s">
        <v>44</v>
      </c>
      <c r="O1253" s="35"/>
      <c r="P1253" s="201">
        <f>O1253*H1253</f>
        <v>0</v>
      </c>
      <c r="Q1253" s="201">
        <v>0.025</v>
      </c>
      <c r="R1253" s="201">
        <f>Q1253*H1253</f>
        <v>0.05</v>
      </c>
      <c r="S1253" s="201">
        <v>0</v>
      </c>
      <c r="T1253" s="202">
        <f>S1253*H1253</f>
        <v>0</v>
      </c>
      <c r="AR1253" s="17" t="s">
        <v>166</v>
      </c>
      <c r="AT1253" s="17" t="s">
        <v>161</v>
      </c>
      <c r="AU1253" s="17" t="s">
        <v>176</v>
      </c>
      <c r="AY1253" s="17" t="s">
        <v>159</v>
      </c>
      <c r="BE1253" s="203">
        <f>IF(N1253="základní",J1253,0)</f>
        <v>0</v>
      </c>
      <c r="BF1253" s="203">
        <f>IF(N1253="snížená",J1253,0)</f>
        <v>0</v>
      </c>
      <c r="BG1253" s="203">
        <f>IF(N1253="zákl. přenesená",J1253,0)</f>
        <v>0</v>
      </c>
      <c r="BH1253" s="203">
        <f>IF(N1253="sníž. přenesená",J1253,0)</f>
        <v>0</v>
      </c>
      <c r="BI1253" s="203">
        <f>IF(N1253="nulová",J1253,0)</f>
        <v>0</v>
      </c>
      <c r="BJ1253" s="17" t="s">
        <v>22</v>
      </c>
      <c r="BK1253" s="203">
        <f>ROUND(I1253*H1253,2)</f>
        <v>0</v>
      </c>
      <c r="BL1253" s="17" t="s">
        <v>166</v>
      </c>
      <c r="BM1253" s="17" t="s">
        <v>1295</v>
      </c>
    </row>
    <row r="1254" spans="2:51" s="12" customFormat="1" ht="27">
      <c r="B1254" s="204"/>
      <c r="C1254" s="205"/>
      <c r="D1254" s="206" t="s">
        <v>168</v>
      </c>
      <c r="E1254" s="207" t="s">
        <v>20</v>
      </c>
      <c r="F1254" s="208" t="s">
        <v>1077</v>
      </c>
      <c r="G1254" s="205"/>
      <c r="H1254" s="209" t="s">
        <v>20</v>
      </c>
      <c r="I1254" s="210"/>
      <c r="J1254" s="205"/>
      <c r="K1254" s="205"/>
      <c r="L1254" s="211"/>
      <c r="M1254" s="212"/>
      <c r="N1254" s="213"/>
      <c r="O1254" s="213"/>
      <c r="P1254" s="213"/>
      <c r="Q1254" s="213"/>
      <c r="R1254" s="213"/>
      <c r="S1254" s="213"/>
      <c r="T1254" s="214"/>
      <c r="AT1254" s="215" t="s">
        <v>168</v>
      </c>
      <c r="AU1254" s="215" t="s">
        <v>176</v>
      </c>
      <c r="AV1254" s="12" t="s">
        <v>22</v>
      </c>
      <c r="AW1254" s="12" t="s">
        <v>37</v>
      </c>
      <c r="AX1254" s="12" t="s">
        <v>73</v>
      </c>
      <c r="AY1254" s="215" t="s">
        <v>159</v>
      </c>
    </row>
    <row r="1255" spans="2:51" s="12" customFormat="1" ht="13.5">
      <c r="B1255" s="204"/>
      <c r="C1255" s="205"/>
      <c r="D1255" s="206" t="s">
        <v>168</v>
      </c>
      <c r="E1255" s="207" t="s">
        <v>20</v>
      </c>
      <c r="F1255" s="208" t="s">
        <v>170</v>
      </c>
      <c r="G1255" s="205"/>
      <c r="H1255" s="209" t="s">
        <v>20</v>
      </c>
      <c r="I1255" s="210"/>
      <c r="J1255" s="205"/>
      <c r="K1255" s="205"/>
      <c r="L1255" s="211"/>
      <c r="M1255" s="212"/>
      <c r="N1255" s="213"/>
      <c r="O1255" s="213"/>
      <c r="P1255" s="213"/>
      <c r="Q1255" s="213"/>
      <c r="R1255" s="213"/>
      <c r="S1255" s="213"/>
      <c r="T1255" s="214"/>
      <c r="AT1255" s="215" t="s">
        <v>168</v>
      </c>
      <c r="AU1255" s="215" t="s">
        <v>176</v>
      </c>
      <c r="AV1255" s="12" t="s">
        <v>22</v>
      </c>
      <c r="AW1255" s="12" t="s">
        <v>37</v>
      </c>
      <c r="AX1255" s="12" t="s">
        <v>73</v>
      </c>
      <c r="AY1255" s="215" t="s">
        <v>159</v>
      </c>
    </row>
    <row r="1256" spans="2:51" s="12" customFormat="1" ht="13.5">
      <c r="B1256" s="204"/>
      <c r="C1256" s="205"/>
      <c r="D1256" s="206" t="s">
        <v>168</v>
      </c>
      <c r="E1256" s="207" t="s">
        <v>20</v>
      </c>
      <c r="F1256" s="208" t="s">
        <v>1270</v>
      </c>
      <c r="G1256" s="205"/>
      <c r="H1256" s="209" t="s">
        <v>20</v>
      </c>
      <c r="I1256" s="210"/>
      <c r="J1256" s="205"/>
      <c r="K1256" s="205"/>
      <c r="L1256" s="211"/>
      <c r="M1256" s="212"/>
      <c r="N1256" s="213"/>
      <c r="O1256" s="213"/>
      <c r="P1256" s="213"/>
      <c r="Q1256" s="213"/>
      <c r="R1256" s="213"/>
      <c r="S1256" s="213"/>
      <c r="T1256" s="214"/>
      <c r="AT1256" s="215" t="s">
        <v>168</v>
      </c>
      <c r="AU1256" s="215" t="s">
        <v>176</v>
      </c>
      <c r="AV1256" s="12" t="s">
        <v>22</v>
      </c>
      <c r="AW1256" s="12" t="s">
        <v>37</v>
      </c>
      <c r="AX1256" s="12" t="s">
        <v>73</v>
      </c>
      <c r="AY1256" s="215" t="s">
        <v>159</v>
      </c>
    </row>
    <row r="1257" spans="2:51" s="13" customFormat="1" ht="13.5">
      <c r="B1257" s="216"/>
      <c r="C1257" s="217"/>
      <c r="D1257" s="218" t="s">
        <v>168</v>
      </c>
      <c r="E1257" s="219" t="s">
        <v>20</v>
      </c>
      <c r="F1257" s="220" t="s">
        <v>1296</v>
      </c>
      <c r="G1257" s="217"/>
      <c r="H1257" s="221">
        <v>2</v>
      </c>
      <c r="I1257" s="222"/>
      <c r="J1257" s="217"/>
      <c r="K1257" s="217"/>
      <c r="L1257" s="223"/>
      <c r="M1257" s="224"/>
      <c r="N1257" s="225"/>
      <c r="O1257" s="225"/>
      <c r="P1257" s="225"/>
      <c r="Q1257" s="225"/>
      <c r="R1257" s="225"/>
      <c r="S1257" s="225"/>
      <c r="T1257" s="226"/>
      <c r="AT1257" s="227" t="s">
        <v>168</v>
      </c>
      <c r="AU1257" s="227" t="s">
        <v>176</v>
      </c>
      <c r="AV1257" s="13" t="s">
        <v>81</v>
      </c>
      <c r="AW1257" s="13" t="s">
        <v>37</v>
      </c>
      <c r="AX1257" s="13" t="s">
        <v>73</v>
      </c>
      <c r="AY1257" s="227" t="s">
        <v>159</v>
      </c>
    </row>
    <row r="1258" spans="2:65" s="1" customFormat="1" ht="22.5" customHeight="1">
      <c r="B1258" s="34"/>
      <c r="C1258" s="192" t="s">
        <v>1297</v>
      </c>
      <c r="D1258" s="192" t="s">
        <v>161</v>
      </c>
      <c r="E1258" s="193" t="s">
        <v>1298</v>
      </c>
      <c r="F1258" s="194" t="s">
        <v>1299</v>
      </c>
      <c r="G1258" s="195" t="s">
        <v>235</v>
      </c>
      <c r="H1258" s="196">
        <v>22.973</v>
      </c>
      <c r="I1258" s="197"/>
      <c r="J1258" s="198">
        <f>ROUND(I1258*H1258,2)</f>
        <v>0</v>
      </c>
      <c r="K1258" s="194" t="s">
        <v>165</v>
      </c>
      <c r="L1258" s="54"/>
      <c r="M1258" s="199" t="s">
        <v>20</v>
      </c>
      <c r="N1258" s="200" t="s">
        <v>44</v>
      </c>
      <c r="O1258" s="35"/>
      <c r="P1258" s="201">
        <f>O1258*H1258</f>
        <v>0</v>
      </c>
      <c r="Q1258" s="201">
        <v>0</v>
      </c>
      <c r="R1258" s="201">
        <f>Q1258*H1258</f>
        <v>0</v>
      </c>
      <c r="S1258" s="201">
        <v>0.059</v>
      </c>
      <c r="T1258" s="202">
        <f>S1258*H1258</f>
        <v>1.3554069999999998</v>
      </c>
      <c r="AR1258" s="17" t="s">
        <v>166</v>
      </c>
      <c r="AT1258" s="17" t="s">
        <v>161</v>
      </c>
      <c r="AU1258" s="17" t="s">
        <v>176</v>
      </c>
      <c r="AY1258" s="17" t="s">
        <v>159</v>
      </c>
      <c r="BE1258" s="203">
        <f>IF(N1258="základní",J1258,0)</f>
        <v>0</v>
      </c>
      <c r="BF1258" s="203">
        <f>IF(N1258="snížená",J1258,0)</f>
        <v>0</v>
      </c>
      <c r="BG1258" s="203">
        <f>IF(N1258="zákl. přenesená",J1258,0)</f>
        <v>0</v>
      </c>
      <c r="BH1258" s="203">
        <f>IF(N1258="sníž. přenesená",J1258,0)</f>
        <v>0</v>
      </c>
      <c r="BI1258" s="203">
        <f>IF(N1258="nulová",J1258,0)</f>
        <v>0</v>
      </c>
      <c r="BJ1258" s="17" t="s">
        <v>22</v>
      </c>
      <c r="BK1258" s="203">
        <f>ROUND(I1258*H1258,2)</f>
        <v>0</v>
      </c>
      <c r="BL1258" s="17" t="s">
        <v>166</v>
      </c>
      <c r="BM1258" s="17" t="s">
        <v>1300</v>
      </c>
    </row>
    <row r="1259" spans="2:51" s="12" customFormat="1" ht="27">
      <c r="B1259" s="204"/>
      <c r="C1259" s="205"/>
      <c r="D1259" s="206" t="s">
        <v>168</v>
      </c>
      <c r="E1259" s="207" t="s">
        <v>20</v>
      </c>
      <c r="F1259" s="208" t="s">
        <v>1107</v>
      </c>
      <c r="G1259" s="205"/>
      <c r="H1259" s="209" t="s">
        <v>20</v>
      </c>
      <c r="I1259" s="210"/>
      <c r="J1259" s="205"/>
      <c r="K1259" s="205"/>
      <c r="L1259" s="211"/>
      <c r="M1259" s="212"/>
      <c r="N1259" s="213"/>
      <c r="O1259" s="213"/>
      <c r="P1259" s="213"/>
      <c r="Q1259" s="213"/>
      <c r="R1259" s="213"/>
      <c r="S1259" s="213"/>
      <c r="T1259" s="214"/>
      <c r="AT1259" s="215" t="s">
        <v>168</v>
      </c>
      <c r="AU1259" s="215" t="s">
        <v>176</v>
      </c>
      <c r="AV1259" s="12" t="s">
        <v>22</v>
      </c>
      <c r="AW1259" s="12" t="s">
        <v>37</v>
      </c>
      <c r="AX1259" s="12" t="s">
        <v>73</v>
      </c>
      <c r="AY1259" s="215" t="s">
        <v>159</v>
      </c>
    </row>
    <row r="1260" spans="2:51" s="12" customFormat="1" ht="13.5">
      <c r="B1260" s="204"/>
      <c r="C1260" s="205"/>
      <c r="D1260" s="206" t="s">
        <v>168</v>
      </c>
      <c r="E1260" s="207" t="s">
        <v>20</v>
      </c>
      <c r="F1260" s="208" t="s">
        <v>170</v>
      </c>
      <c r="G1260" s="205"/>
      <c r="H1260" s="209" t="s">
        <v>20</v>
      </c>
      <c r="I1260" s="210"/>
      <c r="J1260" s="205"/>
      <c r="K1260" s="205"/>
      <c r="L1260" s="211"/>
      <c r="M1260" s="212"/>
      <c r="N1260" s="213"/>
      <c r="O1260" s="213"/>
      <c r="P1260" s="213"/>
      <c r="Q1260" s="213"/>
      <c r="R1260" s="213"/>
      <c r="S1260" s="213"/>
      <c r="T1260" s="214"/>
      <c r="AT1260" s="215" t="s">
        <v>168</v>
      </c>
      <c r="AU1260" s="215" t="s">
        <v>176</v>
      </c>
      <c r="AV1260" s="12" t="s">
        <v>22</v>
      </c>
      <c r="AW1260" s="12" t="s">
        <v>37</v>
      </c>
      <c r="AX1260" s="12" t="s">
        <v>73</v>
      </c>
      <c r="AY1260" s="215" t="s">
        <v>159</v>
      </c>
    </row>
    <row r="1261" spans="2:51" s="12" customFormat="1" ht="13.5">
      <c r="B1261" s="204"/>
      <c r="C1261" s="205"/>
      <c r="D1261" s="206" t="s">
        <v>168</v>
      </c>
      <c r="E1261" s="207" t="s">
        <v>20</v>
      </c>
      <c r="F1261" s="208" t="s">
        <v>304</v>
      </c>
      <c r="G1261" s="205"/>
      <c r="H1261" s="209" t="s">
        <v>20</v>
      </c>
      <c r="I1261" s="210"/>
      <c r="J1261" s="205"/>
      <c r="K1261" s="205"/>
      <c r="L1261" s="211"/>
      <c r="M1261" s="212"/>
      <c r="N1261" s="213"/>
      <c r="O1261" s="213"/>
      <c r="P1261" s="213"/>
      <c r="Q1261" s="213"/>
      <c r="R1261" s="213"/>
      <c r="S1261" s="213"/>
      <c r="T1261" s="214"/>
      <c r="AT1261" s="215" t="s">
        <v>168</v>
      </c>
      <c r="AU1261" s="215" t="s">
        <v>176</v>
      </c>
      <c r="AV1261" s="12" t="s">
        <v>22</v>
      </c>
      <c r="AW1261" s="12" t="s">
        <v>37</v>
      </c>
      <c r="AX1261" s="12" t="s">
        <v>73</v>
      </c>
      <c r="AY1261" s="215" t="s">
        <v>159</v>
      </c>
    </row>
    <row r="1262" spans="2:51" s="13" customFormat="1" ht="13.5">
      <c r="B1262" s="216"/>
      <c r="C1262" s="217"/>
      <c r="D1262" s="206" t="s">
        <v>168</v>
      </c>
      <c r="E1262" s="240" t="s">
        <v>20</v>
      </c>
      <c r="F1262" s="238" t="s">
        <v>1301</v>
      </c>
      <c r="G1262" s="217"/>
      <c r="H1262" s="239">
        <v>2.07</v>
      </c>
      <c r="I1262" s="222"/>
      <c r="J1262" s="217"/>
      <c r="K1262" s="217"/>
      <c r="L1262" s="223"/>
      <c r="M1262" s="224"/>
      <c r="N1262" s="225"/>
      <c r="O1262" s="225"/>
      <c r="P1262" s="225"/>
      <c r="Q1262" s="225"/>
      <c r="R1262" s="225"/>
      <c r="S1262" s="225"/>
      <c r="T1262" s="226"/>
      <c r="AT1262" s="227" t="s">
        <v>168</v>
      </c>
      <c r="AU1262" s="227" t="s">
        <v>176</v>
      </c>
      <c r="AV1262" s="13" t="s">
        <v>81</v>
      </c>
      <c r="AW1262" s="13" t="s">
        <v>37</v>
      </c>
      <c r="AX1262" s="13" t="s">
        <v>73</v>
      </c>
      <c r="AY1262" s="227" t="s">
        <v>159</v>
      </c>
    </row>
    <row r="1263" spans="2:51" s="13" customFormat="1" ht="13.5">
      <c r="B1263" s="216"/>
      <c r="C1263" s="217"/>
      <c r="D1263" s="206" t="s">
        <v>168</v>
      </c>
      <c r="E1263" s="240" t="s">
        <v>20</v>
      </c>
      <c r="F1263" s="238" t="s">
        <v>1302</v>
      </c>
      <c r="G1263" s="217"/>
      <c r="H1263" s="239">
        <v>2.475</v>
      </c>
      <c r="I1263" s="222"/>
      <c r="J1263" s="217"/>
      <c r="K1263" s="217"/>
      <c r="L1263" s="223"/>
      <c r="M1263" s="224"/>
      <c r="N1263" s="225"/>
      <c r="O1263" s="225"/>
      <c r="P1263" s="225"/>
      <c r="Q1263" s="225"/>
      <c r="R1263" s="225"/>
      <c r="S1263" s="225"/>
      <c r="T1263" s="226"/>
      <c r="AT1263" s="227" t="s">
        <v>168</v>
      </c>
      <c r="AU1263" s="227" t="s">
        <v>176</v>
      </c>
      <c r="AV1263" s="13" t="s">
        <v>81</v>
      </c>
      <c r="AW1263" s="13" t="s">
        <v>37</v>
      </c>
      <c r="AX1263" s="13" t="s">
        <v>73</v>
      </c>
      <c r="AY1263" s="227" t="s">
        <v>159</v>
      </c>
    </row>
    <row r="1264" spans="2:51" s="12" customFormat="1" ht="13.5">
      <c r="B1264" s="204"/>
      <c r="C1264" s="205"/>
      <c r="D1264" s="206" t="s">
        <v>168</v>
      </c>
      <c r="E1264" s="207" t="s">
        <v>20</v>
      </c>
      <c r="F1264" s="208" t="s">
        <v>317</v>
      </c>
      <c r="G1264" s="205"/>
      <c r="H1264" s="209" t="s">
        <v>20</v>
      </c>
      <c r="I1264" s="210"/>
      <c r="J1264" s="205"/>
      <c r="K1264" s="205"/>
      <c r="L1264" s="211"/>
      <c r="M1264" s="212"/>
      <c r="N1264" s="213"/>
      <c r="O1264" s="213"/>
      <c r="P1264" s="213"/>
      <c r="Q1264" s="213"/>
      <c r="R1264" s="213"/>
      <c r="S1264" s="213"/>
      <c r="T1264" s="214"/>
      <c r="AT1264" s="215" t="s">
        <v>168</v>
      </c>
      <c r="AU1264" s="215" t="s">
        <v>176</v>
      </c>
      <c r="AV1264" s="12" t="s">
        <v>22</v>
      </c>
      <c r="AW1264" s="12" t="s">
        <v>37</v>
      </c>
      <c r="AX1264" s="12" t="s">
        <v>73</v>
      </c>
      <c r="AY1264" s="215" t="s">
        <v>159</v>
      </c>
    </row>
    <row r="1265" spans="2:51" s="13" customFormat="1" ht="13.5">
      <c r="B1265" s="216"/>
      <c r="C1265" s="217"/>
      <c r="D1265" s="206" t="s">
        <v>168</v>
      </c>
      <c r="E1265" s="240" t="s">
        <v>20</v>
      </c>
      <c r="F1265" s="238" t="s">
        <v>1303</v>
      </c>
      <c r="G1265" s="217"/>
      <c r="H1265" s="239">
        <v>4.788</v>
      </c>
      <c r="I1265" s="222"/>
      <c r="J1265" s="217"/>
      <c r="K1265" s="217"/>
      <c r="L1265" s="223"/>
      <c r="M1265" s="224"/>
      <c r="N1265" s="225"/>
      <c r="O1265" s="225"/>
      <c r="P1265" s="225"/>
      <c r="Q1265" s="225"/>
      <c r="R1265" s="225"/>
      <c r="S1265" s="225"/>
      <c r="T1265" s="226"/>
      <c r="AT1265" s="227" t="s">
        <v>168</v>
      </c>
      <c r="AU1265" s="227" t="s">
        <v>176</v>
      </c>
      <c r="AV1265" s="13" t="s">
        <v>81</v>
      </c>
      <c r="AW1265" s="13" t="s">
        <v>37</v>
      </c>
      <c r="AX1265" s="13" t="s">
        <v>73</v>
      </c>
      <c r="AY1265" s="227" t="s">
        <v>159</v>
      </c>
    </row>
    <row r="1266" spans="2:51" s="12" customFormat="1" ht="13.5">
      <c r="B1266" s="204"/>
      <c r="C1266" s="205"/>
      <c r="D1266" s="206" t="s">
        <v>168</v>
      </c>
      <c r="E1266" s="207" t="s">
        <v>20</v>
      </c>
      <c r="F1266" s="208" t="s">
        <v>319</v>
      </c>
      <c r="G1266" s="205"/>
      <c r="H1266" s="209" t="s">
        <v>20</v>
      </c>
      <c r="I1266" s="210"/>
      <c r="J1266" s="205"/>
      <c r="K1266" s="205"/>
      <c r="L1266" s="211"/>
      <c r="M1266" s="212"/>
      <c r="N1266" s="213"/>
      <c r="O1266" s="213"/>
      <c r="P1266" s="213"/>
      <c r="Q1266" s="213"/>
      <c r="R1266" s="213"/>
      <c r="S1266" s="213"/>
      <c r="T1266" s="214"/>
      <c r="AT1266" s="215" t="s">
        <v>168</v>
      </c>
      <c r="AU1266" s="215" t="s">
        <v>176</v>
      </c>
      <c r="AV1266" s="12" t="s">
        <v>22</v>
      </c>
      <c r="AW1266" s="12" t="s">
        <v>37</v>
      </c>
      <c r="AX1266" s="12" t="s">
        <v>73</v>
      </c>
      <c r="AY1266" s="215" t="s">
        <v>159</v>
      </c>
    </row>
    <row r="1267" spans="2:51" s="13" customFormat="1" ht="13.5">
      <c r="B1267" s="216"/>
      <c r="C1267" s="217"/>
      <c r="D1267" s="206" t="s">
        <v>168</v>
      </c>
      <c r="E1267" s="240" t="s">
        <v>20</v>
      </c>
      <c r="F1267" s="238" t="s">
        <v>1304</v>
      </c>
      <c r="G1267" s="217"/>
      <c r="H1267" s="239">
        <v>6.185</v>
      </c>
      <c r="I1267" s="222"/>
      <c r="J1267" s="217"/>
      <c r="K1267" s="217"/>
      <c r="L1267" s="223"/>
      <c r="M1267" s="224"/>
      <c r="N1267" s="225"/>
      <c r="O1267" s="225"/>
      <c r="P1267" s="225"/>
      <c r="Q1267" s="225"/>
      <c r="R1267" s="225"/>
      <c r="S1267" s="225"/>
      <c r="T1267" s="226"/>
      <c r="AT1267" s="227" t="s">
        <v>168</v>
      </c>
      <c r="AU1267" s="227" t="s">
        <v>176</v>
      </c>
      <c r="AV1267" s="13" t="s">
        <v>81</v>
      </c>
      <c r="AW1267" s="13" t="s">
        <v>37</v>
      </c>
      <c r="AX1267" s="13" t="s">
        <v>73</v>
      </c>
      <c r="AY1267" s="227" t="s">
        <v>159</v>
      </c>
    </row>
    <row r="1268" spans="2:51" s="12" customFormat="1" ht="13.5">
      <c r="B1268" s="204"/>
      <c r="C1268" s="205"/>
      <c r="D1268" s="206" t="s">
        <v>168</v>
      </c>
      <c r="E1268" s="207" t="s">
        <v>20</v>
      </c>
      <c r="F1268" s="208" t="s">
        <v>306</v>
      </c>
      <c r="G1268" s="205"/>
      <c r="H1268" s="209" t="s">
        <v>20</v>
      </c>
      <c r="I1268" s="210"/>
      <c r="J1268" s="205"/>
      <c r="K1268" s="205"/>
      <c r="L1268" s="211"/>
      <c r="M1268" s="212"/>
      <c r="N1268" s="213"/>
      <c r="O1268" s="213"/>
      <c r="P1268" s="213"/>
      <c r="Q1268" s="213"/>
      <c r="R1268" s="213"/>
      <c r="S1268" s="213"/>
      <c r="T1268" s="214"/>
      <c r="AT1268" s="215" t="s">
        <v>168</v>
      </c>
      <c r="AU1268" s="215" t="s">
        <v>176</v>
      </c>
      <c r="AV1268" s="12" t="s">
        <v>22</v>
      </c>
      <c r="AW1268" s="12" t="s">
        <v>37</v>
      </c>
      <c r="AX1268" s="12" t="s">
        <v>73</v>
      </c>
      <c r="AY1268" s="215" t="s">
        <v>159</v>
      </c>
    </row>
    <row r="1269" spans="2:51" s="13" customFormat="1" ht="13.5">
      <c r="B1269" s="216"/>
      <c r="C1269" s="217"/>
      <c r="D1269" s="206" t="s">
        <v>168</v>
      </c>
      <c r="E1269" s="240" t="s">
        <v>20</v>
      </c>
      <c r="F1269" s="238" t="s">
        <v>1305</v>
      </c>
      <c r="G1269" s="217"/>
      <c r="H1269" s="239">
        <v>3.945</v>
      </c>
      <c r="I1269" s="222"/>
      <c r="J1269" s="217"/>
      <c r="K1269" s="217"/>
      <c r="L1269" s="223"/>
      <c r="M1269" s="224"/>
      <c r="N1269" s="225"/>
      <c r="O1269" s="225"/>
      <c r="P1269" s="225"/>
      <c r="Q1269" s="225"/>
      <c r="R1269" s="225"/>
      <c r="S1269" s="225"/>
      <c r="T1269" s="226"/>
      <c r="AT1269" s="227" t="s">
        <v>168</v>
      </c>
      <c r="AU1269" s="227" t="s">
        <v>176</v>
      </c>
      <c r="AV1269" s="13" t="s">
        <v>81</v>
      </c>
      <c r="AW1269" s="13" t="s">
        <v>37</v>
      </c>
      <c r="AX1269" s="13" t="s">
        <v>73</v>
      </c>
      <c r="AY1269" s="227" t="s">
        <v>159</v>
      </c>
    </row>
    <row r="1270" spans="2:51" s="12" customFormat="1" ht="13.5">
      <c r="B1270" s="204"/>
      <c r="C1270" s="205"/>
      <c r="D1270" s="206" t="s">
        <v>168</v>
      </c>
      <c r="E1270" s="207" t="s">
        <v>20</v>
      </c>
      <c r="F1270" s="208" t="s">
        <v>308</v>
      </c>
      <c r="G1270" s="205"/>
      <c r="H1270" s="209" t="s">
        <v>20</v>
      </c>
      <c r="I1270" s="210"/>
      <c r="J1270" s="205"/>
      <c r="K1270" s="205"/>
      <c r="L1270" s="211"/>
      <c r="M1270" s="212"/>
      <c r="N1270" s="213"/>
      <c r="O1270" s="213"/>
      <c r="P1270" s="213"/>
      <c r="Q1270" s="213"/>
      <c r="R1270" s="213"/>
      <c r="S1270" s="213"/>
      <c r="T1270" s="214"/>
      <c r="AT1270" s="215" t="s">
        <v>168</v>
      </c>
      <c r="AU1270" s="215" t="s">
        <v>176</v>
      </c>
      <c r="AV1270" s="12" t="s">
        <v>22</v>
      </c>
      <c r="AW1270" s="12" t="s">
        <v>37</v>
      </c>
      <c r="AX1270" s="12" t="s">
        <v>73</v>
      </c>
      <c r="AY1270" s="215" t="s">
        <v>159</v>
      </c>
    </row>
    <row r="1271" spans="2:51" s="13" customFormat="1" ht="13.5">
      <c r="B1271" s="216"/>
      <c r="C1271" s="217"/>
      <c r="D1271" s="218" t="s">
        <v>168</v>
      </c>
      <c r="E1271" s="219" t="s">
        <v>20</v>
      </c>
      <c r="F1271" s="220" t="s">
        <v>1306</v>
      </c>
      <c r="G1271" s="217"/>
      <c r="H1271" s="221">
        <v>3.51</v>
      </c>
      <c r="I1271" s="222"/>
      <c r="J1271" s="217"/>
      <c r="K1271" s="217"/>
      <c r="L1271" s="223"/>
      <c r="M1271" s="224"/>
      <c r="N1271" s="225"/>
      <c r="O1271" s="225"/>
      <c r="P1271" s="225"/>
      <c r="Q1271" s="225"/>
      <c r="R1271" s="225"/>
      <c r="S1271" s="225"/>
      <c r="T1271" s="226"/>
      <c r="AT1271" s="227" t="s">
        <v>168</v>
      </c>
      <c r="AU1271" s="227" t="s">
        <v>176</v>
      </c>
      <c r="AV1271" s="13" t="s">
        <v>81</v>
      </c>
      <c r="AW1271" s="13" t="s">
        <v>37</v>
      </c>
      <c r="AX1271" s="13" t="s">
        <v>73</v>
      </c>
      <c r="AY1271" s="227" t="s">
        <v>159</v>
      </c>
    </row>
    <row r="1272" spans="2:65" s="1" customFormat="1" ht="22.5" customHeight="1">
      <c r="B1272" s="34"/>
      <c r="C1272" s="192" t="s">
        <v>1307</v>
      </c>
      <c r="D1272" s="192" t="s">
        <v>161</v>
      </c>
      <c r="E1272" s="193" t="s">
        <v>1308</v>
      </c>
      <c r="F1272" s="194" t="s">
        <v>1309</v>
      </c>
      <c r="G1272" s="195" t="s">
        <v>235</v>
      </c>
      <c r="H1272" s="196">
        <v>11.1</v>
      </c>
      <c r="I1272" s="197"/>
      <c r="J1272" s="198">
        <f>ROUND(I1272*H1272,2)</f>
        <v>0</v>
      </c>
      <c r="K1272" s="194" t="s">
        <v>165</v>
      </c>
      <c r="L1272" s="54"/>
      <c r="M1272" s="199" t="s">
        <v>20</v>
      </c>
      <c r="N1272" s="200" t="s">
        <v>44</v>
      </c>
      <c r="O1272" s="35"/>
      <c r="P1272" s="201">
        <f>O1272*H1272</f>
        <v>0</v>
      </c>
      <c r="Q1272" s="201">
        <v>0</v>
      </c>
      <c r="R1272" s="201">
        <f>Q1272*H1272</f>
        <v>0</v>
      </c>
      <c r="S1272" s="201">
        <v>0.275</v>
      </c>
      <c r="T1272" s="202">
        <f>S1272*H1272</f>
        <v>3.0525</v>
      </c>
      <c r="AR1272" s="17" t="s">
        <v>166</v>
      </c>
      <c r="AT1272" s="17" t="s">
        <v>161</v>
      </c>
      <c r="AU1272" s="17" t="s">
        <v>176</v>
      </c>
      <c r="AY1272" s="17" t="s">
        <v>159</v>
      </c>
      <c r="BE1272" s="203">
        <f>IF(N1272="základní",J1272,0)</f>
        <v>0</v>
      </c>
      <c r="BF1272" s="203">
        <f>IF(N1272="snížená",J1272,0)</f>
        <v>0</v>
      </c>
      <c r="BG1272" s="203">
        <f>IF(N1272="zákl. přenesená",J1272,0)</f>
        <v>0</v>
      </c>
      <c r="BH1272" s="203">
        <f>IF(N1272="sníž. přenesená",J1272,0)</f>
        <v>0</v>
      </c>
      <c r="BI1272" s="203">
        <f>IF(N1272="nulová",J1272,0)</f>
        <v>0</v>
      </c>
      <c r="BJ1272" s="17" t="s">
        <v>22</v>
      </c>
      <c r="BK1272" s="203">
        <f>ROUND(I1272*H1272,2)</f>
        <v>0</v>
      </c>
      <c r="BL1272" s="17" t="s">
        <v>166</v>
      </c>
      <c r="BM1272" s="17" t="s">
        <v>1310</v>
      </c>
    </row>
    <row r="1273" spans="2:51" s="12" customFormat="1" ht="27">
      <c r="B1273" s="204"/>
      <c r="C1273" s="205"/>
      <c r="D1273" s="206" t="s">
        <v>168</v>
      </c>
      <c r="E1273" s="207" t="s">
        <v>20</v>
      </c>
      <c r="F1273" s="208" t="s">
        <v>1311</v>
      </c>
      <c r="G1273" s="205"/>
      <c r="H1273" s="209" t="s">
        <v>20</v>
      </c>
      <c r="I1273" s="210"/>
      <c r="J1273" s="205"/>
      <c r="K1273" s="205"/>
      <c r="L1273" s="211"/>
      <c r="M1273" s="212"/>
      <c r="N1273" s="213"/>
      <c r="O1273" s="213"/>
      <c r="P1273" s="213"/>
      <c r="Q1273" s="213"/>
      <c r="R1273" s="213"/>
      <c r="S1273" s="213"/>
      <c r="T1273" s="214"/>
      <c r="AT1273" s="215" t="s">
        <v>168</v>
      </c>
      <c r="AU1273" s="215" t="s">
        <v>176</v>
      </c>
      <c r="AV1273" s="12" t="s">
        <v>22</v>
      </c>
      <c r="AW1273" s="12" t="s">
        <v>37</v>
      </c>
      <c r="AX1273" s="12" t="s">
        <v>73</v>
      </c>
      <c r="AY1273" s="215" t="s">
        <v>159</v>
      </c>
    </row>
    <row r="1274" spans="2:51" s="12" customFormat="1" ht="13.5">
      <c r="B1274" s="204"/>
      <c r="C1274" s="205"/>
      <c r="D1274" s="206" t="s">
        <v>168</v>
      </c>
      <c r="E1274" s="207" t="s">
        <v>20</v>
      </c>
      <c r="F1274" s="208" t="s">
        <v>170</v>
      </c>
      <c r="G1274" s="205"/>
      <c r="H1274" s="209" t="s">
        <v>20</v>
      </c>
      <c r="I1274" s="210"/>
      <c r="J1274" s="205"/>
      <c r="K1274" s="205"/>
      <c r="L1274" s="211"/>
      <c r="M1274" s="212"/>
      <c r="N1274" s="213"/>
      <c r="O1274" s="213"/>
      <c r="P1274" s="213"/>
      <c r="Q1274" s="213"/>
      <c r="R1274" s="213"/>
      <c r="S1274" s="213"/>
      <c r="T1274" s="214"/>
      <c r="AT1274" s="215" t="s">
        <v>168</v>
      </c>
      <c r="AU1274" s="215" t="s">
        <v>176</v>
      </c>
      <c r="AV1274" s="12" t="s">
        <v>22</v>
      </c>
      <c r="AW1274" s="12" t="s">
        <v>37</v>
      </c>
      <c r="AX1274" s="12" t="s">
        <v>73</v>
      </c>
      <c r="AY1274" s="215" t="s">
        <v>159</v>
      </c>
    </row>
    <row r="1275" spans="2:51" s="12" customFormat="1" ht="13.5">
      <c r="B1275" s="204"/>
      <c r="C1275" s="205"/>
      <c r="D1275" s="206" t="s">
        <v>168</v>
      </c>
      <c r="E1275" s="207" t="s">
        <v>20</v>
      </c>
      <c r="F1275" s="208" t="s">
        <v>1312</v>
      </c>
      <c r="G1275" s="205"/>
      <c r="H1275" s="209" t="s">
        <v>20</v>
      </c>
      <c r="I1275" s="210"/>
      <c r="J1275" s="205"/>
      <c r="K1275" s="205"/>
      <c r="L1275" s="211"/>
      <c r="M1275" s="212"/>
      <c r="N1275" s="213"/>
      <c r="O1275" s="213"/>
      <c r="P1275" s="213"/>
      <c r="Q1275" s="213"/>
      <c r="R1275" s="213"/>
      <c r="S1275" s="213"/>
      <c r="T1275" s="214"/>
      <c r="AT1275" s="215" t="s">
        <v>168</v>
      </c>
      <c r="AU1275" s="215" t="s">
        <v>176</v>
      </c>
      <c r="AV1275" s="12" t="s">
        <v>22</v>
      </c>
      <c r="AW1275" s="12" t="s">
        <v>37</v>
      </c>
      <c r="AX1275" s="12" t="s">
        <v>73</v>
      </c>
      <c r="AY1275" s="215" t="s">
        <v>159</v>
      </c>
    </row>
    <row r="1276" spans="2:51" s="13" customFormat="1" ht="13.5">
      <c r="B1276" s="216"/>
      <c r="C1276" s="217"/>
      <c r="D1276" s="206" t="s">
        <v>168</v>
      </c>
      <c r="E1276" s="240" t="s">
        <v>20</v>
      </c>
      <c r="F1276" s="238" t="s">
        <v>1313</v>
      </c>
      <c r="G1276" s="217"/>
      <c r="H1276" s="239">
        <v>3.3</v>
      </c>
      <c r="I1276" s="222"/>
      <c r="J1276" s="217"/>
      <c r="K1276" s="217"/>
      <c r="L1276" s="223"/>
      <c r="M1276" s="224"/>
      <c r="N1276" s="225"/>
      <c r="O1276" s="225"/>
      <c r="P1276" s="225"/>
      <c r="Q1276" s="225"/>
      <c r="R1276" s="225"/>
      <c r="S1276" s="225"/>
      <c r="T1276" s="226"/>
      <c r="AT1276" s="227" t="s">
        <v>168</v>
      </c>
      <c r="AU1276" s="227" t="s">
        <v>176</v>
      </c>
      <c r="AV1276" s="13" t="s">
        <v>81</v>
      </c>
      <c r="AW1276" s="13" t="s">
        <v>37</v>
      </c>
      <c r="AX1276" s="13" t="s">
        <v>73</v>
      </c>
      <c r="AY1276" s="227" t="s">
        <v>159</v>
      </c>
    </row>
    <row r="1277" spans="2:51" s="13" customFormat="1" ht="13.5">
      <c r="B1277" s="216"/>
      <c r="C1277" s="217"/>
      <c r="D1277" s="218" t="s">
        <v>168</v>
      </c>
      <c r="E1277" s="219" t="s">
        <v>20</v>
      </c>
      <c r="F1277" s="220" t="s">
        <v>1314</v>
      </c>
      <c r="G1277" s="217"/>
      <c r="H1277" s="221">
        <v>7.8</v>
      </c>
      <c r="I1277" s="222"/>
      <c r="J1277" s="217"/>
      <c r="K1277" s="217"/>
      <c r="L1277" s="223"/>
      <c r="M1277" s="224"/>
      <c r="N1277" s="225"/>
      <c r="O1277" s="225"/>
      <c r="P1277" s="225"/>
      <c r="Q1277" s="225"/>
      <c r="R1277" s="225"/>
      <c r="S1277" s="225"/>
      <c r="T1277" s="226"/>
      <c r="AT1277" s="227" t="s">
        <v>168</v>
      </c>
      <c r="AU1277" s="227" t="s">
        <v>176</v>
      </c>
      <c r="AV1277" s="13" t="s">
        <v>81</v>
      </c>
      <c r="AW1277" s="13" t="s">
        <v>37</v>
      </c>
      <c r="AX1277" s="13" t="s">
        <v>73</v>
      </c>
      <c r="AY1277" s="227" t="s">
        <v>159</v>
      </c>
    </row>
    <row r="1278" spans="2:65" s="1" customFormat="1" ht="22.5" customHeight="1">
      <c r="B1278" s="34"/>
      <c r="C1278" s="192" t="s">
        <v>1315</v>
      </c>
      <c r="D1278" s="192" t="s">
        <v>161</v>
      </c>
      <c r="E1278" s="193" t="s">
        <v>1316</v>
      </c>
      <c r="F1278" s="194" t="s">
        <v>1317</v>
      </c>
      <c r="G1278" s="195" t="s">
        <v>235</v>
      </c>
      <c r="H1278" s="196">
        <v>8.24</v>
      </c>
      <c r="I1278" s="197"/>
      <c r="J1278" s="198">
        <f>ROUND(I1278*H1278,2)</f>
        <v>0</v>
      </c>
      <c r="K1278" s="194" t="s">
        <v>165</v>
      </c>
      <c r="L1278" s="54"/>
      <c r="M1278" s="199" t="s">
        <v>20</v>
      </c>
      <c r="N1278" s="200" t="s">
        <v>44</v>
      </c>
      <c r="O1278" s="35"/>
      <c r="P1278" s="201">
        <f>O1278*H1278</f>
        <v>0</v>
      </c>
      <c r="Q1278" s="201">
        <v>0</v>
      </c>
      <c r="R1278" s="201">
        <f>Q1278*H1278</f>
        <v>0</v>
      </c>
      <c r="S1278" s="201">
        <v>0.038</v>
      </c>
      <c r="T1278" s="202">
        <f>S1278*H1278</f>
        <v>0.31312</v>
      </c>
      <c r="AR1278" s="17" t="s">
        <v>166</v>
      </c>
      <c r="AT1278" s="17" t="s">
        <v>161</v>
      </c>
      <c r="AU1278" s="17" t="s">
        <v>176</v>
      </c>
      <c r="AY1278" s="17" t="s">
        <v>159</v>
      </c>
      <c r="BE1278" s="203">
        <f>IF(N1278="základní",J1278,0)</f>
        <v>0</v>
      </c>
      <c r="BF1278" s="203">
        <f>IF(N1278="snížená",J1278,0)</f>
        <v>0</v>
      </c>
      <c r="BG1278" s="203">
        <f>IF(N1278="zákl. přenesená",J1278,0)</f>
        <v>0</v>
      </c>
      <c r="BH1278" s="203">
        <f>IF(N1278="sníž. přenesená",J1278,0)</f>
        <v>0</v>
      </c>
      <c r="BI1278" s="203">
        <f>IF(N1278="nulová",J1278,0)</f>
        <v>0</v>
      </c>
      <c r="BJ1278" s="17" t="s">
        <v>22</v>
      </c>
      <c r="BK1278" s="203">
        <f>ROUND(I1278*H1278,2)</f>
        <v>0</v>
      </c>
      <c r="BL1278" s="17" t="s">
        <v>166</v>
      </c>
      <c r="BM1278" s="17" t="s">
        <v>1318</v>
      </c>
    </row>
    <row r="1279" spans="2:51" s="12" customFormat="1" ht="27">
      <c r="B1279" s="204"/>
      <c r="C1279" s="205"/>
      <c r="D1279" s="206" t="s">
        <v>168</v>
      </c>
      <c r="E1279" s="207" t="s">
        <v>20</v>
      </c>
      <c r="F1279" s="208" t="s">
        <v>1088</v>
      </c>
      <c r="G1279" s="205"/>
      <c r="H1279" s="209" t="s">
        <v>20</v>
      </c>
      <c r="I1279" s="210"/>
      <c r="J1279" s="205"/>
      <c r="K1279" s="205"/>
      <c r="L1279" s="211"/>
      <c r="M1279" s="212"/>
      <c r="N1279" s="213"/>
      <c r="O1279" s="213"/>
      <c r="P1279" s="213"/>
      <c r="Q1279" s="213"/>
      <c r="R1279" s="213"/>
      <c r="S1279" s="213"/>
      <c r="T1279" s="214"/>
      <c r="AT1279" s="215" t="s">
        <v>168</v>
      </c>
      <c r="AU1279" s="215" t="s">
        <v>176</v>
      </c>
      <c r="AV1279" s="12" t="s">
        <v>22</v>
      </c>
      <c r="AW1279" s="12" t="s">
        <v>37</v>
      </c>
      <c r="AX1279" s="12" t="s">
        <v>73</v>
      </c>
      <c r="AY1279" s="215" t="s">
        <v>159</v>
      </c>
    </row>
    <row r="1280" spans="2:51" s="12" customFormat="1" ht="13.5">
      <c r="B1280" s="204"/>
      <c r="C1280" s="205"/>
      <c r="D1280" s="206" t="s">
        <v>168</v>
      </c>
      <c r="E1280" s="207" t="s">
        <v>20</v>
      </c>
      <c r="F1280" s="208" t="s">
        <v>170</v>
      </c>
      <c r="G1280" s="205"/>
      <c r="H1280" s="209" t="s">
        <v>20</v>
      </c>
      <c r="I1280" s="210"/>
      <c r="J1280" s="205"/>
      <c r="K1280" s="205"/>
      <c r="L1280" s="211"/>
      <c r="M1280" s="212"/>
      <c r="N1280" s="213"/>
      <c r="O1280" s="213"/>
      <c r="P1280" s="213"/>
      <c r="Q1280" s="213"/>
      <c r="R1280" s="213"/>
      <c r="S1280" s="213"/>
      <c r="T1280" s="214"/>
      <c r="AT1280" s="215" t="s">
        <v>168</v>
      </c>
      <c r="AU1280" s="215" t="s">
        <v>176</v>
      </c>
      <c r="AV1280" s="12" t="s">
        <v>22</v>
      </c>
      <c r="AW1280" s="12" t="s">
        <v>37</v>
      </c>
      <c r="AX1280" s="12" t="s">
        <v>73</v>
      </c>
      <c r="AY1280" s="215" t="s">
        <v>159</v>
      </c>
    </row>
    <row r="1281" spans="2:51" s="13" customFormat="1" ht="13.5">
      <c r="B1281" s="216"/>
      <c r="C1281" s="217"/>
      <c r="D1281" s="218" t="s">
        <v>168</v>
      </c>
      <c r="E1281" s="219" t="s">
        <v>20</v>
      </c>
      <c r="F1281" s="220" t="s">
        <v>1319</v>
      </c>
      <c r="G1281" s="217"/>
      <c r="H1281" s="221">
        <v>8.24</v>
      </c>
      <c r="I1281" s="222"/>
      <c r="J1281" s="217"/>
      <c r="K1281" s="217"/>
      <c r="L1281" s="223"/>
      <c r="M1281" s="224"/>
      <c r="N1281" s="225"/>
      <c r="O1281" s="225"/>
      <c r="P1281" s="225"/>
      <c r="Q1281" s="225"/>
      <c r="R1281" s="225"/>
      <c r="S1281" s="225"/>
      <c r="T1281" s="226"/>
      <c r="AT1281" s="227" t="s">
        <v>168</v>
      </c>
      <c r="AU1281" s="227" t="s">
        <v>176</v>
      </c>
      <c r="AV1281" s="13" t="s">
        <v>81</v>
      </c>
      <c r="AW1281" s="13" t="s">
        <v>37</v>
      </c>
      <c r="AX1281" s="13" t="s">
        <v>73</v>
      </c>
      <c r="AY1281" s="227" t="s">
        <v>159</v>
      </c>
    </row>
    <row r="1282" spans="2:65" s="1" customFormat="1" ht="22.5" customHeight="1">
      <c r="B1282" s="34"/>
      <c r="C1282" s="192" t="s">
        <v>1320</v>
      </c>
      <c r="D1282" s="192" t="s">
        <v>161</v>
      </c>
      <c r="E1282" s="193" t="s">
        <v>1321</v>
      </c>
      <c r="F1282" s="194" t="s">
        <v>1322</v>
      </c>
      <c r="G1282" s="195" t="s">
        <v>164</v>
      </c>
      <c r="H1282" s="196">
        <v>2.784</v>
      </c>
      <c r="I1282" s="197"/>
      <c r="J1282" s="198">
        <f>ROUND(I1282*H1282,2)</f>
        <v>0</v>
      </c>
      <c r="K1282" s="194" t="s">
        <v>165</v>
      </c>
      <c r="L1282" s="54"/>
      <c r="M1282" s="199" t="s">
        <v>20</v>
      </c>
      <c r="N1282" s="200" t="s">
        <v>44</v>
      </c>
      <c r="O1282" s="35"/>
      <c r="P1282" s="201">
        <f>O1282*H1282</f>
        <v>0</v>
      </c>
      <c r="Q1282" s="201">
        <v>0</v>
      </c>
      <c r="R1282" s="201">
        <f>Q1282*H1282</f>
        <v>0</v>
      </c>
      <c r="S1282" s="201">
        <v>2.2</v>
      </c>
      <c r="T1282" s="202">
        <f>S1282*H1282</f>
        <v>6.1248000000000005</v>
      </c>
      <c r="AR1282" s="17" t="s">
        <v>166</v>
      </c>
      <c r="AT1282" s="17" t="s">
        <v>161</v>
      </c>
      <c r="AU1282" s="17" t="s">
        <v>176</v>
      </c>
      <c r="AY1282" s="17" t="s">
        <v>159</v>
      </c>
      <c r="BE1282" s="203">
        <f>IF(N1282="základní",J1282,0)</f>
        <v>0</v>
      </c>
      <c r="BF1282" s="203">
        <f>IF(N1282="snížená",J1282,0)</f>
        <v>0</v>
      </c>
      <c r="BG1282" s="203">
        <f>IF(N1282="zákl. přenesená",J1282,0)</f>
        <v>0</v>
      </c>
      <c r="BH1282" s="203">
        <f>IF(N1282="sníž. přenesená",J1282,0)</f>
        <v>0</v>
      </c>
      <c r="BI1282" s="203">
        <f>IF(N1282="nulová",J1282,0)</f>
        <v>0</v>
      </c>
      <c r="BJ1282" s="17" t="s">
        <v>22</v>
      </c>
      <c r="BK1282" s="203">
        <f>ROUND(I1282*H1282,2)</f>
        <v>0</v>
      </c>
      <c r="BL1282" s="17" t="s">
        <v>166</v>
      </c>
      <c r="BM1282" s="17" t="s">
        <v>1323</v>
      </c>
    </row>
    <row r="1283" spans="2:51" s="12" customFormat="1" ht="27">
      <c r="B1283" s="204"/>
      <c r="C1283" s="205"/>
      <c r="D1283" s="206" t="s">
        <v>168</v>
      </c>
      <c r="E1283" s="207" t="s">
        <v>20</v>
      </c>
      <c r="F1283" s="208" t="s">
        <v>1088</v>
      </c>
      <c r="G1283" s="205"/>
      <c r="H1283" s="209" t="s">
        <v>20</v>
      </c>
      <c r="I1283" s="210"/>
      <c r="J1283" s="205"/>
      <c r="K1283" s="205"/>
      <c r="L1283" s="211"/>
      <c r="M1283" s="212"/>
      <c r="N1283" s="213"/>
      <c r="O1283" s="213"/>
      <c r="P1283" s="213"/>
      <c r="Q1283" s="213"/>
      <c r="R1283" s="213"/>
      <c r="S1283" s="213"/>
      <c r="T1283" s="214"/>
      <c r="AT1283" s="215" t="s">
        <v>168</v>
      </c>
      <c r="AU1283" s="215" t="s">
        <v>176</v>
      </c>
      <c r="AV1283" s="12" t="s">
        <v>22</v>
      </c>
      <c r="AW1283" s="12" t="s">
        <v>37</v>
      </c>
      <c r="AX1283" s="12" t="s">
        <v>73</v>
      </c>
      <c r="AY1283" s="215" t="s">
        <v>159</v>
      </c>
    </row>
    <row r="1284" spans="2:51" s="12" customFormat="1" ht="13.5">
      <c r="B1284" s="204"/>
      <c r="C1284" s="205"/>
      <c r="D1284" s="206" t="s">
        <v>168</v>
      </c>
      <c r="E1284" s="207" t="s">
        <v>20</v>
      </c>
      <c r="F1284" s="208" t="s">
        <v>170</v>
      </c>
      <c r="G1284" s="205"/>
      <c r="H1284" s="209" t="s">
        <v>20</v>
      </c>
      <c r="I1284" s="210"/>
      <c r="J1284" s="205"/>
      <c r="K1284" s="205"/>
      <c r="L1284" s="211"/>
      <c r="M1284" s="212"/>
      <c r="N1284" s="213"/>
      <c r="O1284" s="213"/>
      <c r="P1284" s="213"/>
      <c r="Q1284" s="213"/>
      <c r="R1284" s="213"/>
      <c r="S1284" s="213"/>
      <c r="T1284" s="214"/>
      <c r="AT1284" s="215" t="s">
        <v>168</v>
      </c>
      <c r="AU1284" s="215" t="s">
        <v>176</v>
      </c>
      <c r="AV1284" s="12" t="s">
        <v>22</v>
      </c>
      <c r="AW1284" s="12" t="s">
        <v>37</v>
      </c>
      <c r="AX1284" s="12" t="s">
        <v>73</v>
      </c>
      <c r="AY1284" s="215" t="s">
        <v>159</v>
      </c>
    </row>
    <row r="1285" spans="2:51" s="13" customFormat="1" ht="13.5">
      <c r="B1285" s="216"/>
      <c r="C1285" s="217"/>
      <c r="D1285" s="218" t="s">
        <v>168</v>
      </c>
      <c r="E1285" s="219" t="s">
        <v>20</v>
      </c>
      <c r="F1285" s="220" t="s">
        <v>1324</v>
      </c>
      <c r="G1285" s="217"/>
      <c r="H1285" s="221">
        <v>2.784</v>
      </c>
      <c r="I1285" s="222"/>
      <c r="J1285" s="217"/>
      <c r="K1285" s="217"/>
      <c r="L1285" s="223"/>
      <c r="M1285" s="224"/>
      <c r="N1285" s="225"/>
      <c r="O1285" s="225"/>
      <c r="P1285" s="225"/>
      <c r="Q1285" s="225"/>
      <c r="R1285" s="225"/>
      <c r="S1285" s="225"/>
      <c r="T1285" s="226"/>
      <c r="AT1285" s="227" t="s">
        <v>168</v>
      </c>
      <c r="AU1285" s="227" t="s">
        <v>176</v>
      </c>
      <c r="AV1285" s="13" t="s">
        <v>81</v>
      </c>
      <c r="AW1285" s="13" t="s">
        <v>37</v>
      </c>
      <c r="AX1285" s="13" t="s">
        <v>73</v>
      </c>
      <c r="AY1285" s="227" t="s">
        <v>159</v>
      </c>
    </row>
    <row r="1286" spans="2:65" s="1" customFormat="1" ht="22.5" customHeight="1">
      <c r="B1286" s="34"/>
      <c r="C1286" s="192" t="s">
        <v>1325</v>
      </c>
      <c r="D1286" s="192" t="s">
        <v>161</v>
      </c>
      <c r="E1286" s="193" t="s">
        <v>1326</v>
      </c>
      <c r="F1286" s="194" t="s">
        <v>1327</v>
      </c>
      <c r="G1286" s="195" t="s">
        <v>489</v>
      </c>
      <c r="H1286" s="196">
        <v>40.8</v>
      </c>
      <c r="I1286" s="197"/>
      <c r="J1286" s="198">
        <f>ROUND(I1286*H1286,2)</f>
        <v>0</v>
      </c>
      <c r="K1286" s="194" t="s">
        <v>165</v>
      </c>
      <c r="L1286" s="54"/>
      <c r="M1286" s="199" t="s">
        <v>20</v>
      </c>
      <c r="N1286" s="200" t="s">
        <v>44</v>
      </c>
      <c r="O1286" s="35"/>
      <c r="P1286" s="201">
        <f>O1286*H1286</f>
        <v>0</v>
      </c>
      <c r="Q1286" s="201">
        <v>0</v>
      </c>
      <c r="R1286" s="201">
        <f>Q1286*H1286</f>
        <v>0</v>
      </c>
      <c r="S1286" s="201">
        <v>0.012</v>
      </c>
      <c r="T1286" s="202">
        <f>S1286*H1286</f>
        <v>0.4896</v>
      </c>
      <c r="AR1286" s="17" t="s">
        <v>166</v>
      </c>
      <c r="AT1286" s="17" t="s">
        <v>161</v>
      </c>
      <c r="AU1286" s="17" t="s">
        <v>176</v>
      </c>
      <c r="AY1286" s="17" t="s">
        <v>159</v>
      </c>
      <c r="BE1286" s="203">
        <f>IF(N1286="základní",J1286,0)</f>
        <v>0</v>
      </c>
      <c r="BF1286" s="203">
        <f>IF(N1286="snížená",J1286,0)</f>
        <v>0</v>
      </c>
      <c r="BG1286" s="203">
        <f>IF(N1286="zákl. přenesená",J1286,0)</f>
        <v>0</v>
      </c>
      <c r="BH1286" s="203">
        <f>IF(N1286="sníž. přenesená",J1286,0)</f>
        <v>0</v>
      </c>
      <c r="BI1286" s="203">
        <f>IF(N1286="nulová",J1286,0)</f>
        <v>0</v>
      </c>
      <c r="BJ1286" s="17" t="s">
        <v>22</v>
      </c>
      <c r="BK1286" s="203">
        <f>ROUND(I1286*H1286,2)</f>
        <v>0</v>
      </c>
      <c r="BL1286" s="17" t="s">
        <v>166</v>
      </c>
      <c r="BM1286" s="17" t="s">
        <v>1328</v>
      </c>
    </row>
    <row r="1287" spans="2:51" s="12" customFormat="1" ht="27">
      <c r="B1287" s="204"/>
      <c r="C1287" s="205"/>
      <c r="D1287" s="206" t="s">
        <v>168</v>
      </c>
      <c r="E1287" s="207" t="s">
        <v>20</v>
      </c>
      <c r="F1287" s="208" t="s">
        <v>1107</v>
      </c>
      <c r="G1287" s="205"/>
      <c r="H1287" s="209" t="s">
        <v>20</v>
      </c>
      <c r="I1287" s="210"/>
      <c r="J1287" s="205"/>
      <c r="K1287" s="205"/>
      <c r="L1287" s="211"/>
      <c r="M1287" s="212"/>
      <c r="N1287" s="213"/>
      <c r="O1287" s="213"/>
      <c r="P1287" s="213"/>
      <c r="Q1287" s="213"/>
      <c r="R1287" s="213"/>
      <c r="S1287" s="213"/>
      <c r="T1287" s="214"/>
      <c r="AT1287" s="215" t="s">
        <v>168</v>
      </c>
      <c r="AU1287" s="215" t="s">
        <v>176</v>
      </c>
      <c r="AV1287" s="12" t="s">
        <v>22</v>
      </c>
      <c r="AW1287" s="12" t="s">
        <v>37</v>
      </c>
      <c r="AX1287" s="12" t="s">
        <v>73</v>
      </c>
      <c r="AY1287" s="215" t="s">
        <v>159</v>
      </c>
    </row>
    <row r="1288" spans="2:51" s="12" customFormat="1" ht="13.5">
      <c r="B1288" s="204"/>
      <c r="C1288" s="205"/>
      <c r="D1288" s="206" t="s">
        <v>168</v>
      </c>
      <c r="E1288" s="207" t="s">
        <v>20</v>
      </c>
      <c r="F1288" s="208" t="s">
        <v>170</v>
      </c>
      <c r="G1288" s="205"/>
      <c r="H1288" s="209" t="s">
        <v>20</v>
      </c>
      <c r="I1288" s="210"/>
      <c r="J1288" s="205"/>
      <c r="K1288" s="205"/>
      <c r="L1288" s="211"/>
      <c r="M1288" s="212"/>
      <c r="N1288" s="213"/>
      <c r="O1288" s="213"/>
      <c r="P1288" s="213"/>
      <c r="Q1288" s="213"/>
      <c r="R1288" s="213"/>
      <c r="S1288" s="213"/>
      <c r="T1288" s="214"/>
      <c r="AT1288" s="215" t="s">
        <v>168</v>
      </c>
      <c r="AU1288" s="215" t="s">
        <v>176</v>
      </c>
      <c r="AV1288" s="12" t="s">
        <v>22</v>
      </c>
      <c r="AW1288" s="12" t="s">
        <v>37</v>
      </c>
      <c r="AX1288" s="12" t="s">
        <v>73</v>
      </c>
      <c r="AY1288" s="215" t="s">
        <v>159</v>
      </c>
    </row>
    <row r="1289" spans="2:51" s="12" customFormat="1" ht="13.5">
      <c r="B1289" s="204"/>
      <c r="C1289" s="205"/>
      <c r="D1289" s="206" t="s">
        <v>168</v>
      </c>
      <c r="E1289" s="207" t="s">
        <v>20</v>
      </c>
      <c r="F1289" s="208" t="s">
        <v>304</v>
      </c>
      <c r="G1289" s="205"/>
      <c r="H1289" s="209" t="s">
        <v>20</v>
      </c>
      <c r="I1289" s="210"/>
      <c r="J1289" s="205"/>
      <c r="K1289" s="205"/>
      <c r="L1289" s="211"/>
      <c r="M1289" s="212"/>
      <c r="N1289" s="213"/>
      <c r="O1289" s="213"/>
      <c r="P1289" s="213"/>
      <c r="Q1289" s="213"/>
      <c r="R1289" s="213"/>
      <c r="S1289" s="213"/>
      <c r="T1289" s="214"/>
      <c r="AT1289" s="215" t="s">
        <v>168</v>
      </c>
      <c r="AU1289" s="215" t="s">
        <v>176</v>
      </c>
      <c r="AV1289" s="12" t="s">
        <v>22</v>
      </c>
      <c r="AW1289" s="12" t="s">
        <v>37</v>
      </c>
      <c r="AX1289" s="12" t="s">
        <v>73</v>
      </c>
      <c r="AY1289" s="215" t="s">
        <v>159</v>
      </c>
    </row>
    <row r="1290" spans="2:51" s="13" customFormat="1" ht="13.5">
      <c r="B1290" s="216"/>
      <c r="C1290" s="217"/>
      <c r="D1290" s="206" t="s">
        <v>168</v>
      </c>
      <c r="E1290" s="240" t="s">
        <v>20</v>
      </c>
      <c r="F1290" s="238" t="s">
        <v>1329</v>
      </c>
      <c r="G1290" s="217"/>
      <c r="H1290" s="239">
        <v>6.6</v>
      </c>
      <c r="I1290" s="222"/>
      <c r="J1290" s="217"/>
      <c r="K1290" s="217"/>
      <c r="L1290" s="223"/>
      <c r="M1290" s="224"/>
      <c r="N1290" s="225"/>
      <c r="O1290" s="225"/>
      <c r="P1290" s="225"/>
      <c r="Q1290" s="225"/>
      <c r="R1290" s="225"/>
      <c r="S1290" s="225"/>
      <c r="T1290" s="226"/>
      <c r="AT1290" s="227" t="s">
        <v>168</v>
      </c>
      <c r="AU1290" s="227" t="s">
        <v>176</v>
      </c>
      <c r="AV1290" s="13" t="s">
        <v>81</v>
      </c>
      <c r="AW1290" s="13" t="s">
        <v>37</v>
      </c>
      <c r="AX1290" s="13" t="s">
        <v>73</v>
      </c>
      <c r="AY1290" s="227" t="s">
        <v>159</v>
      </c>
    </row>
    <row r="1291" spans="2:51" s="12" customFormat="1" ht="13.5">
      <c r="B1291" s="204"/>
      <c r="C1291" s="205"/>
      <c r="D1291" s="206" t="s">
        <v>168</v>
      </c>
      <c r="E1291" s="207" t="s">
        <v>20</v>
      </c>
      <c r="F1291" s="208" t="s">
        <v>317</v>
      </c>
      <c r="G1291" s="205"/>
      <c r="H1291" s="209" t="s">
        <v>20</v>
      </c>
      <c r="I1291" s="210"/>
      <c r="J1291" s="205"/>
      <c r="K1291" s="205"/>
      <c r="L1291" s="211"/>
      <c r="M1291" s="212"/>
      <c r="N1291" s="213"/>
      <c r="O1291" s="213"/>
      <c r="P1291" s="213"/>
      <c r="Q1291" s="213"/>
      <c r="R1291" s="213"/>
      <c r="S1291" s="213"/>
      <c r="T1291" s="214"/>
      <c r="AT1291" s="215" t="s">
        <v>168</v>
      </c>
      <c r="AU1291" s="215" t="s">
        <v>176</v>
      </c>
      <c r="AV1291" s="12" t="s">
        <v>22</v>
      </c>
      <c r="AW1291" s="12" t="s">
        <v>37</v>
      </c>
      <c r="AX1291" s="12" t="s">
        <v>73</v>
      </c>
      <c r="AY1291" s="215" t="s">
        <v>159</v>
      </c>
    </row>
    <row r="1292" spans="2:51" s="13" customFormat="1" ht="13.5">
      <c r="B1292" s="216"/>
      <c r="C1292" s="217"/>
      <c r="D1292" s="206" t="s">
        <v>168</v>
      </c>
      <c r="E1292" s="240" t="s">
        <v>20</v>
      </c>
      <c r="F1292" s="238" t="s">
        <v>1330</v>
      </c>
      <c r="G1292" s="217"/>
      <c r="H1292" s="239">
        <v>7.8</v>
      </c>
      <c r="I1292" s="222"/>
      <c r="J1292" s="217"/>
      <c r="K1292" s="217"/>
      <c r="L1292" s="223"/>
      <c r="M1292" s="224"/>
      <c r="N1292" s="225"/>
      <c r="O1292" s="225"/>
      <c r="P1292" s="225"/>
      <c r="Q1292" s="225"/>
      <c r="R1292" s="225"/>
      <c r="S1292" s="225"/>
      <c r="T1292" s="226"/>
      <c r="AT1292" s="227" t="s">
        <v>168</v>
      </c>
      <c r="AU1292" s="227" t="s">
        <v>176</v>
      </c>
      <c r="AV1292" s="13" t="s">
        <v>81</v>
      </c>
      <c r="AW1292" s="13" t="s">
        <v>37</v>
      </c>
      <c r="AX1292" s="13" t="s">
        <v>73</v>
      </c>
      <c r="AY1292" s="227" t="s">
        <v>159</v>
      </c>
    </row>
    <row r="1293" spans="2:51" s="12" customFormat="1" ht="13.5">
      <c r="B1293" s="204"/>
      <c r="C1293" s="205"/>
      <c r="D1293" s="206" t="s">
        <v>168</v>
      </c>
      <c r="E1293" s="207" t="s">
        <v>20</v>
      </c>
      <c r="F1293" s="208" t="s">
        <v>319</v>
      </c>
      <c r="G1293" s="205"/>
      <c r="H1293" s="209" t="s">
        <v>20</v>
      </c>
      <c r="I1293" s="210"/>
      <c r="J1293" s="205"/>
      <c r="K1293" s="205"/>
      <c r="L1293" s="211"/>
      <c r="M1293" s="212"/>
      <c r="N1293" s="213"/>
      <c r="O1293" s="213"/>
      <c r="P1293" s="213"/>
      <c r="Q1293" s="213"/>
      <c r="R1293" s="213"/>
      <c r="S1293" s="213"/>
      <c r="T1293" s="214"/>
      <c r="AT1293" s="215" t="s">
        <v>168</v>
      </c>
      <c r="AU1293" s="215" t="s">
        <v>176</v>
      </c>
      <c r="AV1293" s="12" t="s">
        <v>22</v>
      </c>
      <c r="AW1293" s="12" t="s">
        <v>37</v>
      </c>
      <c r="AX1293" s="12" t="s">
        <v>73</v>
      </c>
      <c r="AY1293" s="215" t="s">
        <v>159</v>
      </c>
    </row>
    <row r="1294" spans="2:51" s="13" customFormat="1" ht="13.5">
      <c r="B1294" s="216"/>
      <c r="C1294" s="217"/>
      <c r="D1294" s="206" t="s">
        <v>168</v>
      </c>
      <c r="E1294" s="240" t="s">
        <v>20</v>
      </c>
      <c r="F1294" s="238" t="s">
        <v>1331</v>
      </c>
      <c r="G1294" s="217"/>
      <c r="H1294" s="239">
        <v>12</v>
      </c>
      <c r="I1294" s="222"/>
      <c r="J1294" s="217"/>
      <c r="K1294" s="217"/>
      <c r="L1294" s="223"/>
      <c r="M1294" s="224"/>
      <c r="N1294" s="225"/>
      <c r="O1294" s="225"/>
      <c r="P1294" s="225"/>
      <c r="Q1294" s="225"/>
      <c r="R1294" s="225"/>
      <c r="S1294" s="225"/>
      <c r="T1294" s="226"/>
      <c r="AT1294" s="227" t="s">
        <v>168</v>
      </c>
      <c r="AU1294" s="227" t="s">
        <v>176</v>
      </c>
      <c r="AV1294" s="13" t="s">
        <v>81</v>
      </c>
      <c r="AW1294" s="13" t="s">
        <v>37</v>
      </c>
      <c r="AX1294" s="13" t="s">
        <v>73</v>
      </c>
      <c r="AY1294" s="227" t="s">
        <v>159</v>
      </c>
    </row>
    <row r="1295" spans="2:51" s="12" customFormat="1" ht="13.5">
      <c r="B1295" s="204"/>
      <c r="C1295" s="205"/>
      <c r="D1295" s="206" t="s">
        <v>168</v>
      </c>
      <c r="E1295" s="207" t="s">
        <v>20</v>
      </c>
      <c r="F1295" s="208" t="s">
        <v>306</v>
      </c>
      <c r="G1295" s="205"/>
      <c r="H1295" s="209" t="s">
        <v>20</v>
      </c>
      <c r="I1295" s="210"/>
      <c r="J1295" s="205"/>
      <c r="K1295" s="205"/>
      <c r="L1295" s="211"/>
      <c r="M1295" s="212"/>
      <c r="N1295" s="213"/>
      <c r="O1295" s="213"/>
      <c r="P1295" s="213"/>
      <c r="Q1295" s="213"/>
      <c r="R1295" s="213"/>
      <c r="S1295" s="213"/>
      <c r="T1295" s="214"/>
      <c r="AT1295" s="215" t="s">
        <v>168</v>
      </c>
      <c r="AU1295" s="215" t="s">
        <v>176</v>
      </c>
      <c r="AV1295" s="12" t="s">
        <v>22</v>
      </c>
      <c r="AW1295" s="12" t="s">
        <v>37</v>
      </c>
      <c r="AX1295" s="12" t="s">
        <v>73</v>
      </c>
      <c r="AY1295" s="215" t="s">
        <v>159</v>
      </c>
    </row>
    <row r="1296" spans="2:51" s="13" customFormat="1" ht="13.5">
      <c r="B1296" s="216"/>
      <c r="C1296" s="217"/>
      <c r="D1296" s="206" t="s">
        <v>168</v>
      </c>
      <c r="E1296" s="240" t="s">
        <v>20</v>
      </c>
      <c r="F1296" s="238" t="s">
        <v>1332</v>
      </c>
      <c r="G1296" s="217"/>
      <c r="H1296" s="239">
        <v>3.6</v>
      </c>
      <c r="I1296" s="222"/>
      <c r="J1296" s="217"/>
      <c r="K1296" s="217"/>
      <c r="L1296" s="223"/>
      <c r="M1296" s="224"/>
      <c r="N1296" s="225"/>
      <c r="O1296" s="225"/>
      <c r="P1296" s="225"/>
      <c r="Q1296" s="225"/>
      <c r="R1296" s="225"/>
      <c r="S1296" s="225"/>
      <c r="T1296" s="226"/>
      <c r="AT1296" s="227" t="s">
        <v>168</v>
      </c>
      <c r="AU1296" s="227" t="s">
        <v>176</v>
      </c>
      <c r="AV1296" s="13" t="s">
        <v>81</v>
      </c>
      <c r="AW1296" s="13" t="s">
        <v>37</v>
      </c>
      <c r="AX1296" s="13" t="s">
        <v>73</v>
      </c>
      <c r="AY1296" s="227" t="s">
        <v>159</v>
      </c>
    </row>
    <row r="1297" spans="2:51" s="13" customFormat="1" ht="13.5">
      <c r="B1297" s="216"/>
      <c r="C1297" s="217"/>
      <c r="D1297" s="206" t="s">
        <v>168</v>
      </c>
      <c r="E1297" s="240" t="s">
        <v>20</v>
      </c>
      <c r="F1297" s="238" t="s">
        <v>1333</v>
      </c>
      <c r="G1297" s="217"/>
      <c r="H1297" s="239">
        <v>7.2</v>
      </c>
      <c r="I1297" s="222"/>
      <c r="J1297" s="217"/>
      <c r="K1297" s="217"/>
      <c r="L1297" s="223"/>
      <c r="M1297" s="224"/>
      <c r="N1297" s="225"/>
      <c r="O1297" s="225"/>
      <c r="P1297" s="225"/>
      <c r="Q1297" s="225"/>
      <c r="R1297" s="225"/>
      <c r="S1297" s="225"/>
      <c r="T1297" s="226"/>
      <c r="AT1297" s="227" t="s">
        <v>168</v>
      </c>
      <c r="AU1297" s="227" t="s">
        <v>176</v>
      </c>
      <c r="AV1297" s="13" t="s">
        <v>81</v>
      </c>
      <c r="AW1297" s="13" t="s">
        <v>37</v>
      </c>
      <c r="AX1297" s="13" t="s">
        <v>73</v>
      </c>
      <c r="AY1297" s="227" t="s">
        <v>159</v>
      </c>
    </row>
    <row r="1298" spans="2:51" s="12" customFormat="1" ht="13.5">
      <c r="B1298" s="204"/>
      <c r="C1298" s="205"/>
      <c r="D1298" s="206" t="s">
        <v>168</v>
      </c>
      <c r="E1298" s="207" t="s">
        <v>20</v>
      </c>
      <c r="F1298" s="208" t="s">
        <v>308</v>
      </c>
      <c r="G1298" s="205"/>
      <c r="H1298" s="209" t="s">
        <v>20</v>
      </c>
      <c r="I1298" s="210"/>
      <c r="J1298" s="205"/>
      <c r="K1298" s="205"/>
      <c r="L1298" s="211"/>
      <c r="M1298" s="212"/>
      <c r="N1298" s="213"/>
      <c r="O1298" s="213"/>
      <c r="P1298" s="213"/>
      <c r="Q1298" s="213"/>
      <c r="R1298" s="213"/>
      <c r="S1298" s="213"/>
      <c r="T1298" s="214"/>
      <c r="AT1298" s="215" t="s">
        <v>168</v>
      </c>
      <c r="AU1298" s="215" t="s">
        <v>176</v>
      </c>
      <c r="AV1298" s="12" t="s">
        <v>22</v>
      </c>
      <c r="AW1298" s="12" t="s">
        <v>37</v>
      </c>
      <c r="AX1298" s="12" t="s">
        <v>73</v>
      </c>
      <c r="AY1298" s="215" t="s">
        <v>159</v>
      </c>
    </row>
    <row r="1299" spans="2:51" s="13" customFormat="1" ht="13.5">
      <c r="B1299" s="216"/>
      <c r="C1299" s="217"/>
      <c r="D1299" s="218" t="s">
        <v>168</v>
      </c>
      <c r="E1299" s="219" t="s">
        <v>20</v>
      </c>
      <c r="F1299" s="220" t="s">
        <v>1334</v>
      </c>
      <c r="G1299" s="217"/>
      <c r="H1299" s="221">
        <v>3.6</v>
      </c>
      <c r="I1299" s="222"/>
      <c r="J1299" s="217"/>
      <c r="K1299" s="217"/>
      <c r="L1299" s="223"/>
      <c r="M1299" s="224"/>
      <c r="N1299" s="225"/>
      <c r="O1299" s="225"/>
      <c r="P1299" s="225"/>
      <c r="Q1299" s="225"/>
      <c r="R1299" s="225"/>
      <c r="S1299" s="225"/>
      <c r="T1299" s="226"/>
      <c r="AT1299" s="227" t="s">
        <v>168</v>
      </c>
      <c r="AU1299" s="227" t="s">
        <v>176</v>
      </c>
      <c r="AV1299" s="13" t="s">
        <v>81</v>
      </c>
      <c r="AW1299" s="13" t="s">
        <v>37</v>
      </c>
      <c r="AX1299" s="13" t="s">
        <v>73</v>
      </c>
      <c r="AY1299" s="227" t="s">
        <v>159</v>
      </c>
    </row>
    <row r="1300" spans="2:65" s="1" customFormat="1" ht="22.5" customHeight="1">
      <c r="B1300" s="34"/>
      <c r="C1300" s="192" t="s">
        <v>1335</v>
      </c>
      <c r="D1300" s="192" t="s">
        <v>161</v>
      </c>
      <c r="E1300" s="193" t="s">
        <v>1336</v>
      </c>
      <c r="F1300" s="194" t="s">
        <v>1337</v>
      </c>
      <c r="G1300" s="195" t="s">
        <v>275</v>
      </c>
      <c r="H1300" s="196">
        <v>14</v>
      </c>
      <c r="I1300" s="197"/>
      <c r="J1300" s="198">
        <f>ROUND(I1300*H1300,2)</f>
        <v>0</v>
      </c>
      <c r="K1300" s="194" t="s">
        <v>165</v>
      </c>
      <c r="L1300" s="54"/>
      <c r="M1300" s="199" t="s">
        <v>20</v>
      </c>
      <c r="N1300" s="200" t="s">
        <v>44</v>
      </c>
      <c r="O1300" s="35"/>
      <c r="P1300" s="201">
        <f>O1300*H1300</f>
        <v>0</v>
      </c>
      <c r="Q1300" s="201">
        <v>0</v>
      </c>
      <c r="R1300" s="201">
        <f>Q1300*H1300</f>
        <v>0</v>
      </c>
      <c r="S1300" s="201">
        <v>0.049</v>
      </c>
      <c r="T1300" s="202">
        <f>S1300*H1300</f>
        <v>0.686</v>
      </c>
      <c r="AR1300" s="17" t="s">
        <v>166</v>
      </c>
      <c r="AT1300" s="17" t="s">
        <v>161</v>
      </c>
      <c r="AU1300" s="17" t="s">
        <v>176</v>
      </c>
      <c r="AY1300" s="17" t="s">
        <v>159</v>
      </c>
      <c r="BE1300" s="203">
        <f>IF(N1300="základní",J1300,0)</f>
        <v>0</v>
      </c>
      <c r="BF1300" s="203">
        <f>IF(N1300="snížená",J1300,0)</f>
        <v>0</v>
      </c>
      <c r="BG1300" s="203">
        <f>IF(N1300="zákl. přenesená",J1300,0)</f>
        <v>0</v>
      </c>
      <c r="BH1300" s="203">
        <f>IF(N1300="sníž. přenesená",J1300,0)</f>
        <v>0</v>
      </c>
      <c r="BI1300" s="203">
        <f>IF(N1300="nulová",J1300,0)</f>
        <v>0</v>
      </c>
      <c r="BJ1300" s="17" t="s">
        <v>22</v>
      </c>
      <c r="BK1300" s="203">
        <f>ROUND(I1300*H1300,2)</f>
        <v>0</v>
      </c>
      <c r="BL1300" s="17" t="s">
        <v>166</v>
      </c>
      <c r="BM1300" s="17" t="s">
        <v>1338</v>
      </c>
    </row>
    <row r="1301" spans="2:51" s="12" customFormat="1" ht="27">
      <c r="B1301" s="204"/>
      <c r="C1301" s="205"/>
      <c r="D1301" s="206" t="s">
        <v>168</v>
      </c>
      <c r="E1301" s="207" t="s">
        <v>20</v>
      </c>
      <c r="F1301" s="208" t="s">
        <v>1107</v>
      </c>
      <c r="G1301" s="205"/>
      <c r="H1301" s="209" t="s">
        <v>20</v>
      </c>
      <c r="I1301" s="210"/>
      <c r="J1301" s="205"/>
      <c r="K1301" s="205"/>
      <c r="L1301" s="211"/>
      <c r="M1301" s="212"/>
      <c r="N1301" s="213"/>
      <c r="O1301" s="213"/>
      <c r="P1301" s="213"/>
      <c r="Q1301" s="213"/>
      <c r="R1301" s="213"/>
      <c r="S1301" s="213"/>
      <c r="T1301" s="214"/>
      <c r="AT1301" s="215" t="s">
        <v>168</v>
      </c>
      <c r="AU1301" s="215" t="s">
        <v>176</v>
      </c>
      <c r="AV1301" s="12" t="s">
        <v>22</v>
      </c>
      <c r="AW1301" s="12" t="s">
        <v>37</v>
      </c>
      <c r="AX1301" s="12" t="s">
        <v>73</v>
      </c>
      <c r="AY1301" s="215" t="s">
        <v>159</v>
      </c>
    </row>
    <row r="1302" spans="2:51" s="12" customFormat="1" ht="13.5">
      <c r="B1302" s="204"/>
      <c r="C1302" s="205"/>
      <c r="D1302" s="206" t="s">
        <v>168</v>
      </c>
      <c r="E1302" s="207" t="s">
        <v>20</v>
      </c>
      <c r="F1302" s="208" t="s">
        <v>170</v>
      </c>
      <c r="G1302" s="205"/>
      <c r="H1302" s="209" t="s">
        <v>20</v>
      </c>
      <c r="I1302" s="210"/>
      <c r="J1302" s="205"/>
      <c r="K1302" s="205"/>
      <c r="L1302" s="211"/>
      <c r="M1302" s="212"/>
      <c r="N1302" s="213"/>
      <c r="O1302" s="213"/>
      <c r="P1302" s="213"/>
      <c r="Q1302" s="213"/>
      <c r="R1302" s="213"/>
      <c r="S1302" s="213"/>
      <c r="T1302" s="214"/>
      <c r="AT1302" s="215" t="s">
        <v>168</v>
      </c>
      <c r="AU1302" s="215" t="s">
        <v>176</v>
      </c>
      <c r="AV1302" s="12" t="s">
        <v>22</v>
      </c>
      <c r="AW1302" s="12" t="s">
        <v>37</v>
      </c>
      <c r="AX1302" s="12" t="s">
        <v>73</v>
      </c>
      <c r="AY1302" s="215" t="s">
        <v>159</v>
      </c>
    </row>
    <row r="1303" spans="2:51" s="12" customFormat="1" ht="13.5">
      <c r="B1303" s="204"/>
      <c r="C1303" s="205"/>
      <c r="D1303" s="206" t="s">
        <v>168</v>
      </c>
      <c r="E1303" s="207" t="s">
        <v>20</v>
      </c>
      <c r="F1303" s="208" t="s">
        <v>1339</v>
      </c>
      <c r="G1303" s="205"/>
      <c r="H1303" s="209" t="s">
        <v>20</v>
      </c>
      <c r="I1303" s="210"/>
      <c r="J1303" s="205"/>
      <c r="K1303" s="205"/>
      <c r="L1303" s="211"/>
      <c r="M1303" s="212"/>
      <c r="N1303" s="213"/>
      <c r="O1303" s="213"/>
      <c r="P1303" s="213"/>
      <c r="Q1303" s="213"/>
      <c r="R1303" s="213"/>
      <c r="S1303" s="213"/>
      <c r="T1303" s="214"/>
      <c r="AT1303" s="215" t="s">
        <v>168</v>
      </c>
      <c r="AU1303" s="215" t="s">
        <v>176</v>
      </c>
      <c r="AV1303" s="12" t="s">
        <v>22</v>
      </c>
      <c r="AW1303" s="12" t="s">
        <v>37</v>
      </c>
      <c r="AX1303" s="12" t="s">
        <v>73</v>
      </c>
      <c r="AY1303" s="215" t="s">
        <v>159</v>
      </c>
    </row>
    <row r="1304" spans="2:51" s="13" customFormat="1" ht="13.5">
      <c r="B1304" s="216"/>
      <c r="C1304" s="217"/>
      <c r="D1304" s="206" t="s">
        <v>168</v>
      </c>
      <c r="E1304" s="240" t="s">
        <v>20</v>
      </c>
      <c r="F1304" s="238" t="s">
        <v>1340</v>
      </c>
      <c r="G1304" s="217"/>
      <c r="H1304" s="239">
        <v>3</v>
      </c>
      <c r="I1304" s="222"/>
      <c r="J1304" s="217"/>
      <c r="K1304" s="217"/>
      <c r="L1304" s="223"/>
      <c r="M1304" s="224"/>
      <c r="N1304" s="225"/>
      <c r="O1304" s="225"/>
      <c r="P1304" s="225"/>
      <c r="Q1304" s="225"/>
      <c r="R1304" s="225"/>
      <c r="S1304" s="225"/>
      <c r="T1304" s="226"/>
      <c r="AT1304" s="227" t="s">
        <v>168</v>
      </c>
      <c r="AU1304" s="227" t="s">
        <v>176</v>
      </c>
      <c r="AV1304" s="13" t="s">
        <v>81</v>
      </c>
      <c r="AW1304" s="13" t="s">
        <v>37</v>
      </c>
      <c r="AX1304" s="13" t="s">
        <v>73</v>
      </c>
      <c r="AY1304" s="227" t="s">
        <v>159</v>
      </c>
    </row>
    <row r="1305" spans="2:51" s="13" customFormat="1" ht="13.5">
      <c r="B1305" s="216"/>
      <c r="C1305" s="217"/>
      <c r="D1305" s="206" t="s">
        <v>168</v>
      </c>
      <c r="E1305" s="240" t="s">
        <v>20</v>
      </c>
      <c r="F1305" s="238" t="s">
        <v>1341</v>
      </c>
      <c r="G1305" s="217"/>
      <c r="H1305" s="239">
        <v>3</v>
      </c>
      <c r="I1305" s="222"/>
      <c r="J1305" s="217"/>
      <c r="K1305" s="217"/>
      <c r="L1305" s="223"/>
      <c r="M1305" s="224"/>
      <c r="N1305" s="225"/>
      <c r="O1305" s="225"/>
      <c r="P1305" s="225"/>
      <c r="Q1305" s="225"/>
      <c r="R1305" s="225"/>
      <c r="S1305" s="225"/>
      <c r="T1305" s="226"/>
      <c r="AT1305" s="227" t="s">
        <v>168</v>
      </c>
      <c r="AU1305" s="227" t="s">
        <v>176</v>
      </c>
      <c r="AV1305" s="13" t="s">
        <v>81</v>
      </c>
      <c r="AW1305" s="13" t="s">
        <v>37</v>
      </c>
      <c r="AX1305" s="13" t="s">
        <v>73</v>
      </c>
      <c r="AY1305" s="227" t="s">
        <v>159</v>
      </c>
    </row>
    <row r="1306" spans="2:51" s="13" customFormat="1" ht="13.5">
      <c r="B1306" s="216"/>
      <c r="C1306" s="217"/>
      <c r="D1306" s="206" t="s">
        <v>168</v>
      </c>
      <c r="E1306" s="240" t="s">
        <v>20</v>
      </c>
      <c r="F1306" s="238" t="s">
        <v>1342</v>
      </c>
      <c r="G1306" s="217"/>
      <c r="H1306" s="239">
        <v>4</v>
      </c>
      <c r="I1306" s="222"/>
      <c r="J1306" s="217"/>
      <c r="K1306" s="217"/>
      <c r="L1306" s="223"/>
      <c r="M1306" s="224"/>
      <c r="N1306" s="225"/>
      <c r="O1306" s="225"/>
      <c r="P1306" s="225"/>
      <c r="Q1306" s="225"/>
      <c r="R1306" s="225"/>
      <c r="S1306" s="225"/>
      <c r="T1306" s="226"/>
      <c r="AT1306" s="227" t="s">
        <v>168</v>
      </c>
      <c r="AU1306" s="227" t="s">
        <v>176</v>
      </c>
      <c r="AV1306" s="13" t="s">
        <v>81</v>
      </c>
      <c r="AW1306" s="13" t="s">
        <v>37</v>
      </c>
      <c r="AX1306" s="13" t="s">
        <v>73</v>
      </c>
      <c r="AY1306" s="227" t="s">
        <v>159</v>
      </c>
    </row>
    <row r="1307" spans="2:51" s="13" customFormat="1" ht="13.5">
      <c r="B1307" s="216"/>
      <c r="C1307" s="217"/>
      <c r="D1307" s="206" t="s">
        <v>168</v>
      </c>
      <c r="E1307" s="240" t="s">
        <v>20</v>
      </c>
      <c r="F1307" s="238" t="s">
        <v>1343</v>
      </c>
      <c r="G1307" s="217"/>
      <c r="H1307" s="239">
        <v>2</v>
      </c>
      <c r="I1307" s="222"/>
      <c r="J1307" s="217"/>
      <c r="K1307" s="217"/>
      <c r="L1307" s="223"/>
      <c r="M1307" s="224"/>
      <c r="N1307" s="225"/>
      <c r="O1307" s="225"/>
      <c r="P1307" s="225"/>
      <c r="Q1307" s="225"/>
      <c r="R1307" s="225"/>
      <c r="S1307" s="225"/>
      <c r="T1307" s="226"/>
      <c r="AT1307" s="227" t="s">
        <v>168</v>
      </c>
      <c r="AU1307" s="227" t="s">
        <v>176</v>
      </c>
      <c r="AV1307" s="13" t="s">
        <v>81</v>
      </c>
      <c r="AW1307" s="13" t="s">
        <v>37</v>
      </c>
      <c r="AX1307" s="13" t="s">
        <v>73</v>
      </c>
      <c r="AY1307" s="227" t="s">
        <v>159</v>
      </c>
    </row>
    <row r="1308" spans="2:51" s="13" customFormat="1" ht="13.5">
      <c r="B1308" s="216"/>
      <c r="C1308" s="217"/>
      <c r="D1308" s="218" t="s">
        <v>168</v>
      </c>
      <c r="E1308" s="219" t="s">
        <v>20</v>
      </c>
      <c r="F1308" s="220" t="s">
        <v>296</v>
      </c>
      <c r="G1308" s="217"/>
      <c r="H1308" s="221">
        <v>2</v>
      </c>
      <c r="I1308" s="222"/>
      <c r="J1308" s="217"/>
      <c r="K1308" s="217"/>
      <c r="L1308" s="223"/>
      <c r="M1308" s="224"/>
      <c r="N1308" s="225"/>
      <c r="O1308" s="225"/>
      <c r="P1308" s="225"/>
      <c r="Q1308" s="225"/>
      <c r="R1308" s="225"/>
      <c r="S1308" s="225"/>
      <c r="T1308" s="226"/>
      <c r="AT1308" s="227" t="s">
        <v>168</v>
      </c>
      <c r="AU1308" s="227" t="s">
        <v>176</v>
      </c>
      <c r="AV1308" s="13" t="s">
        <v>81</v>
      </c>
      <c r="AW1308" s="13" t="s">
        <v>37</v>
      </c>
      <c r="AX1308" s="13" t="s">
        <v>73</v>
      </c>
      <c r="AY1308" s="227" t="s">
        <v>159</v>
      </c>
    </row>
    <row r="1309" spans="2:65" s="1" customFormat="1" ht="22.5" customHeight="1">
      <c r="B1309" s="34"/>
      <c r="C1309" s="192" t="s">
        <v>1344</v>
      </c>
      <c r="D1309" s="192" t="s">
        <v>161</v>
      </c>
      <c r="E1309" s="193" t="s">
        <v>1345</v>
      </c>
      <c r="F1309" s="194" t="s">
        <v>1346</v>
      </c>
      <c r="G1309" s="195" t="s">
        <v>489</v>
      </c>
      <c r="H1309" s="196">
        <v>7</v>
      </c>
      <c r="I1309" s="197"/>
      <c r="J1309" s="198">
        <f>ROUND(I1309*H1309,2)</f>
        <v>0</v>
      </c>
      <c r="K1309" s="194" t="s">
        <v>165</v>
      </c>
      <c r="L1309" s="54"/>
      <c r="M1309" s="199" t="s">
        <v>20</v>
      </c>
      <c r="N1309" s="200" t="s">
        <v>44</v>
      </c>
      <c r="O1309" s="35"/>
      <c r="P1309" s="201">
        <f>O1309*H1309</f>
        <v>0</v>
      </c>
      <c r="Q1309" s="201">
        <v>0</v>
      </c>
      <c r="R1309" s="201">
        <f>Q1309*H1309</f>
        <v>0</v>
      </c>
      <c r="S1309" s="201">
        <v>0.015</v>
      </c>
      <c r="T1309" s="202">
        <f>S1309*H1309</f>
        <v>0.105</v>
      </c>
      <c r="AR1309" s="17" t="s">
        <v>166</v>
      </c>
      <c r="AT1309" s="17" t="s">
        <v>161</v>
      </c>
      <c r="AU1309" s="17" t="s">
        <v>176</v>
      </c>
      <c r="AY1309" s="17" t="s">
        <v>159</v>
      </c>
      <c r="BE1309" s="203">
        <f>IF(N1309="základní",J1309,0)</f>
        <v>0</v>
      </c>
      <c r="BF1309" s="203">
        <f>IF(N1309="snížená",J1309,0)</f>
        <v>0</v>
      </c>
      <c r="BG1309" s="203">
        <f>IF(N1309="zákl. přenesená",J1309,0)</f>
        <v>0</v>
      </c>
      <c r="BH1309" s="203">
        <f>IF(N1309="sníž. přenesená",J1309,0)</f>
        <v>0</v>
      </c>
      <c r="BI1309" s="203">
        <f>IF(N1309="nulová",J1309,0)</f>
        <v>0</v>
      </c>
      <c r="BJ1309" s="17" t="s">
        <v>22</v>
      </c>
      <c r="BK1309" s="203">
        <f>ROUND(I1309*H1309,2)</f>
        <v>0</v>
      </c>
      <c r="BL1309" s="17" t="s">
        <v>166</v>
      </c>
      <c r="BM1309" s="17" t="s">
        <v>1347</v>
      </c>
    </row>
    <row r="1310" spans="2:51" s="12" customFormat="1" ht="27">
      <c r="B1310" s="204"/>
      <c r="C1310" s="205"/>
      <c r="D1310" s="206" t="s">
        <v>168</v>
      </c>
      <c r="E1310" s="207" t="s">
        <v>20</v>
      </c>
      <c r="F1310" s="208" t="s">
        <v>1064</v>
      </c>
      <c r="G1310" s="205"/>
      <c r="H1310" s="209" t="s">
        <v>20</v>
      </c>
      <c r="I1310" s="210"/>
      <c r="J1310" s="205"/>
      <c r="K1310" s="205"/>
      <c r="L1310" s="211"/>
      <c r="M1310" s="212"/>
      <c r="N1310" s="213"/>
      <c r="O1310" s="213"/>
      <c r="P1310" s="213"/>
      <c r="Q1310" s="213"/>
      <c r="R1310" s="213"/>
      <c r="S1310" s="213"/>
      <c r="T1310" s="214"/>
      <c r="AT1310" s="215" t="s">
        <v>168</v>
      </c>
      <c r="AU1310" s="215" t="s">
        <v>176</v>
      </c>
      <c r="AV1310" s="12" t="s">
        <v>22</v>
      </c>
      <c r="AW1310" s="12" t="s">
        <v>37</v>
      </c>
      <c r="AX1310" s="12" t="s">
        <v>73</v>
      </c>
      <c r="AY1310" s="215" t="s">
        <v>159</v>
      </c>
    </row>
    <row r="1311" spans="2:51" s="12" customFormat="1" ht="13.5">
      <c r="B1311" s="204"/>
      <c r="C1311" s="205"/>
      <c r="D1311" s="206" t="s">
        <v>168</v>
      </c>
      <c r="E1311" s="207" t="s">
        <v>20</v>
      </c>
      <c r="F1311" s="208" t="s">
        <v>170</v>
      </c>
      <c r="G1311" s="205"/>
      <c r="H1311" s="209" t="s">
        <v>20</v>
      </c>
      <c r="I1311" s="210"/>
      <c r="J1311" s="205"/>
      <c r="K1311" s="205"/>
      <c r="L1311" s="211"/>
      <c r="M1311" s="212"/>
      <c r="N1311" s="213"/>
      <c r="O1311" s="213"/>
      <c r="P1311" s="213"/>
      <c r="Q1311" s="213"/>
      <c r="R1311" s="213"/>
      <c r="S1311" s="213"/>
      <c r="T1311" s="214"/>
      <c r="AT1311" s="215" t="s">
        <v>168</v>
      </c>
      <c r="AU1311" s="215" t="s">
        <v>176</v>
      </c>
      <c r="AV1311" s="12" t="s">
        <v>22</v>
      </c>
      <c r="AW1311" s="12" t="s">
        <v>37</v>
      </c>
      <c r="AX1311" s="12" t="s">
        <v>73</v>
      </c>
      <c r="AY1311" s="215" t="s">
        <v>159</v>
      </c>
    </row>
    <row r="1312" spans="2:51" s="12" customFormat="1" ht="13.5">
      <c r="B1312" s="204"/>
      <c r="C1312" s="205"/>
      <c r="D1312" s="206" t="s">
        <v>168</v>
      </c>
      <c r="E1312" s="207" t="s">
        <v>20</v>
      </c>
      <c r="F1312" s="208" t="s">
        <v>341</v>
      </c>
      <c r="G1312" s="205"/>
      <c r="H1312" s="209" t="s">
        <v>20</v>
      </c>
      <c r="I1312" s="210"/>
      <c r="J1312" s="205"/>
      <c r="K1312" s="205"/>
      <c r="L1312" s="211"/>
      <c r="M1312" s="212"/>
      <c r="N1312" s="213"/>
      <c r="O1312" s="213"/>
      <c r="P1312" s="213"/>
      <c r="Q1312" s="213"/>
      <c r="R1312" s="213"/>
      <c r="S1312" s="213"/>
      <c r="T1312" s="214"/>
      <c r="AT1312" s="215" t="s">
        <v>168</v>
      </c>
      <c r="AU1312" s="215" t="s">
        <v>176</v>
      </c>
      <c r="AV1312" s="12" t="s">
        <v>22</v>
      </c>
      <c r="AW1312" s="12" t="s">
        <v>37</v>
      </c>
      <c r="AX1312" s="12" t="s">
        <v>73</v>
      </c>
      <c r="AY1312" s="215" t="s">
        <v>159</v>
      </c>
    </row>
    <row r="1313" spans="2:51" s="13" customFormat="1" ht="13.5">
      <c r="B1313" s="216"/>
      <c r="C1313" s="217"/>
      <c r="D1313" s="218" t="s">
        <v>168</v>
      </c>
      <c r="E1313" s="219" t="s">
        <v>20</v>
      </c>
      <c r="F1313" s="220" t="s">
        <v>1348</v>
      </c>
      <c r="G1313" s="217"/>
      <c r="H1313" s="221">
        <v>7</v>
      </c>
      <c r="I1313" s="222"/>
      <c r="J1313" s="217"/>
      <c r="K1313" s="217"/>
      <c r="L1313" s="223"/>
      <c r="M1313" s="224"/>
      <c r="N1313" s="225"/>
      <c r="O1313" s="225"/>
      <c r="P1313" s="225"/>
      <c r="Q1313" s="225"/>
      <c r="R1313" s="225"/>
      <c r="S1313" s="225"/>
      <c r="T1313" s="226"/>
      <c r="AT1313" s="227" t="s">
        <v>168</v>
      </c>
      <c r="AU1313" s="227" t="s">
        <v>176</v>
      </c>
      <c r="AV1313" s="13" t="s">
        <v>81</v>
      </c>
      <c r="AW1313" s="13" t="s">
        <v>37</v>
      </c>
      <c r="AX1313" s="13" t="s">
        <v>73</v>
      </c>
      <c r="AY1313" s="227" t="s">
        <v>159</v>
      </c>
    </row>
    <row r="1314" spans="2:65" s="1" customFormat="1" ht="22.5" customHeight="1">
      <c r="B1314" s="34"/>
      <c r="C1314" s="192" t="s">
        <v>1349</v>
      </c>
      <c r="D1314" s="192" t="s">
        <v>161</v>
      </c>
      <c r="E1314" s="193" t="s">
        <v>1350</v>
      </c>
      <c r="F1314" s="194" t="s">
        <v>1351</v>
      </c>
      <c r="G1314" s="195" t="s">
        <v>489</v>
      </c>
      <c r="H1314" s="196">
        <v>32.9</v>
      </c>
      <c r="I1314" s="197"/>
      <c r="J1314" s="198">
        <f>ROUND(I1314*H1314,2)</f>
        <v>0</v>
      </c>
      <c r="K1314" s="194" t="s">
        <v>165</v>
      </c>
      <c r="L1314" s="54"/>
      <c r="M1314" s="199" t="s">
        <v>20</v>
      </c>
      <c r="N1314" s="200" t="s">
        <v>44</v>
      </c>
      <c r="O1314" s="35"/>
      <c r="P1314" s="201">
        <f>O1314*H1314</f>
        <v>0</v>
      </c>
      <c r="Q1314" s="201">
        <v>0</v>
      </c>
      <c r="R1314" s="201">
        <f>Q1314*H1314</f>
        <v>0</v>
      </c>
      <c r="S1314" s="201">
        <v>0.019</v>
      </c>
      <c r="T1314" s="202">
        <f>S1314*H1314</f>
        <v>0.6251</v>
      </c>
      <c r="AR1314" s="17" t="s">
        <v>166</v>
      </c>
      <c r="AT1314" s="17" t="s">
        <v>161</v>
      </c>
      <c r="AU1314" s="17" t="s">
        <v>176</v>
      </c>
      <c r="AY1314" s="17" t="s">
        <v>159</v>
      </c>
      <c r="BE1314" s="203">
        <f>IF(N1314="základní",J1314,0)</f>
        <v>0</v>
      </c>
      <c r="BF1314" s="203">
        <f>IF(N1314="snížená",J1314,0)</f>
        <v>0</v>
      </c>
      <c r="BG1314" s="203">
        <f>IF(N1314="zákl. přenesená",J1314,0)</f>
        <v>0</v>
      </c>
      <c r="BH1314" s="203">
        <f>IF(N1314="sníž. přenesená",J1314,0)</f>
        <v>0</v>
      </c>
      <c r="BI1314" s="203">
        <f>IF(N1314="nulová",J1314,0)</f>
        <v>0</v>
      </c>
      <c r="BJ1314" s="17" t="s">
        <v>22</v>
      </c>
      <c r="BK1314" s="203">
        <f>ROUND(I1314*H1314,2)</f>
        <v>0</v>
      </c>
      <c r="BL1314" s="17" t="s">
        <v>166</v>
      </c>
      <c r="BM1314" s="17" t="s">
        <v>1352</v>
      </c>
    </row>
    <row r="1315" spans="2:51" s="12" customFormat="1" ht="27">
      <c r="B1315" s="204"/>
      <c r="C1315" s="205"/>
      <c r="D1315" s="206" t="s">
        <v>168</v>
      </c>
      <c r="E1315" s="207" t="s">
        <v>20</v>
      </c>
      <c r="F1315" s="208" t="s">
        <v>1311</v>
      </c>
      <c r="G1315" s="205"/>
      <c r="H1315" s="209" t="s">
        <v>20</v>
      </c>
      <c r="I1315" s="210"/>
      <c r="J1315" s="205"/>
      <c r="K1315" s="205"/>
      <c r="L1315" s="211"/>
      <c r="M1315" s="212"/>
      <c r="N1315" s="213"/>
      <c r="O1315" s="213"/>
      <c r="P1315" s="213"/>
      <c r="Q1315" s="213"/>
      <c r="R1315" s="213"/>
      <c r="S1315" s="213"/>
      <c r="T1315" s="214"/>
      <c r="AT1315" s="215" t="s">
        <v>168</v>
      </c>
      <c r="AU1315" s="215" t="s">
        <v>176</v>
      </c>
      <c r="AV1315" s="12" t="s">
        <v>22</v>
      </c>
      <c r="AW1315" s="12" t="s">
        <v>37</v>
      </c>
      <c r="AX1315" s="12" t="s">
        <v>73</v>
      </c>
      <c r="AY1315" s="215" t="s">
        <v>159</v>
      </c>
    </row>
    <row r="1316" spans="2:51" s="12" customFormat="1" ht="13.5">
      <c r="B1316" s="204"/>
      <c r="C1316" s="205"/>
      <c r="D1316" s="206" t="s">
        <v>168</v>
      </c>
      <c r="E1316" s="207" t="s">
        <v>20</v>
      </c>
      <c r="F1316" s="208" t="s">
        <v>170</v>
      </c>
      <c r="G1316" s="205"/>
      <c r="H1316" s="209" t="s">
        <v>20</v>
      </c>
      <c r="I1316" s="210"/>
      <c r="J1316" s="205"/>
      <c r="K1316" s="205"/>
      <c r="L1316" s="211"/>
      <c r="M1316" s="212"/>
      <c r="N1316" s="213"/>
      <c r="O1316" s="213"/>
      <c r="P1316" s="213"/>
      <c r="Q1316" s="213"/>
      <c r="R1316" s="213"/>
      <c r="S1316" s="213"/>
      <c r="T1316" s="214"/>
      <c r="AT1316" s="215" t="s">
        <v>168</v>
      </c>
      <c r="AU1316" s="215" t="s">
        <v>176</v>
      </c>
      <c r="AV1316" s="12" t="s">
        <v>22</v>
      </c>
      <c r="AW1316" s="12" t="s">
        <v>37</v>
      </c>
      <c r="AX1316" s="12" t="s">
        <v>73</v>
      </c>
      <c r="AY1316" s="215" t="s">
        <v>159</v>
      </c>
    </row>
    <row r="1317" spans="2:51" s="12" customFormat="1" ht="13.5">
      <c r="B1317" s="204"/>
      <c r="C1317" s="205"/>
      <c r="D1317" s="206" t="s">
        <v>168</v>
      </c>
      <c r="E1317" s="207" t="s">
        <v>20</v>
      </c>
      <c r="F1317" s="208" t="s">
        <v>304</v>
      </c>
      <c r="G1317" s="205"/>
      <c r="H1317" s="209" t="s">
        <v>20</v>
      </c>
      <c r="I1317" s="210"/>
      <c r="J1317" s="205"/>
      <c r="K1317" s="205"/>
      <c r="L1317" s="211"/>
      <c r="M1317" s="212"/>
      <c r="N1317" s="213"/>
      <c r="O1317" s="213"/>
      <c r="P1317" s="213"/>
      <c r="Q1317" s="213"/>
      <c r="R1317" s="213"/>
      <c r="S1317" s="213"/>
      <c r="T1317" s="214"/>
      <c r="AT1317" s="215" t="s">
        <v>168</v>
      </c>
      <c r="AU1317" s="215" t="s">
        <v>176</v>
      </c>
      <c r="AV1317" s="12" t="s">
        <v>22</v>
      </c>
      <c r="AW1317" s="12" t="s">
        <v>37</v>
      </c>
      <c r="AX1317" s="12" t="s">
        <v>73</v>
      </c>
      <c r="AY1317" s="215" t="s">
        <v>159</v>
      </c>
    </row>
    <row r="1318" spans="2:51" s="13" customFormat="1" ht="13.5">
      <c r="B1318" s="216"/>
      <c r="C1318" s="217"/>
      <c r="D1318" s="206" t="s">
        <v>168</v>
      </c>
      <c r="E1318" s="240" t="s">
        <v>20</v>
      </c>
      <c r="F1318" s="238" t="s">
        <v>1353</v>
      </c>
      <c r="G1318" s="217"/>
      <c r="H1318" s="239">
        <v>6.6</v>
      </c>
      <c r="I1318" s="222"/>
      <c r="J1318" s="217"/>
      <c r="K1318" s="217"/>
      <c r="L1318" s="223"/>
      <c r="M1318" s="224"/>
      <c r="N1318" s="225"/>
      <c r="O1318" s="225"/>
      <c r="P1318" s="225"/>
      <c r="Q1318" s="225"/>
      <c r="R1318" s="225"/>
      <c r="S1318" s="225"/>
      <c r="T1318" s="226"/>
      <c r="AT1318" s="227" t="s">
        <v>168</v>
      </c>
      <c r="AU1318" s="227" t="s">
        <v>176</v>
      </c>
      <c r="AV1318" s="13" t="s">
        <v>81</v>
      </c>
      <c r="AW1318" s="13" t="s">
        <v>37</v>
      </c>
      <c r="AX1318" s="13" t="s">
        <v>73</v>
      </c>
      <c r="AY1318" s="227" t="s">
        <v>159</v>
      </c>
    </row>
    <row r="1319" spans="2:51" s="13" customFormat="1" ht="13.5">
      <c r="B1319" s="216"/>
      <c r="C1319" s="217"/>
      <c r="D1319" s="206" t="s">
        <v>168</v>
      </c>
      <c r="E1319" s="240" t="s">
        <v>20</v>
      </c>
      <c r="F1319" s="238" t="s">
        <v>1354</v>
      </c>
      <c r="G1319" s="217"/>
      <c r="H1319" s="239">
        <v>4.8</v>
      </c>
      <c r="I1319" s="222"/>
      <c r="J1319" s="217"/>
      <c r="K1319" s="217"/>
      <c r="L1319" s="223"/>
      <c r="M1319" s="224"/>
      <c r="N1319" s="225"/>
      <c r="O1319" s="225"/>
      <c r="P1319" s="225"/>
      <c r="Q1319" s="225"/>
      <c r="R1319" s="225"/>
      <c r="S1319" s="225"/>
      <c r="T1319" s="226"/>
      <c r="AT1319" s="227" t="s">
        <v>168</v>
      </c>
      <c r="AU1319" s="227" t="s">
        <v>176</v>
      </c>
      <c r="AV1319" s="13" t="s">
        <v>81</v>
      </c>
      <c r="AW1319" s="13" t="s">
        <v>37</v>
      </c>
      <c r="AX1319" s="13" t="s">
        <v>73</v>
      </c>
      <c r="AY1319" s="227" t="s">
        <v>159</v>
      </c>
    </row>
    <row r="1320" spans="2:51" s="12" customFormat="1" ht="13.5">
      <c r="B1320" s="204"/>
      <c r="C1320" s="205"/>
      <c r="D1320" s="206" t="s">
        <v>168</v>
      </c>
      <c r="E1320" s="207" t="s">
        <v>20</v>
      </c>
      <c r="F1320" s="208" t="s">
        <v>317</v>
      </c>
      <c r="G1320" s="205"/>
      <c r="H1320" s="209" t="s">
        <v>20</v>
      </c>
      <c r="I1320" s="210"/>
      <c r="J1320" s="205"/>
      <c r="K1320" s="205"/>
      <c r="L1320" s="211"/>
      <c r="M1320" s="212"/>
      <c r="N1320" s="213"/>
      <c r="O1320" s="213"/>
      <c r="P1320" s="213"/>
      <c r="Q1320" s="213"/>
      <c r="R1320" s="213"/>
      <c r="S1320" s="213"/>
      <c r="T1320" s="214"/>
      <c r="AT1320" s="215" t="s">
        <v>168</v>
      </c>
      <c r="AU1320" s="215" t="s">
        <v>176</v>
      </c>
      <c r="AV1320" s="12" t="s">
        <v>22</v>
      </c>
      <c r="AW1320" s="12" t="s">
        <v>37</v>
      </c>
      <c r="AX1320" s="12" t="s">
        <v>73</v>
      </c>
      <c r="AY1320" s="215" t="s">
        <v>159</v>
      </c>
    </row>
    <row r="1321" spans="2:51" s="13" customFormat="1" ht="13.5">
      <c r="B1321" s="216"/>
      <c r="C1321" s="217"/>
      <c r="D1321" s="206" t="s">
        <v>168</v>
      </c>
      <c r="E1321" s="240" t="s">
        <v>20</v>
      </c>
      <c r="F1321" s="238" t="s">
        <v>1355</v>
      </c>
      <c r="G1321" s="217"/>
      <c r="H1321" s="239">
        <v>3.4</v>
      </c>
      <c r="I1321" s="222"/>
      <c r="J1321" s="217"/>
      <c r="K1321" s="217"/>
      <c r="L1321" s="223"/>
      <c r="M1321" s="224"/>
      <c r="N1321" s="225"/>
      <c r="O1321" s="225"/>
      <c r="P1321" s="225"/>
      <c r="Q1321" s="225"/>
      <c r="R1321" s="225"/>
      <c r="S1321" s="225"/>
      <c r="T1321" s="226"/>
      <c r="AT1321" s="227" t="s">
        <v>168</v>
      </c>
      <c r="AU1321" s="227" t="s">
        <v>176</v>
      </c>
      <c r="AV1321" s="13" t="s">
        <v>81</v>
      </c>
      <c r="AW1321" s="13" t="s">
        <v>37</v>
      </c>
      <c r="AX1321" s="13" t="s">
        <v>73</v>
      </c>
      <c r="AY1321" s="227" t="s">
        <v>159</v>
      </c>
    </row>
    <row r="1322" spans="2:51" s="12" customFormat="1" ht="13.5">
      <c r="B1322" s="204"/>
      <c r="C1322" s="205"/>
      <c r="D1322" s="206" t="s">
        <v>168</v>
      </c>
      <c r="E1322" s="207" t="s">
        <v>20</v>
      </c>
      <c r="F1322" s="208" t="s">
        <v>319</v>
      </c>
      <c r="G1322" s="205"/>
      <c r="H1322" s="209" t="s">
        <v>20</v>
      </c>
      <c r="I1322" s="210"/>
      <c r="J1322" s="205"/>
      <c r="K1322" s="205"/>
      <c r="L1322" s="211"/>
      <c r="M1322" s="212"/>
      <c r="N1322" s="213"/>
      <c r="O1322" s="213"/>
      <c r="P1322" s="213"/>
      <c r="Q1322" s="213"/>
      <c r="R1322" s="213"/>
      <c r="S1322" s="213"/>
      <c r="T1322" s="214"/>
      <c r="AT1322" s="215" t="s">
        <v>168</v>
      </c>
      <c r="AU1322" s="215" t="s">
        <v>176</v>
      </c>
      <c r="AV1322" s="12" t="s">
        <v>22</v>
      </c>
      <c r="AW1322" s="12" t="s">
        <v>37</v>
      </c>
      <c r="AX1322" s="12" t="s">
        <v>73</v>
      </c>
      <c r="AY1322" s="215" t="s">
        <v>159</v>
      </c>
    </row>
    <row r="1323" spans="2:51" s="13" customFormat="1" ht="13.5">
      <c r="B1323" s="216"/>
      <c r="C1323" s="217"/>
      <c r="D1323" s="206" t="s">
        <v>168</v>
      </c>
      <c r="E1323" s="240" t="s">
        <v>20</v>
      </c>
      <c r="F1323" s="238" t="s">
        <v>1356</v>
      </c>
      <c r="G1323" s="217"/>
      <c r="H1323" s="239">
        <v>7.2</v>
      </c>
      <c r="I1323" s="222"/>
      <c r="J1323" s="217"/>
      <c r="K1323" s="217"/>
      <c r="L1323" s="223"/>
      <c r="M1323" s="224"/>
      <c r="N1323" s="225"/>
      <c r="O1323" s="225"/>
      <c r="P1323" s="225"/>
      <c r="Q1323" s="225"/>
      <c r="R1323" s="225"/>
      <c r="S1323" s="225"/>
      <c r="T1323" s="226"/>
      <c r="AT1323" s="227" t="s">
        <v>168</v>
      </c>
      <c r="AU1323" s="227" t="s">
        <v>176</v>
      </c>
      <c r="AV1323" s="13" t="s">
        <v>81</v>
      </c>
      <c r="AW1323" s="13" t="s">
        <v>37</v>
      </c>
      <c r="AX1323" s="13" t="s">
        <v>73</v>
      </c>
      <c r="AY1323" s="227" t="s">
        <v>159</v>
      </c>
    </row>
    <row r="1324" spans="2:51" s="13" customFormat="1" ht="13.5">
      <c r="B1324" s="216"/>
      <c r="C1324" s="217"/>
      <c r="D1324" s="206" t="s">
        <v>168</v>
      </c>
      <c r="E1324" s="240" t="s">
        <v>20</v>
      </c>
      <c r="F1324" s="238" t="s">
        <v>1357</v>
      </c>
      <c r="G1324" s="217"/>
      <c r="H1324" s="239">
        <v>3.6</v>
      </c>
      <c r="I1324" s="222"/>
      <c r="J1324" s="217"/>
      <c r="K1324" s="217"/>
      <c r="L1324" s="223"/>
      <c r="M1324" s="224"/>
      <c r="N1324" s="225"/>
      <c r="O1324" s="225"/>
      <c r="P1324" s="225"/>
      <c r="Q1324" s="225"/>
      <c r="R1324" s="225"/>
      <c r="S1324" s="225"/>
      <c r="T1324" s="226"/>
      <c r="AT1324" s="227" t="s">
        <v>168</v>
      </c>
      <c r="AU1324" s="227" t="s">
        <v>176</v>
      </c>
      <c r="AV1324" s="13" t="s">
        <v>81</v>
      </c>
      <c r="AW1324" s="13" t="s">
        <v>37</v>
      </c>
      <c r="AX1324" s="13" t="s">
        <v>73</v>
      </c>
      <c r="AY1324" s="227" t="s">
        <v>159</v>
      </c>
    </row>
    <row r="1325" spans="2:51" s="13" customFormat="1" ht="13.5">
      <c r="B1325" s="216"/>
      <c r="C1325" s="217"/>
      <c r="D1325" s="218" t="s">
        <v>168</v>
      </c>
      <c r="E1325" s="219" t="s">
        <v>20</v>
      </c>
      <c r="F1325" s="220" t="s">
        <v>1358</v>
      </c>
      <c r="G1325" s="217"/>
      <c r="H1325" s="221">
        <v>7.3</v>
      </c>
      <c r="I1325" s="222"/>
      <c r="J1325" s="217"/>
      <c r="K1325" s="217"/>
      <c r="L1325" s="223"/>
      <c r="M1325" s="224"/>
      <c r="N1325" s="225"/>
      <c r="O1325" s="225"/>
      <c r="P1325" s="225"/>
      <c r="Q1325" s="225"/>
      <c r="R1325" s="225"/>
      <c r="S1325" s="225"/>
      <c r="T1325" s="226"/>
      <c r="AT1325" s="227" t="s">
        <v>168</v>
      </c>
      <c r="AU1325" s="227" t="s">
        <v>176</v>
      </c>
      <c r="AV1325" s="13" t="s">
        <v>81</v>
      </c>
      <c r="AW1325" s="13" t="s">
        <v>37</v>
      </c>
      <c r="AX1325" s="13" t="s">
        <v>73</v>
      </c>
      <c r="AY1325" s="227" t="s">
        <v>159</v>
      </c>
    </row>
    <row r="1326" spans="2:65" s="1" customFormat="1" ht="22.5" customHeight="1">
      <c r="B1326" s="34"/>
      <c r="C1326" s="192" t="s">
        <v>1359</v>
      </c>
      <c r="D1326" s="192" t="s">
        <v>161</v>
      </c>
      <c r="E1326" s="193" t="s">
        <v>1360</v>
      </c>
      <c r="F1326" s="194" t="s">
        <v>1361</v>
      </c>
      <c r="G1326" s="195" t="s">
        <v>489</v>
      </c>
      <c r="H1326" s="196">
        <v>5</v>
      </c>
      <c r="I1326" s="197"/>
      <c r="J1326" s="198">
        <f>ROUND(I1326*H1326,2)</f>
        <v>0</v>
      </c>
      <c r="K1326" s="194" t="s">
        <v>165</v>
      </c>
      <c r="L1326" s="54"/>
      <c r="M1326" s="199" t="s">
        <v>20</v>
      </c>
      <c r="N1326" s="200" t="s">
        <v>44</v>
      </c>
      <c r="O1326" s="35"/>
      <c r="P1326" s="201">
        <f>O1326*H1326</f>
        <v>0</v>
      </c>
      <c r="Q1326" s="201">
        <v>0</v>
      </c>
      <c r="R1326" s="201">
        <f>Q1326*H1326</f>
        <v>0</v>
      </c>
      <c r="S1326" s="201">
        <v>0.009</v>
      </c>
      <c r="T1326" s="202">
        <f>S1326*H1326</f>
        <v>0.045</v>
      </c>
      <c r="AR1326" s="17" t="s">
        <v>166</v>
      </c>
      <c r="AT1326" s="17" t="s">
        <v>161</v>
      </c>
      <c r="AU1326" s="17" t="s">
        <v>176</v>
      </c>
      <c r="AY1326" s="17" t="s">
        <v>159</v>
      </c>
      <c r="BE1326" s="203">
        <f>IF(N1326="základní",J1326,0)</f>
        <v>0</v>
      </c>
      <c r="BF1326" s="203">
        <f>IF(N1326="snížená",J1326,0)</f>
        <v>0</v>
      </c>
      <c r="BG1326" s="203">
        <f>IF(N1326="zákl. přenesená",J1326,0)</f>
        <v>0</v>
      </c>
      <c r="BH1326" s="203">
        <f>IF(N1326="sníž. přenesená",J1326,0)</f>
        <v>0</v>
      </c>
      <c r="BI1326" s="203">
        <f>IF(N1326="nulová",J1326,0)</f>
        <v>0</v>
      </c>
      <c r="BJ1326" s="17" t="s">
        <v>22</v>
      </c>
      <c r="BK1326" s="203">
        <f>ROUND(I1326*H1326,2)</f>
        <v>0</v>
      </c>
      <c r="BL1326" s="17" t="s">
        <v>166</v>
      </c>
      <c r="BM1326" s="17" t="s">
        <v>1362</v>
      </c>
    </row>
    <row r="1327" spans="2:51" s="12" customFormat="1" ht="13.5">
      <c r="B1327" s="204"/>
      <c r="C1327" s="205"/>
      <c r="D1327" s="206" t="s">
        <v>168</v>
      </c>
      <c r="E1327" s="207" t="s">
        <v>20</v>
      </c>
      <c r="F1327" s="208" t="s">
        <v>1270</v>
      </c>
      <c r="G1327" s="205"/>
      <c r="H1327" s="209" t="s">
        <v>20</v>
      </c>
      <c r="I1327" s="210"/>
      <c r="J1327" s="205"/>
      <c r="K1327" s="205"/>
      <c r="L1327" s="211"/>
      <c r="M1327" s="212"/>
      <c r="N1327" s="213"/>
      <c r="O1327" s="213"/>
      <c r="P1327" s="213"/>
      <c r="Q1327" s="213"/>
      <c r="R1327" s="213"/>
      <c r="S1327" s="213"/>
      <c r="T1327" s="214"/>
      <c r="AT1327" s="215" t="s">
        <v>168</v>
      </c>
      <c r="AU1327" s="215" t="s">
        <v>176</v>
      </c>
      <c r="AV1327" s="12" t="s">
        <v>22</v>
      </c>
      <c r="AW1327" s="12" t="s">
        <v>37</v>
      </c>
      <c r="AX1327" s="12" t="s">
        <v>73</v>
      </c>
      <c r="AY1327" s="215" t="s">
        <v>159</v>
      </c>
    </row>
    <row r="1328" spans="2:51" s="13" customFormat="1" ht="13.5">
      <c r="B1328" s="216"/>
      <c r="C1328" s="217"/>
      <c r="D1328" s="218" t="s">
        <v>168</v>
      </c>
      <c r="E1328" s="219" t="s">
        <v>20</v>
      </c>
      <c r="F1328" s="220" t="s">
        <v>1363</v>
      </c>
      <c r="G1328" s="217"/>
      <c r="H1328" s="221">
        <v>5</v>
      </c>
      <c r="I1328" s="222"/>
      <c r="J1328" s="217"/>
      <c r="K1328" s="217"/>
      <c r="L1328" s="223"/>
      <c r="M1328" s="224"/>
      <c r="N1328" s="225"/>
      <c r="O1328" s="225"/>
      <c r="P1328" s="225"/>
      <c r="Q1328" s="225"/>
      <c r="R1328" s="225"/>
      <c r="S1328" s="225"/>
      <c r="T1328" s="226"/>
      <c r="AT1328" s="227" t="s">
        <v>168</v>
      </c>
      <c r="AU1328" s="227" t="s">
        <v>176</v>
      </c>
      <c r="AV1328" s="13" t="s">
        <v>81</v>
      </c>
      <c r="AW1328" s="13" t="s">
        <v>37</v>
      </c>
      <c r="AX1328" s="13" t="s">
        <v>73</v>
      </c>
      <c r="AY1328" s="227" t="s">
        <v>159</v>
      </c>
    </row>
    <row r="1329" spans="2:65" s="1" customFormat="1" ht="22.5" customHeight="1">
      <c r="B1329" s="34"/>
      <c r="C1329" s="192" t="s">
        <v>1364</v>
      </c>
      <c r="D1329" s="192" t="s">
        <v>161</v>
      </c>
      <c r="E1329" s="193" t="s">
        <v>1365</v>
      </c>
      <c r="F1329" s="194" t="s">
        <v>1366</v>
      </c>
      <c r="G1329" s="195" t="s">
        <v>489</v>
      </c>
      <c r="H1329" s="196">
        <v>10</v>
      </c>
      <c r="I1329" s="197"/>
      <c r="J1329" s="198">
        <f>ROUND(I1329*H1329,2)</f>
        <v>0</v>
      </c>
      <c r="K1329" s="194" t="s">
        <v>165</v>
      </c>
      <c r="L1329" s="54"/>
      <c r="M1329" s="199" t="s">
        <v>20</v>
      </c>
      <c r="N1329" s="200" t="s">
        <v>44</v>
      </c>
      <c r="O1329" s="35"/>
      <c r="P1329" s="201">
        <f>O1329*H1329</f>
        <v>0</v>
      </c>
      <c r="Q1329" s="201">
        <v>0</v>
      </c>
      <c r="R1329" s="201">
        <f>Q1329*H1329</f>
        <v>0</v>
      </c>
      <c r="S1329" s="201">
        <v>0.038</v>
      </c>
      <c r="T1329" s="202">
        <f>S1329*H1329</f>
        <v>0.38</v>
      </c>
      <c r="AR1329" s="17" t="s">
        <v>166</v>
      </c>
      <c r="AT1329" s="17" t="s">
        <v>161</v>
      </c>
      <c r="AU1329" s="17" t="s">
        <v>176</v>
      </c>
      <c r="AY1329" s="17" t="s">
        <v>159</v>
      </c>
      <c r="BE1329" s="203">
        <f>IF(N1329="základní",J1329,0)</f>
        <v>0</v>
      </c>
      <c r="BF1329" s="203">
        <f>IF(N1329="snížená",J1329,0)</f>
        <v>0</v>
      </c>
      <c r="BG1329" s="203">
        <f>IF(N1329="zákl. přenesená",J1329,0)</f>
        <v>0</v>
      </c>
      <c r="BH1329" s="203">
        <f>IF(N1329="sníž. přenesená",J1329,0)</f>
        <v>0</v>
      </c>
      <c r="BI1329" s="203">
        <f>IF(N1329="nulová",J1329,0)</f>
        <v>0</v>
      </c>
      <c r="BJ1329" s="17" t="s">
        <v>22</v>
      </c>
      <c r="BK1329" s="203">
        <f>ROUND(I1329*H1329,2)</f>
        <v>0</v>
      </c>
      <c r="BL1329" s="17" t="s">
        <v>166</v>
      </c>
      <c r="BM1329" s="17" t="s">
        <v>1367</v>
      </c>
    </row>
    <row r="1330" spans="2:51" s="12" customFormat="1" ht="13.5">
      <c r="B1330" s="204"/>
      <c r="C1330" s="205"/>
      <c r="D1330" s="206" t="s">
        <v>168</v>
      </c>
      <c r="E1330" s="207" t="s">
        <v>20</v>
      </c>
      <c r="F1330" s="208" t="s">
        <v>1270</v>
      </c>
      <c r="G1330" s="205"/>
      <c r="H1330" s="209" t="s">
        <v>20</v>
      </c>
      <c r="I1330" s="210"/>
      <c r="J1330" s="205"/>
      <c r="K1330" s="205"/>
      <c r="L1330" s="211"/>
      <c r="M1330" s="212"/>
      <c r="N1330" s="213"/>
      <c r="O1330" s="213"/>
      <c r="P1330" s="213"/>
      <c r="Q1330" s="213"/>
      <c r="R1330" s="213"/>
      <c r="S1330" s="213"/>
      <c r="T1330" s="214"/>
      <c r="AT1330" s="215" t="s">
        <v>168</v>
      </c>
      <c r="AU1330" s="215" t="s">
        <v>176</v>
      </c>
      <c r="AV1330" s="12" t="s">
        <v>22</v>
      </c>
      <c r="AW1330" s="12" t="s">
        <v>37</v>
      </c>
      <c r="AX1330" s="12" t="s">
        <v>73</v>
      </c>
      <c r="AY1330" s="215" t="s">
        <v>159</v>
      </c>
    </row>
    <row r="1331" spans="2:51" s="13" customFormat="1" ht="13.5">
      <c r="B1331" s="216"/>
      <c r="C1331" s="217"/>
      <c r="D1331" s="218" t="s">
        <v>168</v>
      </c>
      <c r="E1331" s="219" t="s">
        <v>20</v>
      </c>
      <c r="F1331" s="220" t="s">
        <v>1368</v>
      </c>
      <c r="G1331" s="217"/>
      <c r="H1331" s="221">
        <v>10</v>
      </c>
      <c r="I1331" s="222"/>
      <c r="J1331" s="217"/>
      <c r="K1331" s="217"/>
      <c r="L1331" s="223"/>
      <c r="M1331" s="224"/>
      <c r="N1331" s="225"/>
      <c r="O1331" s="225"/>
      <c r="P1331" s="225"/>
      <c r="Q1331" s="225"/>
      <c r="R1331" s="225"/>
      <c r="S1331" s="225"/>
      <c r="T1331" s="226"/>
      <c r="AT1331" s="227" t="s">
        <v>168</v>
      </c>
      <c r="AU1331" s="227" t="s">
        <v>176</v>
      </c>
      <c r="AV1331" s="13" t="s">
        <v>81</v>
      </c>
      <c r="AW1331" s="13" t="s">
        <v>37</v>
      </c>
      <c r="AX1331" s="13" t="s">
        <v>73</v>
      </c>
      <c r="AY1331" s="227" t="s">
        <v>159</v>
      </c>
    </row>
    <row r="1332" spans="2:65" s="1" customFormat="1" ht="22.5" customHeight="1">
      <c r="B1332" s="34"/>
      <c r="C1332" s="192" t="s">
        <v>1369</v>
      </c>
      <c r="D1332" s="192" t="s">
        <v>161</v>
      </c>
      <c r="E1332" s="193" t="s">
        <v>1370</v>
      </c>
      <c r="F1332" s="194" t="s">
        <v>1371</v>
      </c>
      <c r="G1332" s="195" t="s">
        <v>489</v>
      </c>
      <c r="H1332" s="196">
        <v>4</v>
      </c>
      <c r="I1332" s="197"/>
      <c r="J1332" s="198">
        <f>ROUND(I1332*H1332,2)</f>
        <v>0</v>
      </c>
      <c r="K1332" s="194" t="s">
        <v>165</v>
      </c>
      <c r="L1332" s="54"/>
      <c r="M1332" s="199" t="s">
        <v>20</v>
      </c>
      <c r="N1332" s="200" t="s">
        <v>44</v>
      </c>
      <c r="O1332" s="35"/>
      <c r="P1332" s="201">
        <f>O1332*H1332</f>
        <v>0</v>
      </c>
      <c r="Q1332" s="201">
        <v>0</v>
      </c>
      <c r="R1332" s="201">
        <f>Q1332*H1332</f>
        <v>0</v>
      </c>
      <c r="S1332" s="201">
        <v>0.054</v>
      </c>
      <c r="T1332" s="202">
        <f>S1332*H1332</f>
        <v>0.216</v>
      </c>
      <c r="AR1332" s="17" t="s">
        <v>166</v>
      </c>
      <c r="AT1332" s="17" t="s">
        <v>161</v>
      </c>
      <c r="AU1332" s="17" t="s">
        <v>176</v>
      </c>
      <c r="AY1332" s="17" t="s">
        <v>159</v>
      </c>
      <c r="BE1332" s="203">
        <f>IF(N1332="základní",J1332,0)</f>
        <v>0</v>
      </c>
      <c r="BF1332" s="203">
        <f>IF(N1332="snížená",J1332,0)</f>
        <v>0</v>
      </c>
      <c r="BG1332" s="203">
        <f>IF(N1332="zákl. přenesená",J1332,0)</f>
        <v>0</v>
      </c>
      <c r="BH1332" s="203">
        <f>IF(N1332="sníž. přenesená",J1332,0)</f>
        <v>0</v>
      </c>
      <c r="BI1332" s="203">
        <f>IF(N1332="nulová",J1332,0)</f>
        <v>0</v>
      </c>
      <c r="BJ1332" s="17" t="s">
        <v>22</v>
      </c>
      <c r="BK1332" s="203">
        <f>ROUND(I1332*H1332,2)</f>
        <v>0</v>
      </c>
      <c r="BL1332" s="17" t="s">
        <v>166</v>
      </c>
      <c r="BM1332" s="17" t="s">
        <v>1372</v>
      </c>
    </row>
    <row r="1333" spans="2:51" s="12" customFormat="1" ht="13.5">
      <c r="B1333" s="204"/>
      <c r="C1333" s="205"/>
      <c r="D1333" s="206" t="s">
        <v>168</v>
      </c>
      <c r="E1333" s="207" t="s">
        <v>20</v>
      </c>
      <c r="F1333" s="208" t="s">
        <v>308</v>
      </c>
      <c r="G1333" s="205"/>
      <c r="H1333" s="209" t="s">
        <v>20</v>
      </c>
      <c r="I1333" s="210"/>
      <c r="J1333" s="205"/>
      <c r="K1333" s="205"/>
      <c r="L1333" s="211"/>
      <c r="M1333" s="212"/>
      <c r="N1333" s="213"/>
      <c r="O1333" s="213"/>
      <c r="P1333" s="213"/>
      <c r="Q1333" s="213"/>
      <c r="R1333" s="213"/>
      <c r="S1333" s="213"/>
      <c r="T1333" s="214"/>
      <c r="AT1333" s="215" t="s">
        <v>168</v>
      </c>
      <c r="AU1333" s="215" t="s">
        <v>176</v>
      </c>
      <c r="AV1333" s="12" t="s">
        <v>22</v>
      </c>
      <c r="AW1333" s="12" t="s">
        <v>37</v>
      </c>
      <c r="AX1333" s="12" t="s">
        <v>73</v>
      </c>
      <c r="AY1333" s="215" t="s">
        <v>159</v>
      </c>
    </row>
    <row r="1334" spans="2:51" s="13" customFormat="1" ht="13.5">
      <c r="B1334" s="216"/>
      <c r="C1334" s="217"/>
      <c r="D1334" s="218" t="s">
        <v>168</v>
      </c>
      <c r="E1334" s="219" t="s">
        <v>20</v>
      </c>
      <c r="F1334" s="220" t="s">
        <v>1373</v>
      </c>
      <c r="G1334" s="217"/>
      <c r="H1334" s="221">
        <v>4</v>
      </c>
      <c r="I1334" s="222"/>
      <c r="J1334" s="217"/>
      <c r="K1334" s="217"/>
      <c r="L1334" s="223"/>
      <c r="M1334" s="224"/>
      <c r="N1334" s="225"/>
      <c r="O1334" s="225"/>
      <c r="P1334" s="225"/>
      <c r="Q1334" s="225"/>
      <c r="R1334" s="225"/>
      <c r="S1334" s="225"/>
      <c r="T1334" s="226"/>
      <c r="AT1334" s="227" t="s">
        <v>168</v>
      </c>
      <c r="AU1334" s="227" t="s">
        <v>176</v>
      </c>
      <c r="AV1334" s="13" t="s">
        <v>81</v>
      </c>
      <c r="AW1334" s="13" t="s">
        <v>37</v>
      </c>
      <c r="AX1334" s="13" t="s">
        <v>73</v>
      </c>
      <c r="AY1334" s="227" t="s">
        <v>159</v>
      </c>
    </row>
    <row r="1335" spans="2:65" s="1" customFormat="1" ht="22.5" customHeight="1">
      <c r="B1335" s="34"/>
      <c r="C1335" s="192" t="s">
        <v>1374</v>
      </c>
      <c r="D1335" s="192" t="s">
        <v>161</v>
      </c>
      <c r="E1335" s="193" t="s">
        <v>1375</v>
      </c>
      <c r="F1335" s="194" t="s">
        <v>1376</v>
      </c>
      <c r="G1335" s="195" t="s">
        <v>489</v>
      </c>
      <c r="H1335" s="196">
        <v>25</v>
      </c>
      <c r="I1335" s="197"/>
      <c r="J1335" s="198">
        <f>ROUND(I1335*H1335,2)</f>
        <v>0</v>
      </c>
      <c r="K1335" s="194" t="s">
        <v>165</v>
      </c>
      <c r="L1335" s="54"/>
      <c r="M1335" s="199" t="s">
        <v>20</v>
      </c>
      <c r="N1335" s="200" t="s">
        <v>44</v>
      </c>
      <c r="O1335" s="35"/>
      <c r="P1335" s="201">
        <f>O1335*H1335</f>
        <v>0</v>
      </c>
      <c r="Q1335" s="201">
        <v>0</v>
      </c>
      <c r="R1335" s="201">
        <f>Q1335*H1335</f>
        <v>0</v>
      </c>
      <c r="S1335" s="201">
        <v>0.033</v>
      </c>
      <c r="T1335" s="202">
        <f>S1335*H1335</f>
        <v>0.8250000000000001</v>
      </c>
      <c r="AR1335" s="17" t="s">
        <v>166</v>
      </c>
      <c r="AT1335" s="17" t="s">
        <v>161</v>
      </c>
      <c r="AU1335" s="17" t="s">
        <v>176</v>
      </c>
      <c r="AY1335" s="17" t="s">
        <v>159</v>
      </c>
      <c r="BE1335" s="203">
        <f>IF(N1335="základní",J1335,0)</f>
        <v>0</v>
      </c>
      <c r="BF1335" s="203">
        <f>IF(N1335="snížená",J1335,0)</f>
        <v>0</v>
      </c>
      <c r="BG1335" s="203">
        <f>IF(N1335="zákl. přenesená",J1335,0)</f>
        <v>0</v>
      </c>
      <c r="BH1335" s="203">
        <f>IF(N1335="sníž. přenesená",J1335,0)</f>
        <v>0</v>
      </c>
      <c r="BI1335" s="203">
        <f>IF(N1335="nulová",J1335,0)</f>
        <v>0</v>
      </c>
      <c r="BJ1335" s="17" t="s">
        <v>22</v>
      </c>
      <c r="BK1335" s="203">
        <f>ROUND(I1335*H1335,2)</f>
        <v>0</v>
      </c>
      <c r="BL1335" s="17" t="s">
        <v>166</v>
      </c>
      <c r="BM1335" s="17" t="s">
        <v>1377</v>
      </c>
    </row>
    <row r="1336" spans="2:51" s="12" customFormat="1" ht="13.5">
      <c r="B1336" s="204"/>
      <c r="C1336" s="205"/>
      <c r="D1336" s="206" t="s">
        <v>168</v>
      </c>
      <c r="E1336" s="207" t="s">
        <v>20</v>
      </c>
      <c r="F1336" s="208" t="s">
        <v>1270</v>
      </c>
      <c r="G1336" s="205"/>
      <c r="H1336" s="209" t="s">
        <v>20</v>
      </c>
      <c r="I1336" s="210"/>
      <c r="J1336" s="205"/>
      <c r="K1336" s="205"/>
      <c r="L1336" s="211"/>
      <c r="M1336" s="212"/>
      <c r="N1336" s="213"/>
      <c r="O1336" s="213"/>
      <c r="P1336" s="213"/>
      <c r="Q1336" s="213"/>
      <c r="R1336" s="213"/>
      <c r="S1336" s="213"/>
      <c r="T1336" s="214"/>
      <c r="AT1336" s="215" t="s">
        <v>168</v>
      </c>
      <c r="AU1336" s="215" t="s">
        <v>176</v>
      </c>
      <c r="AV1336" s="12" t="s">
        <v>22</v>
      </c>
      <c r="AW1336" s="12" t="s">
        <v>37</v>
      </c>
      <c r="AX1336" s="12" t="s">
        <v>73</v>
      </c>
      <c r="AY1336" s="215" t="s">
        <v>159</v>
      </c>
    </row>
    <row r="1337" spans="2:51" s="13" customFormat="1" ht="13.5">
      <c r="B1337" s="216"/>
      <c r="C1337" s="217"/>
      <c r="D1337" s="218" t="s">
        <v>168</v>
      </c>
      <c r="E1337" s="219" t="s">
        <v>20</v>
      </c>
      <c r="F1337" s="220" t="s">
        <v>1378</v>
      </c>
      <c r="G1337" s="217"/>
      <c r="H1337" s="221">
        <v>25</v>
      </c>
      <c r="I1337" s="222"/>
      <c r="J1337" s="217"/>
      <c r="K1337" s="217"/>
      <c r="L1337" s="223"/>
      <c r="M1337" s="224"/>
      <c r="N1337" s="225"/>
      <c r="O1337" s="225"/>
      <c r="P1337" s="225"/>
      <c r="Q1337" s="225"/>
      <c r="R1337" s="225"/>
      <c r="S1337" s="225"/>
      <c r="T1337" s="226"/>
      <c r="AT1337" s="227" t="s">
        <v>168</v>
      </c>
      <c r="AU1337" s="227" t="s">
        <v>176</v>
      </c>
      <c r="AV1337" s="13" t="s">
        <v>81</v>
      </c>
      <c r="AW1337" s="13" t="s">
        <v>37</v>
      </c>
      <c r="AX1337" s="13" t="s">
        <v>73</v>
      </c>
      <c r="AY1337" s="227" t="s">
        <v>159</v>
      </c>
    </row>
    <row r="1338" spans="2:65" s="1" customFormat="1" ht="22.5" customHeight="1">
      <c r="B1338" s="34"/>
      <c r="C1338" s="192" t="s">
        <v>1379</v>
      </c>
      <c r="D1338" s="192" t="s">
        <v>161</v>
      </c>
      <c r="E1338" s="193" t="s">
        <v>1380</v>
      </c>
      <c r="F1338" s="194" t="s">
        <v>1381</v>
      </c>
      <c r="G1338" s="195" t="s">
        <v>489</v>
      </c>
      <c r="H1338" s="196">
        <v>4</v>
      </c>
      <c r="I1338" s="197"/>
      <c r="J1338" s="198">
        <f>ROUND(I1338*H1338,2)</f>
        <v>0</v>
      </c>
      <c r="K1338" s="194" t="s">
        <v>165</v>
      </c>
      <c r="L1338" s="54"/>
      <c r="M1338" s="199" t="s">
        <v>20</v>
      </c>
      <c r="N1338" s="200" t="s">
        <v>44</v>
      </c>
      <c r="O1338" s="35"/>
      <c r="P1338" s="201">
        <f>O1338*H1338</f>
        <v>0</v>
      </c>
      <c r="Q1338" s="201">
        <v>0</v>
      </c>
      <c r="R1338" s="201">
        <f>Q1338*H1338</f>
        <v>0</v>
      </c>
      <c r="S1338" s="201">
        <v>0.042</v>
      </c>
      <c r="T1338" s="202">
        <f>S1338*H1338</f>
        <v>0.168</v>
      </c>
      <c r="AR1338" s="17" t="s">
        <v>166</v>
      </c>
      <c r="AT1338" s="17" t="s">
        <v>161</v>
      </c>
      <c r="AU1338" s="17" t="s">
        <v>176</v>
      </c>
      <c r="AY1338" s="17" t="s">
        <v>159</v>
      </c>
      <c r="BE1338" s="203">
        <f>IF(N1338="základní",J1338,0)</f>
        <v>0</v>
      </c>
      <c r="BF1338" s="203">
        <f>IF(N1338="snížená",J1338,0)</f>
        <v>0</v>
      </c>
      <c r="BG1338" s="203">
        <f>IF(N1338="zákl. přenesená",J1338,0)</f>
        <v>0</v>
      </c>
      <c r="BH1338" s="203">
        <f>IF(N1338="sníž. přenesená",J1338,0)</f>
        <v>0</v>
      </c>
      <c r="BI1338" s="203">
        <f>IF(N1338="nulová",J1338,0)</f>
        <v>0</v>
      </c>
      <c r="BJ1338" s="17" t="s">
        <v>22</v>
      </c>
      <c r="BK1338" s="203">
        <f>ROUND(I1338*H1338,2)</f>
        <v>0</v>
      </c>
      <c r="BL1338" s="17" t="s">
        <v>166</v>
      </c>
      <c r="BM1338" s="17" t="s">
        <v>1382</v>
      </c>
    </row>
    <row r="1339" spans="2:51" s="12" customFormat="1" ht="13.5">
      <c r="B1339" s="204"/>
      <c r="C1339" s="205"/>
      <c r="D1339" s="206" t="s">
        <v>168</v>
      </c>
      <c r="E1339" s="207" t="s">
        <v>20</v>
      </c>
      <c r="F1339" s="208" t="s">
        <v>1108</v>
      </c>
      <c r="G1339" s="205"/>
      <c r="H1339" s="209" t="s">
        <v>20</v>
      </c>
      <c r="I1339" s="210"/>
      <c r="J1339" s="205"/>
      <c r="K1339" s="205"/>
      <c r="L1339" s="211"/>
      <c r="M1339" s="212"/>
      <c r="N1339" s="213"/>
      <c r="O1339" s="213"/>
      <c r="P1339" s="213"/>
      <c r="Q1339" s="213"/>
      <c r="R1339" s="213"/>
      <c r="S1339" s="213"/>
      <c r="T1339" s="214"/>
      <c r="AT1339" s="215" t="s">
        <v>168</v>
      </c>
      <c r="AU1339" s="215" t="s">
        <v>176</v>
      </c>
      <c r="AV1339" s="12" t="s">
        <v>22</v>
      </c>
      <c r="AW1339" s="12" t="s">
        <v>37</v>
      </c>
      <c r="AX1339" s="12" t="s">
        <v>73</v>
      </c>
      <c r="AY1339" s="215" t="s">
        <v>159</v>
      </c>
    </row>
    <row r="1340" spans="2:51" s="13" customFormat="1" ht="13.5">
      <c r="B1340" s="216"/>
      <c r="C1340" s="217"/>
      <c r="D1340" s="218" t="s">
        <v>168</v>
      </c>
      <c r="E1340" s="219" t="s">
        <v>20</v>
      </c>
      <c r="F1340" s="220" t="s">
        <v>1383</v>
      </c>
      <c r="G1340" s="217"/>
      <c r="H1340" s="221">
        <v>4</v>
      </c>
      <c r="I1340" s="222"/>
      <c r="J1340" s="217"/>
      <c r="K1340" s="217"/>
      <c r="L1340" s="223"/>
      <c r="M1340" s="224"/>
      <c r="N1340" s="225"/>
      <c r="O1340" s="225"/>
      <c r="P1340" s="225"/>
      <c r="Q1340" s="225"/>
      <c r="R1340" s="225"/>
      <c r="S1340" s="225"/>
      <c r="T1340" s="226"/>
      <c r="AT1340" s="227" t="s">
        <v>168</v>
      </c>
      <c r="AU1340" s="227" t="s">
        <v>176</v>
      </c>
      <c r="AV1340" s="13" t="s">
        <v>81</v>
      </c>
      <c r="AW1340" s="13" t="s">
        <v>37</v>
      </c>
      <c r="AX1340" s="13" t="s">
        <v>73</v>
      </c>
      <c r="AY1340" s="227" t="s">
        <v>159</v>
      </c>
    </row>
    <row r="1341" spans="2:65" s="1" customFormat="1" ht="22.5" customHeight="1">
      <c r="B1341" s="34"/>
      <c r="C1341" s="192" t="s">
        <v>1384</v>
      </c>
      <c r="D1341" s="192" t="s">
        <v>161</v>
      </c>
      <c r="E1341" s="193" t="s">
        <v>1385</v>
      </c>
      <c r="F1341" s="194" t="s">
        <v>1386</v>
      </c>
      <c r="G1341" s="195" t="s">
        <v>489</v>
      </c>
      <c r="H1341" s="196">
        <v>116.9</v>
      </c>
      <c r="I1341" s="197"/>
      <c r="J1341" s="198">
        <f>ROUND(I1341*H1341,2)</f>
        <v>0</v>
      </c>
      <c r="K1341" s="194" t="s">
        <v>165</v>
      </c>
      <c r="L1341" s="54"/>
      <c r="M1341" s="199" t="s">
        <v>20</v>
      </c>
      <c r="N1341" s="200" t="s">
        <v>44</v>
      </c>
      <c r="O1341" s="35"/>
      <c r="P1341" s="201">
        <f>O1341*H1341</f>
        <v>0</v>
      </c>
      <c r="Q1341" s="201">
        <v>0</v>
      </c>
      <c r="R1341" s="201">
        <f>Q1341*H1341</f>
        <v>0</v>
      </c>
      <c r="S1341" s="201">
        <v>0.065</v>
      </c>
      <c r="T1341" s="202">
        <f>S1341*H1341</f>
        <v>7.5985000000000005</v>
      </c>
      <c r="AR1341" s="17" t="s">
        <v>166</v>
      </c>
      <c r="AT1341" s="17" t="s">
        <v>161</v>
      </c>
      <c r="AU1341" s="17" t="s">
        <v>176</v>
      </c>
      <c r="AY1341" s="17" t="s">
        <v>159</v>
      </c>
      <c r="BE1341" s="203">
        <f>IF(N1341="základní",J1341,0)</f>
        <v>0</v>
      </c>
      <c r="BF1341" s="203">
        <f>IF(N1341="snížená",J1341,0)</f>
        <v>0</v>
      </c>
      <c r="BG1341" s="203">
        <f>IF(N1341="zákl. přenesená",J1341,0)</f>
        <v>0</v>
      </c>
      <c r="BH1341" s="203">
        <f>IF(N1341="sníž. přenesená",J1341,0)</f>
        <v>0</v>
      </c>
      <c r="BI1341" s="203">
        <f>IF(N1341="nulová",J1341,0)</f>
        <v>0</v>
      </c>
      <c r="BJ1341" s="17" t="s">
        <v>22</v>
      </c>
      <c r="BK1341" s="203">
        <f>ROUND(I1341*H1341,2)</f>
        <v>0</v>
      </c>
      <c r="BL1341" s="17" t="s">
        <v>166</v>
      </c>
      <c r="BM1341" s="17" t="s">
        <v>1387</v>
      </c>
    </row>
    <row r="1342" spans="2:51" s="12" customFormat="1" ht="13.5">
      <c r="B1342" s="204"/>
      <c r="C1342" s="205"/>
      <c r="D1342" s="206" t="s">
        <v>168</v>
      </c>
      <c r="E1342" s="207" t="s">
        <v>20</v>
      </c>
      <c r="F1342" s="208" t="s">
        <v>1388</v>
      </c>
      <c r="G1342" s="205"/>
      <c r="H1342" s="209" t="s">
        <v>20</v>
      </c>
      <c r="I1342" s="210"/>
      <c r="J1342" s="205"/>
      <c r="K1342" s="205"/>
      <c r="L1342" s="211"/>
      <c r="M1342" s="212"/>
      <c r="N1342" s="213"/>
      <c r="O1342" s="213"/>
      <c r="P1342" s="213"/>
      <c r="Q1342" s="213"/>
      <c r="R1342" s="213"/>
      <c r="S1342" s="213"/>
      <c r="T1342" s="214"/>
      <c r="AT1342" s="215" t="s">
        <v>168</v>
      </c>
      <c r="AU1342" s="215" t="s">
        <v>176</v>
      </c>
      <c r="AV1342" s="12" t="s">
        <v>22</v>
      </c>
      <c r="AW1342" s="12" t="s">
        <v>37</v>
      </c>
      <c r="AX1342" s="12" t="s">
        <v>73</v>
      </c>
      <c r="AY1342" s="215" t="s">
        <v>159</v>
      </c>
    </row>
    <row r="1343" spans="2:51" s="12" customFormat="1" ht="13.5">
      <c r="B1343" s="204"/>
      <c r="C1343" s="205"/>
      <c r="D1343" s="206" t="s">
        <v>168</v>
      </c>
      <c r="E1343" s="207" t="s">
        <v>20</v>
      </c>
      <c r="F1343" s="208" t="s">
        <v>1389</v>
      </c>
      <c r="G1343" s="205"/>
      <c r="H1343" s="209" t="s">
        <v>20</v>
      </c>
      <c r="I1343" s="210"/>
      <c r="J1343" s="205"/>
      <c r="K1343" s="205"/>
      <c r="L1343" s="211"/>
      <c r="M1343" s="212"/>
      <c r="N1343" s="213"/>
      <c r="O1343" s="213"/>
      <c r="P1343" s="213"/>
      <c r="Q1343" s="213"/>
      <c r="R1343" s="213"/>
      <c r="S1343" s="213"/>
      <c r="T1343" s="214"/>
      <c r="AT1343" s="215" t="s">
        <v>168</v>
      </c>
      <c r="AU1343" s="215" t="s">
        <v>176</v>
      </c>
      <c r="AV1343" s="12" t="s">
        <v>22</v>
      </c>
      <c r="AW1343" s="12" t="s">
        <v>37</v>
      </c>
      <c r="AX1343" s="12" t="s">
        <v>73</v>
      </c>
      <c r="AY1343" s="215" t="s">
        <v>159</v>
      </c>
    </row>
    <row r="1344" spans="2:51" s="12" customFormat="1" ht="13.5">
      <c r="B1344" s="204"/>
      <c r="C1344" s="205"/>
      <c r="D1344" s="206" t="s">
        <v>168</v>
      </c>
      <c r="E1344" s="207" t="s">
        <v>20</v>
      </c>
      <c r="F1344" s="208" t="s">
        <v>304</v>
      </c>
      <c r="G1344" s="205"/>
      <c r="H1344" s="209" t="s">
        <v>20</v>
      </c>
      <c r="I1344" s="210"/>
      <c r="J1344" s="205"/>
      <c r="K1344" s="205"/>
      <c r="L1344" s="211"/>
      <c r="M1344" s="212"/>
      <c r="N1344" s="213"/>
      <c r="O1344" s="213"/>
      <c r="P1344" s="213"/>
      <c r="Q1344" s="213"/>
      <c r="R1344" s="213"/>
      <c r="S1344" s="213"/>
      <c r="T1344" s="214"/>
      <c r="AT1344" s="215" t="s">
        <v>168</v>
      </c>
      <c r="AU1344" s="215" t="s">
        <v>176</v>
      </c>
      <c r="AV1344" s="12" t="s">
        <v>22</v>
      </c>
      <c r="AW1344" s="12" t="s">
        <v>37</v>
      </c>
      <c r="AX1344" s="12" t="s">
        <v>73</v>
      </c>
      <c r="AY1344" s="215" t="s">
        <v>159</v>
      </c>
    </row>
    <row r="1345" spans="2:51" s="13" customFormat="1" ht="13.5">
      <c r="B1345" s="216"/>
      <c r="C1345" s="217"/>
      <c r="D1345" s="206" t="s">
        <v>168</v>
      </c>
      <c r="E1345" s="240" t="s">
        <v>20</v>
      </c>
      <c r="F1345" s="238" t="s">
        <v>1390</v>
      </c>
      <c r="G1345" s="217"/>
      <c r="H1345" s="239">
        <v>15.9</v>
      </c>
      <c r="I1345" s="222"/>
      <c r="J1345" s="217"/>
      <c r="K1345" s="217"/>
      <c r="L1345" s="223"/>
      <c r="M1345" s="224"/>
      <c r="N1345" s="225"/>
      <c r="O1345" s="225"/>
      <c r="P1345" s="225"/>
      <c r="Q1345" s="225"/>
      <c r="R1345" s="225"/>
      <c r="S1345" s="225"/>
      <c r="T1345" s="226"/>
      <c r="AT1345" s="227" t="s">
        <v>168</v>
      </c>
      <c r="AU1345" s="227" t="s">
        <v>176</v>
      </c>
      <c r="AV1345" s="13" t="s">
        <v>81</v>
      </c>
      <c r="AW1345" s="13" t="s">
        <v>37</v>
      </c>
      <c r="AX1345" s="13" t="s">
        <v>73</v>
      </c>
      <c r="AY1345" s="227" t="s">
        <v>159</v>
      </c>
    </row>
    <row r="1346" spans="2:51" s="12" customFormat="1" ht="13.5">
      <c r="B1346" s="204"/>
      <c r="C1346" s="205"/>
      <c r="D1346" s="206" t="s">
        <v>168</v>
      </c>
      <c r="E1346" s="207" t="s">
        <v>20</v>
      </c>
      <c r="F1346" s="208" t="s">
        <v>317</v>
      </c>
      <c r="G1346" s="205"/>
      <c r="H1346" s="209" t="s">
        <v>20</v>
      </c>
      <c r="I1346" s="210"/>
      <c r="J1346" s="205"/>
      <c r="K1346" s="205"/>
      <c r="L1346" s="211"/>
      <c r="M1346" s="212"/>
      <c r="N1346" s="213"/>
      <c r="O1346" s="213"/>
      <c r="P1346" s="213"/>
      <c r="Q1346" s="213"/>
      <c r="R1346" s="213"/>
      <c r="S1346" s="213"/>
      <c r="T1346" s="214"/>
      <c r="AT1346" s="215" t="s">
        <v>168</v>
      </c>
      <c r="AU1346" s="215" t="s">
        <v>176</v>
      </c>
      <c r="AV1346" s="12" t="s">
        <v>22</v>
      </c>
      <c r="AW1346" s="12" t="s">
        <v>37</v>
      </c>
      <c r="AX1346" s="12" t="s">
        <v>73</v>
      </c>
      <c r="AY1346" s="215" t="s">
        <v>159</v>
      </c>
    </row>
    <row r="1347" spans="2:51" s="13" customFormat="1" ht="13.5">
      <c r="B1347" s="216"/>
      <c r="C1347" s="217"/>
      <c r="D1347" s="206" t="s">
        <v>168</v>
      </c>
      <c r="E1347" s="240" t="s">
        <v>20</v>
      </c>
      <c r="F1347" s="238" t="s">
        <v>1391</v>
      </c>
      <c r="G1347" s="217"/>
      <c r="H1347" s="239">
        <v>37.2</v>
      </c>
      <c r="I1347" s="222"/>
      <c r="J1347" s="217"/>
      <c r="K1347" s="217"/>
      <c r="L1347" s="223"/>
      <c r="M1347" s="224"/>
      <c r="N1347" s="225"/>
      <c r="O1347" s="225"/>
      <c r="P1347" s="225"/>
      <c r="Q1347" s="225"/>
      <c r="R1347" s="225"/>
      <c r="S1347" s="225"/>
      <c r="T1347" s="226"/>
      <c r="AT1347" s="227" t="s">
        <v>168</v>
      </c>
      <c r="AU1347" s="227" t="s">
        <v>176</v>
      </c>
      <c r="AV1347" s="13" t="s">
        <v>81</v>
      </c>
      <c r="AW1347" s="13" t="s">
        <v>37</v>
      </c>
      <c r="AX1347" s="13" t="s">
        <v>73</v>
      </c>
      <c r="AY1347" s="227" t="s">
        <v>159</v>
      </c>
    </row>
    <row r="1348" spans="2:51" s="12" customFormat="1" ht="13.5">
      <c r="B1348" s="204"/>
      <c r="C1348" s="205"/>
      <c r="D1348" s="206" t="s">
        <v>168</v>
      </c>
      <c r="E1348" s="207" t="s">
        <v>20</v>
      </c>
      <c r="F1348" s="208" t="s">
        <v>319</v>
      </c>
      <c r="G1348" s="205"/>
      <c r="H1348" s="209" t="s">
        <v>20</v>
      </c>
      <c r="I1348" s="210"/>
      <c r="J1348" s="205"/>
      <c r="K1348" s="205"/>
      <c r="L1348" s="211"/>
      <c r="M1348" s="212"/>
      <c r="N1348" s="213"/>
      <c r="O1348" s="213"/>
      <c r="P1348" s="213"/>
      <c r="Q1348" s="213"/>
      <c r="R1348" s="213"/>
      <c r="S1348" s="213"/>
      <c r="T1348" s="214"/>
      <c r="AT1348" s="215" t="s">
        <v>168</v>
      </c>
      <c r="AU1348" s="215" t="s">
        <v>176</v>
      </c>
      <c r="AV1348" s="12" t="s">
        <v>22</v>
      </c>
      <c r="AW1348" s="12" t="s">
        <v>37</v>
      </c>
      <c r="AX1348" s="12" t="s">
        <v>73</v>
      </c>
      <c r="AY1348" s="215" t="s">
        <v>159</v>
      </c>
    </row>
    <row r="1349" spans="2:51" s="13" customFormat="1" ht="13.5">
      <c r="B1349" s="216"/>
      <c r="C1349" s="217"/>
      <c r="D1349" s="206" t="s">
        <v>168</v>
      </c>
      <c r="E1349" s="240" t="s">
        <v>20</v>
      </c>
      <c r="F1349" s="238" t="s">
        <v>1392</v>
      </c>
      <c r="G1349" s="217"/>
      <c r="H1349" s="239">
        <v>36.8</v>
      </c>
      <c r="I1349" s="222"/>
      <c r="J1349" s="217"/>
      <c r="K1349" s="217"/>
      <c r="L1349" s="223"/>
      <c r="M1349" s="224"/>
      <c r="N1349" s="225"/>
      <c r="O1349" s="225"/>
      <c r="P1349" s="225"/>
      <c r="Q1349" s="225"/>
      <c r="R1349" s="225"/>
      <c r="S1349" s="225"/>
      <c r="T1349" s="226"/>
      <c r="AT1349" s="227" t="s">
        <v>168</v>
      </c>
      <c r="AU1349" s="227" t="s">
        <v>176</v>
      </c>
      <c r="AV1349" s="13" t="s">
        <v>81</v>
      </c>
      <c r="AW1349" s="13" t="s">
        <v>37</v>
      </c>
      <c r="AX1349" s="13" t="s">
        <v>73</v>
      </c>
      <c r="AY1349" s="227" t="s">
        <v>159</v>
      </c>
    </row>
    <row r="1350" spans="2:51" s="12" customFormat="1" ht="13.5">
      <c r="B1350" s="204"/>
      <c r="C1350" s="205"/>
      <c r="D1350" s="206" t="s">
        <v>168</v>
      </c>
      <c r="E1350" s="207" t="s">
        <v>20</v>
      </c>
      <c r="F1350" s="208" t="s">
        <v>306</v>
      </c>
      <c r="G1350" s="205"/>
      <c r="H1350" s="209" t="s">
        <v>20</v>
      </c>
      <c r="I1350" s="210"/>
      <c r="J1350" s="205"/>
      <c r="K1350" s="205"/>
      <c r="L1350" s="211"/>
      <c r="M1350" s="212"/>
      <c r="N1350" s="213"/>
      <c r="O1350" s="213"/>
      <c r="P1350" s="213"/>
      <c r="Q1350" s="213"/>
      <c r="R1350" s="213"/>
      <c r="S1350" s="213"/>
      <c r="T1350" s="214"/>
      <c r="AT1350" s="215" t="s">
        <v>168</v>
      </c>
      <c r="AU1350" s="215" t="s">
        <v>176</v>
      </c>
      <c r="AV1350" s="12" t="s">
        <v>22</v>
      </c>
      <c r="AW1350" s="12" t="s">
        <v>37</v>
      </c>
      <c r="AX1350" s="12" t="s">
        <v>73</v>
      </c>
      <c r="AY1350" s="215" t="s">
        <v>159</v>
      </c>
    </row>
    <row r="1351" spans="2:51" s="13" customFormat="1" ht="13.5">
      <c r="B1351" s="216"/>
      <c r="C1351" s="217"/>
      <c r="D1351" s="206" t="s">
        <v>168</v>
      </c>
      <c r="E1351" s="240" t="s">
        <v>20</v>
      </c>
      <c r="F1351" s="238" t="s">
        <v>1393</v>
      </c>
      <c r="G1351" s="217"/>
      <c r="H1351" s="239">
        <v>13.4</v>
      </c>
      <c r="I1351" s="222"/>
      <c r="J1351" s="217"/>
      <c r="K1351" s="217"/>
      <c r="L1351" s="223"/>
      <c r="M1351" s="224"/>
      <c r="N1351" s="225"/>
      <c r="O1351" s="225"/>
      <c r="P1351" s="225"/>
      <c r="Q1351" s="225"/>
      <c r="R1351" s="225"/>
      <c r="S1351" s="225"/>
      <c r="T1351" s="226"/>
      <c r="AT1351" s="227" t="s">
        <v>168</v>
      </c>
      <c r="AU1351" s="227" t="s">
        <v>176</v>
      </c>
      <c r="AV1351" s="13" t="s">
        <v>81</v>
      </c>
      <c r="AW1351" s="13" t="s">
        <v>37</v>
      </c>
      <c r="AX1351" s="13" t="s">
        <v>73</v>
      </c>
      <c r="AY1351" s="227" t="s">
        <v>159</v>
      </c>
    </row>
    <row r="1352" spans="2:51" s="12" customFormat="1" ht="13.5">
      <c r="B1352" s="204"/>
      <c r="C1352" s="205"/>
      <c r="D1352" s="206" t="s">
        <v>168</v>
      </c>
      <c r="E1352" s="207" t="s">
        <v>20</v>
      </c>
      <c r="F1352" s="208" t="s">
        <v>308</v>
      </c>
      <c r="G1352" s="205"/>
      <c r="H1352" s="209" t="s">
        <v>20</v>
      </c>
      <c r="I1352" s="210"/>
      <c r="J1352" s="205"/>
      <c r="K1352" s="205"/>
      <c r="L1352" s="211"/>
      <c r="M1352" s="212"/>
      <c r="N1352" s="213"/>
      <c r="O1352" s="213"/>
      <c r="P1352" s="213"/>
      <c r="Q1352" s="213"/>
      <c r="R1352" s="213"/>
      <c r="S1352" s="213"/>
      <c r="T1352" s="214"/>
      <c r="AT1352" s="215" t="s">
        <v>168</v>
      </c>
      <c r="AU1352" s="215" t="s">
        <v>176</v>
      </c>
      <c r="AV1352" s="12" t="s">
        <v>22</v>
      </c>
      <c r="AW1352" s="12" t="s">
        <v>37</v>
      </c>
      <c r="AX1352" s="12" t="s">
        <v>73</v>
      </c>
      <c r="AY1352" s="215" t="s">
        <v>159</v>
      </c>
    </row>
    <row r="1353" spans="2:51" s="13" customFormat="1" ht="13.5">
      <c r="B1353" s="216"/>
      <c r="C1353" s="217"/>
      <c r="D1353" s="218" t="s">
        <v>168</v>
      </c>
      <c r="E1353" s="219" t="s">
        <v>20</v>
      </c>
      <c r="F1353" s="220" t="s">
        <v>1394</v>
      </c>
      <c r="G1353" s="217"/>
      <c r="H1353" s="221">
        <v>13.6</v>
      </c>
      <c r="I1353" s="222"/>
      <c r="J1353" s="217"/>
      <c r="K1353" s="217"/>
      <c r="L1353" s="223"/>
      <c r="M1353" s="224"/>
      <c r="N1353" s="225"/>
      <c r="O1353" s="225"/>
      <c r="P1353" s="225"/>
      <c r="Q1353" s="225"/>
      <c r="R1353" s="225"/>
      <c r="S1353" s="225"/>
      <c r="T1353" s="226"/>
      <c r="AT1353" s="227" t="s">
        <v>168</v>
      </c>
      <c r="AU1353" s="227" t="s">
        <v>176</v>
      </c>
      <c r="AV1353" s="13" t="s">
        <v>81</v>
      </c>
      <c r="AW1353" s="13" t="s">
        <v>37</v>
      </c>
      <c r="AX1353" s="13" t="s">
        <v>73</v>
      </c>
      <c r="AY1353" s="227" t="s">
        <v>159</v>
      </c>
    </row>
    <row r="1354" spans="2:65" s="1" customFormat="1" ht="22.5" customHeight="1">
      <c r="B1354" s="34"/>
      <c r="C1354" s="192" t="s">
        <v>1395</v>
      </c>
      <c r="D1354" s="192" t="s">
        <v>161</v>
      </c>
      <c r="E1354" s="193" t="s">
        <v>1396</v>
      </c>
      <c r="F1354" s="194" t="s">
        <v>1397</v>
      </c>
      <c r="G1354" s="195" t="s">
        <v>489</v>
      </c>
      <c r="H1354" s="196">
        <v>20.8</v>
      </c>
      <c r="I1354" s="197"/>
      <c r="J1354" s="198">
        <f>ROUND(I1354*H1354,2)</f>
        <v>0</v>
      </c>
      <c r="K1354" s="194" t="s">
        <v>165</v>
      </c>
      <c r="L1354" s="54"/>
      <c r="M1354" s="199" t="s">
        <v>20</v>
      </c>
      <c r="N1354" s="200" t="s">
        <v>44</v>
      </c>
      <c r="O1354" s="35"/>
      <c r="P1354" s="201">
        <f>O1354*H1354</f>
        <v>0</v>
      </c>
      <c r="Q1354" s="201">
        <v>0</v>
      </c>
      <c r="R1354" s="201">
        <f>Q1354*H1354</f>
        <v>0</v>
      </c>
      <c r="S1354" s="201">
        <v>0.097</v>
      </c>
      <c r="T1354" s="202">
        <f>S1354*H1354</f>
        <v>2.0176000000000003</v>
      </c>
      <c r="AR1354" s="17" t="s">
        <v>166</v>
      </c>
      <c r="AT1354" s="17" t="s">
        <v>161</v>
      </c>
      <c r="AU1354" s="17" t="s">
        <v>176</v>
      </c>
      <c r="AY1354" s="17" t="s">
        <v>159</v>
      </c>
      <c r="BE1354" s="203">
        <f>IF(N1354="základní",J1354,0)</f>
        <v>0</v>
      </c>
      <c r="BF1354" s="203">
        <f>IF(N1354="snížená",J1354,0)</f>
        <v>0</v>
      </c>
      <c r="BG1354" s="203">
        <f>IF(N1354="zákl. přenesená",J1354,0)</f>
        <v>0</v>
      </c>
      <c r="BH1354" s="203">
        <f>IF(N1354="sníž. přenesená",J1354,0)</f>
        <v>0</v>
      </c>
      <c r="BI1354" s="203">
        <f>IF(N1354="nulová",J1354,0)</f>
        <v>0</v>
      </c>
      <c r="BJ1354" s="17" t="s">
        <v>22</v>
      </c>
      <c r="BK1354" s="203">
        <f>ROUND(I1354*H1354,2)</f>
        <v>0</v>
      </c>
      <c r="BL1354" s="17" t="s">
        <v>166</v>
      </c>
      <c r="BM1354" s="17" t="s">
        <v>1398</v>
      </c>
    </row>
    <row r="1355" spans="2:51" s="12" customFormat="1" ht="27">
      <c r="B1355" s="204"/>
      <c r="C1355" s="205"/>
      <c r="D1355" s="206" t="s">
        <v>168</v>
      </c>
      <c r="E1355" s="207" t="s">
        <v>20</v>
      </c>
      <c r="F1355" s="208" t="s">
        <v>1088</v>
      </c>
      <c r="G1355" s="205"/>
      <c r="H1355" s="209" t="s">
        <v>20</v>
      </c>
      <c r="I1355" s="210"/>
      <c r="J1355" s="205"/>
      <c r="K1355" s="205"/>
      <c r="L1355" s="211"/>
      <c r="M1355" s="212"/>
      <c r="N1355" s="213"/>
      <c r="O1355" s="213"/>
      <c r="P1355" s="213"/>
      <c r="Q1355" s="213"/>
      <c r="R1355" s="213"/>
      <c r="S1355" s="213"/>
      <c r="T1355" s="214"/>
      <c r="AT1355" s="215" t="s">
        <v>168</v>
      </c>
      <c r="AU1355" s="215" t="s">
        <v>176</v>
      </c>
      <c r="AV1355" s="12" t="s">
        <v>22</v>
      </c>
      <c r="AW1355" s="12" t="s">
        <v>37</v>
      </c>
      <c r="AX1355" s="12" t="s">
        <v>73</v>
      </c>
      <c r="AY1355" s="215" t="s">
        <v>159</v>
      </c>
    </row>
    <row r="1356" spans="2:51" s="12" customFormat="1" ht="13.5">
      <c r="B1356" s="204"/>
      <c r="C1356" s="205"/>
      <c r="D1356" s="206" t="s">
        <v>168</v>
      </c>
      <c r="E1356" s="207" t="s">
        <v>20</v>
      </c>
      <c r="F1356" s="208" t="s">
        <v>170</v>
      </c>
      <c r="G1356" s="205"/>
      <c r="H1356" s="209" t="s">
        <v>20</v>
      </c>
      <c r="I1356" s="210"/>
      <c r="J1356" s="205"/>
      <c r="K1356" s="205"/>
      <c r="L1356" s="211"/>
      <c r="M1356" s="212"/>
      <c r="N1356" s="213"/>
      <c r="O1356" s="213"/>
      <c r="P1356" s="213"/>
      <c r="Q1356" s="213"/>
      <c r="R1356" s="213"/>
      <c r="S1356" s="213"/>
      <c r="T1356" s="214"/>
      <c r="AT1356" s="215" t="s">
        <v>168</v>
      </c>
      <c r="AU1356" s="215" t="s">
        <v>176</v>
      </c>
      <c r="AV1356" s="12" t="s">
        <v>22</v>
      </c>
      <c r="AW1356" s="12" t="s">
        <v>37</v>
      </c>
      <c r="AX1356" s="12" t="s">
        <v>73</v>
      </c>
      <c r="AY1356" s="215" t="s">
        <v>159</v>
      </c>
    </row>
    <row r="1357" spans="2:51" s="12" customFormat="1" ht="13.5">
      <c r="B1357" s="204"/>
      <c r="C1357" s="205"/>
      <c r="D1357" s="206" t="s">
        <v>168</v>
      </c>
      <c r="E1357" s="207" t="s">
        <v>20</v>
      </c>
      <c r="F1357" s="208" t="s">
        <v>1399</v>
      </c>
      <c r="G1357" s="205"/>
      <c r="H1357" s="209" t="s">
        <v>20</v>
      </c>
      <c r="I1357" s="210"/>
      <c r="J1357" s="205"/>
      <c r="K1357" s="205"/>
      <c r="L1357" s="211"/>
      <c r="M1357" s="212"/>
      <c r="N1357" s="213"/>
      <c r="O1357" s="213"/>
      <c r="P1357" s="213"/>
      <c r="Q1357" s="213"/>
      <c r="R1357" s="213"/>
      <c r="S1357" s="213"/>
      <c r="T1357" s="214"/>
      <c r="AT1357" s="215" t="s">
        <v>168</v>
      </c>
      <c r="AU1357" s="215" t="s">
        <v>176</v>
      </c>
      <c r="AV1357" s="12" t="s">
        <v>22</v>
      </c>
      <c r="AW1357" s="12" t="s">
        <v>37</v>
      </c>
      <c r="AX1357" s="12" t="s">
        <v>73</v>
      </c>
      <c r="AY1357" s="215" t="s">
        <v>159</v>
      </c>
    </row>
    <row r="1358" spans="2:51" s="12" customFormat="1" ht="13.5">
      <c r="B1358" s="204"/>
      <c r="C1358" s="205"/>
      <c r="D1358" s="206" t="s">
        <v>168</v>
      </c>
      <c r="E1358" s="207" t="s">
        <v>20</v>
      </c>
      <c r="F1358" s="208" t="s">
        <v>304</v>
      </c>
      <c r="G1358" s="205"/>
      <c r="H1358" s="209" t="s">
        <v>20</v>
      </c>
      <c r="I1358" s="210"/>
      <c r="J1358" s="205"/>
      <c r="K1358" s="205"/>
      <c r="L1358" s="211"/>
      <c r="M1358" s="212"/>
      <c r="N1358" s="213"/>
      <c r="O1358" s="213"/>
      <c r="P1358" s="213"/>
      <c r="Q1358" s="213"/>
      <c r="R1358" s="213"/>
      <c r="S1358" s="213"/>
      <c r="T1358" s="214"/>
      <c r="AT1358" s="215" t="s">
        <v>168</v>
      </c>
      <c r="AU1358" s="215" t="s">
        <v>176</v>
      </c>
      <c r="AV1358" s="12" t="s">
        <v>22</v>
      </c>
      <c r="AW1358" s="12" t="s">
        <v>37</v>
      </c>
      <c r="AX1358" s="12" t="s">
        <v>73</v>
      </c>
      <c r="AY1358" s="215" t="s">
        <v>159</v>
      </c>
    </row>
    <row r="1359" spans="2:51" s="13" customFormat="1" ht="13.5">
      <c r="B1359" s="216"/>
      <c r="C1359" s="217"/>
      <c r="D1359" s="218" t="s">
        <v>168</v>
      </c>
      <c r="E1359" s="219" t="s">
        <v>20</v>
      </c>
      <c r="F1359" s="220" t="s">
        <v>1400</v>
      </c>
      <c r="G1359" s="217"/>
      <c r="H1359" s="221">
        <v>20.8</v>
      </c>
      <c r="I1359" s="222"/>
      <c r="J1359" s="217"/>
      <c r="K1359" s="217"/>
      <c r="L1359" s="223"/>
      <c r="M1359" s="224"/>
      <c r="N1359" s="225"/>
      <c r="O1359" s="225"/>
      <c r="P1359" s="225"/>
      <c r="Q1359" s="225"/>
      <c r="R1359" s="225"/>
      <c r="S1359" s="225"/>
      <c r="T1359" s="226"/>
      <c r="AT1359" s="227" t="s">
        <v>168</v>
      </c>
      <c r="AU1359" s="227" t="s">
        <v>176</v>
      </c>
      <c r="AV1359" s="13" t="s">
        <v>81</v>
      </c>
      <c r="AW1359" s="13" t="s">
        <v>37</v>
      </c>
      <c r="AX1359" s="13" t="s">
        <v>73</v>
      </c>
      <c r="AY1359" s="227" t="s">
        <v>159</v>
      </c>
    </row>
    <row r="1360" spans="2:65" s="1" customFormat="1" ht="22.5" customHeight="1">
      <c r="B1360" s="34"/>
      <c r="C1360" s="192" t="s">
        <v>1401</v>
      </c>
      <c r="D1360" s="192" t="s">
        <v>161</v>
      </c>
      <c r="E1360" s="193" t="s">
        <v>1402</v>
      </c>
      <c r="F1360" s="194" t="s">
        <v>1403</v>
      </c>
      <c r="G1360" s="195" t="s">
        <v>235</v>
      </c>
      <c r="H1360" s="196">
        <v>103.379</v>
      </c>
      <c r="I1360" s="197"/>
      <c r="J1360" s="198">
        <f>ROUND(I1360*H1360,2)</f>
        <v>0</v>
      </c>
      <c r="K1360" s="194" t="s">
        <v>165</v>
      </c>
      <c r="L1360" s="54"/>
      <c r="M1360" s="199" t="s">
        <v>20</v>
      </c>
      <c r="N1360" s="200" t="s">
        <v>44</v>
      </c>
      <c r="O1360" s="35"/>
      <c r="P1360" s="201">
        <f>O1360*H1360</f>
        <v>0</v>
      </c>
      <c r="Q1360" s="201">
        <v>0</v>
      </c>
      <c r="R1360" s="201">
        <f>Q1360*H1360</f>
        <v>0</v>
      </c>
      <c r="S1360" s="201">
        <v>0.057</v>
      </c>
      <c r="T1360" s="202">
        <f>S1360*H1360</f>
        <v>5.892603</v>
      </c>
      <c r="AR1360" s="17" t="s">
        <v>166</v>
      </c>
      <c r="AT1360" s="17" t="s">
        <v>161</v>
      </c>
      <c r="AU1360" s="17" t="s">
        <v>176</v>
      </c>
      <c r="AY1360" s="17" t="s">
        <v>159</v>
      </c>
      <c r="BE1360" s="203">
        <f>IF(N1360="základní",J1360,0)</f>
        <v>0</v>
      </c>
      <c r="BF1360" s="203">
        <f>IF(N1360="snížená",J1360,0)</f>
        <v>0</v>
      </c>
      <c r="BG1360" s="203">
        <f>IF(N1360="zákl. přenesená",J1360,0)</f>
        <v>0</v>
      </c>
      <c r="BH1360" s="203">
        <f>IF(N1360="sníž. přenesená",J1360,0)</f>
        <v>0</v>
      </c>
      <c r="BI1360" s="203">
        <f>IF(N1360="nulová",J1360,0)</f>
        <v>0</v>
      </c>
      <c r="BJ1360" s="17" t="s">
        <v>22</v>
      </c>
      <c r="BK1360" s="203">
        <f>ROUND(I1360*H1360,2)</f>
        <v>0</v>
      </c>
      <c r="BL1360" s="17" t="s">
        <v>166</v>
      </c>
      <c r="BM1360" s="17" t="s">
        <v>1404</v>
      </c>
    </row>
    <row r="1361" spans="2:51" s="12" customFormat="1" ht="27">
      <c r="B1361" s="204"/>
      <c r="C1361" s="205"/>
      <c r="D1361" s="206" t="s">
        <v>168</v>
      </c>
      <c r="E1361" s="207" t="s">
        <v>20</v>
      </c>
      <c r="F1361" s="208" t="s">
        <v>1107</v>
      </c>
      <c r="G1361" s="205"/>
      <c r="H1361" s="209" t="s">
        <v>20</v>
      </c>
      <c r="I1361" s="210"/>
      <c r="J1361" s="205"/>
      <c r="K1361" s="205"/>
      <c r="L1361" s="211"/>
      <c r="M1361" s="212"/>
      <c r="N1361" s="213"/>
      <c r="O1361" s="213"/>
      <c r="P1361" s="213"/>
      <c r="Q1361" s="213"/>
      <c r="R1361" s="213"/>
      <c r="S1361" s="213"/>
      <c r="T1361" s="214"/>
      <c r="AT1361" s="215" t="s">
        <v>168</v>
      </c>
      <c r="AU1361" s="215" t="s">
        <v>176</v>
      </c>
      <c r="AV1361" s="12" t="s">
        <v>22</v>
      </c>
      <c r="AW1361" s="12" t="s">
        <v>37</v>
      </c>
      <c r="AX1361" s="12" t="s">
        <v>73</v>
      </c>
      <c r="AY1361" s="215" t="s">
        <v>159</v>
      </c>
    </row>
    <row r="1362" spans="2:51" s="12" customFormat="1" ht="13.5">
      <c r="B1362" s="204"/>
      <c r="C1362" s="205"/>
      <c r="D1362" s="206" t="s">
        <v>168</v>
      </c>
      <c r="E1362" s="207" t="s">
        <v>20</v>
      </c>
      <c r="F1362" s="208" t="s">
        <v>170</v>
      </c>
      <c r="G1362" s="205"/>
      <c r="H1362" s="209" t="s">
        <v>20</v>
      </c>
      <c r="I1362" s="210"/>
      <c r="J1362" s="205"/>
      <c r="K1362" s="205"/>
      <c r="L1362" s="211"/>
      <c r="M1362" s="212"/>
      <c r="N1362" s="213"/>
      <c r="O1362" s="213"/>
      <c r="P1362" s="213"/>
      <c r="Q1362" s="213"/>
      <c r="R1362" s="213"/>
      <c r="S1362" s="213"/>
      <c r="T1362" s="214"/>
      <c r="AT1362" s="215" t="s">
        <v>168</v>
      </c>
      <c r="AU1362" s="215" t="s">
        <v>176</v>
      </c>
      <c r="AV1362" s="12" t="s">
        <v>22</v>
      </c>
      <c r="AW1362" s="12" t="s">
        <v>37</v>
      </c>
      <c r="AX1362" s="12" t="s">
        <v>73</v>
      </c>
      <c r="AY1362" s="215" t="s">
        <v>159</v>
      </c>
    </row>
    <row r="1363" spans="2:51" s="12" customFormat="1" ht="13.5">
      <c r="B1363" s="204"/>
      <c r="C1363" s="205"/>
      <c r="D1363" s="206" t="s">
        <v>168</v>
      </c>
      <c r="E1363" s="207" t="s">
        <v>20</v>
      </c>
      <c r="F1363" s="208" t="s">
        <v>304</v>
      </c>
      <c r="G1363" s="205"/>
      <c r="H1363" s="209" t="s">
        <v>20</v>
      </c>
      <c r="I1363" s="210"/>
      <c r="J1363" s="205"/>
      <c r="K1363" s="205"/>
      <c r="L1363" s="211"/>
      <c r="M1363" s="212"/>
      <c r="N1363" s="213"/>
      <c r="O1363" s="213"/>
      <c r="P1363" s="213"/>
      <c r="Q1363" s="213"/>
      <c r="R1363" s="213"/>
      <c r="S1363" s="213"/>
      <c r="T1363" s="214"/>
      <c r="AT1363" s="215" t="s">
        <v>168</v>
      </c>
      <c r="AU1363" s="215" t="s">
        <v>176</v>
      </c>
      <c r="AV1363" s="12" t="s">
        <v>22</v>
      </c>
      <c r="AW1363" s="12" t="s">
        <v>37</v>
      </c>
      <c r="AX1363" s="12" t="s">
        <v>73</v>
      </c>
      <c r="AY1363" s="215" t="s">
        <v>159</v>
      </c>
    </row>
    <row r="1364" spans="2:51" s="13" customFormat="1" ht="13.5">
      <c r="B1364" s="216"/>
      <c r="C1364" s="217"/>
      <c r="D1364" s="206" t="s">
        <v>168</v>
      </c>
      <c r="E1364" s="240" t="s">
        <v>20</v>
      </c>
      <c r="F1364" s="238" t="s">
        <v>1405</v>
      </c>
      <c r="G1364" s="217"/>
      <c r="H1364" s="239">
        <v>4.93</v>
      </c>
      <c r="I1364" s="222"/>
      <c r="J1364" s="217"/>
      <c r="K1364" s="217"/>
      <c r="L1364" s="223"/>
      <c r="M1364" s="224"/>
      <c r="N1364" s="225"/>
      <c r="O1364" s="225"/>
      <c r="P1364" s="225"/>
      <c r="Q1364" s="225"/>
      <c r="R1364" s="225"/>
      <c r="S1364" s="225"/>
      <c r="T1364" s="226"/>
      <c r="AT1364" s="227" t="s">
        <v>168</v>
      </c>
      <c r="AU1364" s="227" t="s">
        <v>176</v>
      </c>
      <c r="AV1364" s="13" t="s">
        <v>81</v>
      </c>
      <c r="AW1364" s="13" t="s">
        <v>37</v>
      </c>
      <c r="AX1364" s="13" t="s">
        <v>73</v>
      </c>
      <c r="AY1364" s="227" t="s">
        <v>159</v>
      </c>
    </row>
    <row r="1365" spans="2:51" s="13" customFormat="1" ht="13.5">
      <c r="B1365" s="216"/>
      <c r="C1365" s="217"/>
      <c r="D1365" s="206" t="s">
        <v>168</v>
      </c>
      <c r="E1365" s="240" t="s">
        <v>20</v>
      </c>
      <c r="F1365" s="238" t="s">
        <v>1406</v>
      </c>
      <c r="G1365" s="217"/>
      <c r="H1365" s="239">
        <v>17.09</v>
      </c>
      <c r="I1365" s="222"/>
      <c r="J1365" s="217"/>
      <c r="K1365" s="217"/>
      <c r="L1365" s="223"/>
      <c r="M1365" s="224"/>
      <c r="N1365" s="225"/>
      <c r="O1365" s="225"/>
      <c r="P1365" s="225"/>
      <c r="Q1365" s="225"/>
      <c r="R1365" s="225"/>
      <c r="S1365" s="225"/>
      <c r="T1365" s="226"/>
      <c r="AT1365" s="227" t="s">
        <v>168</v>
      </c>
      <c r="AU1365" s="227" t="s">
        <v>176</v>
      </c>
      <c r="AV1365" s="13" t="s">
        <v>81</v>
      </c>
      <c r="AW1365" s="13" t="s">
        <v>37</v>
      </c>
      <c r="AX1365" s="13" t="s">
        <v>73</v>
      </c>
      <c r="AY1365" s="227" t="s">
        <v>159</v>
      </c>
    </row>
    <row r="1366" spans="2:51" s="13" customFormat="1" ht="13.5">
      <c r="B1366" s="216"/>
      <c r="C1366" s="217"/>
      <c r="D1366" s="206" t="s">
        <v>168</v>
      </c>
      <c r="E1366" s="240" t="s">
        <v>20</v>
      </c>
      <c r="F1366" s="238" t="s">
        <v>1407</v>
      </c>
      <c r="G1366" s="217"/>
      <c r="H1366" s="239">
        <v>20.4</v>
      </c>
      <c r="I1366" s="222"/>
      <c r="J1366" s="217"/>
      <c r="K1366" s="217"/>
      <c r="L1366" s="223"/>
      <c r="M1366" s="224"/>
      <c r="N1366" s="225"/>
      <c r="O1366" s="225"/>
      <c r="P1366" s="225"/>
      <c r="Q1366" s="225"/>
      <c r="R1366" s="225"/>
      <c r="S1366" s="225"/>
      <c r="T1366" s="226"/>
      <c r="AT1366" s="227" t="s">
        <v>168</v>
      </c>
      <c r="AU1366" s="227" t="s">
        <v>176</v>
      </c>
      <c r="AV1366" s="13" t="s">
        <v>81</v>
      </c>
      <c r="AW1366" s="13" t="s">
        <v>37</v>
      </c>
      <c r="AX1366" s="13" t="s">
        <v>73</v>
      </c>
      <c r="AY1366" s="227" t="s">
        <v>159</v>
      </c>
    </row>
    <row r="1367" spans="2:51" s="12" customFormat="1" ht="13.5">
      <c r="B1367" s="204"/>
      <c r="C1367" s="205"/>
      <c r="D1367" s="206" t="s">
        <v>168</v>
      </c>
      <c r="E1367" s="207" t="s">
        <v>20</v>
      </c>
      <c r="F1367" s="208" t="s">
        <v>317</v>
      </c>
      <c r="G1367" s="205"/>
      <c r="H1367" s="209" t="s">
        <v>20</v>
      </c>
      <c r="I1367" s="210"/>
      <c r="J1367" s="205"/>
      <c r="K1367" s="205"/>
      <c r="L1367" s="211"/>
      <c r="M1367" s="212"/>
      <c r="N1367" s="213"/>
      <c r="O1367" s="213"/>
      <c r="P1367" s="213"/>
      <c r="Q1367" s="213"/>
      <c r="R1367" s="213"/>
      <c r="S1367" s="213"/>
      <c r="T1367" s="214"/>
      <c r="AT1367" s="215" t="s">
        <v>168</v>
      </c>
      <c r="AU1367" s="215" t="s">
        <v>176</v>
      </c>
      <c r="AV1367" s="12" t="s">
        <v>22</v>
      </c>
      <c r="AW1367" s="12" t="s">
        <v>37</v>
      </c>
      <c r="AX1367" s="12" t="s">
        <v>73</v>
      </c>
      <c r="AY1367" s="215" t="s">
        <v>159</v>
      </c>
    </row>
    <row r="1368" spans="2:51" s="13" customFormat="1" ht="13.5">
      <c r="B1368" s="216"/>
      <c r="C1368" s="217"/>
      <c r="D1368" s="206" t="s">
        <v>168</v>
      </c>
      <c r="E1368" s="240" t="s">
        <v>20</v>
      </c>
      <c r="F1368" s="238" t="s">
        <v>1408</v>
      </c>
      <c r="G1368" s="217"/>
      <c r="H1368" s="239">
        <v>3.282</v>
      </c>
      <c r="I1368" s="222"/>
      <c r="J1368" s="217"/>
      <c r="K1368" s="217"/>
      <c r="L1368" s="223"/>
      <c r="M1368" s="224"/>
      <c r="N1368" s="225"/>
      <c r="O1368" s="225"/>
      <c r="P1368" s="225"/>
      <c r="Q1368" s="225"/>
      <c r="R1368" s="225"/>
      <c r="S1368" s="225"/>
      <c r="T1368" s="226"/>
      <c r="AT1368" s="227" t="s">
        <v>168</v>
      </c>
      <c r="AU1368" s="227" t="s">
        <v>176</v>
      </c>
      <c r="AV1368" s="13" t="s">
        <v>81</v>
      </c>
      <c r="AW1368" s="13" t="s">
        <v>37</v>
      </c>
      <c r="AX1368" s="13" t="s">
        <v>73</v>
      </c>
      <c r="AY1368" s="227" t="s">
        <v>159</v>
      </c>
    </row>
    <row r="1369" spans="2:51" s="12" customFormat="1" ht="13.5">
      <c r="B1369" s="204"/>
      <c r="C1369" s="205"/>
      <c r="D1369" s="206" t="s">
        <v>168</v>
      </c>
      <c r="E1369" s="207" t="s">
        <v>20</v>
      </c>
      <c r="F1369" s="208" t="s">
        <v>319</v>
      </c>
      <c r="G1369" s="205"/>
      <c r="H1369" s="209" t="s">
        <v>20</v>
      </c>
      <c r="I1369" s="210"/>
      <c r="J1369" s="205"/>
      <c r="K1369" s="205"/>
      <c r="L1369" s="211"/>
      <c r="M1369" s="212"/>
      <c r="N1369" s="213"/>
      <c r="O1369" s="213"/>
      <c r="P1369" s="213"/>
      <c r="Q1369" s="213"/>
      <c r="R1369" s="213"/>
      <c r="S1369" s="213"/>
      <c r="T1369" s="214"/>
      <c r="AT1369" s="215" t="s">
        <v>168</v>
      </c>
      <c r="AU1369" s="215" t="s">
        <v>176</v>
      </c>
      <c r="AV1369" s="12" t="s">
        <v>22</v>
      </c>
      <c r="AW1369" s="12" t="s">
        <v>37</v>
      </c>
      <c r="AX1369" s="12" t="s">
        <v>73</v>
      </c>
      <c r="AY1369" s="215" t="s">
        <v>159</v>
      </c>
    </row>
    <row r="1370" spans="2:51" s="13" customFormat="1" ht="13.5">
      <c r="B1370" s="216"/>
      <c r="C1370" s="217"/>
      <c r="D1370" s="206" t="s">
        <v>168</v>
      </c>
      <c r="E1370" s="240" t="s">
        <v>20</v>
      </c>
      <c r="F1370" s="238" t="s">
        <v>1409</v>
      </c>
      <c r="G1370" s="217"/>
      <c r="H1370" s="239">
        <v>26.97</v>
      </c>
      <c r="I1370" s="222"/>
      <c r="J1370" s="217"/>
      <c r="K1370" s="217"/>
      <c r="L1370" s="223"/>
      <c r="M1370" s="224"/>
      <c r="N1370" s="225"/>
      <c r="O1370" s="225"/>
      <c r="P1370" s="225"/>
      <c r="Q1370" s="225"/>
      <c r="R1370" s="225"/>
      <c r="S1370" s="225"/>
      <c r="T1370" s="226"/>
      <c r="AT1370" s="227" t="s">
        <v>168</v>
      </c>
      <c r="AU1370" s="227" t="s">
        <v>176</v>
      </c>
      <c r="AV1370" s="13" t="s">
        <v>81</v>
      </c>
      <c r="AW1370" s="13" t="s">
        <v>37</v>
      </c>
      <c r="AX1370" s="13" t="s">
        <v>73</v>
      </c>
      <c r="AY1370" s="227" t="s">
        <v>159</v>
      </c>
    </row>
    <row r="1371" spans="2:51" s="12" customFormat="1" ht="13.5">
      <c r="B1371" s="204"/>
      <c r="C1371" s="205"/>
      <c r="D1371" s="206" t="s">
        <v>168</v>
      </c>
      <c r="E1371" s="207" t="s">
        <v>20</v>
      </c>
      <c r="F1371" s="208" t="s">
        <v>306</v>
      </c>
      <c r="G1371" s="205"/>
      <c r="H1371" s="209" t="s">
        <v>20</v>
      </c>
      <c r="I1371" s="210"/>
      <c r="J1371" s="205"/>
      <c r="K1371" s="205"/>
      <c r="L1371" s="211"/>
      <c r="M1371" s="212"/>
      <c r="N1371" s="213"/>
      <c r="O1371" s="213"/>
      <c r="P1371" s="213"/>
      <c r="Q1371" s="213"/>
      <c r="R1371" s="213"/>
      <c r="S1371" s="213"/>
      <c r="T1371" s="214"/>
      <c r="AT1371" s="215" t="s">
        <v>168</v>
      </c>
      <c r="AU1371" s="215" t="s">
        <v>176</v>
      </c>
      <c r="AV1371" s="12" t="s">
        <v>22</v>
      </c>
      <c r="AW1371" s="12" t="s">
        <v>37</v>
      </c>
      <c r="AX1371" s="12" t="s">
        <v>73</v>
      </c>
      <c r="AY1371" s="215" t="s">
        <v>159</v>
      </c>
    </row>
    <row r="1372" spans="2:51" s="13" customFormat="1" ht="13.5">
      <c r="B1372" s="216"/>
      <c r="C1372" s="217"/>
      <c r="D1372" s="206" t="s">
        <v>168</v>
      </c>
      <c r="E1372" s="240" t="s">
        <v>20</v>
      </c>
      <c r="F1372" s="238" t="s">
        <v>1410</v>
      </c>
      <c r="G1372" s="217"/>
      <c r="H1372" s="239">
        <v>2.427</v>
      </c>
      <c r="I1372" s="222"/>
      <c r="J1372" s="217"/>
      <c r="K1372" s="217"/>
      <c r="L1372" s="223"/>
      <c r="M1372" s="224"/>
      <c r="N1372" s="225"/>
      <c r="O1372" s="225"/>
      <c r="P1372" s="225"/>
      <c r="Q1372" s="225"/>
      <c r="R1372" s="225"/>
      <c r="S1372" s="225"/>
      <c r="T1372" s="226"/>
      <c r="AT1372" s="227" t="s">
        <v>168</v>
      </c>
      <c r="AU1372" s="227" t="s">
        <v>176</v>
      </c>
      <c r="AV1372" s="13" t="s">
        <v>81</v>
      </c>
      <c r="AW1372" s="13" t="s">
        <v>37</v>
      </c>
      <c r="AX1372" s="13" t="s">
        <v>73</v>
      </c>
      <c r="AY1372" s="227" t="s">
        <v>159</v>
      </c>
    </row>
    <row r="1373" spans="2:51" s="12" customFormat="1" ht="13.5">
      <c r="B1373" s="204"/>
      <c r="C1373" s="205"/>
      <c r="D1373" s="206" t="s">
        <v>168</v>
      </c>
      <c r="E1373" s="207" t="s">
        <v>20</v>
      </c>
      <c r="F1373" s="208" t="s">
        <v>308</v>
      </c>
      <c r="G1373" s="205"/>
      <c r="H1373" s="209" t="s">
        <v>20</v>
      </c>
      <c r="I1373" s="210"/>
      <c r="J1373" s="205"/>
      <c r="K1373" s="205"/>
      <c r="L1373" s="211"/>
      <c r="M1373" s="212"/>
      <c r="N1373" s="213"/>
      <c r="O1373" s="213"/>
      <c r="P1373" s="213"/>
      <c r="Q1373" s="213"/>
      <c r="R1373" s="213"/>
      <c r="S1373" s="213"/>
      <c r="T1373" s="214"/>
      <c r="AT1373" s="215" t="s">
        <v>168</v>
      </c>
      <c r="AU1373" s="215" t="s">
        <v>176</v>
      </c>
      <c r="AV1373" s="12" t="s">
        <v>22</v>
      </c>
      <c r="AW1373" s="12" t="s">
        <v>37</v>
      </c>
      <c r="AX1373" s="12" t="s">
        <v>73</v>
      </c>
      <c r="AY1373" s="215" t="s">
        <v>159</v>
      </c>
    </row>
    <row r="1374" spans="2:51" s="13" customFormat="1" ht="13.5">
      <c r="B1374" s="216"/>
      <c r="C1374" s="217"/>
      <c r="D1374" s="206" t="s">
        <v>168</v>
      </c>
      <c r="E1374" s="240" t="s">
        <v>20</v>
      </c>
      <c r="F1374" s="238" t="s">
        <v>1411</v>
      </c>
      <c r="G1374" s="217"/>
      <c r="H1374" s="239">
        <v>5.52</v>
      </c>
      <c r="I1374" s="222"/>
      <c r="J1374" s="217"/>
      <c r="K1374" s="217"/>
      <c r="L1374" s="223"/>
      <c r="M1374" s="224"/>
      <c r="N1374" s="225"/>
      <c r="O1374" s="225"/>
      <c r="P1374" s="225"/>
      <c r="Q1374" s="225"/>
      <c r="R1374" s="225"/>
      <c r="S1374" s="225"/>
      <c r="T1374" s="226"/>
      <c r="AT1374" s="227" t="s">
        <v>168</v>
      </c>
      <c r="AU1374" s="227" t="s">
        <v>176</v>
      </c>
      <c r="AV1374" s="13" t="s">
        <v>81</v>
      </c>
      <c r="AW1374" s="13" t="s">
        <v>37</v>
      </c>
      <c r="AX1374" s="13" t="s">
        <v>73</v>
      </c>
      <c r="AY1374" s="227" t="s">
        <v>159</v>
      </c>
    </row>
    <row r="1375" spans="2:51" s="13" customFormat="1" ht="13.5">
      <c r="B1375" s="216"/>
      <c r="C1375" s="217"/>
      <c r="D1375" s="218" t="s">
        <v>168</v>
      </c>
      <c r="E1375" s="219" t="s">
        <v>20</v>
      </c>
      <c r="F1375" s="220" t="s">
        <v>1412</v>
      </c>
      <c r="G1375" s="217"/>
      <c r="H1375" s="221">
        <v>22.76</v>
      </c>
      <c r="I1375" s="222"/>
      <c r="J1375" s="217"/>
      <c r="K1375" s="217"/>
      <c r="L1375" s="223"/>
      <c r="M1375" s="224"/>
      <c r="N1375" s="225"/>
      <c r="O1375" s="225"/>
      <c r="P1375" s="225"/>
      <c r="Q1375" s="225"/>
      <c r="R1375" s="225"/>
      <c r="S1375" s="225"/>
      <c r="T1375" s="226"/>
      <c r="AT1375" s="227" t="s">
        <v>168</v>
      </c>
      <c r="AU1375" s="227" t="s">
        <v>176</v>
      </c>
      <c r="AV1375" s="13" t="s">
        <v>81</v>
      </c>
      <c r="AW1375" s="13" t="s">
        <v>37</v>
      </c>
      <c r="AX1375" s="13" t="s">
        <v>73</v>
      </c>
      <c r="AY1375" s="227" t="s">
        <v>159</v>
      </c>
    </row>
    <row r="1376" spans="2:65" s="1" customFormat="1" ht="31.5" customHeight="1">
      <c r="B1376" s="34"/>
      <c r="C1376" s="192" t="s">
        <v>1413</v>
      </c>
      <c r="D1376" s="192" t="s">
        <v>161</v>
      </c>
      <c r="E1376" s="193" t="s">
        <v>1414</v>
      </c>
      <c r="F1376" s="194" t="s">
        <v>1415</v>
      </c>
      <c r="G1376" s="195" t="s">
        <v>164</v>
      </c>
      <c r="H1376" s="196">
        <v>0.413</v>
      </c>
      <c r="I1376" s="197"/>
      <c r="J1376" s="198">
        <f>ROUND(I1376*H1376,2)</f>
        <v>0</v>
      </c>
      <c r="K1376" s="194" t="s">
        <v>165</v>
      </c>
      <c r="L1376" s="54"/>
      <c r="M1376" s="199" t="s">
        <v>20</v>
      </c>
      <c r="N1376" s="200" t="s">
        <v>44</v>
      </c>
      <c r="O1376" s="35"/>
      <c r="P1376" s="201">
        <f>O1376*H1376</f>
        <v>0</v>
      </c>
      <c r="Q1376" s="201">
        <v>0</v>
      </c>
      <c r="R1376" s="201">
        <f>Q1376*H1376</f>
        <v>0</v>
      </c>
      <c r="S1376" s="201">
        <v>2.2</v>
      </c>
      <c r="T1376" s="202">
        <f>S1376*H1376</f>
        <v>0.9086000000000001</v>
      </c>
      <c r="AR1376" s="17" t="s">
        <v>166</v>
      </c>
      <c r="AT1376" s="17" t="s">
        <v>161</v>
      </c>
      <c r="AU1376" s="17" t="s">
        <v>176</v>
      </c>
      <c r="AY1376" s="17" t="s">
        <v>159</v>
      </c>
      <c r="BE1376" s="203">
        <f>IF(N1376="základní",J1376,0)</f>
        <v>0</v>
      </c>
      <c r="BF1376" s="203">
        <f>IF(N1376="snížená",J1376,0)</f>
        <v>0</v>
      </c>
      <c r="BG1376" s="203">
        <f>IF(N1376="zákl. přenesená",J1376,0)</f>
        <v>0</v>
      </c>
      <c r="BH1376" s="203">
        <f>IF(N1376="sníž. přenesená",J1376,0)</f>
        <v>0</v>
      </c>
      <c r="BI1376" s="203">
        <f>IF(N1376="nulová",J1376,0)</f>
        <v>0</v>
      </c>
      <c r="BJ1376" s="17" t="s">
        <v>22</v>
      </c>
      <c r="BK1376" s="203">
        <f>ROUND(I1376*H1376,2)</f>
        <v>0</v>
      </c>
      <c r="BL1376" s="17" t="s">
        <v>166</v>
      </c>
      <c r="BM1376" s="17" t="s">
        <v>1416</v>
      </c>
    </row>
    <row r="1377" spans="2:51" s="12" customFormat="1" ht="27">
      <c r="B1377" s="204"/>
      <c r="C1377" s="205"/>
      <c r="D1377" s="206" t="s">
        <v>168</v>
      </c>
      <c r="E1377" s="207" t="s">
        <v>20</v>
      </c>
      <c r="F1377" s="208" t="s">
        <v>1156</v>
      </c>
      <c r="G1377" s="205"/>
      <c r="H1377" s="209" t="s">
        <v>20</v>
      </c>
      <c r="I1377" s="210"/>
      <c r="J1377" s="205"/>
      <c r="K1377" s="205"/>
      <c r="L1377" s="211"/>
      <c r="M1377" s="212"/>
      <c r="N1377" s="213"/>
      <c r="O1377" s="213"/>
      <c r="P1377" s="213"/>
      <c r="Q1377" s="213"/>
      <c r="R1377" s="213"/>
      <c r="S1377" s="213"/>
      <c r="T1377" s="214"/>
      <c r="AT1377" s="215" t="s">
        <v>168</v>
      </c>
      <c r="AU1377" s="215" t="s">
        <v>176</v>
      </c>
      <c r="AV1377" s="12" t="s">
        <v>22</v>
      </c>
      <c r="AW1377" s="12" t="s">
        <v>37</v>
      </c>
      <c r="AX1377" s="12" t="s">
        <v>73</v>
      </c>
      <c r="AY1377" s="215" t="s">
        <v>159</v>
      </c>
    </row>
    <row r="1378" spans="2:51" s="12" customFormat="1" ht="13.5">
      <c r="B1378" s="204"/>
      <c r="C1378" s="205"/>
      <c r="D1378" s="206" t="s">
        <v>168</v>
      </c>
      <c r="E1378" s="207" t="s">
        <v>20</v>
      </c>
      <c r="F1378" s="208" t="s">
        <v>170</v>
      </c>
      <c r="G1378" s="205"/>
      <c r="H1378" s="209" t="s">
        <v>20</v>
      </c>
      <c r="I1378" s="210"/>
      <c r="J1378" s="205"/>
      <c r="K1378" s="205"/>
      <c r="L1378" s="211"/>
      <c r="M1378" s="212"/>
      <c r="N1378" s="213"/>
      <c r="O1378" s="213"/>
      <c r="P1378" s="213"/>
      <c r="Q1378" s="213"/>
      <c r="R1378" s="213"/>
      <c r="S1378" s="213"/>
      <c r="T1378" s="214"/>
      <c r="AT1378" s="215" t="s">
        <v>168</v>
      </c>
      <c r="AU1378" s="215" t="s">
        <v>176</v>
      </c>
      <c r="AV1378" s="12" t="s">
        <v>22</v>
      </c>
      <c r="AW1378" s="12" t="s">
        <v>37</v>
      </c>
      <c r="AX1378" s="12" t="s">
        <v>73</v>
      </c>
      <c r="AY1378" s="215" t="s">
        <v>159</v>
      </c>
    </row>
    <row r="1379" spans="2:51" s="12" customFormat="1" ht="13.5">
      <c r="B1379" s="204"/>
      <c r="C1379" s="205"/>
      <c r="D1379" s="206" t="s">
        <v>168</v>
      </c>
      <c r="E1379" s="207" t="s">
        <v>20</v>
      </c>
      <c r="F1379" s="208" t="s">
        <v>1417</v>
      </c>
      <c r="G1379" s="205"/>
      <c r="H1379" s="209" t="s">
        <v>20</v>
      </c>
      <c r="I1379" s="210"/>
      <c r="J1379" s="205"/>
      <c r="K1379" s="205"/>
      <c r="L1379" s="211"/>
      <c r="M1379" s="212"/>
      <c r="N1379" s="213"/>
      <c r="O1379" s="213"/>
      <c r="P1379" s="213"/>
      <c r="Q1379" s="213"/>
      <c r="R1379" s="213"/>
      <c r="S1379" s="213"/>
      <c r="T1379" s="214"/>
      <c r="AT1379" s="215" t="s">
        <v>168</v>
      </c>
      <c r="AU1379" s="215" t="s">
        <v>176</v>
      </c>
      <c r="AV1379" s="12" t="s">
        <v>22</v>
      </c>
      <c r="AW1379" s="12" t="s">
        <v>37</v>
      </c>
      <c r="AX1379" s="12" t="s">
        <v>73</v>
      </c>
      <c r="AY1379" s="215" t="s">
        <v>159</v>
      </c>
    </row>
    <row r="1380" spans="2:51" s="13" customFormat="1" ht="13.5">
      <c r="B1380" s="216"/>
      <c r="C1380" s="217"/>
      <c r="D1380" s="206" t="s">
        <v>168</v>
      </c>
      <c r="E1380" s="240" t="s">
        <v>20</v>
      </c>
      <c r="F1380" s="238" t="s">
        <v>1418</v>
      </c>
      <c r="G1380" s="217"/>
      <c r="H1380" s="239">
        <v>0.079</v>
      </c>
      <c r="I1380" s="222"/>
      <c r="J1380" s="217"/>
      <c r="K1380" s="217"/>
      <c r="L1380" s="223"/>
      <c r="M1380" s="224"/>
      <c r="N1380" s="225"/>
      <c r="O1380" s="225"/>
      <c r="P1380" s="225"/>
      <c r="Q1380" s="225"/>
      <c r="R1380" s="225"/>
      <c r="S1380" s="225"/>
      <c r="T1380" s="226"/>
      <c r="AT1380" s="227" t="s">
        <v>168</v>
      </c>
      <c r="AU1380" s="227" t="s">
        <v>176</v>
      </c>
      <c r="AV1380" s="13" t="s">
        <v>81</v>
      </c>
      <c r="AW1380" s="13" t="s">
        <v>37</v>
      </c>
      <c r="AX1380" s="13" t="s">
        <v>73</v>
      </c>
      <c r="AY1380" s="227" t="s">
        <v>159</v>
      </c>
    </row>
    <row r="1381" spans="2:51" s="13" customFormat="1" ht="13.5">
      <c r="B1381" s="216"/>
      <c r="C1381" s="217"/>
      <c r="D1381" s="206" t="s">
        <v>168</v>
      </c>
      <c r="E1381" s="240" t="s">
        <v>20</v>
      </c>
      <c r="F1381" s="238" t="s">
        <v>1419</v>
      </c>
      <c r="G1381" s="217"/>
      <c r="H1381" s="239">
        <v>0.094</v>
      </c>
      <c r="I1381" s="222"/>
      <c r="J1381" s="217"/>
      <c r="K1381" s="217"/>
      <c r="L1381" s="223"/>
      <c r="M1381" s="224"/>
      <c r="N1381" s="225"/>
      <c r="O1381" s="225"/>
      <c r="P1381" s="225"/>
      <c r="Q1381" s="225"/>
      <c r="R1381" s="225"/>
      <c r="S1381" s="225"/>
      <c r="T1381" s="226"/>
      <c r="AT1381" s="227" t="s">
        <v>168</v>
      </c>
      <c r="AU1381" s="227" t="s">
        <v>176</v>
      </c>
      <c r="AV1381" s="13" t="s">
        <v>81</v>
      </c>
      <c r="AW1381" s="13" t="s">
        <v>37</v>
      </c>
      <c r="AX1381" s="13" t="s">
        <v>73</v>
      </c>
      <c r="AY1381" s="227" t="s">
        <v>159</v>
      </c>
    </row>
    <row r="1382" spans="2:51" s="13" customFormat="1" ht="13.5">
      <c r="B1382" s="216"/>
      <c r="C1382" s="217"/>
      <c r="D1382" s="206" t="s">
        <v>168</v>
      </c>
      <c r="E1382" s="240" t="s">
        <v>20</v>
      </c>
      <c r="F1382" s="238" t="s">
        <v>1420</v>
      </c>
      <c r="G1382" s="217"/>
      <c r="H1382" s="239">
        <v>0.12</v>
      </c>
      <c r="I1382" s="222"/>
      <c r="J1382" s="217"/>
      <c r="K1382" s="217"/>
      <c r="L1382" s="223"/>
      <c r="M1382" s="224"/>
      <c r="N1382" s="225"/>
      <c r="O1382" s="225"/>
      <c r="P1382" s="225"/>
      <c r="Q1382" s="225"/>
      <c r="R1382" s="225"/>
      <c r="S1382" s="225"/>
      <c r="T1382" s="226"/>
      <c r="AT1382" s="227" t="s">
        <v>168</v>
      </c>
      <c r="AU1382" s="227" t="s">
        <v>176</v>
      </c>
      <c r="AV1382" s="13" t="s">
        <v>81</v>
      </c>
      <c r="AW1382" s="13" t="s">
        <v>37</v>
      </c>
      <c r="AX1382" s="13" t="s">
        <v>73</v>
      </c>
      <c r="AY1382" s="227" t="s">
        <v>159</v>
      </c>
    </row>
    <row r="1383" spans="2:51" s="13" customFormat="1" ht="13.5">
      <c r="B1383" s="216"/>
      <c r="C1383" s="217"/>
      <c r="D1383" s="218" t="s">
        <v>168</v>
      </c>
      <c r="E1383" s="219" t="s">
        <v>20</v>
      </c>
      <c r="F1383" s="220" t="s">
        <v>1421</v>
      </c>
      <c r="G1383" s="217"/>
      <c r="H1383" s="221">
        <v>0.12</v>
      </c>
      <c r="I1383" s="222"/>
      <c r="J1383" s="217"/>
      <c r="K1383" s="217"/>
      <c r="L1383" s="223"/>
      <c r="M1383" s="224"/>
      <c r="N1383" s="225"/>
      <c r="O1383" s="225"/>
      <c r="P1383" s="225"/>
      <c r="Q1383" s="225"/>
      <c r="R1383" s="225"/>
      <c r="S1383" s="225"/>
      <c r="T1383" s="226"/>
      <c r="AT1383" s="227" t="s">
        <v>168</v>
      </c>
      <c r="AU1383" s="227" t="s">
        <v>176</v>
      </c>
      <c r="AV1383" s="13" t="s">
        <v>81</v>
      </c>
      <c r="AW1383" s="13" t="s">
        <v>37</v>
      </c>
      <c r="AX1383" s="13" t="s">
        <v>73</v>
      </c>
      <c r="AY1383" s="227" t="s">
        <v>159</v>
      </c>
    </row>
    <row r="1384" spans="2:65" s="1" customFormat="1" ht="31.5" customHeight="1">
      <c r="B1384" s="34"/>
      <c r="C1384" s="192" t="s">
        <v>1422</v>
      </c>
      <c r="D1384" s="192" t="s">
        <v>161</v>
      </c>
      <c r="E1384" s="193" t="s">
        <v>1423</v>
      </c>
      <c r="F1384" s="194" t="s">
        <v>1424</v>
      </c>
      <c r="G1384" s="195" t="s">
        <v>164</v>
      </c>
      <c r="H1384" s="196">
        <v>12.96</v>
      </c>
      <c r="I1384" s="197"/>
      <c r="J1384" s="198">
        <f>ROUND(I1384*H1384,2)</f>
        <v>0</v>
      </c>
      <c r="K1384" s="194" t="s">
        <v>165</v>
      </c>
      <c r="L1384" s="54"/>
      <c r="M1384" s="199" t="s">
        <v>20</v>
      </c>
      <c r="N1384" s="200" t="s">
        <v>44</v>
      </c>
      <c r="O1384" s="35"/>
      <c r="P1384" s="201">
        <f>O1384*H1384</f>
        <v>0</v>
      </c>
      <c r="Q1384" s="201">
        <v>0</v>
      </c>
      <c r="R1384" s="201">
        <f>Q1384*H1384</f>
        <v>0</v>
      </c>
      <c r="S1384" s="201">
        <v>2.2</v>
      </c>
      <c r="T1384" s="202">
        <f>S1384*H1384</f>
        <v>28.512000000000004</v>
      </c>
      <c r="AR1384" s="17" t="s">
        <v>166</v>
      </c>
      <c r="AT1384" s="17" t="s">
        <v>161</v>
      </c>
      <c r="AU1384" s="17" t="s">
        <v>176</v>
      </c>
      <c r="AY1384" s="17" t="s">
        <v>159</v>
      </c>
      <c r="BE1384" s="203">
        <f>IF(N1384="základní",J1384,0)</f>
        <v>0</v>
      </c>
      <c r="BF1384" s="203">
        <f>IF(N1384="snížená",J1384,0)</f>
        <v>0</v>
      </c>
      <c r="BG1384" s="203">
        <f>IF(N1384="zákl. přenesená",J1384,0)</f>
        <v>0</v>
      </c>
      <c r="BH1384" s="203">
        <f>IF(N1384="sníž. přenesená",J1384,0)</f>
        <v>0</v>
      </c>
      <c r="BI1384" s="203">
        <f>IF(N1384="nulová",J1384,0)</f>
        <v>0</v>
      </c>
      <c r="BJ1384" s="17" t="s">
        <v>22</v>
      </c>
      <c r="BK1384" s="203">
        <f>ROUND(I1384*H1384,2)</f>
        <v>0</v>
      </c>
      <c r="BL1384" s="17" t="s">
        <v>166</v>
      </c>
      <c r="BM1384" s="17" t="s">
        <v>1425</v>
      </c>
    </row>
    <row r="1385" spans="2:51" s="12" customFormat="1" ht="27">
      <c r="B1385" s="204"/>
      <c r="C1385" s="205"/>
      <c r="D1385" s="206" t="s">
        <v>168</v>
      </c>
      <c r="E1385" s="207" t="s">
        <v>20</v>
      </c>
      <c r="F1385" s="208" t="s">
        <v>1188</v>
      </c>
      <c r="G1385" s="205"/>
      <c r="H1385" s="209" t="s">
        <v>20</v>
      </c>
      <c r="I1385" s="210"/>
      <c r="J1385" s="205"/>
      <c r="K1385" s="205"/>
      <c r="L1385" s="211"/>
      <c r="M1385" s="212"/>
      <c r="N1385" s="213"/>
      <c r="O1385" s="213"/>
      <c r="P1385" s="213"/>
      <c r="Q1385" s="213"/>
      <c r="R1385" s="213"/>
      <c r="S1385" s="213"/>
      <c r="T1385" s="214"/>
      <c r="AT1385" s="215" t="s">
        <v>168</v>
      </c>
      <c r="AU1385" s="215" t="s">
        <v>176</v>
      </c>
      <c r="AV1385" s="12" t="s">
        <v>22</v>
      </c>
      <c r="AW1385" s="12" t="s">
        <v>37</v>
      </c>
      <c r="AX1385" s="12" t="s">
        <v>73</v>
      </c>
      <c r="AY1385" s="215" t="s">
        <v>159</v>
      </c>
    </row>
    <row r="1386" spans="2:51" s="12" customFormat="1" ht="13.5">
      <c r="B1386" s="204"/>
      <c r="C1386" s="205"/>
      <c r="D1386" s="206" t="s">
        <v>168</v>
      </c>
      <c r="E1386" s="207" t="s">
        <v>20</v>
      </c>
      <c r="F1386" s="208" t="s">
        <v>170</v>
      </c>
      <c r="G1386" s="205"/>
      <c r="H1386" s="209" t="s">
        <v>20</v>
      </c>
      <c r="I1386" s="210"/>
      <c r="J1386" s="205"/>
      <c r="K1386" s="205"/>
      <c r="L1386" s="211"/>
      <c r="M1386" s="212"/>
      <c r="N1386" s="213"/>
      <c r="O1386" s="213"/>
      <c r="P1386" s="213"/>
      <c r="Q1386" s="213"/>
      <c r="R1386" s="213"/>
      <c r="S1386" s="213"/>
      <c r="T1386" s="214"/>
      <c r="AT1386" s="215" t="s">
        <v>168</v>
      </c>
      <c r="AU1386" s="215" t="s">
        <v>176</v>
      </c>
      <c r="AV1386" s="12" t="s">
        <v>22</v>
      </c>
      <c r="AW1386" s="12" t="s">
        <v>37</v>
      </c>
      <c r="AX1386" s="12" t="s">
        <v>73</v>
      </c>
      <c r="AY1386" s="215" t="s">
        <v>159</v>
      </c>
    </row>
    <row r="1387" spans="2:51" s="12" customFormat="1" ht="13.5">
      <c r="B1387" s="204"/>
      <c r="C1387" s="205"/>
      <c r="D1387" s="206" t="s">
        <v>168</v>
      </c>
      <c r="E1387" s="207" t="s">
        <v>20</v>
      </c>
      <c r="F1387" s="208" t="s">
        <v>1426</v>
      </c>
      <c r="G1387" s="205"/>
      <c r="H1387" s="209" t="s">
        <v>20</v>
      </c>
      <c r="I1387" s="210"/>
      <c r="J1387" s="205"/>
      <c r="K1387" s="205"/>
      <c r="L1387" s="211"/>
      <c r="M1387" s="212"/>
      <c r="N1387" s="213"/>
      <c r="O1387" s="213"/>
      <c r="P1387" s="213"/>
      <c r="Q1387" s="213"/>
      <c r="R1387" s="213"/>
      <c r="S1387" s="213"/>
      <c r="T1387" s="214"/>
      <c r="AT1387" s="215" t="s">
        <v>168</v>
      </c>
      <c r="AU1387" s="215" t="s">
        <v>176</v>
      </c>
      <c r="AV1387" s="12" t="s">
        <v>22</v>
      </c>
      <c r="AW1387" s="12" t="s">
        <v>37</v>
      </c>
      <c r="AX1387" s="12" t="s">
        <v>73</v>
      </c>
      <c r="AY1387" s="215" t="s">
        <v>159</v>
      </c>
    </row>
    <row r="1388" spans="2:51" s="12" customFormat="1" ht="13.5">
      <c r="B1388" s="204"/>
      <c r="C1388" s="205"/>
      <c r="D1388" s="206" t="s">
        <v>168</v>
      </c>
      <c r="E1388" s="207" t="s">
        <v>20</v>
      </c>
      <c r="F1388" s="208" t="s">
        <v>304</v>
      </c>
      <c r="G1388" s="205"/>
      <c r="H1388" s="209" t="s">
        <v>20</v>
      </c>
      <c r="I1388" s="210"/>
      <c r="J1388" s="205"/>
      <c r="K1388" s="205"/>
      <c r="L1388" s="211"/>
      <c r="M1388" s="212"/>
      <c r="N1388" s="213"/>
      <c r="O1388" s="213"/>
      <c r="P1388" s="213"/>
      <c r="Q1388" s="213"/>
      <c r="R1388" s="213"/>
      <c r="S1388" s="213"/>
      <c r="T1388" s="214"/>
      <c r="AT1388" s="215" t="s">
        <v>168</v>
      </c>
      <c r="AU1388" s="215" t="s">
        <v>176</v>
      </c>
      <c r="AV1388" s="12" t="s">
        <v>22</v>
      </c>
      <c r="AW1388" s="12" t="s">
        <v>37</v>
      </c>
      <c r="AX1388" s="12" t="s">
        <v>73</v>
      </c>
      <c r="AY1388" s="215" t="s">
        <v>159</v>
      </c>
    </row>
    <row r="1389" spans="2:51" s="13" customFormat="1" ht="13.5">
      <c r="B1389" s="216"/>
      <c r="C1389" s="217"/>
      <c r="D1389" s="206" t="s">
        <v>168</v>
      </c>
      <c r="E1389" s="240" t="s">
        <v>20</v>
      </c>
      <c r="F1389" s="238" t="s">
        <v>1427</v>
      </c>
      <c r="G1389" s="217"/>
      <c r="H1389" s="239">
        <v>0.556</v>
      </c>
      <c r="I1389" s="222"/>
      <c r="J1389" s="217"/>
      <c r="K1389" s="217"/>
      <c r="L1389" s="223"/>
      <c r="M1389" s="224"/>
      <c r="N1389" s="225"/>
      <c r="O1389" s="225"/>
      <c r="P1389" s="225"/>
      <c r="Q1389" s="225"/>
      <c r="R1389" s="225"/>
      <c r="S1389" s="225"/>
      <c r="T1389" s="226"/>
      <c r="AT1389" s="227" t="s">
        <v>168</v>
      </c>
      <c r="AU1389" s="227" t="s">
        <v>176</v>
      </c>
      <c r="AV1389" s="13" t="s">
        <v>81</v>
      </c>
      <c r="AW1389" s="13" t="s">
        <v>37</v>
      </c>
      <c r="AX1389" s="13" t="s">
        <v>73</v>
      </c>
      <c r="AY1389" s="227" t="s">
        <v>159</v>
      </c>
    </row>
    <row r="1390" spans="2:51" s="12" customFormat="1" ht="13.5">
      <c r="B1390" s="204"/>
      <c r="C1390" s="205"/>
      <c r="D1390" s="206" t="s">
        <v>168</v>
      </c>
      <c r="E1390" s="207" t="s">
        <v>20</v>
      </c>
      <c r="F1390" s="208" t="s">
        <v>1428</v>
      </c>
      <c r="G1390" s="205"/>
      <c r="H1390" s="209" t="s">
        <v>20</v>
      </c>
      <c r="I1390" s="210"/>
      <c r="J1390" s="205"/>
      <c r="K1390" s="205"/>
      <c r="L1390" s="211"/>
      <c r="M1390" s="212"/>
      <c r="N1390" s="213"/>
      <c r="O1390" s="213"/>
      <c r="P1390" s="213"/>
      <c r="Q1390" s="213"/>
      <c r="R1390" s="213"/>
      <c r="S1390" s="213"/>
      <c r="T1390" s="214"/>
      <c r="AT1390" s="215" t="s">
        <v>168</v>
      </c>
      <c r="AU1390" s="215" t="s">
        <v>176</v>
      </c>
      <c r="AV1390" s="12" t="s">
        <v>22</v>
      </c>
      <c r="AW1390" s="12" t="s">
        <v>37</v>
      </c>
      <c r="AX1390" s="12" t="s">
        <v>73</v>
      </c>
      <c r="AY1390" s="215" t="s">
        <v>159</v>
      </c>
    </row>
    <row r="1391" spans="2:51" s="12" customFormat="1" ht="13.5">
      <c r="B1391" s="204"/>
      <c r="C1391" s="205"/>
      <c r="D1391" s="206" t="s">
        <v>168</v>
      </c>
      <c r="E1391" s="207" t="s">
        <v>20</v>
      </c>
      <c r="F1391" s="208" t="s">
        <v>304</v>
      </c>
      <c r="G1391" s="205"/>
      <c r="H1391" s="209" t="s">
        <v>20</v>
      </c>
      <c r="I1391" s="210"/>
      <c r="J1391" s="205"/>
      <c r="K1391" s="205"/>
      <c r="L1391" s="211"/>
      <c r="M1391" s="212"/>
      <c r="N1391" s="213"/>
      <c r="O1391" s="213"/>
      <c r="P1391" s="213"/>
      <c r="Q1391" s="213"/>
      <c r="R1391" s="213"/>
      <c r="S1391" s="213"/>
      <c r="T1391" s="214"/>
      <c r="AT1391" s="215" t="s">
        <v>168</v>
      </c>
      <c r="AU1391" s="215" t="s">
        <v>176</v>
      </c>
      <c r="AV1391" s="12" t="s">
        <v>22</v>
      </c>
      <c r="AW1391" s="12" t="s">
        <v>37</v>
      </c>
      <c r="AX1391" s="12" t="s">
        <v>73</v>
      </c>
      <c r="AY1391" s="215" t="s">
        <v>159</v>
      </c>
    </row>
    <row r="1392" spans="2:51" s="13" customFormat="1" ht="13.5">
      <c r="B1392" s="216"/>
      <c r="C1392" s="217"/>
      <c r="D1392" s="206" t="s">
        <v>168</v>
      </c>
      <c r="E1392" s="240" t="s">
        <v>20</v>
      </c>
      <c r="F1392" s="238" t="s">
        <v>1429</v>
      </c>
      <c r="G1392" s="217"/>
      <c r="H1392" s="239">
        <v>4.5</v>
      </c>
      <c r="I1392" s="222"/>
      <c r="J1392" s="217"/>
      <c r="K1392" s="217"/>
      <c r="L1392" s="223"/>
      <c r="M1392" s="224"/>
      <c r="N1392" s="225"/>
      <c r="O1392" s="225"/>
      <c r="P1392" s="225"/>
      <c r="Q1392" s="225"/>
      <c r="R1392" s="225"/>
      <c r="S1392" s="225"/>
      <c r="T1392" s="226"/>
      <c r="AT1392" s="227" t="s">
        <v>168</v>
      </c>
      <c r="AU1392" s="227" t="s">
        <v>176</v>
      </c>
      <c r="AV1392" s="13" t="s">
        <v>81</v>
      </c>
      <c r="AW1392" s="13" t="s">
        <v>37</v>
      </c>
      <c r="AX1392" s="13" t="s">
        <v>73</v>
      </c>
      <c r="AY1392" s="227" t="s">
        <v>159</v>
      </c>
    </row>
    <row r="1393" spans="2:51" s="12" customFormat="1" ht="13.5">
      <c r="B1393" s="204"/>
      <c r="C1393" s="205"/>
      <c r="D1393" s="206" t="s">
        <v>168</v>
      </c>
      <c r="E1393" s="207" t="s">
        <v>20</v>
      </c>
      <c r="F1393" s="208" t="s">
        <v>1430</v>
      </c>
      <c r="G1393" s="205"/>
      <c r="H1393" s="209" t="s">
        <v>20</v>
      </c>
      <c r="I1393" s="210"/>
      <c r="J1393" s="205"/>
      <c r="K1393" s="205"/>
      <c r="L1393" s="211"/>
      <c r="M1393" s="212"/>
      <c r="N1393" s="213"/>
      <c r="O1393" s="213"/>
      <c r="P1393" s="213"/>
      <c r="Q1393" s="213"/>
      <c r="R1393" s="213"/>
      <c r="S1393" s="213"/>
      <c r="T1393" s="214"/>
      <c r="AT1393" s="215" t="s">
        <v>168</v>
      </c>
      <c r="AU1393" s="215" t="s">
        <v>176</v>
      </c>
      <c r="AV1393" s="12" t="s">
        <v>22</v>
      </c>
      <c r="AW1393" s="12" t="s">
        <v>37</v>
      </c>
      <c r="AX1393" s="12" t="s">
        <v>73</v>
      </c>
      <c r="AY1393" s="215" t="s">
        <v>159</v>
      </c>
    </row>
    <row r="1394" spans="2:51" s="12" customFormat="1" ht="13.5">
      <c r="B1394" s="204"/>
      <c r="C1394" s="205"/>
      <c r="D1394" s="206" t="s">
        <v>168</v>
      </c>
      <c r="E1394" s="207" t="s">
        <v>20</v>
      </c>
      <c r="F1394" s="208" t="s">
        <v>304</v>
      </c>
      <c r="G1394" s="205"/>
      <c r="H1394" s="209" t="s">
        <v>20</v>
      </c>
      <c r="I1394" s="210"/>
      <c r="J1394" s="205"/>
      <c r="K1394" s="205"/>
      <c r="L1394" s="211"/>
      <c r="M1394" s="212"/>
      <c r="N1394" s="213"/>
      <c r="O1394" s="213"/>
      <c r="P1394" s="213"/>
      <c r="Q1394" s="213"/>
      <c r="R1394" s="213"/>
      <c r="S1394" s="213"/>
      <c r="T1394" s="214"/>
      <c r="AT1394" s="215" t="s">
        <v>168</v>
      </c>
      <c r="AU1394" s="215" t="s">
        <v>176</v>
      </c>
      <c r="AV1394" s="12" t="s">
        <v>22</v>
      </c>
      <c r="AW1394" s="12" t="s">
        <v>37</v>
      </c>
      <c r="AX1394" s="12" t="s">
        <v>73</v>
      </c>
      <c r="AY1394" s="215" t="s">
        <v>159</v>
      </c>
    </row>
    <row r="1395" spans="2:51" s="13" customFormat="1" ht="13.5">
      <c r="B1395" s="216"/>
      <c r="C1395" s="217"/>
      <c r="D1395" s="206" t="s">
        <v>168</v>
      </c>
      <c r="E1395" s="240" t="s">
        <v>20</v>
      </c>
      <c r="F1395" s="238" t="s">
        <v>1405</v>
      </c>
      <c r="G1395" s="217"/>
      <c r="H1395" s="239">
        <v>4.93</v>
      </c>
      <c r="I1395" s="222"/>
      <c r="J1395" s="217"/>
      <c r="K1395" s="217"/>
      <c r="L1395" s="223"/>
      <c r="M1395" s="224"/>
      <c r="N1395" s="225"/>
      <c r="O1395" s="225"/>
      <c r="P1395" s="225"/>
      <c r="Q1395" s="225"/>
      <c r="R1395" s="225"/>
      <c r="S1395" s="225"/>
      <c r="T1395" s="226"/>
      <c r="AT1395" s="227" t="s">
        <v>168</v>
      </c>
      <c r="AU1395" s="227" t="s">
        <v>176</v>
      </c>
      <c r="AV1395" s="13" t="s">
        <v>81</v>
      </c>
      <c r="AW1395" s="13" t="s">
        <v>37</v>
      </c>
      <c r="AX1395" s="13" t="s">
        <v>73</v>
      </c>
      <c r="AY1395" s="227" t="s">
        <v>159</v>
      </c>
    </row>
    <row r="1396" spans="2:51" s="13" customFormat="1" ht="13.5">
      <c r="B1396" s="216"/>
      <c r="C1396" s="217"/>
      <c r="D1396" s="206" t="s">
        <v>168</v>
      </c>
      <c r="E1396" s="240" t="s">
        <v>20</v>
      </c>
      <c r="F1396" s="238" t="s">
        <v>1431</v>
      </c>
      <c r="G1396" s="217"/>
      <c r="H1396" s="239">
        <v>1.538</v>
      </c>
      <c r="I1396" s="222"/>
      <c r="J1396" s="217"/>
      <c r="K1396" s="217"/>
      <c r="L1396" s="223"/>
      <c r="M1396" s="224"/>
      <c r="N1396" s="225"/>
      <c r="O1396" s="225"/>
      <c r="P1396" s="225"/>
      <c r="Q1396" s="225"/>
      <c r="R1396" s="225"/>
      <c r="S1396" s="225"/>
      <c r="T1396" s="226"/>
      <c r="AT1396" s="227" t="s">
        <v>168</v>
      </c>
      <c r="AU1396" s="227" t="s">
        <v>176</v>
      </c>
      <c r="AV1396" s="13" t="s">
        <v>81</v>
      </c>
      <c r="AW1396" s="13" t="s">
        <v>37</v>
      </c>
      <c r="AX1396" s="13" t="s">
        <v>73</v>
      </c>
      <c r="AY1396" s="227" t="s">
        <v>159</v>
      </c>
    </row>
    <row r="1397" spans="2:51" s="12" customFormat="1" ht="13.5">
      <c r="B1397" s="204"/>
      <c r="C1397" s="205"/>
      <c r="D1397" s="206" t="s">
        <v>168</v>
      </c>
      <c r="E1397" s="207" t="s">
        <v>20</v>
      </c>
      <c r="F1397" s="208" t="s">
        <v>341</v>
      </c>
      <c r="G1397" s="205"/>
      <c r="H1397" s="209" t="s">
        <v>20</v>
      </c>
      <c r="I1397" s="210"/>
      <c r="J1397" s="205"/>
      <c r="K1397" s="205"/>
      <c r="L1397" s="211"/>
      <c r="M1397" s="212"/>
      <c r="N1397" s="213"/>
      <c r="O1397" s="213"/>
      <c r="P1397" s="213"/>
      <c r="Q1397" s="213"/>
      <c r="R1397" s="213"/>
      <c r="S1397" s="213"/>
      <c r="T1397" s="214"/>
      <c r="AT1397" s="215" t="s">
        <v>168</v>
      </c>
      <c r="AU1397" s="215" t="s">
        <v>176</v>
      </c>
      <c r="AV1397" s="12" t="s">
        <v>22</v>
      </c>
      <c r="AW1397" s="12" t="s">
        <v>37</v>
      </c>
      <c r="AX1397" s="12" t="s">
        <v>73</v>
      </c>
      <c r="AY1397" s="215" t="s">
        <v>159</v>
      </c>
    </row>
    <row r="1398" spans="2:51" s="13" customFormat="1" ht="13.5">
      <c r="B1398" s="216"/>
      <c r="C1398" s="217"/>
      <c r="D1398" s="218" t="s">
        <v>168</v>
      </c>
      <c r="E1398" s="219" t="s">
        <v>20</v>
      </c>
      <c r="F1398" s="220" t="s">
        <v>1432</v>
      </c>
      <c r="G1398" s="217"/>
      <c r="H1398" s="221">
        <v>1.436</v>
      </c>
      <c r="I1398" s="222"/>
      <c r="J1398" s="217"/>
      <c r="K1398" s="217"/>
      <c r="L1398" s="223"/>
      <c r="M1398" s="224"/>
      <c r="N1398" s="225"/>
      <c r="O1398" s="225"/>
      <c r="P1398" s="225"/>
      <c r="Q1398" s="225"/>
      <c r="R1398" s="225"/>
      <c r="S1398" s="225"/>
      <c r="T1398" s="226"/>
      <c r="AT1398" s="227" t="s">
        <v>168</v>
      </c>
      <c r="AU1398" s="227" t="s">
        <v>176</v>
      </c>
      <c r="AV1398" s="13" t="s">
        <v>81</v>
      </c>
      <c r="AW1398" s="13" t="s">
        <v>37</v>
      </c>
      <c r="AX1398" s="13" t="s">
        <v>73</v>
      </c>
      <c r="AY1398" s="227" t="s">
        <v>159</v>
      </c>
    </row>
    <row r="1399" spans="2:65" s="1" customFormat="1" ht="31.5" customHeight="1">
      <c r="B1399" s="34"/>
      <c r="C1399" s="192" t="s">
        <v>1433</v>
      </c>
      <c r="D1399" s="192" t="s">
        <v>161</v>
      </c>
      <c r="E1399" s="193" t="s">
        <v>1434</v>
      </c>
      <c r="F1399" s="194" t="s">
        <v>1435</v>
      </c>
      <c r="G1399" s="195" t="s">
        <v>164</v>
      </c>
      <c r="H1399" s="196">
        <v>27.29</v>
      </c>
      <c r="I1399" s="197"/>
      <c r="J1399" s="198">
        <f>ROUND(I1399*H1399,2)</f>
        <v>0</v>
      </c>
      <c r="K1399" s="194" t="s">
        <v>165</v>
      </c>
      <c r="L1399" s="54"/>
      <c r="M1399" s="199" t="s">
        <v>20</v>
      </c>
      <c r="N1399" s="200" t="s">
        <v>44</v>
      </c>
      <c r="O1399" s="35"/>
      <c r="P1399" s="201">
        <f>O1399*H1399</f>
        <v>0</v>
      </c>
      <c r="Q1399" s="201">
        <v>0</v>
      </c>
      <c r="R1399" s="201">
        <f>Q1399*H1399</f>
        <v>0</v>
      </c>
      <c r="S1399" s="201">
        <v>2.2</v>
      </c>
      <c r="T1399" s="202">
        <f>S1399*H1399</f>
        <v>60.038000000000004</v>
      </c>
      <c r="AR1399" s="17" t="s">
        <v>166</v>
      </c>
      <c r="AT1399" s="17" t="s">
        <v>161</v>
      </c>
      <c r="AU1399" s="17" t="s">
        <v>176</v>
      </c>
      <c r="AY1399" s="17" t="s">
        <v>159</v>
      </c>
      <c r="BE1399" s="203">
        <f>IF(N1399="základní",J1399,0)</f>
        <v>0</v>
      </c>
      <c r="BF1399" s="203">
        <f>IF(N1399="snížená",J1399,0)</f>
        <v>0</v>
      </c>
      <c r="BG1399" s="203">
        <f>IF(N1399="zákl. přenesená",J1399,0)</f>
        <v>0</v>
      </c>
      <c r="BH1399" s="203">
        <f>IF(N1399="sníž. přenesená",J1399,0)</f>
        <v>0</v>
      </c>
      <c r="BI1399" s="203">
        <f>IF(N1399="nulová",J1399,0)</f>
        <v>0</v>
      </c>
      <c r="BJ1399" s="17" t="s">
        <v>22</v>
      </c>
      <c r="BK1399" s="203">
        <f>ROUND(I1399*H1399,2)</f>
        <v>0</v>
      </c>
      <c r="BL1399" s="17" t="s">
        <v>166</v>
      </c>
      <c r="BM1399" s="17" t="s">
        <v>1436</v>
      </c>
    </row>
    <row r="1400" spans="2:51" s="12" customFormat="1" ht="27">
      <c r="B1400" s="204"/>
      <c r="C1400" s="205"/>
      <c r="D1400" s="206" t="s">
        <v>168</v>
      </c>
      <c r="E1400" s="207" t="s">
        <v>20</v>
      </c>
      <c r="F1400" s="208" t="s">
        <v>1107</v>
      </c>
      <c r="G1400" s="205"/>
      <c r="H1400" s="209" t="s">
        <v>20</v>
      </c>
      <c r="I1400" s="210"/>
      <c r="J1400" s="205"/>
      <c r="K1400" s="205"/>
      <c r="L1400" s="211"/>
      <c r="M1400" s="212"/>
      <c r="N1400" s="213"/>
      <c r="O1400" s="213"/>
      <c r="P1400" s="213"/>
      <c r="Q1400" s="213"/>
      <c r="R1400" s="213"/>
      <c r="S1400" s="213"/>
      <c r="T1400" s="214"/>
      <c r="AT1400" s="215" t="s">
        <v>168</v>
      </c>
      <c r="AU1400" s="215" t="s">
        <v>176</v>
      </c>
      <c r="AV1400" s="12" t="s">
        <v>22</v>
      </c>
      <c r="AW1400" s="12" t="s">
        <v>37</v>
      </c>
      <c r="AX1400" s="12" t="s">
        <v>73</v>
      </c>
      <c r="AY1400" s="215" t="s">
        <v>159</v>
      </c>
    </row>
    <row r="1401" spans="2:51" s="12" customFormat="1" ht="13.5">
      <c r="B1401" s="204"/>
      <c r="C1401" s="205"/>
      <c r="D1401" s="206" t="s">
        <v>168</v>
      </c>
      <c r="E1401" s="207" t="s">
        <v>20</v>
      </c>
      <c r="F1401" s="208" t="s">
        <v>170</v>
      </c>
      <c r="G1401" s="205"/>
      <c r="H1401" s="209" t="s">
        <v>20</v>
      </c>
      <c r="I1401" s="210"/>
      <c r="J1401" s="205"/>
      <c r="K1401" s="205"/>
      <c r="L1401" s="211"/>
      <c r="M1401" s="212"/>
      <c r="N1401" s="213"/>
      <c r="O1401" s="213"/>
      <c r="P1401" s="213"/>
      <c r="Q1401" s="213"/>
      <c r="R1401" s="213"/>
      <c r="S1401" s="213"/>
      <c r="T1401" s="214"/>
      <c r="AT1401" s="215" t="s">
        <v>168</v>
      </c>
      <c r="AU1401" s="215" t="s">
        <v>176</v>
      </c>
      <c r="AV1401" s="12" t="s">
        <v>22</v>
      </c>
      <c r="AW1401" s="12" t="s">
        <v>37</v>
      </c>
      <c r="AX1401" s="12" t="s">
        <v>73</v>
      </c>
      <c r="AY1401" s="215" t="s">
        <v>159</v>
      </c>
    </row>
    <row r="1402" spans="2:51" s="12" customFormat="1" ht="13.5">
      <c r="B1402" s="204"/>
      <c r="C1402" s="205"/>
      <c r="D1402" s="206" t="s">
        <v>168</v>
      </c>
      <c r="E1402" s="207" t="s">
        <v>20</v>
      </c>
      <c r="F1402" s="208" t="s">
        <v>1437</v>
      </c>
      <c r="G1402" s="205"/>
      <c r="H1402" s="209" t="s">
        <v>20</v>
      </c>
      <c r="I1402" s="210"/>
      <c r="J1402" s="205"/>
      <c r="K1402" s="205"/>
      <c r="L1402" s="211"/>
      <c r="M1402" s="212"/>
      <c r="N1402" s="213"/>
      <c r="O1402" s="213"/>
      <c r="P1402" s="213"/>
      <c r="Q1402" s="213"/>
      <c r="R1402" s="213"/>
      <c r="S1402" s="213"/>
      <c r="T1402" s="214"/>
      <c r="AT1402" s="215" t="s">
        <v>168</v>
      </c>
      <c r="AU1402" s="215" t="s">
        <v>176</v>
      </c>
      <c r="AV1402" s="12" t="s">
        <v>22</v>
      </c>
      <c r="AW1402" s="12" t="s">
        <v>37</v>
      </c>
      <c r="AX1402" s="12" t="s">
        <v>73</v>
      </c>
      <c r="AY1402" s="215" t="s">
        <v>159</v>
      </c>
    </row>
    <row r="1403" spans="2:51" s="13" customFormat="1" ht="13.5">
      <c r="B1403" s="216"/>
      <c r="C1403" s="217"/>
      <c r="D1403" s="206" t="s">
        <v>168</v>
      </c>
      <c r="E1403" s="240" t="s">
        <v>20</v>
      </c>
      <c r="F1403" s="238" t="s">
        <v>1438</v>
      </c>
      <c r="G1403" s="217"/>
      <c r="H1403" s="239">
        <v>2.48</v>
      </c>
      <c r="I1403" s="222"/>
      <c r="J1403" s="217"/>
      <c r="K1403" s="217"/>
      <c r="L1403" s="223"/>
      <c r="M1403" s="224"/>
      <c r="N1403" s="225"/>
      <c r="O1403" s="225"/>
      <c r="P1403" s="225"/>
      <c r="Q1403" s="225"/>
      <c r="R1403" s="225"/>
      <c r="S1403" s="225"/>
      <c r="T1403" s="226"/>
      <c r="AT1403" s="227" t="s">
        <v>168</v>
      </c>
      <c r="AU1403" s="227" t="s">
        <v>176</v>
      </c>
      <c r="AV1403" s="13" t="s">
        <v>81</v>
      </c>
      <c r="AW1403" s="13" t="s">
        <v>37</v>
      </c>
      <c r="AX1403" s="13" t="s">
        <v>73</v>
      </c>
      <c r="AY1403" s="227" t="s">
        <v>159</v>
      </c>
    </row>
    <row r="1404" spans="2:51" s="12" customFormat="1" ht="13.5">
      <c r="B1404" s="204"/>
      <c r="C1404" s="205"/>
      <c r="D1404" s="206" t="s">
        <v>168</v>
      </c>
      <c r="E1404" s="207" t="s">
        <v>20</v>
      </c>
      <c r="F1404" s="208" t="s">
        <v>170</v>
      </c>
      <c r="G1404" s="205"/>
      <c r="H1404" s="209" t="s">
        <v>20</v>
      </c>
      <c r="I1404" s="210"/>
      <c r="J1404" s="205"/>
      <c r="K1404" s="205"/>
      <c r="L1404" s="211"/>
      <c r="M1404" s="212"/>
      <c r="N1404" s="213"/>
      <c r="O1404" s="213"/>
      <c r="P1404" s="213"/>
      <c r="Q1404" s="213"/>
      <c r="R1404" s="213"/>
      <c r="S1404" s="213"/>
      <c r="T1404" s="214"/>
      <c r="AT1404" s="215" t="s">
        <v>168</v>
      </c>
      <c r="AU1404" s="215" t="s">
        <v>176</v>
      </c>
      <c r="AV1404" s="12" t="s">
        <v>22</v>
      </c>
      <c r="AW1404" s="12" t="s">
        <v>37</v>
      </c>
      <c r="AX1404" s="12" t="s">
        <v>73</v>
      </c>
      <c r="AY1404" s="215" t="s">
        <v>159</v>
      </c>
    </row>
    <row r="1405" spans="2:51" s="12" customFormat="1" ht="13.5">
      <c r="B1405" s="204"/>
      <c r="C1405" s="205"/>
      <c r="D1405" s="206" t="s">
        <v>168</v>
      </c>
      <c r="E1405" s="207" t="s">
        <v>20</v>
      </c>
      <c r="F1405" s="208" t="s">
        <v>1428</v>
      </c>
      <c r="G1405" s="205"/>
      <c r="H1405" s="209" t="s">
        <v>20</v>
      </c>
      <c r="I1405" s="210"/>
      <c r="J1405" s="205"/>
      <c r="K1405" s="205"/>
      <c r="L1405" s="211"/>
      <c r="M1405" s="212"/>
      <c r="N1405" s="213"/>
      <c r="O1405" s="213"/>
      <c r="P1405" s="213"/>
      <c r="Q1405" s="213"/>
      <c r="R1405" s="213"/>
      <c r="S1405" s="213"/>
      <c r="T1405" s="214"/>
      <c r="AT1405" s="215" t="s">
        <v>168</v>
      </c>
      <c r="AU1405" s="215" t="s">
        <v>176</v>
      </c>
      <c r="AV1405" s="12" t="s">
        <v>22</v>
      </c>
      <c r="AW1405" s="12" t="s">
        <v>37</v>
      </c>
      <c r="AX1405" s="12" t="s">
        <v>73</v>
      </c>
      <c r="AY1405" s="215" t="s">
        <v>159</v>
      </c>
    </row>
    <row r="1406" spans="2:51" s="12" customFormat="1" ht="13.5">
      <c r="B1406" s="204"/>
      <c r="C1406" s="205"/>
      <c r="D1406" s="206" t="s">
        <v>168</v>
      </c>
      <c r="E1406" s="207" t="s">
        <v>20</v>
      </c>
      <c r="F1406" s="208" t="s">
        <v>317</v>
      </c>
      <c r="G1406" s="205"/>
      <c r="H1406" s="209" t="s">
        <v>20</v>
      </c>
      <c r="I1406" s="210"/>
      <c r="J1406" s="205"/>
      <c r="K1406" s="205"/>
      <c r="L1406" s="211"/>
      <c r="M1406" s="212"/>
      <c r="N1406" s="213"/>
      <c r="O1406" s="213"/>
      <c r="P1406" s="213"/>
      <c r="Q1406" s="213"/>
      <c r="R1406" s="213"/>
      <c r="S1406" s="213"/>
      <c r="T1406" s="214"/>
      <c r="AT1406" s="215" t="s">
        <v>168</v>
      </c>
      <c r="AU1406" s="215" t="s">
        <v>176</v>
      </c>
      <c r="AV1406" s="12" t="s">
        <v>22</v>
      </c>
      <c r="AW1406" s="12" t="s">
        <v>37</v>
      </c>
      <c r="AX1406" s="12" t="s">
        <v>73</v>
      </c>
      <c r="AY1406" s="215" t="s">
        <v>159</v>
      </c>
    </row>
    <row r="1407" spans="2:51" s="13" customFormat="1" ht="13.5">
      <c r="B1407" s="216"/>
      <c r="C1407" s="217"/>
      <c r="D1407" s="206" t="s">
        <v>168</v>
      </c>
      <c r="E1407" s="240" t="s">
        <v>20</v>
      </c>
      <c r="F1407" s="238" t="s">
        <v>1439</v>
      </c>
      <c r="G1407" s="217"/>
      <c r="H1407" s="239">
        <v>4.595</v>
      </c>
      <c r="I1407" s="222"/>
      <c r="J1407" s="217"/>
      <c r="K1407" s="217"/>
      <c r="L1407" s="223"/>
      <c r="M1407" s="224"/>
      <c r="N1407" s="225"/>
      <c r="O1407" s="225"/>
      <c r="P1407" s="225"/>
      <c r="Q1407" s="225"/>
      <c r="R1407" s="225"/>
      <c r="S1407" s="225"/>
      <c r="T1407" s="226"/>
      <c r="AT1407" s="227" t="s">
        <v>168</v>
      </c>
      <c r="AU1407" s="227" t="s">
        <v>176</v>
      </c>
      <c r="AV1407" s="13" t="s">
        <v>81</v>
      </c>
      <c r="AW1407" s="13" t="s">
        <v>37</v>
      </c>
      <c r="AX1407" s="13" t="s">
        <v>73</v>
      </c>
      <c r="AY1407" s="227" t="s">
        <v>159</v>
      </c>
    </row>
    <row r="1408" spans="2:51" s="12" customFormat="1" ht="13.5">
      <c r="B1408" s="204"/>
      <c r="C1408" s="205"/>
      <c r="D1408" s="206" t="s">
        <v>168</v>
      </c>
      <c r="E1408" s="207" t="s">
        <v>20</v>
      </c>
      <c r="F1408" s="208" t="s">
        <v>319</v>
      </c>
      <c r="G1408" s="205"/>
      <c r="H1408" s="209" t="s">
        <v>20</v>
      </c>
      <c r="I1408" s="210"/>
      <c r="J1408" s="205"/>
      <c r="K1408" s="205"/>
      <c r="L1408" s="211"/>
      <c r="M1408" s="212"/>
      <c r="N1408" s="213"/>
      <c r="O1408" s="213"/>
      <c r="P1408" s="213"/>
      <c r="Q1408" s="213"/>
      <c r="R1408" s="213"/>
      <c r="S1408" s="213"/>
      <c r="T1408" s="214"/>
      <c r="AT1408" s="215" t="s">
        <v>168</v>
      </c>
      <c r="AU1408" s="215" t="s">
        <v>176</v>
      </c>
      <c r="AV1408" s="12" t="s">
        <v>22</v>
      </c>
      <c r="AW1408" s="12" t="s">
        <v>37</v>
      </c>
      <c r="AX1408" s="12" t="s">
        <v>73</v>
      </c>
      <c r="AY1408" s="215" t="s">
        <v>159</v>
      </c>
    </row>
    <row r="1409" spans="2:51" s="13" customFormat="1" ht="13.5">
      <c r="B1409" s="216"/>
      <c r="C1409" s="217"/>
      <c r="D1409" s="206" t="s">
        <v>168</v>
      </c>
      <c r="E1409" s="240" t="s">
        <v>20</v>
      </c>
      <c r="F1409" s="238" t="s">
        <v>1440</v>
      </c>
      <c r="G1409" s="217"/>
      <c r="H1409" s="239">
        <v>4.08</v>
      </c>
      <c r="I1409" s="222"/>
      <c r="J1409" s="217"/>
      <c r="K1409" s="217"/>
      <c r="L1409" s="223"/>
      <c r="M1409" s="224"/>
      <c r="N1409" s="225"/>
      <c r="O1409" s="225"/>
      <c r="P1409" s="225"/>
      <c r="Q1409" s="225"/>
      <c r="R1409" s="225"/>
      <c r="S1409" s="225"/>
      <c r="T1409" s="226"/>
      <c r="AT1409" s="227" t="s">
        <v>168</v>
      </c>
      <c r="AU1409" s="227" t="s">
        <v>176</v>
      </c>
      <c r="AV1409" s="13" t="s">
        <v>81</v>
      </c>
      <c r="AW1409" s="13" t="s">
        <v>37</v>
      </c>
      <c r="AX1409" s="13" t="s">
        <v>73</v>
      </c>
      <c r="AY1409" s="227" t="s">
        <v>159</v>
      </c>
    </row>
    <row r="1410" spans="2:51" s="12" customFormat="1" ht="13.5">
      <c r="B1410" s="204"/>
      <c r="C1410" s="205"/>
      <c r="D1410" s="206" t="s">
        <v>168</v>
      </c>
      <c r="E1410" s="207" t="s">
        <v>20</v>
      </c>
      <c r="F1410" s="208" t="s">
        <v>1441</v>
      </c>
      <c r="G1410" s="205"/>
      <c r="H1410" s="209" t="s">
        <v>20</v>
      </c>
      <c r="I1410" s="210"/>
      <c r="J1410" s="205"/>
      <c r="K1410" s="205"/>
      <c r="L1410" s="211"/>
      <c r="M1410" s="212"/>
      <c r="N1410" s="213"/>
      <c r="O1410" s="213"/>
      <c r="P1410" s="213"/>
      <c r="Q1410" s="213"/>
      <c r="R1410" s="213"/>
      <c r="S1410" s="213"/>
      <c r="T1410" s="214"/>
      <c r="AT1410" s="215" t="s">
        <v>168</v>
      </c>
      <c r="AU1410" s="215" t="s">
        <v>176</v>
      </c>
      <c r="AV1410" s="12" t="s">
        <v>22</v>
      </c>
      <c r="AW1410" s="12" t="s">
        <v>37</v>
      </c>
      <c r="AX1410" s="12" t="s">
        <v>73</v>
      </c>
      <c r="AY1410" s="215" t="s">
        <v>159</v>
      </c>
    </row>
    <row r="1411" spans="2:51" s="12" customFormat="1" ht="13.5">
      <c r="B1411" s="204"/>
      <c r="C1411" s="205"/>
      <c r="D1411" s="206" t="s">
        <v>168</v>
      </c>
      <c r="E1411" s="207" t="s">
        <v>20</v>
      </c>
      <c r="F1411" s="208" t="s">
        <v>308</v>
      </c>
      <c r="G1411" s="205"/>
      <c r="H1411" s="209" t="s">
        <v>20</v>
      </c>
      <c r="I1411" s="210"/>
      <c r="J1411" s="205"/>
      <c r="K1411" s="205"/>
      <c r="L1411" s="211"/>
      <c r="M1411" s="212"/>
      <c r="N1411" s="213"/>
      <c r="O1411" s="213"/>
      <c r="P1411" s="213"/>
      <c r="Q1411" s="213"/>
      <c r="R1411" s="213"/>
      <c r="S1411" s="213"/>
      <c r="T1411" s="214"/>
      <c r="AT1411" s="215" t="s">
        <v>168</v>
      </c>
      <c r="AU1411" s="215" t="s">
        <v>176</v>
      </c>
      <c r="AV1411" s="12" t="s">
        <v>22</v>
      </c>
      <c r="AW1411" s="12" t="s">
        <v>37</v>
      </c>
      <c r="AX1411" s="12" t="s">
        <v>73</v>
      </c>
      <c r="AY1411" s="215" t="s">
        <v>159</v>
      </c>
    </row>
    <row r="1412" spans="2:51" s="13" customFormat="1" ht="13.5">
      <c r="B1412" s="216"/>
      <c r="C1412" s="217"/>
      <c r="D1412" s="206" t="s">
        <v>168</v>
      </c>
      <c r="E1412" s="240" t="s">
        <v>20</v>
      </c>
      <c r="F1412" s="238" t="s">
        <v>1442</v>
      </c>
      <c r="G1412" s="217"/>
      <c r="H1412" s="239">
        <v>0.713</v>
      </c>
      <c r="I1412" s="222"/>
      <c r="J1412" s="217"/>
      <c r="K1412" s="217"/>
      <c r="L1412" s="223"/>
      <c r="M1412" s="224"/>
      <c r="N1412" s="225"/>
      <c r="O1412" s="225"/>
      <c r="P1412" s="225"/>
      <c r="Q1412" s="225"/>
      <c r="R1412" s="225"/>
      <c r="S1412" s="225"/>
      <c r="T1412" s="226"/>
      <c r="AT1412" s="227" t="s">
        <v>168</v>
      </c>
      <c r="AU1412" s="227" t="s">
        <v>176</v>
      </c>
      <c r="AV1412" s="13" t="s">
        <v>81</v>
      </c>
      <c r="AW1412" s="13" t="s">
        <v>37</v>
      </c>
      <c r="AX1412" s="13" t="s">
        <v>73</v>
      </c>
      <c r="AY1412" s="227" t="s">
        <v>159</v>
      </c>
    </row>
    <row r="1413" spans="2:51" s="12" customFormat="1" ht="13.5">
      <c r="B1413" s="204"/>
      <c r="C1413" s="205"/>
      <c r="D1413" s="206" t="s">
        <v>168</v>
      </c>
      <c r="E1413" s="207" t="s">
        <v>20</v>
      </c>
      <c r="F1413" s="208" t="s">
        <v>1430</v>
      </c>
      <c r="G1413" s="205"/>
      <c r="H1413" s="209" t="s">
        <v>20</v>
      </c>
      <c r="I1413" s="210"/>
      <c r="J1413" s="205"/>
      <c r="K1413" s="205"/>
      <c r="L1413" s="211"/>
      <c r="M1413" s="212"/>
      <c r="N1413" s="213"/>
      <c r="O1413" s="213"/>
      <c r="P1413" s="213"/>
      <c r="Q1413" s="213"/>
      <c r="R1413" s="213"/>
      <c r="S1413" s="213"/>
      <c r="T1413" s="214"/>
      <c r="AT1413" s="215" t="s">
        <v>168</v>
      </c>
      <c r="AU1413" s="215" t="s">
        <v>176</v>
      </c>
      <c r="AV1413" s="12" t="s">
        <v>22</v>
      </c>
      <c r="AW1413" s="12" t="s">
        <v>37</v>
      </c>
      <c r="AX1413" s="12" t="s">
        <v>73</v>
      </c>
      <c r="AY1413" s="215" t="s">
        <v>159</v>
      </c>
    </row>
    <row r="1414" spans="2:51" s="12" customFormat="1" ht="13.5">
      <c r="B1414" s="204"/>
      <c r="C1414" s="205"/>
      <c r="D1414" s="206" t="s">
        <v>168</v>
      </c>
      <c r="E1414" s="207" t="s">
        <v>20</v>
      </c>
      <c r="F1414" s="208" t="s">
        <v>319</v>
      </c>
      <c r="G1414" s="205"/>
      <c r="H1414" s="209" t="s">
        <v>20</v>
      </c>
      <c r="I1414" s="210"/>
      <c r="J1414" s="205"/>
      <c r="K1414" s="205"/>
      <c r="L1414" s="211"/>
      <c r="M1414" s="212"/>
      <c r="N1414" s="213"/>
      <c r="O1414" s="213"/>
      <c r="P1414" s="213"/>
      <c r="Q1414" s="213"/>
      <c r="R1414" s="213"/>
      <c r="S1414" s="213"/>
      <c r="T1414" s="214"/>
      <c r="AT1414" s="215" t="s">
        <v>168</v>
      </c>
      <c r="AU1414" s="215" t="s">
        <v>176</v>
      </c>
      <c r="AV1414" s="12" t="s">
        <v>22</v>
      </c>
      <c r="AW1414" s="12" t="s">
        <v>37</v>
      </c>
      <c r="AX1414" s="12" t="s">
        <v>73</v>
      </c>
      <c r="AY1414" s="215" t="s">
        <v>159</v>
      </c>
    </row>
    <row r="1415" spans="2:51" s="13" customFormat="1" ht="13.5">
      <c r="B1415" s="216"/>
      <c r="C1415" s="217"/>
      <c r="D1415" s="206" t="s">
        <v>168</v>
      </c>
      <c r="E1415" s="240" t="s">
        <v>20</v>
      </c>
      <c r="F1415" s="238" t="s">
        <v>1443</v>
      </c>
      <c r="G1415" s="217"/>
      <c r="H1415" s="239">
        <v>0.6</v>
      </c>
      <c r="I1415" s="222"/>
      <c r="J1415" s="217"/>
      <c r="K1415" s="217"/>
      <c r="L1415" s="223"/>
      <c r="M1415" s="224"/>
      <c r="N1415" s="225"/>
      <c r="O1415" s="225"/>
      <c r="P1415" s="225"/>
      <c r="Q1415" s="225"/>
      <c r="R1415" s="225"/>
      <c r="S1415" s="225"/>
      <c r="T1415" s="226"/>
      <c r="AT1415" s="227" t="s">
        <v>168</v>
      </c>
      <c r="AU1415" s="227" t="s">
        <v>176</v>
      </c>
      <c r="AV1415" s="13" t="s">
        <v>81</v>
      </c>
      <c r="AW1415" s="13" t="s">
        <v>37</v>
      </c>
      <c r="AX1415" s="13" t="s">
        <v>73</v>
      </c>
      <c r="AY1415" s="227" t="s">
        <v>159</v>
      </c>
    </row>
    <row r="1416" spans="2:51" s="13" customFormat="1" ht="13.5">
      <c r="B1416" s="216"/>
      <c r="C1416" s="217"/>
      <c r="D1416" s="206" t="s">
        <v>168</v>
      </c>
      <c r="E1416" s="240" t="s">
        <v>20</v>
      </c>
      <c r="F1416" s="238" t="s">
        <v>1444</v>
      </c>
      <c r="G1416" s="217"/>
      <c r="H1416" s="239">
        <v>5.394</v>
      </c>
      <c r="I1416" s="222"/>
      <c r="J1416" s="217"/>
      <c r="K1416" s="217"/>
      <c r="L1416" s="223"/>
      <c r="M1416" s="224"/>
      <c r="N1416" s="225"/>
      <c r="O1416" s="225"/>
      <c r="P1416" s="225"/>
      <c r="Q1416" s="225"/>
      <c r="R1416" s="225"/>
      <c r="S1416" s="225"/>
      <c r="T1416" s="226"/>
      <c r="AT1416" s="227" t="s">
        <v>168</v>
      </c>
      <c r="AU1416" s="227" t="s">
        <v>176</v>
      </c>
      <c r="AV1416" s="13" t="s">
        <v>81</v>
      </c>
      <c r="AW1416" s="13" t="s">
        <v>37</v>
      </c>
      <c r="AX1416" s="13" t="s">
        <v>73</v>
      </c>
      <c r="AY1416" s="227" t="s">
        <v>159</v>
      </c>
    </row>
    <row r="1417" spans="2:51" s="12" customFormat="1" ht="13.5">
      <c r="B1417" s="204"/>
      <c r="C1417" s="205"/>
      <c r="D1417" s="206" t="s">
        <v>168</v>
      </c>
      <c r="E1417" s="207" t="s">
        <v>20</v>
      </c>
      <c r="F1417" s="208" t="s">
        <v>306</v>
      </c>
      <c r="G1417" s="205"/>
      <c r="H1417" s="209" t="s">
        <v>20</v>
      </c>
      <c r="I1417" s="210"/>
      <c r="J1417" s="205"/>
      <c r="K1417" s="205"/>
      <c r="L1417" s="211"/>
      <c r="M1417" s="212"/>
      <c r="N1417" s="213"/>
      <c r="O1417" s="213"/>
      <c r="P1417" s="213"/>
      <c r="Q1417" s="213"/>
      <c r="R1417" s="213"/>
      <c r="S1417" s="213"/>
      <c r="T1417" s="214"/>
      <c r="AT1417" s="215" t="s">
        <v>168</v>
      </c>
      <c r="AU1417" s="215" t="s">
        <v>176</v>
      </c>
      <c r="AV1417" s="12" t="s">
        <v>22</v>
      </c>
      <c r="AW1417" s="12" t="s">
        <v>37</v>
      </c>
      <c r="AX1417" s="12" t="s">
        <v>73</v>
      </c>
      <c r="AY1417" s="215" t="s">
        <v>159</v>
      </c>
    </row>
    <row r="1418" spans="2:51" s="13" customFormat="1" ht="13.5">
      <c r="B1418" s="216"/>
      <c r="C1418" s="217"/>
      <c r="D1418" s="206" t="s">
        <v>168</v>
      </c>
      <c r="E1418" s="240" t="s">
        <v>20</v>
      </c>
      <c r="F1418" s="238" t="s">
        <v>1445</v>
      </c>
      <c r="G1418" s="217"/>
      <c r="H1418" s="239">
        <v>0.45</v>
      </c>
      <c r="I1418" s="222"/>
      <c r="J1418" s="217"/>
      <c r="K1418" s="217"/>
      <c r="L1418" s="223"/>
      <c r="M1418" s="224"/>
      <c r="N1418" s="225"/>
      <c r="O1418" s="225"/>
      <c r="P1418" s="225"/>
      <c r="Q1418" s="225"/>
      <c r="R1418" s="225"/>
      <c r="S1418" s="225"/>
      <c r="T1418" s="226"/>
      <c r="AT1418" s="227" t="s">
        <v>168</v>
      </c>
      <c r="AU1418" s="227" t="s">
        <v>176</v>
      </c>
      <c r="AV1418" s="13" t="s">
        <v>81</v>
      </c>
      <c r="AW1418" s="13" t="s">
        <v>37</v>
      </c>
      <c r="AX1418" s="13" t="s">
        <v>73</v>
      </c>
      <c r="AY1418" s="227" t="s">
        <v>159</v>
      </c>
    </row>
    <row r="1419" spans="2:51" s="13" customFormat="1" ht="13.5">
      <c r="B1419" s="216"/>
      <c r="C1419" s="217"/>
      <c r="D1419" s="206" t="s">
        <v>168</v>
      </c>
      <c r="E1419" s="240" t="s">
        <v>20</v>
      </c>
      <c r="F1419" s="238" t="s">
        <v>1446</v>
      </c>
      <c r="G1419" s="217"/>
      <c r="H1419" s="239">
        <v>4.046</v>
      </c>
      <c r="I1419" s="222"/>
      <c r="J1419" s="217"/>
      <c r="K1419" s="217"/>
      <c r="L1419" s="223"/>
      <c r="M1419" s="224"/>
      <c r="N1419" s="225"/>
      <c r="O1419" s="225"/>
      <c r="P1419" s="225"/>
      <c r="Q1419" s="225"/>
      <c r="R1419" s="225"/>
      <c r="S1419" s="225"/>
      <c r="T1419" s="226"/>
      <c r="AT1419" s="227" t="s">
        <v>168</v>
      </c>
      <c r="AU1419" s="227" t="s">
        <v>176</v>
      </c>
      <c r="AV1419" s="13" t="s">
        <v>81</v>
      </c>
      <c r="AW1419" s="13" t="s">
        <v>37</v>
      </c>
      <c r="AX1419" s="13" t="s">
        <v>73</v>
      </c>
      <c r="AY1419" s="227" t="s">
        <v>159</v>
      </c>
    </row>
    <row r="1420" spans="2:51" s="12" customFormat="1" ht="13.5">
      <c r="B1420" s="204"/>
      <c r="C1420" s="205"/>
      <c r="D1420" s="206" t="s">
        <v>168</v>
      </c>
      <c r="E1420" s="207" t="s">
        <v>20</v>
      </c>
      <c r="F1420" s="208" t="s">
        <v>308</v>
      </c>
      <c r="G1420" s="205"/>
      <c r="H1420" s="209" t="s">
        <v>20</v>
      </c>
      <c r="I1420" s="210"/>
      <c r="J1420" s="205"/>
      <c r="K1420" s="205"/>
      <c r="L1420" s="211"/>
      <c r="M1420" s="212"/>
      <c r="N1420" s="213"/>
      <c r="O1420" s="213"/>
      <c r="P1420" s="213"/>
      <c r="Q1420" s="213"/>
      <c r="R1420" s="213"/>
      <c r="S1420" s="213"/>
      <c r="T1420" s="214"/>
      <c r="AT1420" s="215" t="s">
        <v>168</v>
      </c>
      <c r="AU1420" s="215" t="s">
        <v>176</v>
      </c>
      <c r="AV1420" s="12" t="s">
        <v>22</v>
      </c>
      <c r="AW1420" s="12" t="s">
        <v>37</v>
      </c>
      <c r="AX1420" s="12" t="s">
        <v>73</v>
      </c>
      <c r="AY1420" s="215" t="s">
        <v>159</v>
      </c>
    </row>
    <row r="1421" spans="2:51" s="13" customFormat="1" ht="13.5">
      <c r="B1421" s="216"/>
      <c r="C1421" s="217"/>
      <c r="D1421" s="206" t="s">
        <v>168</v>
      </c>
      <c r="E1421" s="240" t="s">
        <v>20</v>
      </c>
      <c r="F1421" s="238" t="s">
        <v>1447</v>
      </c>
      <c r="G1421" s="217"/>
      <c r="H1421" s="239">
        <v>0.69</v>
      </c>
      <c r="I1421" s="222"/>
      <c r="J1421" s="217"/>
      <c r="K1421" s="217"/>
      <c r="L1421" s="223"/>
      <c r="M1421" s="224"/>
      <c r="N1421" s="225"/>
      <c r="O1421" s="225"/>
      <c r="P1421" s="225"/>
      <c r="Q1421" s="225"/>
      <c r="R1421" s="225"/>
      <c r="S1421" s="225"/>
      <c r="T1421" s="226"/>
      <c r="AT1421" s="227" t="s">
        <v>168</v>
      </c>
      <c r="AU1421" s="227" t="s">
        <v>176</v>
      </c>
      <c r="AV1421" s="13" t="s">
        <v>81</v>
      </c>
      <c r="AW1421" s="13" t="s">
        <v>37</v>
      </c>
      <c r="AX1421" s="13" t="s">
        <v>73</v>
      </c>
      <c r="AY1421" s="227" t="s">
        <v>159</v>
      </c>
    </row>
    <row r="1422" spans="2:51" s="13" customFormat="1" ht="13.5">
      <c r="B1422" s="216"/>
      <c r="C1422" s="217"/>
      <c r="D1422" s="206" t="s">
        <v>168</v>
      </c>
      <c r="E1422" s="240" t="s">
        <v>20</v>
      </c>
      <c r="F1422" s="238" t="s">
        <v>1448</v>
      </c>
      <c r="G1422" s="217"/>
      <c r="H1422" s="239">
        <v>0.828</v>
      </c>
      <c r="I1422" s="222"/>
      <c r="J1422" s="217"/>
      <c r="K1422" s="217"/>
      <c r="L1422" s="223"/>
      <c r="M1422" s="224"/>
      <c r="N1422" s="225"/>
      <c r="O1422" s="225"/>
      <c r="P1422" s="225"/>
      <c r="Q1422" s="225"/>
      <c r="R1422" s="225"/>
      <c r="S1422" s="225"/>
      <c r="T1422" s="226"/>
      <c r="AT1422" s="227" t="s">
        <v>168</v>
      </c>
      <c r="AU1422" s="227" t="s">
        <v>176</v>
      </c>
      <c r="AV1422" s="13" t="s">
        <v>81</v>
      </c>
      <c r="AW1422" s="13" t="s">
        <v>37</v>
      </c>
      <c r="AX1422" s="13" t="s">
        <v>73</v>
      </c>
      <c r="AY1422" s="227" t="s">
        <v>159</v>
      </c>
    </row>
    <row r="1423" spans="2:51" s="13" customFormat="1" ht="13.5">
      <c r="B1423" s="216"/>
      <c r="C1423" s="217"/>
      <c r="D1423" s="218" t="s">
        <v>168</v>
      </c>
      <c r="E1423" s="219" t="s">
        <v>20</v>
      </c>
      <c r="F1423" s="220" t="s">
        <v>1449</v>
      </c>
      <c r="G1423" s="217"/>
      <c r="H1423" s="221">
        <v>3.414</v>
      </c>
      <c r="I1423" s="222"/>
      <c r="J1423" s="217"/>
      <c r="K1423" s="217"/>
      <c r="L1423" s="223"/>
      <c r="M1423" s="224"/>
      <c r="N1423" s="225"/>
      <c r="O1423" s="225"/>
      <c r="P1423" s="225"/>
      <c r="Q1423" s="225"/>
      <c r="R1423" s="225"/>
      <c r="S1423" s="225"/>
      <c r="T1423" s="226"/>
      <c r="AT1423" s="227" t="s">
        <v>168</v>
      </c>
      <c r="AU1423" s="227" t="s">
        <v>176</v>
      </c>
      <c r="AV1423" s="13" t="s">
        <v>81</v>
      </c>
      <c r="AW1423" s="13" t="s">
        <v>37</v>
      </c>
      <c r="AX1423" s="13" t="s">
        <v>73</v>
      </c>
      <c r="AY1423" s="227" t="s">
        <v>159</v>
      </c>
    </row>
    <row r="1424" spans="2:65" s="1" customFormat="1" ht="31.5" customHeight="1">
      <c r="B1424" s="34"/>
      <c r="C1424" s="192" t="s">
        <v>1450</v>
      </c>
      <c r="D1424" s="192" t="s">
        <v>161</v>
      </c>
      <c r="E1424" s="193" t="s">
        <v>1451</v>
      </c>
      <c r="F1424" s="194" t="s">
        <v>1452</v>
      </c>
      <c r="G1424" s="195" t="s">
        <v>164</v>
      </c>
      <c r="H1424" s="196">
        <v>5.736</v>
      </c>
      <c r="I1424" s="197"/>
      <c r="J1424" s="198">
        <f>ROUND(I1424*H1424,2)</f>
        <v>0</v>
      </c>
      <c r="K1424" s="194" t="s">
        <v>165</v>
      </c>
      <c r="L1424" s="54"/>
      <c r="M1424" s="199" t="s">
        <v>20</v>
      </c>
      <c r="N1424" s="200" t="s">
        <v>44</v>
      </c>
      <c r="O1424" s="35"/>
      <c r="P1424" s="201">
        <f>O1424*H1424</f>
        <v>0</v>
      </c>
      <c r="Q1424" s="201">
        <v>0</v>
      </c>
      <c r="R1424" s="201">
        <f>Q1424*H1424</f>
        <v>0</v>
      </c>
      <c r="S1424" s="201">
        <v>2.2</v>
      </c>
      <c r="T1424" s="202">
        <f>S1424*H1424</f>
        <v>12.619200000000001</v>
      </c>
      <c r="AR1424" s="17" t="s">
        <v>166</v>
      </c>
      <c r="AT1424" s="17" t="s">
        <v>161</v>
      </c>
      <c r="AU1424" s="17" t="s">
        <v>176</v>
      </c>
      <c r="AY1424" s="17" t="s">
        <v>159</v>
      </c>
      <c r="BE1424" s="203">
        <f>IF(N1424="základní",J1424,0)</f>
        <v>0</v>
      </c>
      <c r="BF1424" s="203">
        <f>IF(N1424="snížená",J1424,0)</f>
        <v>0</v>
      </c>
      <c r="BG1424" s="203">
        <f>IF(N1424="zákl. přenesená",J1424,0)</f>
        <v>0</v>
      </c>
      <c r="BH1424" s="203">
        <f>IF(N1424="sníž. přenesená",J1424,0)</f>
        <v>0</v>
      </c>
      <c r="BI1424" s="203">
        <f>IF(N1424="nulová",J1424,0)</f>
        <v>0</v>
      </c>
      <c r="BJ1424" s="17" t="s">
        <v>22</v>
      </c>
      <c r="BK1424" s="203">
        <f>ROUND(I1424*H1424,2)</f>
        <v>0</v>
      </c>
      <c r="BL1424" s="17" t="s">
        <v>166</v>
      </c>
      <c r="BM1424" s="17" t="s">
        <v>1453</v>
      </c>
    </row>
    <row r="1425" spans="2:51" s="12" customFormat="1" ht="27">
      <c r="B1425" s="204"/>
      <c r="C1425" s="205"/>
      <c r="D1425" s="206" t="s">
        <v>168</v>
      </c>
      <c r="E1425" s="207" t="s">
        <v>20</v>
      </c>
      <c r="F1425" s="208" t="s">
        <v>1454</v>
      </c>
      <c r="G1425" s="205"/>
      <c r="H1425" s="209" t="s">
        <v>20</v>
      </c>
      <c r="I1425" s="210"/>
      <c r="J1425" s="205"/>
      <c r="K1425" s="205"/>
      <c r="L1425" s="211"/>
      <c r="M1425" s="212"/>
      <c r="N1425" s="213"/>
      <c r="O1425" s="213"/>
      <c r="P1425" s="213"/>
      <c r="Q1425" s="213"/>
      <c r="R1425" s="213"/>
      <c r="S1425" s="213"/>
      <c r="T1425" s="214"/>
      <c r="AT1425" s="215" t="s">
        <v>168</v>
      </c>
      <c r="AU1425" s="215" t="s">
        <v>176</v>
      </c>
      <c r="AV1425" s="12" t="s">
        <v>22</v>
      </c>
      <c r="AW1425" s="12" t="s">
        <v>37</v>
      </c>
      <c r="AX1425" s="12" t="s">
        <v>73</v>
      </c>
      <c r="AY1425" s="215" t="s">
        <v>159</v>
      </c>
    </row>
    <row r="1426" spans="2:51" s="12" customFormat="1" ht="13.5">
      <c r="B1426" s="204"/>
      <c r="C1426" s="205"/>
      <c r="D1426" s="206" t="s">
        <v>168</v>
      </c>
      <c r="E1426" s="207" t="s">
        <v>20</v>
      </c>
      <c r="F1426" s="208" t="s">
        <v>170</v>
      </c>
      <c r="G1426" s="205"/>
      <c r="H1426" s="209" t="s">
        <v>20</v>
      </c>
      <c r="I1426" s="210"/>
      <c r="J1426" s="205"/>
      <c r="K1426" s="205"/>
      <c r="L1426" s="211"/>
      <c r="M1426" s="212"/>
      <c r="N1426" s="213"/>
      <c r="O1426" s="213"/>
      <c r="P1426" s="213"/>
      <c r="Q1426" s="213"/>
      <c r="R1426" s="213"/>
      <c r="S1426" s="213"/>
      <c r="T1426" s="214"/>
      <c r="AT1426" s="215" t="s">
        <v>168</v>
      </c>
      <c r="AU1426" s="215" t="s">
        <v>176</v>
      </c>
      <c r="AV1426" s="12" t="s">
        <v>22</v>
      </c>
      <c r="AW1426" s="12" t="s">
        <v>37</v>
      </c>
      <c r="AX1426" s="12" t="s">
        <v>73</v>
      </c>
      <c r="AY1426" s="215" t="s">
        <v>159</v>
      </c>
    </row>
    <row r="1427" spans="2:51" s="12" customFormat="1" ht="13.5">
      <c r="B1427" s="204"/>
      <c r="C1427" s="205"/>
      <c r="D1427" s="206" t="s">
        <v>168</v>
      </c>
      <c r="E1427" s="207" t="s">
        <v>20</v>
      </c>
      <c r="F1427" s="208" t="s">
        <v>317</v>
      </c>
      <c r="G1427" s="205"/>
      <c r="H1427" s="209" t="s">
        <v>20</v>
      </c>
      <c r="I1427" s="210"/>
      <c r="J1427" s="205"/>
      <c r="K1427" s="205"/>
      <c r="L1427" s="211"/>
      <c r="M1427" s="212"/>
      <c r="N1427" s="213"/>
      <c r="O1427" s="213"/>
      <c r="P1427" s="213"/>
      <c r="Q1427" s="213"/>
      <c r="R1427" s="213"/>
      <c r="S1427" s="213"/>
      <c r="T1427" s="214"/>
      <c r="AT1427" s="215" t="s">
        <v>168</v>
      </c>
      <c r="AU1427" s="215" t="s">
        <v>176</v>
      </c>
      <c r="AV1427" s="12" t="s">
        <v>22</v>
      </c>
      <c r="AW1427" s="12" t="s">
        <v>37</v>
      </c>
      <c r="AX1427" s="12" t="s">
        <v>73</v>
      </c>
      <c r="AY1427" s="215" t="s">
        <v>159</v>
      </c>
    </row>
    <row r="1428" spans="2:51" s="13" customFormat="1" ht="13.5">
      <c r="B1428" s="216"/>
      <c r="C1428" s="217"/>
      <c r="D1428" s="206" t="s">
        <v>168</v>
      </c>
      <c r="E1428" s="240" t="s">
        <v>20</v>
      </c>
      <c r="F1428" s="238" t="s">
        <v>1455</v>
      </c>
      <c r="G1428" s="217"/>
      <c r="H1428" s="239">
        <v>2.697</v>
      </c>
      <c r="I1428" s="222"/>
      <c r="J1428" s="217"/>
      <c r="K1428" s="217"/>
      <c r="L1428" s="223"/>
      <c r="M1428" s="224"/>
      <c r="N1428" s="225"/>
      <c r="O1428" s="225"/>
      <c r="P1428" s="225"/>
      <c r="Q1428" s="225"/>
      <c r="R1428" s="225"/>
      <c r="S1428" s="225"/>
      <c r="T1428" s="226"/>
      <c r="AT1428" s="227" t="s">
        <v>168</v>
      </c>
      <c r="AU1428" s="227" t="s">
        <v>176</v>
      </c>
      <c r="AV1428" s="13" t="s">
        <v>81</v>
      </c>
      <c r="AW1428" s="13" t="s">
        <v>37</v>
      </c>
      <c r="AX1428" s="13" t="s">
        <v>73</v>
      </c>
      <c r="AY1428" s="227" t="s">
        <v>159</v>
      </c>
    </row>
    <row r="1429" spans="2:51" s="12" customFormat="1" ht="13.5">
      <c r="B1429" s="204"/>
      <c r="C1429" s="205"/>
      <c r="D1429" s="206" t="s">
        <v>168</v>
      </c>
      <c r="E1429" s="207" t="s">
        <v>20</v>
      </c>
      <c r="F1429" s="208" t="s">
        <v>319</v>
      </c>
      <c r="G1429" s="205"/>
      <c r="H1429" s="209" t="s">
        <v>20</v>
      </c>
      <c r="I1429" s="210"/>
      <c r="J1429" s="205"/>
      <c r="K1429" s="205"/>
      <c r="L1429" s="211"/>
      <c r="M1429" s="212"/>
      <c r="N1429" s="213"/>
      <c r="O1429" s="213"/>
      <c r="P1429" s="213"/>
      <c r="Q1429" s="213"/>
      <c r="R1429" s="213"/>
      <c r="S1429" s="213"/>
      <c r="T1429" s="214"/>
      <c r="AT1429" s="215" t="s">
        <v>168</v>
      </c>
      <c r="AU1429" s="215" t="s">
        <v>176</v>
      </c>
      <c r="AV1429" s="12" t="s">
        <v>22</v>
      </c>
      <c r="AW1429" s="12" t="s">
        <v>37</v>
      </c>
      <c r="AX1429" s="12" t="s">
        <v>73</v>
      </c>
      <c r="AY1429" s="215" t="s">
        <v>159</v>
      </c>
    </row>
    <row r="1430" spans="2:51" s="13" customFormat="1" ht="13.5">
      <c r="B1430" s="216"/>
      <c r="C1430" s="217"/>
      <c r="D1430" s="206" t="s">
        <v>168</v>
      </c>
      <c r="E1430" s="240" t="s">
        <v>20</v>
      </c>
      <c r="F1430" s="238" t="s">
        <v>1456</v>
      </c>
      <c r="G1430" s="217"/>
      <c r="H1430" s="239">
        <v>0.896</v>
      </c>
      <c r="I1430" s="222"/>
      <c r="J1430" s="217"/>
      <c r="K1430" s="217"/>
      <c r="L1430" s="223"/>
      <c r="M1430" s="224"/>
      <c r="N1430" s="225"/>
      <c r="O1430" s="225"/>
      <c r="P1430" s="225"/>
      <c r="Q1430" s="225"/>
      <c r="R1430" s="225"/>
      <c r="S1430" s="225"/>
      <c r="T1430" s="226"/>
      <c r="AT1430" s="227" t="s">
        <v>168</v>
      </c>
      <c r="AU1430" s="227" t="s">
        <v>176</v>
      </c>
      <c r="AV1430" s="13" t="s">
        <v>81</v>
      </c>
      <c r="AW1430" s="13" t="s">
        <v>37</v>
      </c>
      <c r="AX1430" s="13" t="s">
        <v>73</v>
      </c>
      <c r="AY1430" s="227" t="s">
        <v>159</v>
      </c>
    </row>
    <row r="1431" spans="2:51" s="12" customFormat="1" ht="13.5">
      <c r="B1431" s="204"/>
      <c r="C1431" s="205"/>
      <c r="D1431" s="206" t="s">
        <v>168</v>
      </c>
      <c r="E1431" s="207" t="s">
        <v>20</v>
      </c>
      <c r="F1431" s="208" t="s">
        <v>306</v>
      </c>
      <c r="G1431" s="205"/>
      <c r="H1431" s="209" t="s">
        <v>20</v>
      </c>
      <c r="I1431" s="210"/>
      <c r="J1431" s="205"/>
      <c r="K1431" s="205"/>
      <c r="L1431" s="211"/>
      <c r="M1431" s="212"/>
      <c r="N1431" s="213"/>
      <c r="O1431" s="213"/>
      <c r="P1431" s="213"/>
      <c r="Q1431" s="213"/>
      <c r="R1431" s="213"/>
      <c r="S1431" s="213"/>
      <c r="T1431" s="214"/>
      <c r="AT1431" s="215" t="s">
        <v>168</v>
      </c>
      <c r="AU1431" s="215" t="s">
        <v>176</v>
      </c>
      <c r="AV1431" s="12" t="s">
        <v>22</v>
      </c>
      <c r="AW1431" s="12" t="s">
        <v>37</v>
      </c>
      <c r="AX1431" s="12" t="s">
        <v>73</v>
      </c>
      <c r="AY1431" s="215" t="s">
        <v>159</v>
      </c>
    </row>
    <row r="1432" spans="2:51" s="13" customFormat="1" ht="13.5">
      <c r="B1432" s="216"/>
      <c r="C1432" s="217"/>
      <c r="D1432" s="206" t="s">
        <v>168</v>
      </c>
      <c r="E1432" s="240" t="s">
        <v>20</v>
      </c>
      <c r="F1432" s="238" t="s">
        <v>1457</v>
      </c>
      <c r="G1432" s="217"/>
      <c r="H1432" s="239">
        <v>0.92</v>
      </c>
      <c r="I1432" s="222"/>
      <c r="J1432" s="217"/>
      <c r="K1432" s="217"/>
      <c r="L1432" s="223"/>
      <c r="M1432" s="224"/>
      <c r="N1432" s="225"/>
      <c r="O1432" s="225"/>
      <c r="P1432" s="225"/>
      <c r="Q1432" s="225"/>
      <c r="R1432" s="225"/>
      <c r="S1432" s="225"/>
      <c r="T1432" s="226"/>
      <c r="AT1432" s="227" t="s">
        <v>168</v>
      </c>
      <c r="AU1432" s="227" t="s">
        <v>176</v>
      </c>
      <c r="AV1432" s="13" t="s">
        <v>81</v>
      </c>
      <c r="AW1432" s="13" t="s">
        <v>37</v>
      </c>
      <c r="AX1432" s="13" t="s">
        <v>73</v>
      </c>
      <c r="AY1432" s="227" t="s">
        <v>159</v>
      </c>
    </row>
    <row r="1433" spans="2:51" s="12" customFormat="1" ht="13.5">
      <c r="B1433" s="204"/>
      <c r="C1433" s="205"/>
      <c r="D1433" s="206" t="s">
        <v>168</v>
      </c>
      <c r="E1433" s="207" t="s">
        <v>20</v>
      </c>
      <c r="F1433" s="208" t="s">
        <v>341</v>
      </c>
      <c r="G1433" s="205"/>
      <c r="H1433" s="209" t="s">
        <v>20</v>
      </c>
      <c r="I1433" s="210"/>
      <c r="J1433" s="205"/>
      <c r="K1433" s="205"/>
      <c r="L1433" s="211"/>
      <c r="M1433" s="212"/>
      <c r="N1433" s="213"/>
      <c r="O1433" s="213"/>
      <c r="P1433" s="213"/>
      <c r="Q1433" s="213"/>
      <c r="R1433" s="213"/>
      <c r="S1433" s="213"/>
      <c r="T1433" s="214"/>
      <c r="AT1433" s="215" t="s">
        <v>168</v>
      </c>
      <c r="AU1433" s="215" t="s">
        <v>176</v>
      </c>
      <c r="AV1433" s="12" t="s">
        <v>22</v>
      </c>
      <c r="AW1433" s="12" t="s">
        <v>37</v>
      </c>
      <c r="AX1433" s="12" t="s">
        <v>73</v>
      </c>
      <c r="AY1433" s="215" t="s">
        <v>159</v>
      </c>
    </row>
    <row r="1434" spans="2:51" s="13" customFormat="1" ht="13.5">
      <c r="B1434" s="216"/>
      <c r="C1434" s="217"/>
      <c r="D1434" s="218" t="s">
        <v>168</v>
      </c>
      <c r="E1434" s="219" t="s">
        <v>20</v>
      </c>
      <c r="F1434" s="220" t="s">
        <v>1458</v>
      </c>
      <c r="G1434" s="217"/>
      <c r="H1434" s="221">
        <v>1.223</v>
      </c>
      <c r="I1434" s="222"/>
      <c r="J1434" s="217"/>
      <c r="K1434" s="217"/>
      <c r="L1434" s="223"/>
      <c r="M1434" s="224"/>
      <c r="N1434" s="225"/>
      <c r="O1434" s="225"/>
      <c r="P1434" s="225"/>
      <c r="Q1434" s="225"/>
      <c r="R1434" s="225"/>
      <c r="S1434" s="225"/>
      <c r="T1434" s="226"/>
      <c r="AT1434" s="227" t="s">
        <v>168</v>
      </c>
      <c r="AU1434" s="227" t="s">
        <v>176</v>
      </c>
      <c r="AV1434" s="13" t="s">
        <v>81</v>
      </c>
      <c r="AW1434" s="13" t="s">
        <v>37</v>
      </c>
      <c r="AX1434" s="13" t="s">
        <v>73</v>
      </c>
      <c r="AY1434" s="227" t="s">
        <v>159</v>
      </c>
    </row>
    <row r="1435" spans="2:65" s="1" customFormat="1" ht="22.5" customHeight="1">
      <c r="B1435" s="34"/>
      <c r="C1435" s="192" t="s">
        <v>1459</v>
      </c>
      <c r="D1435" s="192" t="s">
        <v>161</v>
      </c>
      <c r="E1435" s="193" t="s">
        <v>1460</v>
      </c>
      <c r="F1435" s="194" t="s">
        <v>1461</v>
      </c>
      <c r="G1435" s="195" t="s">
        <v>489</v>
      </c>
      <c r="H1435" s="196">
        <v>170</v>
      </c>
      <c r="I1435" s="197"/>
      <c r="J1435" s="198">
        <f>ROUND(I1435*H1435,2)</f>
        <v>0</v>
      </c>
      <c r="K1435" s="194" t="s">
        <v>165</v>
      </c>
      <c r="L1435" s="54"/>
      <c r="M1435" s="199" t="s">
        <v>20</v>
      </c>
      <c r="N1435" s="200" t="s">
        <v>44</v>
      </c>
      <c r="O1435" s="35"/>
      <c r="P1435" s="201">
        <f>O1435*H1435</f>
        <v>0</v>
      </c>
      <c r="Q1435" s="201">
        <v>0</v>
      </c>
      <c r="R1435" s="201">
        <f>Q1435*H1435</f>
        <v>0</v>
      </c>
      <c r="S1435" s="201">
        <v>0.009</v>
      </c>
      <c r="T1435" s="202">
        <f>S1435*H1435</f>
        <v>1.5299999999999998</v>
      </c>
      <c r="AR1435" s="17" t="s">
        <v>166</v>
      </c>
      <c r="AT1435" s="17" t="s">
        <v>161</v>
      </c>
      <c r="AU1435" s="17" t="s">
        <v>176</v>
      </c>
      <c r="AY1435" s="17" t="s">
        <v>159</v>
      </c>
      <c r="BE1435" s="203">
        <f>IF(N1435="základní",J1435,0)</f>
        <v>0</v>
      </c>
      <c r="BF1435" s="203">
        <f>IF(N1435="snížená",J1435,0)</f>
        <v>0</v>
      </c>
      <c r="BG1435" s="203">
        <f>IF(N1435="zákl. přenesená",J1435,0)</f>
        <v>0</v>
      </c>
      <c r="BH1435" s="203">
        <f>IF(N1435="sníž. přenesená",J1435,0)</f>
        <v>0</v>
      </c>
      <c r="BI1435" s="203">
        <f>IF(N1435="nulová",J1435,0)</f>
        <v>0</v>
      </c>
      <c r="BJ1435" s="17" t="s">
        <v>22</v>
      </c>
      <c r="BK1435" s="203">
        <f>ROUND(I1435*H1435,2)</f>
        <v>0</v>
      </c>
      <c r="BL1435" s="17" t="s">
        <v>166</v>
      </c>
      <c r="BM1435" s="17" t="s">
        <v>1462</v>
      </c>
    </row>
    <row r="1436" spans="2:51" s="12" customFormat="1" ht="27">
      <c r="B1436" s="204"/>
      <c r="C1436" s="205"/>
      <c r="D1436" s="206" t="s">
        <v>168</v>
      </c>
      <c r="E1436" s="207" t="s">
        <v>20</v>
      </c>
      <c r="F1436" s="208" t="s">
        <v>1107</v>
      </c>
      <c r="G1436" s="205"/>
      <c r="H1436" s="209" t="s">
        <v>20</v>
      </c>
      <c r="I1436" s="210"/>
      <c r="J1436" s="205"/>
      <c r="K1436" s="205"/>
      <c r="L1436" s="211"/>
      <c r="M1436" s="212"/>
      <c r="N1436" s="213"/>
      <c r="O1436" s="213"/>
      <c r="P1436" s="213"/>
      <c r="Q1436" s="213"/>
      <c r="R1436" s="213"/>
      <c r="S1436" s="213"/>
      <c r="T1436" s="214"/>
      <c r="AT1436" s="215" t="s">
        <v>168</v>
      </c>
      <c r="AU1436" s="215" t="s">
        <v>176</v>
      </c>
      <c r="AV1436" s="12" t="s">
        <v>22</v>
      </c>
      <c r="AW1436" s="12" t="s">
        <v>37</v>
      </c>
      <c r="AX1436" s="12" t="s">
        <v>73</v>
      </c>
      <c r="AY1436" s="215" t="s">
        <v>159</v>
      </c>
    </row>
    <row r="1437" spans="2:51" s="12" customFormat="1" ht="13.5">
      <c r="B1437" s="204"/>
      <c r="C1437" s="205"/>
      <c r="D1437" s="206" t="s">
        <v>168</v>
      </c>
      <c r="E1437" s="207" t="s">
        <v>20</v>
      </c>
      <c r="F1437" s="208" t="s">
        <v>170</v>
      </c>
      <c r="G1437" s="205"/>
      <c r="H1437" s="209" t="s">
        <v>20</v>
      </c>
      <c r="I1437" s="210"/>
      <c r="J1437" s="205"/>
      <c r="K1437" s="205"/>
      <c r="L1437" s="211"/>
      <c r="M1437" s="212"/>
      <c r="N1437" s="213"/>
      <c r="O1437" s="213"/>
      <c r="P1437" s="213"/>
      <c r="Q1437" s="213"/>
      <c r="R1437" s="213"/>
      <c r="S1437" s="213"/>
      <c r="T1437" s="214"/>
      <c r="AT1437" s="215" t="s">
        <v>168</v>
      </c>
      <c r="AU1437" s="215" t="s">
        <v>176</v>
      </c>
      <c r="AV1437" s="12" t="s">
        <v>22</v>
      </c>
      <c r="AW1437" s="12" t="s">
        <v>37</v>
      </c>
      <c r="AX1437" s="12" t="s">
        <v>73</v>
      </c>
      <c r="AY1437" s="215" t="s">
        <v>159</v>
      </c>
    </row>
    <row r="1438" spans="2:51" s="12" customFormat="1" ht="13.5">
      <c r="B1438" s="204"/>
      <c r="C1438" s="205"/>
      <c r="D1438" s="206" t="s">
        <v>168</v>
      </c>
      <c r="E1438" s="207" t="s">
        <v>20</v>
      </c>
      <c r="F1438" s="208" t="s">
        <v>304</v>
      </c>
      <c r="G1438" s="205"/>
      <c r="H1438" s="209" t="s">
        <v>20</v>
      </c>
      <c r="I1438" s="210"/>
      <c r="J1438" s="205"/>
      <c r="K1438" s="205"/>
      <c r="L1438" s="211"/>
      <c r="M1438" s="212"/>
      <c r="N1438" s="213"/>
      <c r="O1438" s="213"/>
      <c r="P1438" s="213"/>
      <c r="Q1438" s="213"/>
      <c r="R1438" s="213"/>
      <c r="S1438" s="213"/>
      <c r="T1438" s="214"/>
      <c r="AT1438" s="215" t="s">
        <v>168</v>
      </c>
      <c r="AU1438" s="215" t="s">
        <v>176</v>
      </c>
      <c r="AV1438" s="12" t="s">
        <v>22</v>
      </c>
      <c r="AW1438" s="12" t="s">
        <v>37</v>
      </c>
      <c r="AX1438" s="12" t="s">
        <v>73</v>
      </c>
      <c r="AY1438" s="215" t="s">
        <v>159</v>
      </c>
    </row>
    <row r="1439" spans="2:51" s="13" customFormat="1" ht="13.5">
      <c r="B1439" s="216"/>
      <c r="C1439" s="217"/>
      <c r="D1439" s="206" t="s">
        <v>168</v>
      </c>
      <c r="E1439" s="240" t="s">
        <v>20</v>
      </c>
      <c r="F1439" s="238" t="s">
        <v>1463</v>
      </c>
      <c r="G1439" s="217"/>
      <c r="H1439" s="239">
        <v>21.2</v>
      </c>
      <c r="I1439" s="222"/>
      <c r="J1439" s="217"/>
      <c r="K1439" s="217"/>
      <c r="L1439" s="223"/>
      <c r="M1439" s="224"/>
      <c r="N1439" s="225"/>
      <c r="O1439" s="225"/>
      <c r="P1439" s="225"/>
      <c r="Q1439" s="225"/>
      <c r="R1439" s="225"/>
      <c r="S1439" s="225"/>
      <c r="T1439" s="226"/>
      <c r="AT1439" s="227" t="s">
        <v>168</v>
      </c>
      <c r="AU1439" s="227" t="s">
        <v>176</v>
      </c>
      <c r="AV1439" s="13" t="s">
        <v>81</v>
      </c>
      <c r="AW1439" s="13" t="s">
        <v>37</v>
      </c>
      <c r="AX1439" s="13" t="s">
        <v>73</v>
      </c>
      <c r="AY1439" s="227" t="s">
        <v>159</v>
      </c>
    </row>
    <row r="1440" spans="2:51" s="12" customFormat="1" ht="13.5">
      <c r="B1440" s="204"/>
      <c r="C1440" s="205"/>
      <c r="D1440" s="206" t="s">
        <v>168</v>
      </c>
      <c r="E1440" s="207" t="s">
        <v>20</v>
      </c>
      <c r="F1440" s="208" t="s">
        <v>317</v>
      </c>
      <c r="G1440" s="205"/>
      <c r="H1440" s="209" t="s">
        <v>20</v>
      </c>
      <c r="I1440" s="210"/>
      <c r="J1440" s="205"/>
      <c r="K1440" s="205"/>
      <c r="L1440" s="211"/>
      <c r="M1440" s="212"/>
      <c r="N1440" s="213"/>
      <c r="O1440" s="213"/>
      <c r="P1440" s="213"/>
      <c r="Q1440" s="213"/>
      <c r="R1440" s="213"/>
      <c r="S1440" s="213"/>
      <c r="T1440" s="214"/>
      <c r="AT1440" s="215" t="s">
        <v>168</v>
      </c>
      <c r="AU1440" s="215" t="s">
        <v>176</v>
      </c>
      <c r="AV1440" s="12" t="s">
        <v>22</v>
      </c>
      <c r="AW1440" s="12" t="s">
        <v>37</v>
      </c>
      <c r="AX1440" s="12" t="s">
        <v>73</v>
      </c>
      <c r="AY1440" s="215" t="s">
        <v>159</v>
      </c>
    </row>
    <row r="1441" spans="2:51" s="13" customFormat="1" ht="13.5">
      <c r="B1441" s="216"/>
      <c r="C1441" s="217"/>
      <c r="D1441" s="206" t="s">
        <v>168</v>
      </c>
      <c r="E1441" s="240" t="s">
        <v>20</v>
      </c>
      <c r="F1441" s="238" t="s">
        <v>1464</v>
      </c>
      <c r="G1441" s="217"/>
      <c r="H1441" s="239">
        <v>15</v>
      </c>
      <c r="I1441" s="222"/>
      <c r="J1441" s="217"/>
      <c r="K1441" s="217"/>
      <c r="L1441" s="223"/>
      <c r="M1441" s="224"/>
      <c r="N1441" s="225"/>
      <c r="O1441" s="225"/>
      <c r="P1441" s="225"/>
      <c r="Q1441" s="225"/>
      <c r="R1441" s="225"/>
      <c r="S1441" s="225"/>
      <c r="T1441" s="226"/>
      <c r="AT1441" s="227" t="s">
        <v>168</v>
      </c>
      <c r="AU1441" s="227" t="s">
        <v>176</v>
      </c>
      <c r="AV1441" s="13" t="s">
        <v>81</v>
      </c>
      <c r="AW1441" s="13" t="s">
        <v>37</v>
      </c>
      <c r="AX1441" s="13" t="s">
        <v>73</v>
      </c>
      <c r="AY1441" s="227" t="s">
        <v>159</v>
      </c>
    </row>
    <row r="1442" spans="2:51" s="12" customFormat="1" ht="13.5">
      <c r="B1442" s="204"/>
      <c r="C1442" s="205"/>
      <c r="D1442" s="206" t="s">
        <v>168</v>
      </c>
      <c r="E1442" s="207" t="s">
        <v>20</v>
      </c>
      <c r="F1442" s="208" t="s">
        <v>319</v>
      </c>
      <c r="G1442" s="205"/>
      <c r="H1442" s="209" t="s">
        <v>20</v>
      </c>
      <c r="I1442" s="210"/>
      <c r="J1442" s="205"/>
      <c r="K1442" s="205"/>
      <c r="L1442" s="211"/>
      <c r="M1442" s="212"/>
      <c r="N1442" s="213"/>
      <c r="O1442" s="213"/>
      <c r="P1442" s="213"/>
      <c r="Q1442" s="213"/>
      <c r="R1442" s="213"/>
      <c r="S1442" s="213"/>
      <c r="T1442" s="214"/>
      <c r="AT1442" s="215" t="s">
        <v>168</v>
      </c>
      <c r="AU1442" s="215" t="s">
        <v>176</v>
      </c>
      <c r="AV1442" s="12" t="s">
        <v>22</v>
      </c>
      <c r="AW1442" s="12" t="s">
        <v>37</v>
      </c>
      <c r="AX1442" s="12" t="s">
        <v>73</v>
      </c>
      <c r="AY1442" s="215" t="s">
        <v>159</v>
      </c>
    </row>
    <row r="1443" spans="2:51" s="13" customFormat="1" ht="13.5">
      <c r="B1443" s="216"/>
      <c r="C1443" s="217"/>
      <c r="D1443" s="206" t="s">
        <v>168</v>
      </c>
      <c r="E1443" s="240" t="s">
        <v>20</v>
      </c>
      <c r="F1443" s="238" t="s">
        <v>1465</v>
      </c>
      <c r="G1443" s="217"/>
      <c r="H1443" s="239">
        <v>14.4</v>
      </c>
      <c r="I1443" s="222"/>
      <c r="J1443" s="217"/>
      <c r="K1443" s="217"/>
      <c r="L1443" s="223"/>
      <c r="M1443" s="224"/>
      <c r="N1443" s="225"/>
      <c r="O1443" s="225"/>
      <c r="P1443" s="225"/>
      <c r="Q1443" s="225"/>
      <c r="R1443" s="225"/>
      <c r="S1443" s="225"/>
      <c r="T1443" s="226"/>
      <c r="AT1443" s="227" t="s">
        <v>168</v>
      </c>
      <c r="AU1443" s="227" t="s">
        <v>176</v>
      </c>
      <c r="AV1443" s="13" t="s">
        <v>81</v>
      </c>
      <c r="AW1443" s="13" t="s">
        <v>37</v>
      </c>
      <c r="AX1443" s="13" t="s">
        <v>73</v>
      </c>
      <c r="AY1443" s="227" t="s">
        <v>159</v>
      </c>
    </row>
    <row r="1444" spans="2:51" s="13" customFormat="1" ht="13.5">
      <c r="B1444" s="216"/>
      <c r="C1444" s="217"/>
      <c r="D1444" s="206" t="s">
        <v>168</v>
      </c>
      <c r="E1444" s="240" t="s">
        <v>20</v>
      </c>
      <c r="F1444" s="238" t="s">
        <v>1466</v>
      </c>
      <c r="G1444" s="217"/>
      <c r="H1444" s="239">
        <v>65</v>
      </c>
      <c r="I1444" s="222"/>
      <c r="J1444" s="217"/>
      <c r="K1444" s="217"/>
      <c r="L1444" s="223"/>
      <c r="M1444" s="224"/>
      <c r="N1444" s="225"/>
      <c r="O1444" s="225"/>
      <c r="P1444" s="225"/>
      <c r="Q1444" s="225"/>
      <c r="R1444" s="225"/>
      <c r="S1444" s="225"/>
      <c r="T1444" s="226"/>
      <c r="AT1444" s="227" t="s">
        <v>168</v>
      </c>
      <c r="AU1444" s="227" t="s">
        <v>176</v>
      </c>
      <c r="AV1444" s="13" t="s">
        <v>81</v>
      </c>
      <c r="AW1444" s="13" t="s">
        <v>37</v>
      </c>
      <c r="AX1444" s="13" t="s">
        <v>73</v>
      </c>
      <c r="AY1444" s="227" t="s">
        <v>159</v>
      </c>
    </row>
    <row r="1445" spans="2:51" s="12" customFormat="1" ht="13.5">
      <c r="B1445" s="204"/>
      <c r="C1445" s="205"/>
      <c r="D1445" s="206" t="s">
        <v>168</v>
      </c>
      <c r="E1445" s="207" t="s">
        <v>20</v>
      </c>
      <c r="F1445" s="208" t="s">
        <v>306</v>
      </c>
      <c r="G1445" s="205"/>
      <c r="H1445" s="209" t="s">
        <v>20</v>
      </c>
      <c r="I1445" s="210"/>
      <c r="J1445" s="205"/>
      <c r="K1445" s="205"/>
      <c r="L1445" s="211"/>
      <c r="M1445" s="212"/>
      <c r="N1445" s="213"/>
      <c r="O1445" s="213"/>
      <c r="P1445" s="213"/>
      <c r="Q1445" s="213"/>
      <c r="R1445" s="213"/>
      <c r="S1445" s="213"/>
      <c r="T1445" s="214"/>
      <c r="AT1445" s="215" t="s">
        <v>168</v>
      </c>
      <c r="AU1445" s="215" t="s">
        <v>176</v>
      </c>
      <c r="AV1445" s="12" t="s">
        <v>22</v>
      </c>
      <c r="AW1445" s="12" t="s">
        <v>37</v>
      </c>
      <c r="AX1445" s="12" t="s">
        <v>73</v>
      </c>
      <c r="AY1445" s="215" t="s">
        <v>159</v>
      </c>
    </row>
    <row r="1446" spans="2:51" s="13" customFormat="1" ht="13.5">
      <c r="B1446" s="216"/>
      <c r="C1446" s="217"/>
      <c r="D1446" s="206" t="s">
        <v>168</v>
      </c>
      <c r="E1446" s="240" t="s">
        <v>20</v>
      </c>
      <c r="F1446" s="238" t="s">
        <v>1467</v>
      </c>
      <c r="G1446" s="217"/>
      <c r="H1446" s="239">
        <v>12.4</v>
      </c>
      <c r="I1446" s="222"/>
      <c r="J1446" s="217"/>
      <c r="K1446" s="217"/>
      <c r="L1446" s="223"/>
      <c r="M1446" s="224"/>
      <c r="N1446" s="225"/>
      <c r="O1446" s="225"/>
      <c r="P1446" s="225"/>
      <c r="Q1446" s="225"/>
      <c r="R1446" s="225"/>
      <c r="S1446" s="225"/>
      <c r="T1446" s="226"/>
      <c r="AT1446" s="227" t="s">
        <v>168</v>
      </c>
      <c r="AU1446" s="227" t="s">
        <v>176</v>
      </c>
      <c r="AV1446" s="13" t="s">
        <v>81</v>
      </c>
      <c r="AW1446" s="13" t="s">
        <v>37</v>
      </c>
      <c r="AX1446" s="13" t="s">
        <v>73</v>
      </c>
      <c r="AY1446" s="227" t="s">
        <v>159</v>
      </c>
    </row>
    <row r="1447" spans="2:51" s="13" customFormat="1" ht="13.5">
      <c r="B1447" s="216"/>
      <c r="C1447" s="217"/>
      <c r="D1447" s="206" t="s">
        <v>168</v>
      </c>
      <c r="E1447" s="240" t="s">
        <v>20</v>
      </c>
      <c r="F1447" s="238" t="s">
        <v>1468</v>
      </c>
      <c r="G1447" s="217"/>
      <c r="H1447" s="239">
        <v>20</v>
      </c>
      <c r="I1447" s="222"/>
      <c r="J1447" s="217"/>
      <c r="K1447" s="217"/>
      <c r="L1447" s="223"/>
      <c r="M1447" s="224"/>
      <c r="N1447" s="225"/>
      <c r="O1447" s="225"/>
      <c r="P1447" s="225"/>
      <c r="Q1447" s="225"/>
      <c r="R1447" s="225"/>
      <c r="S1447" s="225"/>
      <c r="T1447" s="226"/>
      <c r="AT1447" s="227" t="s">
        <v>168</v>
      </c>
      <c r="AU1447" s="227" t="s">
        <v>176</v>
      </c>
      <c r="AV1447" s="13" t="s">
        <v>81</v>
      </c>
      <c r="AW1447" s="13" t="s">
        <v>37</v>
      </c>
      <c r="AX1447" s="13" t="s">
        <v>73</v>
      </c>
      <c r="AY1447" s="227" t="s">
        <v>159</v>
      </c>
    </row>
    <row r="1448" spans="2:51" s="12" customFormat="1" ht="13.5">
      <c r="B1448" s="204"/>
      <c r="C1448" s="205"/>
      <c r="D1448" s="206" t="s">
        <v>168</v>
      </c>
      <c r="E1448" s="207" t="s">
        <v>20</v>
      </c>
      <c r="F1448" s="208" t="s">
        <v>308</v>
      </c>
      <c r="G1448" s="205"/>
      <c r="H1448" s="209" t="s">
        <v>20</v>
      </c>
      <c r="I1448" s="210"/>
      <c r="J1448" s="205"/>
      <c r="K1448" s="205"/>
      <c r="L1448" s="211"/>
      <c r="M1448" s="212"/>
      <c r="N1448" s="213"/>
      <c r="O1448" s="213"/>
      <c r="P1448" s="213"/>
      <c r="Q1448" s="213"/>
      <c r="R1448" s="213"/>
      <c r="S1448" s="213"/>
      <c r="T1448" s="214"/>
      <c r="AT1448" s="215" t="s">
        <v>168</v>
      </c>
      <c r="AU1448" s="215" t="s">
        <v>176</v>
      </c>
      <c r="AV1448" s="12" t="s">
        <v>22</v>
      </c>
      <c r="AW1448" s="12" t="s">
        <v>37</v>
      </c>
      <c r="AX1448" s="12" t="s">
        <v>73</v>
      </c>
      <c r="AY1448" s="215" t="s">
        <v>159</v>
      </c>
    </row>
    <row r="1449" spans="2:51" s="13" customFormat="1" ht="13.5">
      <c r="B1449" s="216"/>
      <c r="C1449" s="217"/>
      <c r="D1449" s="218" t="s">
        <v>168</v>
      </c>
      <c r="E1449" s="219" t="s">
        <v>20</v>
      </c>
      <c r="F1449" s="220" t="s">
        <v>1469</v>
      </c>
      <c r="G1449" s="217"/>
      <c r="H1449" s="221">
        <v>22</v>
      </c>
      <c r="I1449" s="222"/>
      <c r="J1449" s="217"/>
      <c r="K1449" s="217"/>
      <c r="L1449" s="223"/>
      <c r="M1449" s="224"/>
      <c r="N1449" s="225"/>
      <c r="O1449" s="225"/>
      <c r="P1449" s="225"/>
      <c r="Q1449" s="225"/>
      <c r="R1449" s="225"/>
      <c r="S1449" s="225"/>
      <c r="T1449" s="226"/>
      <c r="AT1449" s="227" t="s">
        <v>168</v>
      </c>
      <c r="AU1449" s="227" t="s">
        <v>176</v>
      </c>
      <c r="AV1449" s="13" t="s">
        <v>81</v>
      </c>
      <c r="AW1449" s="13" t="s">
        <v>37</v>
      </c>
      <c r="AX1449" s="13" t="s">
        <v>73</v>
      </c>
      <c r="AY1449" s="227" t="s">
        <v>159</v>
      </c>
    </row>
    <row r="1450" spans="2:65" s="1" customFormat="1" ht="22.5" customHeight="1">
      <c r="B1450" s="34"/>
      <c r="C1450" s="192" t="s">
        <v>1470</v>
      </c>
      <c r="D1450" s="192" t="s">
        <v>161</v>
      </c>
      <c r="E1450" s="193" t="s">
        <v>1471</v>
      </c>
      <c r="F1450" s="194" t="s">
        <v>1472</v>
      </c>
      <c r="G1450" s="195" t="s">
        <v>235</v>
      </c>
      <c r="H1450" s="196">
        <v>5.46</v>
      </c>
      <c r="I1450" s="197"/>
      <c r="J1450" s="198">
        <f>ROUND(I1450*H1450,2)</f>
        <v>0</v>
      </c>
      <c r="K1450" s="194" t="s">
        <v>165</v>
      </c>
      <c r="L1450" s="54"/>
      <c r="M1450" s="199" t="s">
        <v>20</v>
      </c>
      <c r="N1450" s="200" t="s">
        <v>44</v>
      </c>
      <c r="O1450" s="35"/>
      <c r="P1450" s="201">
        <f>O1450*H1450</f>
        <v>0</v>
      </c>
      <c r="Q1450" s="201">
        <v>0</v>
      </c>
      <c r="R1450" s="201">
        <f>Q1450*H1450</f>
        <v>0</v>
      </c>
      <c r="S1450" s="201">
        <v>0.054</v>
      </c>
      <c r="T1450" s="202">
        <f>S1450*H1450</f>
        <v>0.29484</v>
      </c>
      <c r="AR1450" s="17" t="s">
        <v>166</v>
      </c>
      <c r="AT1450" s="17" t="s">
        <v>161</v>
      </c>
      <c r="AU1450" s="17" t="s">
        <v>176</v>
      </c>
      <c r="AY1450" s="17" t="s">
        <v>159</v>
      </c>
      <c r="BE1450" s="203">
        <f>IF(N1450="základní",J1450,0)</f>
        <v>0</v>
      </c>
      <c r="BF1450" s="203">
        <f>IF(N1450="snížená",J1450,0)</f>
        <v>0</v>
      </c>
      <c r="BG1450" s="203">
        <f>IF(N1450="zákl. přenesená",J1450,0)</f>
        <v>0</v>
      </c>
      <c r="BH1450" s="203">
        <f>IF(N1450="sníž. přenesená",J1450,0)</f>
        <v>0</v>
      </c>
      <c r="BI1450" s="203">
        <f>IF(N1450="nulová",J1450,0)</f>
        <v>0</v>
      </c>
      <c r="BJ1450" s="17" t="s">
        <v>22</v>
      </c>
      <c r="BK1450" s="203">
        <f>ROUND(I1450*H1450,2)</f>
        <v>0</v>
      </c>
      <c r="BL1450" s="17" t="s">
        <v>166</v>
      </c>
      <c r="BM1450" s="17" t="s">
        <v>1473</v>
      </c>
    </row>
    <row r="1451" spans="2:51" s="12" customFormat="1" ht="27">
      <c r="B1451" s="204"/>
      <c r="C1451" s="205"/>
      <c r="D1451" s="206" t="s">
        <v>168</v>
      </c>
      <c r="E1451" s="207" t="s">
        <v>20</v>
      </c>
      <c r="F1451" s="208" t="s">
        <v>1088</v>
      </c>
      <c r="G1451" s="205"/>
      <c r="H1451" s="209" t="s">
        <v>20</v>
      </c>
      <c r="I1451" s="210"/>
      <c r="J1451" s="205"/>
      <c r="K1451" s="205"/>
      <c r="L1451" s="211"/>
      <c r="M1451" s="212"/>
      <c r="N1451" s="213"/>
      <c r="O1451" s="213"/>
      <c r="P1451" s="213"/>
      <c r="Q1451" s="213"/>
      <c r="R1451" s="213"/>
      <c r="S1451" s="213"/>
      <c r="T1451" s="214"/>
      <c r="AT1451" s="215" t="s">
        <v>168</v>
      </c>
      <c r="AU1451" s="215" t="s">
        <v>176</v>
      </c>
      <c r="AV1451" s="12" t="s">
        <v>22</v>
      </c>
      <c r="AW1451" s="12" t="s">
        <v>37</v>
      </c>
      <c r="AX1451" s="12" t="s">
        <v>73</v>
      </c>
      <c r="AY1451" s="215" t="s">
        <v>159</v>
      </c>
    </row>
    <row r="1452" spans="2:51" s="12" customFormat="1" ht="13.5">
      <c r="B1452" s="204"/>
      <c r="C1452" s="205"/>
      <c r="D1452" s="206" t="s">
        <v>168</v>
      </c>
      <c r="E1452" s="207" t="s">
        <v>20</v>
      </c>
      <c r="F1452" s="208" t="s">
        <v>170</v>
      </c>
      <c r="G1452" s="205"/>
      <c r="H1452" s="209" t="s">
        <v>20</v>
      </c>
      <c r="I1452" s="210"/>
      <c r="J1452" s="205"/>
      <c r="K1452" s="205"/>
      <c r="L1452" s="211"/>
      <c r="M1452" s="212"/>
      <c r="N1452" s="213"/>
      <c r="O1452" s="213"/>
      <c r="P1452" s="213"/>
      <c r="Q1452" s="213"/>
      <c r="R1452" s="213"/>
      <c r="S1452" s="213"/>
      <c r="T1452" s="214"/>
      <c r="AT1452" s="215" t="s">
        <v>168</v>
      </c>
      <c r="AU1452" s="215" t="s">
        <v>176</v>
      </c>
      <c r="AV1452" s="12" t="s">
        <v>22</v>
      </c>
      <c r="AW1452" s="12" t="s">
        <v>37</v>
      </c>
      <c r="AX1452" s="12" t="s">
        <v>73</v>
      </c>
      <c r="AY1452" s="215" t="s">
        <v>159</v>
      </c>
    </row>
    <row r="1453" spans="2:51" s="13" customFormat="1" ht="13.5">
      <c r="B1453" s="216"/>
      <c r="C1453" s="217"/>
      <c r="D1453" s="218" t="s">
        <v>168</v>
      </c>
      <c r="E1453" s="219" t="s">
        <v>20</v>
      </c>
      <c r="F1453" s="220" t="s">
        <v>1474</v>
      </c>
      <c r="G1453" s="217"/>
      <c r="H1453" s="221">
        <v>5.46</v>
      </c>
      <c r="I1453" s="222"/>
      <c r="J1453" s="217"/>
      <c r="K1453" s="217"/>
      <c r="L1453" s="223"/>
      <c r="M1453" s="224"/>
      <c r="N1453" s="225"/>
      <c r="O1453" s="225"/>
      <c r="P1453" s="225"/>
      <c r="Q1453" s="225"/>
      <c r="R1453" s="225"/>
      <c r="S1453" s="225"/>
      <c r="T1453" s="226"/>
      <c r="AT1453" s="227" t="s">
        <v>168</v>
      </c>
      <c r="AU1453" s="227" t="s">
        <v>176</v>
      </c>
      <c r="AV1453" s="13" t="s">
        <v>81</v>
      </c>
      <c r="AW1453" s="13" t="s">
        <v>37</v>
      </c>
      <c r="AX1453" s="13" t="s">
        <v>73</v>
      </c>
      <c r="AY1453" s="227" t="s">
        <v>159</v>
      </c>
    </row>
    <row r="1454" spans="2:65" s="1" customFormat="1" ht="22.5" customHeight="1">
      <c r="B1454" s="34"/>
      <c r="C1454" s="192" t="s">
        <v>1475</v>
      </c>
      <c r="D1454" s="192" t="s">
        <v>161</v>
      </c>
      <c r="E1454" s="193" t="s">
        <v>1476</v>
      </c>
      <c r="F1454" s="194" t="s">
        <v>1477</v>
      </c>
      <c r="G1454" s="195" t="s">
        <v>235</v>
      </c>
      <c r="H1454" s="196">
        <v>25.52</v>
      </c>
      <c r="I1454" s="197"/>
      <c r="J1454" s="198">
        <f>ROUND(I1454*H1454,2)</f>
        <v>0</v>
      </c>
      <c r="K1454" s="194" t="s">
        <v>165</v>
      </c>
      <c r="L1454" s="54"/>
      <c r="M1454" s="199" t="s">
        <v>20</v>
      </c>
      <c r="N1454" s="200" t="s">
        <v>44</v>
      </c>
      <c r="O1454" s="35"/>
      <c r="P1454" s="201">
        <f>O1454*H1454</f>
        <v>0</v>
      </c>
      <c r="Q1454" s="201">
        <v>0</v>
      </c>
      <c r="R1454" s="201">
        <f>Q1454*H1454</f>
        <v>0</v>
      </c>
      <c r="S1454" s="201">
        <v>0.067</v>
      </c>
      <c r="T1454" s="202">
        <f>S1454*H1454</f>
        <v>1.70984</v>
      </c>
      <c r="AR1454" s="17" t="s">
        <v>166</v>
      </c>
      <c r="AT1454" s="17" t="s">
        <v>161</v>
      </c>
      <c r="AU1454" s="17" t="s">
        <v>176</v>
      </c>
      <c r="AY1454" s="17" t="s">
        <v>159</v>
      </c>
      <c r="BE1454" s="203">
        <f>IF(N1454="základní",J1454,0)</f>
        <v>0</v>
      </c>
      <c r="BF1454" s="203">
        <f>IF(N1454="snížená",J1454,0)</f>
        <v>0</v>
      </c>
      <c r="BG1454" s="203">
        <f>IF(N1454="zákl. přenesená",J1454,0)</f>
        <v>0</v>
      </c>
      <c r="BH1454" s="203">
        <f>IF(N1454="sníž. přenesená",J1454,0)</f>
        <v>0</v>
      </c>
      <c r="BI1454" s="203">
        <f>IF(N1454="nulová",J1454,0)</f>
        <v>0</v>
      </c>
      <c r="BJ1454" s="17" t="s">
        <v>22</v>
      </c>
      <c r="BK1454" s="203">
        <f>ROUND(I1454*H1454,2)</f>
        <v>0</v>
      </c>
      <c r="BL1454" s="17" t="s">
        <v>166</v>
      </c>
      <c r="BM1454" s="17" t="s">
        <v>1478</v>
      </c>
    </row>
    <row r="1455" spans="2:51" s="12" customFormat="1" ht="27">
      <c r="B1455" s="204"/>
      <c r="C1455" s="205"/>
      <c r="D1455" s="206" t="s">
        <v>168</v>
      </c>
      <c r="E1455" s="207" t="s">
        <v>20</v>
      </c>
      <c r="F1455" s="208" t="s">
        <v>1099</v>
      </c>
      <c r="G1455" s="205"/>
      <c r="H1455" s="209" t="s">
        <v>20</v>
      </c>
      <c r="I1455" s="210"/>
      <c r="J1455" s="205"/>
      <c r="K1455" s="205"/>
      <c r="L1455" s="211"/>
      <c r="M1455" s="212"/>
      <c r="N1455" s="213"/>
      <c r="O1455" s="213"/>
      <c r="P1455" s="213"/>
      <c r="Q1455" s="213"/>
      <c r="R1455" s="213"/>
      <c r="S1455" s="213"/>
      <c r="T1455" s="214"/>
      <c r="AT1455" s="215" t="s">
        <v>168</v>
      </c>
      <c r="AU1455" s="215" t="s">
        <v>176</v>
      </c>
      <c r="AV1455" s="12" t="s">
        <v>22</v>
      </c>
      <c r="AW1455" s="12" t="s">
        <v>37</v>
      </c>
      <c r="AX1455" s="12" t="s">
        <v>73</v>
      </c>
      <c r="AY1455" s="215" t="s">
        <v>159</v>
      </c>
    </row>
    <row r="1456" spans="2:51" s="12" customFormat="1" ht="13.5">
      <c r="B1456" s="204"/>
      <c r="C1456" s="205"/>
      <c r="D1456" s="206" t="s">
        <v>168</v>
      </c>
      <c r="E1456" s="207" t="s">
        <v>20</v>
      </c>
      <c r="F1456" s="208" t="s">
        <v>170</v>
      </c>
      <c r="G1456" s="205"/>
      <c r="H1456" s="209" t="s">
        <v>20</v>
      </c>
      <c r="I1456" s="210"/>
      <c r="J1456" s="205"/>
      <c r="K1456" s="205"/>
      <c r="L1456" s="211"/>
      <c r="M1456" s="212"/>
      <c r="N1456" s="213"/>
      <c r="O1456" s="213"/>
      <c r="P1456" s="213"/>
      <c r="Q1456" s="213"/>
      <c r="R1456" s="213"/>
      <c r="S1456" s="213"/>
      <c r="T1456" s="214"/>
      <c r="AT1456" s="215" t="s">
        <v>168</v>
      </c>
      <c r="AU1456" s="215" t="s">
        <v>176</v>
      </c>
      <c r="AV1456" s="12" t="s">
        <v>22</v>
      </c>
      <c r="AW1456" s="12" t="s">
        <v>37</v>
      </c>
      <c r="AX1456" s="12" t="s">
        <v>73</v>
      </c>
      <c r="AY1456" s="215" t="s">
        <v>159</v>
      </c>
    </row>
    <row r="1457" spans="2:51" s="12" customFormat="1" ht="13.5">
      <c r="B1457" s="204"/>
      <c r="C1457" s="205"/>
      <c r="D1457" s="206" t="s">
        <v>168</v>
      </c>
      <c r="E1457" s="207" t="s">
        <v>20</v>
      </c>
      <c r="F1457" s="208" t="s">
        <v>1479</v>
      </c>
      <c r="G1457" s="205"/>
      <c r="H1457" s="209" t="s">
        <v>20</v>
      </c>
      <c r="I1457" s="210"/>
      <c r="J1457" s="205"/>
      <c r="K1457" s="205"/>
      <c r="L1457" s="211"/>
      <c r="M1457" s="212"/>
      <c r="N1457" s="213"/>
      <c r="O1457" s="213"/>
      <c r="P1457" s="213"/>
      <c r="Q1457" s="213"/>
      <c r="R1457" s="213"/>
      <c r="S1457" s="213"/>
      <c r="T1457" s="214"/>
      <c r="AT1457" s="215" t="s">
        <v>168</v>
      </c>
      <c r="AU1457" s="215" t="s">
        <v>176</v>
      </c>
      <c r="AV1457" s="12" t="s">
        <v>22</v>
      </c>
      <c r="AW1457" s="12" t="s">
        <v>37</v>
      </c>
      <c r="AX1457" s="12" t="s">
        <v>73</v>
      </c>
      <c r="AY1457" s="215" t="s">
        <v>159</v>
      </c>
    </row>
    <row r="1458" spans="2:51" s="13" customFormat="1" ht="13.5">
      <c r="B1458" s="216"/>
      <c r="C1458" s="217"/>
      <c r="D1458" s="206" t="s">
        <v>168</v>
      </c>
      <c r="E1458" s="240" t="s">
        <v>20</v>
      </c>
      <c r="F1458" s="238" t="s">
        <v>1480</v>
      </c>
      <c r="G1458" s="217"/>
      <c r="H1458" s="239">
        <v>5.06</v>
      </c>
      <c r="I1458" s="222"/>
      <c r="J1458" s="217"/>
      <c r="K1458" s="217"/>
      <c r="L1458" s="223"/>
      <c r="M1458" s="224"/>
      <c r="N1458" s="225"/>
      <c r="O1458" s="225"/>
      <c r="P1458" s="225"/>
      <c r="Q1458" s="225"/>
      <c r="R1458" s="225"/>
      <c r="S1458" s="225"/>
      <c r="T1458" s="226"/>
      <c r="AT1458" s="227" t="s">
        <v>168</v>
      </c>
      <c r="AU1458" s="227" t="s">
        <v>176</v>
      </c>
      <c r="AV1458" s="13" t="s">
        <v>81</v>
      </c>
      <c r="AW1458" s="13" t="s">
        <v>37</v>
      </c>
      <c r="AX1458" s="13" t="s">
        <v>73</v>
      </c>
      <c r="AY1458" s="227" t="s">
        <v>159</v>
      </c>
    </row>
    <row r="1459" spans="2:51" s="13" customFormat="1" ht="13.5">
      <c r="B1459" s="216"/>
      <c r="C1459" s="217"/>
      <c r="D1459" s="206" t="s">
        <v>168</v>
      </c>
      <c r="E1459" s="240" t="s">
        <v>20</v>
      </c>
      <c r="F1459" s="238" t="s">
        <v>1481</v>
      </c>
      <c r="G1459" s="217"/>
      <c r="H1459" s="239">
        <v>5.06</v>
      </c>
      <c r="I1459" s="222"/>
      <c r="J1459" s="217"/>
      <c r="K1459" s="217"/>
      <c r="L1459" s="223"/>
      <c r="M1459" s="224"/>
      <c r="N1459" s="225"/>
      <c r="O1459" s="225"/>
      <c r="P1459" s="225"/>
      <c r="Q1459" s="225"/>
      <c r="R1459" s="225"/>
      <c r="S1459" s="225"/>
      <c r="T1459" s="226"/>
      <c r="AT1459" s="227" t="s">
        <v>168</v>
      </c>
      <c r="AU1459" s="227" t="s">
        <v>176</v>
      </c>
      <c r="AV1459" s="13" t="s">
        <v>81</v>
      </c>
      <c r="AW1459" s="13" t="s">
        <v>37</v>
      </c>
      <c r="AX1459" s="13" t="s">
        <v>73</v>
      </c>
      <c r="AY1459" s="227" t="s">
        <v>159</v>
      </c>
    </row>
    <row r="1460" spans="2:51" s="13" customFormat="1" ht="13.5">
      <c r="B1460" s="216"/>
      <c r="C1460" s="217"/>
      <c r="D1460" s="206" t="s">
        <v>168</v>
      </c>
      <c r="E1460" s="240" t="s">
        <v>20</v>
      </c>
      <c r="F1460" s="238" t="s">
        <v>1482</v>
      </c>
      <c r="G1460" s="217"/>
      <c r="H1460" s="239">
        <v>2.53</v>
      </c>
      <c r="I1460" s="222"/>
      <c r="J1460" s="217"/>
      <c r="K1460" s="217"/>
      <c r="L1460" s="223"/>
      <c r="M1460" s="224"/>
      <c r="N1460" s="225"/>
      <c r="O1460" s="225"/>
      <c r="P1460" s="225"/>
      <c r="Q1460" s="225"/>
      <c r="R1460" s="225"/>
      <c r="S1460" s="225"/>
      <c r="T1460" s="226"/>
      <c r="AT1460" s="227" t="s">
        <v>168</v>
      </c>
      <c r="AU1460" s="227" t="s">
        <v>176</v>
      </c>
      <c r="AV1460" s="13" t="s">
        <v>81</v>
      </c>
      <c r="AW1460" s="13" t="s">
        <v>37</v>
      </c>
      <c r="AX1460" s="13" t="s">
        <v>73</v>
      </c>
      <c r="AY1460" s="227" t="s">
        <v>159</v>
      </c>
    </row>
    <row r="1461" spans="2:51" s="12" customFormat="1" ht="13.5">
      <c r="B1461" s="204"/>
      <c r="C1461" s="205"/>
      <c r="D1461" s="206" t="s">
        <v>168</v>
      </c>
      <c r="E1461" s="207" t="s">
        <v>20</v>
      </c>
      <c r="F1461" s="208" t="s">
        <v>1483</v>
      </c>
      <c r="G1461" s="205"/>
      <c r="H1461" s="209" t="s">
        <v>20</v>
      </c>
      <c r="I1461" s="210"/>
      <c r="J1461" s="205"/>
      <c r="K1461" s="205"/>
      <c r="L1461" s="211"/>
      <c r="M1461" s="212"/>
      <c r="N1461" s="213"/>
      <c r="O1461" s="213"/>
      <c r="P1461" s="213"/>
      <c r="Q1461" s="213"/>
      <c r="R1461" s="213"/>
      <c r="S1461" s="213"/>
      <c r="T1461" s="214"/>
      <c r="AT1461" s="215" t="s">
        <v>168</v>
      </c>
      <c r="AU1461" s="215" t="s">
        <v>176</v>
      </c>
      <c r="AV1461" s="12" t="s">
        <v>22</v>
      </c>
      <c r="AW1461" s="12" t="s">
        <v>37</v>
      </c>
      <c r="AX1461" s="12" t="s">
        <v>73</v>
      </c>
      <c r="AY1461" s="215" t="s">
        <v>159</v>
      </c>
    </row>
    <row r="1462" spans="2:51" s="13" customFormat="1" ht="13.5">
      <c r="B1462" s="216"/>
      <c r="C1462" s="217"/>
      <c r="D1462" s="206" t="s">
        <v>168</v>
      </c>
      <c r="E1462" s="240" t="s">
        <v>20</v>
      </c>
      <c r="F1462" s="238" t="s">
        <v>1484</v>
      </c>
      <c r="G1462" s="217"/>
      <c r="H1462" s="239">
        <v>8.58</v>
      </c>
      <c r="I1462" s="222"/>
      <c r="J1462" s="217"/>
      <c r="K1462" s="217"/>
      <c r="L1462" s="223"/>
      <c r="M1462" s="224"/>
      <c r="N1462" s="225"/>
      <c r="O1462" s="225"/>
      <c r="P1462" s="225"/>
      <c r="Q1462" s="225"/>
      <c r="R1462" s="225"/>
      <c r="S1462" s="225"/>
      <c r="T1462" s="226"/>
      <c r="AT1462" s="227" t="s">
        <v>168</v>
      </c>
      <c r="AU1462" s="227" t="s">
        <v>176</v>
      </c>
      <c r="AV1462" s="13" t="s">
        <v>81</v>
      </c>
      <c r="AW1462" s="13" t="s">
        <v>37</v>
      </c>
      <c r="AX1462" s="13" t="s">
        <v>73</v>
      </c>
      <c r="AY1462" s="227" t="s">
        <v>159</v>
      </c>
    </row>
    <row r="1463" spans="2:51" s="13" customFormat="1" ht="13.5">
      <c r="B1463" s="216"/>
      <c r="C1463" s="217"/>
      <c r="D1463" s="218" t="s">
        <v>168</v>
      </c>
      <c r="E1463" s="219" t="s">
        <v>20</v>
      </c>
      <c r="F1463" s="220" t="s">
        <v>1485</v>
      </c>
      <c r="G1463" s="217"/>
      <c r="H1463" s="221">
        <v>4.29</v>
      </c>
      <c r="I1463" s="222"/>
      <c r="J1463" s="217"/>
      <c r="K1463" s="217"/>
      <c r="L1463" s="223"/>
      <c r="M1463" s="224"/>
      <c r="N1463" s="225"/>
      <c r="O1463" s="225"/>
      <c r="P1463" s="225"/>
      <c r="Q1463" s="225"/>
      <c r="R1463" s="225"/>
      <c r="S1463" s="225"/>
      <c r="T1463" s="226"/>
      <c r="AT1463" s="227" t="s">
        <v>168</v>
      </c>
      <c r="AU1463" s="227" t="s">
        <v>176</v>
      </c>
      <c r="AV1463" s="13" t="s">
        <v>81</v>
      </c>
      <c r="AW1463" s="13" t="s">
        <v>37</v>
      </c>
      <c r="AX1463" s="13" t="s">
        <v>73</v>
      </c>
      <c r="AY1463" s="227" t="s">
        <v>159</v>
      </c>
    </row>
    <row r="1464" spans="2:65" s="1" customFormat="1" ht="22.5" customHeight="1">
      <c r="B1464" s="34"/>
      <c r="C1464" s="192" t="s">
        <v>1486</v>
      </c>
      <c r="D1464" s="192" t="s">
        <v>161</v>
      </c>
      <c r="E1464" s="193" t="s">
        <v>1487</v>
      </c>
      <c r="F1464" s="194" t="s">
        <v>1488</v>
      </c>
      <c r="G1464" s="195" t="s">
        <v>235</v>
      </c>
      <c r="H1464" s="196">
        <v>10.244</v>
      </c>
      <c r="I1464" s="197"/>
      <c r="J1464" s="198">
        <f>ROUND(I1464*H1464,2)</f>
        <v>0</v>
      </c>
      <c r="K1464" s="194" t="s">
        <v>165</v>
      </c>
      <c r="L1464" s="54"/>
      <c r="M1464" s="199" t="s">
        <v>20</v>
      </c>
      <c r="N1464" s="200" t="s">
        <v>44</v>
      </c>
      <c r="O1464" s="35"/>
      <c r="P1464" s="201">
        <f>O1464*H1464</f>
        <v>0</v>
      </c>
      <c r="Q1464" s="201">
        <v>0</v>
      </c>
      <c r="R1464" s="201">
        <f>Q1464*H1464</f>
        <v>0</v>
      </c>
      <c r="S1464" s="201">
        <v>0.076</v>
      </c>
      <c r="T1464" s="202">
        <f>S1464*H1464</f>
        <v>0.778544</v>
      </c>
      <c r="AR1464" s="17" t="s">
        <v>166</v>
      </c>
      <c r="AT1464" s="17" t="s">
        <v>161</v>
      </c>
      <c r="AU1464" s="17" t="s">
        <v>176</v>
      </c>
      <c r="AY1464" s="17" t="s">
        <v>159</v>
      </c>
      <c r="BE1464" s="203">
        <f>IF(N1464="základní",J1464,0)</f>
        <v>0</v>
      </c>
      <c r="BF1464" s="203">
        <f>IF(N1464="snížená",J1464,0)</f>
        <v>0</v>
      </c>
      <c r="BG1464" s="203">
        <f>IF(N1464="zákl. přenesená",J1464,0)</f>
        <v>0</v>
      </c>
      <c r="BH1464" s="203">
        <f>IF(N1464="sníž. přenesená",J1464,0)</f>
        <v>0</v>
      </c>
      <c r="BI1464" s="203">
        <f>IF(N1464="nulová",J1464,0)</f>
        <v>0</v>
      </c>
      <c r="BJ1464" s="17" t="s">
        <v>22</v>
      </c>
      <c r="BK1464" s="203">
        <f>ROUND(I1464*H1464,2)</f>
        <v>0</v>
      </c>
      <c r="BL1464" s="17" t="s">
        <v>166</v>
      </c>
      <c r="BM1464" s="17" t="s">
        <v>1489</v>
      </c>
    </row>
    <row r="1465" spans="2:51" s="12" customFormat="1" ht="27">
      <c r="B1465" s="204"/>
      <c r="C1465" s="205"/>
      <c r="D1465" s="206" t="s">
        <v>168</v>
      </c>
      <c r="E1465" s="207" t="s">
        <v>20</v>
      </c>
      <c r="F1465" s="208" t="s">
        <v>1490</v>
      </c>
      <c r="G1465" s="205"/>
      <c r="H1465" s="209" t="s">
        <v>20</v>
      </c>
      <c r="I1465" s="210"/>
      <c r="J1465" s="205"/>
      <c r="K1465" s="205"/>
      <c r="L1465" s="211"/>
      <c r="M1465" s="212"/>
      <c r="N1465" s="213"/>
      <c r="O1465" s="213"/>
      <c r="P1465" s="213"/>
      <c r="Q1465" s="213"/>
      <c r="R1465" s="213"/>
      <c r="S1465" s="213"/>
      <c r="T1465" s="214"/>
      <c r="AT1465" s="215" t="s">
        <v>168</v>
      </c>
      <c r="AU1465" s="215" t="s">
        <v>176</v>
      </c>
      <c r="AV1465" s="12" t="s">
        <v>22</v>
      </c>
      <c r="AW1465" s="12" t="s">
        <v>37</v>
      </c>
      <c r="AX1465" s="12" t="s">
        <v>73</v>
      </c>
      <c r="AY1465" s="215" t="s">
        <v>159</v>
      </c>
    </row>
    <row r="1466" spans="2:51" s="12" customFormat="1" ht="13.5">
      <c r="B1466" s="204"/>
      <c r="C1466" s="205"/>
      <c r="D1466" s="206" t="s">
        <v>168</v>
      </c>
      <c r="E1466" s="207" t="s">
        <v>20</v>
      </c>
      <c r="F1466" s="208" t="s">
        <v>170</v>
      </c>
      <c r="G1466" s="205"/>
      <c r="H1466" s="209" t="s">
        <v>20</v>
      </c>
      <c r="I1466" s="210"/>
      <c r="J1466" s="205"/>
      <c r="K1466" s="205"/>
      <c r="L1466" s="211"/>
      <c r="M1466" s="212"/>
      <c r="N1466" s="213"/>
      <c r="O1466" s="213"/>
      <c r="P1466" s="213"/>
      <c r="Q1466" s="213"/>
      <c r="R1466" s="213"/>
      <c r="S1466" s="213"/>
      <c r="T1466" s="214"/>
      <c r="AT1466" s="215" t="s">
        <v>168</v>
      </c>
      <c r="AU1466" s="215" t="s">
        <v>176</v>
      </c>
      <c r="AV1466" s="12" t="s">
        <v>22</v>
      </c>
      <c r="AW1466" s="12" t="s">
        <v>37</v>
      </c>
      <c r="AX1466" s="12" t="s">
        <v>73</v>
      </c>
      <c r="AY1466" s="215" t="s">
        <v>159</v>
      </c>
    </row>
    <row r="1467" spans="2:51" s="13" customFormat="1" ht="13.5">
      <c r="B1467" s="216"/>
      <c r="C1467" s="217"/>
      <c r="D1467" s="206" t="s">
        <v>168</v>
      </c>
      <c r="E1467" s="240" t="s">
        <v>20</v>
      </c>
      <c r="F1467" s="238" t="s">
        <v>1491</v>
      </c>
      <c r="G1467" s="217"/>
      <c r="H1467" s="239">
        <v>2.758</v>
      </c>
      <c r="I1467" s="222"/>
      <c r="J1467" s="217"/>
      <c r="K1467" s="217"/>
      <c r="L1467" s="223"/>
      <c r="M1467" s="224"/>
      <c r="N1467" s="225"/>
      <c r="O1467" s="225"/>
      <c r="P1467" s="225"/>
      <c r="Q1467" s="225"/>
      <c r="R1467" s="225"/>
      <c r="S1467" s="225"/>
      <c r="T1467" s="226"/>
      <c r="AT1467" s="227" t="s">
        <v>168</v>
      </c>
      <c r="AU1467" s="227" t="s">
        <v>176</v>
      </c>
      <c r="AV1467" s="13" t="s">
        <v>81</v>
      </c>
      <c r="AW1467" s="13" t="s">
        <v>37</v>
      </c>
      <c r="AX1467" s="13" t="s">
        <v>73</v>
      </c>
      <c r="AY1467" s="227" t="s">
        <v>159</v>
      </c>
    </row>
    <row r="1468" spans="2:51" s="13" customFormat="1" ht="13.5">
      <c r="B1468" s="216"/>
      <c r="C1468" s="217"/>
      <c r="D1468" s="206" t="s">
        <v>168</v>
      </c>
      <c r="E1468" s="240" t="s">
        <v>20</v>
      </c>
      <c r="F1468" s="238" t="s">
        <v>1492</v>
      </c>
      <c r="G1468" s="217"/>
      <c r="H1468" s="239">
        <v>1.576</v>
      </c>
      <c r="I1468" s="222"/>
      <c r="J1468" s="217"/>
      <c r="K1468" s="217"/>
      <c r="L1468" s="223"/>
      <c r="M1468" s="224"/>
      <c r="N1468" s="225"/>
      <c r="O1468" s="225"/>
      <c r="P1468" s="225"/>
      <c r="Q1468" s="225"/>
      <c r="R1468" s="225"/>
      <c r="S1468" s="225"/>
      <c r="T1468" s="226"/>
      <c r="AT1468" s="227" t="s">
        <v>168</v>
      </c>
      <c r="AU1468" s="227" t="s">
        <v>176</v>
      </c>
      <c r="AV1468" s="13" t="s">
        <v>81</v>
      </c>
      <c r="AW1468" s="13" t="s">
        <v>37</v>
      </c>
      <c r="AX1468" s="13" t="s">
        <v>73</v>
      </c>
      <c r="AY1468" s="227" t="s">
        <v>159</v>
      </c>
    </row>
    <row r="1469" spans="2:51" s="13" customFormat="1" ht="13.5">
      <c r="B1469" s="216"/>
      <c r="C1469" s="217"/>
      <c r="D1469" s="206" t="s">
        <v>168</v>
      </c>
      <c r="E1469" s="240" t="s">
        <v>20</v>
      </c>
      <c r="F1469" s="238" t="s">
        <v>1493</v>
      </c>
      <c r="G1469" s="217"/>
      <c r="H1469" s="239">
        <v>3.152</v>
      </c>
      <c r="I1469" s="222"/>
      <c r="J1469" s="217"/>
      <c r="K1469" s="217"/>
      <c r="L1469" s="223"/>
      <c r="M1469" s="224"/>
      <c r="N1469" s="225"/>
      <c r="O1469" s="225"/>
      <c r="P1469" s="225"/>
      <c r="Q1469" s="225"/>
      <c r="R1469" s="225"/>
      <c r="S1469" s="225"/>
      <c r="T1469" s="226"/>
      <c r="AT1469" s="227" t="s">
        <v>168</v>
      </c>
      <c r="AU1469" s="227" t="s">
        <v>176</v>
      </c>
      <c r="AV1469" s="13" t="s">
        <v>81</v>
      </c>
      <c r="AW1469" s="13" t="s">
        <v>37</v>
      </c>
      <c r="AX1469" s="13" t="s">
        <v>73</v>
      </c>
      <c r="AY1469" s="227" t="s">
        <v>159</v>
      </c>
    </row>
    <row r="1470" spans="2:51" s="13" customFormat="1" ht="13.5">
      <c r="B1470" s="216"/>
      <c r="C1470" s="217"/>
      <c r="D1470" s="218" t="s">
        <v>168</v>
      </c>
      <c r="E1470" s="219" t="s">
        <v>20</v>
      </c>
      <c r="F1470" s="220" t="s">
        <v>1494</v>
      </c>
      <c r="G1470" s="217"/>
      <c r="H1470" s="221">
        <v>2.758</v>
      </c>
      <c r="I1470" s="222"/>
      <c r="J1470" s="217"/>
      <c r="K1470" s="217"/>
      <c r="L1470" s="223"/>
      <c r="M1470" s="224"/>
      <c r="N1470" s="225"/>
      <c r="O1470" s="225"/>
      <c r="P1470" s="225"/>
      <c r="Q1470" s="225"/>
      <c r="R1470" s="225"/>
      <c r="S1470" s="225"/>
      <c r="T1470" s="226"/>
      <c r="AT1470" s="227" t="s">
        <v>168</v>
      </c>
      <c r="AU1470" s="227" t="s">
        <v>176</v>
      </c>
      <c r="AV1470" s="13" t="s">
        <v>81</v>
      </c>
      <c r="AW1470" s="13" t="s">
        <v>37</v>
      </c>
      <c r="AX1470" s="13" t="s">
        <v>73</v>
      </c>
      <c r="AY1470" s="227" t="s">
        <v>159</v>
      </c>
    </row>
    <row r="1471" spans="2:65" s="1" customFormat="1" ht="22.5" customHeight="1">
      <c r="B1471" s="34"/>
      <c r="C1471" s="192" t="s">
        <v>1495</v>
      </c>
      <c r="D1471" s="192" t="s">
        <v>161</v>
      </c>
      <c r="E1471" s="193" t="s">
        <v>1496</v>
      </c>
      <c r="F1471" s="194" t="s">
        <v>1497</v>
      </c>
      <c r="G1471" s="195" t="s">
        <v>235</v>
      </c>
      <c r="H1471" s="196">
        <v>26.4</v>
      </c>
      <c r="I1471" s="197"/>
      <c r="J1471" s="198">
        <f>ROUND(I1471*H1471,2)</f>
        <v>0</v>
      </c>
      <c r="K1471" s="194" t="s">
        <v>165</v>
      </c>
      <c r="L1471" s="54"/>
      <c r="M1471" s="199" t="s">
        <v>20</v>
      </c>
      <c r="N1471" s="200" t="s">
        <v>44</v>
      </c>
      <c r="O1471" s="35"/>
      <c r="P1471" s="201">
        <f>O1471*H1471</f>
        <v>0</v>
      </c>
      <c r="Q1471" s="201">
        <v>0</v>
      </c>
      <c r="R1471" s="201">
        <f>Q1471*H1471</f>
        <v>0</v>
      </c>
      <c r="S1471" s="201">
        <v>0.063</v>
      </c>
      <c r="T1471" s="202">
        <f>S1471*H1471</f>
        <v>1.6632</v>
      </c>
      <c r="AR1471" s="17" t="s">
        <v>166</v>
      </c>
      <c r="AT1471" s="17" t="s">
        <v>161</v>
      </c>
      <c r="AU1471" s="17" t="s">
        <v>176</v>
      </c>
      <c r="AY1471" s="17" t="s">
        <v>159</v>
      </c>
      <c r="BE1471" s="203">
        <f>IF(N1471="základní",J1471,0)</f>
        <v>0</v>
      </c>
      <c r="BF1471" s="203">
        <f>IF(N1471="snížená",J1471,0)</f>
        <v>0</v>
      </c>
      <c r="BG1471" s="203">
        <f>IF(N1471="zákl. přenesená",J1471,0)</f>
        <v>0</v>
      </c>
      <c r="BH1471" s="203">
        <f>IF(N1471="sníž. přenesená",J1471,0)</f>
        <v>0</v>
      </c>
      <c r="BI1471" s="203">
        <f>IF(N1471="nulová",J1471,0)</f>
        <v>0</v>
      </c>
      <c r="BJ1471" s="17" t="s">
        <v>22</v>
      </c>
      <c r="BK1471" s="203">
        <f>ROUND(I1471*H1471,2)</f>
        <v>0</v>
      </c>
      <c r="BL1471" s="17" t="s">
        <v>166</v>
      </c>
      <c r="BM1471" s="17" t="s">
        <v>1498</v>
      </c>
    </row>
    <row r="1472" spans="2:51" s="12" customFormat="1" ht="27">
      <c r="B1472" s="204"/>
      <c r="C1472" s="205"/>
      <c r="D1472" s="206" t="s">
        <v>168</v>
      </c>
      <c r="E1472" s="207" t="s">
        <v>20</v>
      </c>
      <c r="F1472" s="208" t="s">
        <v>1107</v>
      </c>
      <c r="G1472" s="205"/>
      <c r="H1472" s="209" t="s">
        <v>20</v>
      </c>
      <c r="I1472" s="210"/>
      <c r="J1472" s="205"/>
      <c r="K1472" s="205"/>
      <c r="L1472" s="211"/>
      <c r="M1472" s="212"/>
      <c r="N1472" s="213"/>
      <c r="O1472" s="213"/>
      <c r="P1472" s="213"/>
      <c r="Q1472" s="213"/>
      <c r="R1472" s="213"/>
      <c r="S1472" s="213"/>
      <c r="T1472" s="214"/>
      <c r="AT1472" s="215" t="s">
        <v>168</v>
      </c>
      <c r="AU1472" s="215" t="s">
        <v>176</v>
      </c>
      <c r="AV1472" s="12" t="s">
        <v>22</v>
      </c>
      <c r="AW1472" s="12" t="s">
        <v>37</v>
      </c>
      <c r="AX1472" s="12" t="s">
        <v>73</v>
      </c>
      <c r="AY1472" s="215" t="s">
        <v>159</v>
      </c>
    </row>
    <row r="1473" spans="2:51" s="12" customFormat="1" ht="13.5">
      <c r="B1473" s="204"/>
      <c r="C1473" s="205"/>
      <c r="D1473" s="206" t="s">
        <v>168</v>
      </c>
      <c r="E1473" s="207" t="s">
        <v>20</v>
      </c>
      <c r="F1473" s="208" t="s">
        <v>170</v>
      </c>
      <c r="G1473" s="205"/>
      <c r="H1473" s="209" t="s">
        <v>20</v>
      </c>
      <c r="I1473" s="210"/>
      <c r="J1473" s="205"/>
      <c r="K1473" s="205"/>
      <c r="L1473" s="211"/>
      <c r="M1473" s="212"/>
      <c r="N1473" s="213"/>
      <c r="O1473" s="213"/>
      <c r="P1473" s="213"/>
      <c r="Q1473" s="213"/>
      <c r="R1473" s="213"/>
      <c r="S1473" s="213"/>
      <c r="T1473" s="214"/>
      <c r="AT1473" s="215" t="s">
        <v>168</v>
      </c>
      <c r="AU1473" s="215" t="s">
        <v>176</v>
      </c>
      <c r="AV1473" s="12" t="s">
        <v>22</v>
      </c>
      <c r="AW1473" s="12" t="s">
        <v>37</v>
      </c>
      <c r="AX1473" s="12" t="s">
        <v>73</v>
      </c>
      <c r="AY1473" s="215" t="s">
        <v>159</v>
      </c>
    </row>
    <row r="1474" spans="2:51" s="12" customFormat="1" ht="13.5">
      <c r="B1474" s="204"/>
      <c r="C1474" s="205"/>
      <c r="D1474" s="206" t="s">
        <v>168</v>
      </c>
      <c r="E1474" s="207" t="s">
        <v>20</v>
      </c>
      <c r="F1474" s="208" t="s">
        <v>1499</v>
      </c>
      <c r="G1474" s="205"/>
      <c r="H1474" s="209" t="s">
        <v>20</v>
      </c>
      <c r="I1474" s="210"/>
      <c r="J1474" s="205"/>
      <c r="K1474" s="205"/>
      <c r="L1474" s="211"/>
      <c r="M1474" s="212"/>
      <c r="N1474" s="213"/>
      <c r="O1474" s="213"/>
      <c r="P1474" s="213"/>
      <c r="Q1474" s="213"/>
      <c r="R1474" s="213"/>
      <c r="S1474" s="213"/>
      <c r="T1474" s="214"/>
      <c r="AT1474" s="215" t="s">
        <v>168</v>
      </c>
      <c r="AU1474" s="215" t="s">
        <v>176</v>
      </c>
      <c r="AV1474" s="12" t="s">
        <v>22</v>
      </c>
      <c r="AW1474" s="12" t="s">
        <v>37</v>
      </c>
      <c r="AX1474" s="12" t="s">
        <v>73</v>
      </c>
      <c r="AY1474" s="215" t="s">
        <v>159</v>
      </c>
    </row>
    <row r="1475" spans="2:51" s="13" customFormat="1" ht="13.5">
      <c r="B1475" s="216"/>
      <c r="C1475" s="217"/>
      <c r="D1475" s="218" t="s">
        <v>168</v>
      </c>
      <c r="E1475" s="219" t="s">
        <v>20</v>
      </c>
      <c r="F1475" s="220" t="s">
        <v>1500</v>
      </c>
      <c r="G1475" s="217"/>
      <c r="H1475" s="221">
        <v>26.4</v>
      </c>
      <c r="I1475" s="222"/>
      <c r="J1475" s="217"/>
      <c r="K1475" s="217"/>
      <c r="L1475" s="223"/>
      <c r="M1475" s="224"/>
      <c r="N1475" s="225"/>
      <c r="O1475" s="225"/>
      <c r="P1475" s="225"/>
      <c r="Q1475" s="225"/>
      <c r="R1475" s="225"/>
      <c r="S1475" s="225"/>
      <c r="T1475" s="226"/>
      <c r="AT1475" s="227" t="s">
        <v>168</v>
      </c>
      <c r="AU1475" s="227" t="s">
        <v>176</v>
      </c>
      <c r="AV1475" s="13" t="s">
        <v>81</v>
      </c>
      <c r="AW1475" s="13" t="s">
        <v>37</v>
      </c>
      <c r="AX1475" s="13" t="s">
        <v>73</v>
      </c>
      <c r="AY1475" s="227" t="s">
        <v>159</v>
      </c>
    </row>
    <row r="1476" spans="2:65" s="1" customFormat="1" ht="22.5" customHeight="1">
      <c r="B1476" s="34"/>
      <c r="C1476" s="192" t="s">
        <v>1501</v>
      </c>
      <c r="D1476" s="192" t="s">
        <v>161</v>
      </c>
      <c r="E1476" s="193" t="s">
        <v>1502</v>
      </c>
      <c r="F1476" s="194" t="s">
        <v>1503</v>
      </c>
      <c r="G1476" s="195" t="s">
        <v>489</v>
      </c>
      <c r="H1476" s="196">
        <v>50</v>
      </c>
      <c r="I1476" s="197"/>
      <c r="J1476" s="198">
        <f>ROUND(I1476*H1476,2)</f>
        <v>0</v>
      </c>
      <c r="K1476" s="194" t="s">
        <v>165</v>
      </c>
      <c r="L1476" s="54"/>
      <c r="M1476" s="199" t="s">
        <v>20</v>
      </c>
      <c r="N1476" s="200" t="s">
        <v>44</v>
      </c>
      <c r="O1476" s="35"/>
      <c r="P1476" s="201">
        <f>O1476*H1476</f>
        <v>0</v>
      </c>
      <c r="Q1476" s="201">
        <v>0</v>
      </c>
      <c r="R1476" s="201">
        <f>Q1476*H1476</f>
        <v>0</v>
      </c>
      <c r="S1476" s="201">
        <v>0.013</v>
      </c>
      <c r="T1476" s="202">
        <f>S1476*H1476</f>
        <v>0.65</v>
      </c>
      <c r="AR1476" s="17" t="s">
        <v>166</v>
      </c>
      <c r="AT1476" s="17" t="s">
        <v>161</v>
      </c>
      <c r="AU1476" s="17" t="s">
        <v>176</v>
      </c>
      <c r="AY1476" s="17" t="s">
        <v>159</v>
      </c>
      <c r="BE1476" s="203">
        <f>IF(N1476="základní",J1476,0)</f>
        <v>0</v>
      </c>
      <c r="BF1476" s="203">
        <f>IF(N1476="snížená",J1476,0)</f>
        <v>0</v>
      </c>
      <c r="BG1476" s="203">
        <f>IF(N1476="zákl. přenesená",J1476,0)</f>
        <v>0</v>
      </c>
      <c r="BH1476" s="203">
        <f>IF(N1476="sníž. přenesená",J1476,0)</f>
        <v>0</v>
      </c>
      <c r="BI1476" s="203">
        <f>IF(N1476="nulová",J1476,0)</f>
        <v>0</v>
      </c>
      <c r="BJ1476" s="17" t="s">
        <v>22</v>
      </c>
      <c r="BK1476" s="203">
        <f>ROUND(I1476*H1476,2)</f>
        <v>0</v>
      </c>
      <c r="BL1476" s="17" t="s">
        <v>166</v>
      </c>
      <c r="BM1476" s="17" t="s">
        <v>1504</v>
      </c>
    </row>
    <row r="1477" spans="2:51" s="12" customFormat="1" ht="27">
      <c r="B1477" s="204"/>
      <c r="C1477" s="205"/>
      <c r="D1477" s="206" t="s">
        <v>168</v>
      </c>
      <c r="E1477" s="207" t="s">
        <v>20</v>
      </c>
      <c r="F1477" s="208" t="s">
        <v>1505</v>
      </c>
      <c r="G1477" s="205"/>
      <c r="H1477" s="209" t="s">
        <v>20</v>
      </c>
      <c r="I1477" s="210"/>
      <c r="J1477" s="205"/>
      <c r="K1477" s="205"/>
      <c r="L1477" s="211"/>
      <c r="M1477" s="212"/>
      <c r="N1477" s="213"/>
      <c r="O1477" s="213"/>
      <c r="P1477" s="213"/>
      <c r="Q1477" s="213"/>
      <c r="R1477" s="213"/>
      <c r="S1477" s="213"/>
      <c r="T1477" s="214"/>
      <c r="AT1477" s="215" t="s">
        <v>168</v>
      </c>
      <c r="AU1477" s="215" t="s">
        <v>176</v>
      </c>
      <c r="AV1477" s="12" t="s">
        <v>22</v>
      </c>
      <c r="AW1477" s="12" t="s">
        <v>37</v>
      </c>
      <c r="AX1477" s="12" t="s">
        <v>73</v>
      </c>
      <c r="AY1477" s="215" t="s">
        <v>159</v>
      </c>
    </row>
    <row r="1478" spans="2:51" s="12" customFormat="1" ht="13.5">
      <c r="B1478" s="204"/>
      <c r="C1478" s="205"/>
      <c r="D1478" s="206" t="s">
        <v>168</v>
      </c>
      <c r="E1478" s="207" t="s">
        <v>20</v>
      </c>
      <c r="F1478" s="208" t="s">
        <v>170</v>
      </c>
      <c r="G1478" s="205"/>
      <c r="H1478" s="209" t="s">
        <v>20</v>
      </c>
      <c r="I1478" s="210"/>
      <c r="J1478" s="205"/>
      <c r="K1478" s="205"/>
      <c r="L1478" s="211"/>
      <c r="M1478" s="212"/>
      <c r="N1478" s="213"/>
      <c r="O1478" s="213"/>
      <c r="P1478" s="213"/>
      <c r="Q1478" s="213"/>
      <c r="R1478" s="213"/>
      <c r="S1478" s="213"/>
      <c r="T1478" s="214"/>
      <c r="AT1478" s="215" t="s">
        <v>168</v>
      </c>
      <c r="AU1478" s="215" t="s">
        <v>176</v>
      </c>
      <c r="AV1478" s="12" t="s">
        <v>22</v>
      </c>
      <c r="AW1478" s="12" t="s">
        <v>37</v>
      </c>
      <c r="AX1478" s="12" t="s">
        <v>73</v>
      </c>
      <c r="AY1478" s="215" t="s">
        <v>159</v>
      </c>
    </row>
    <row r="1479" spans="2:51" s="13" customFormat="1" ht="13.5">
      <c r="B1479" s="216"/>
      <c r="C1479" s="217"/>
      <c r="D1479" s="218" t="s">
        <v>168</v>
      </c>
      <c r="E1479" s="219" t="s">
        <v>20</v>
      </c>
      <c r="F1479" s="220" t="s">
        <v>1506</v>
      </c>
      <c r="G1479" s="217"/>
      <c r="H1479" s="221">
        <v>50</v>
      </c>
      <c r="I1479" s="222"/>
      <c r="J1479" s="217"/>
      <c r="K1479" s="217"/>
      <c r="L1479" s="223"/>
      <c r="M1479" s="224"/>
      <c r="N1479" s="225"/>
      <c r="O1479" s="225"/>
      <c r="P1479" s="225"/>
      <c r="Q1479" s="225"/>
      <c r="R1479" s="225"/>
      <c r="S1479" s="225"/>
      <c r="T1479" s="226"/>
      <c r="AT1479" s="227" t="s">
        <v>168</v>
      </c>
      <c r="AU1479" s="227" t="s">
        <v>176</v>
      </c>
      <c r="AV1479" s="13" t="s">
        <v>81</v>
      </c>
      <c r="AW1479" s="13" t="s">
        <v>37</v>
      </c>
      <c r="AX1479" s="13" t="s">
        <v>73</v>
      </c>
      <c r="AY1479" s="227" t="s">
        <v>159</v>
      </c>
    </row>
    <row r="1480" spans="2:65" s="1" customFormat="1" ht="22.5" customHeight="1">
      <c r="B1480" s="34"/>
      <c r="C1480" s="192" t="s">
        <v>1507</v>
      </c>
      <c r="D1480" s="192" t="s">
        <v>161</v>
      </c>
      <c r="E1480" s="193" t="s">
        <v>1508</v>
      </c>
      <c r="F1480" s="194" t="s">
        <v>1509</v>
      </c>
      <c r="G1480" s="195" t="s">
        <v>489</v>
      </c>
      <c r="H1480" s="196">
        <v>25</v>
      </c>
      <c r="I1480" s="197"/>
      <c r="J1480" s="198">
        <f>ROUND(I1480*H1480,2)</f>
        <v>0</v>
      </c>
      <c r="K1480" s="194" t="s">
        <v>165</v>
      </c>
      <c r="L1480" s="54"/>
      <c r="M1480" s="199" t="s">
        <v>20</v>
      </c>
      <c r="N1480" s="200" t="s">
        <v>44</v>
      </c>
      <c r="O1480" s="35"/>
      <c r="P1480" s="201">
        <f>O1480*H1480</f>
        <v>0</v>
      </c>
      <c r="Q1480" s="201">
        <v>0</v>
      </c>
      <c r="R1480" s="201">
        <f>Q1480*H1480</f>
        <v>0</v>
      </c>
      <c r="S1480" s="201">
        <v>0.037</v>
      </c>
      <c r="T1480" s="202">
        <f>S1480*H1480</f>
        <v>0.9249999999999999</v>
      </c>
      <c r="AR1480" s="17" t="s">
        <v>166</v>
      </c>
      <c r="AT1480" s="17" t="s">
        <v>161</v>
      </c>
      <c r="AU1480" s="17" t="s">
        <v>176</v>
      </c>
      <c r="AY1480" s="17" t="s">
        <v>159</v>
      </c>
      <c r="BE1480" s="203">
        <f>IF(N1480="základní",J1480,0)</f>
        <v>0</v>
      </c>
      <c r="BF1480" s="203">
        <f>IF(N1480="snížená",J1480,0)</f>
        <v>0</v>
      </c>
      <c r="BG1480" s="203">
        <f>IF(N1480="zákl. přenesená",J1480,0)</f>
        <v>0</v>
      </c>
      <c r="BH1480" s="203">
        <f>IF(N1480="sníž. přenesená",J1480,0)</f>
        <v>0</v>
      </c>
      <c r="BI1480" s="203">
        <f>IF(N1480="nulová",J1480,0)</f>
        <v>0</v>
      </c>
      <c r="BJ1480" s="17" t="s">
        <v>22</v>
      </c>
      <c r="BK1480" s="203">
        <f>ROUND(I1480*H1480,2)</f>
        <v>0</v>
      </c>
      <c r="BL1480" s="17" t="s">
        <v>166</v>
      </c>
      <c r="BM1480" s="17" t="s">
        <v>1510</v>
      </c>
    </row>
    <row r="1481" spans="2:51" s="12" customFormat="1" ht="27">
      <c r="B1481" s="204"/>
      <c r="C1481" s="205"/>
      <c r="D1481" s="206" t="s">
        <v>168</v>
      </c>
      <c r="E1481" s="207" t="s">
        <v>20</v>
      </c>
      <c r="F1481" s="208" t="s">
        <v>1107</v>
      </c>
      <c r="G1481" s="205"/>
      <c r="H1481" s="209" t="s">
        <v>20</v>
      </c>
      <c r="I1481" s="210"/>
      <c r="J1481" s="205"/>
      <c r="K1481" s="205"/>
      <c r="L1481" s="211"/>
      <c r="M1481" s="212"/>
      <c r="N1481" s="213"/>
      <c r="O1481" s="213"/>
      <c r="P1481" s="213"/>
      <c r="Q1481" s="213"/>
      <c r="R1481" s="213"/>
      <c r="S1481" s="213"/>
      <c r="T1481" s="214"/>
      <c r="AT1481" s="215" t="s">
        <v>168</v>
      </c>
      <c r="AU1481" s="215" t="s">
        <v>176</v>
      </c>
      <c r="AV1481" s="12" t="s">
        <v>22</v>
      </c>
      <c r="AW1481" s="12" t="s">
        <v>37</v>
      </c>
      <c r="AX1481" s="12" t="s">
        <v>73</v>
      </c>
      <c r="AY1481" s="215" t="s">
        <v>159</v>
      </c>
    </row>
    <row r="1482" spans="2:51" s="12" customFormat="1" ht="13.5">
      <c r="B1482" s="204"/>
      <c r="C1482" s="205"/>
      <c r="D1482" s="206" t="s">
        <v>168</v>
      </c>
      <c r="E1482" s="207" t="s">
        <v>20</v>
      </c>
      <c r="F1482" s="208" t="s">
        <v>170</v>
      </c>
      <c r="G1482" s="205"/>
      <c r="H1482" s="209" t="s">
        <v>20</v>
      </c>
      <c r="I1482" s="210"/>
      <c r="J1482" s="205"/>
      <c r="K1482" s="205"/>
      <c r="L1482" s="211"/>
      <c r="M1482" s="212"/>
      <c r="N1482" s="213"/>
      <c r="O1482" s="213"/>
      <c r="P1482" s="213"/>
      <c r="Q1482" s="213"/>
      <c r="R1482" s="213"/>
      <c r="S1482" s="213"/>
      <c r="T1482" s="214"/>
      <c r="AT1482" s="215" t="s">
        <v>168</v>
      </c>
      <c r="AU1482" s="215" t="s">
        <v>176</v>
      </c>
      <c r="AV1482" s="12" t="s">
        <v>22</v>
      </c>
      <c r="AW1482" s="12" t="s">
        <v>37</v>
      </c>
      <c r="AX1482" s="12" t="s">
        <v>73</v>
      </c>
      <c r="AY1482" s="215" t="s">
        <v>159</v>
      </c>
    </row>
    <row r="1483" spans="2:51" s="13" customFormat="1" ht="13.5">
      <c r="B1483" s="216"/>
      <c r="C1483" s="217"/>
      <c r="D1483" s="218" t="s">
        <v>168</v>
      </c>
      <c r="E1483" s="219" t="s">
        <v>20</v>
      </c>
      <c r="F1483" s="220" t="s">
        <v>1511</v>
      </c>
      <c r="G1483" s="217"/>
      <c r="H1483" s="221">
        <v>25</v>
      </c>
      <c r="I1483" s="222"/>
      <c r="J1483" s="217"/>
      <c r="K1483" s="217"/>
      <c r="L1483" s="223"/>
      <c r="M1483" s="224"/>
      <c r="N1483" s="225"/>
      <c r="O1483" s="225"/>
      <c r="P1483" s="225"/>
      <c r="Q1483" s="225"/>
      <c r="R1483" s="225"/>
      <c r="S1483" s="225"/>
      <c r="T1483" s="226"/>
      <c r="AT1483" s="227" t="s">
        <v>168</v>
      </c>
      <c r="AU1483" s="227" t="s">
        <v>176</v>
      </c>
      <c r="AV1483" s="13" t="s">
        <v>81</v>
      </c>
      <c r="AW1483" s="13" t="s">
        <v>37</v>
      </c>
      <c r="AX1483" s="13" t="s">
        <v>73</v>
      </c>
      <c r="AY1483" s="227" t="s">
        <v>159</v>
      </c>
    </row>
    <row r="1484" spans="2:65" s="1" customFormat="1" ht="22.5" customHeight="1">
      <c r="B1484" s="34"/>
      <c r="C1484" s="192" t="s">
        <v>1512</v>
      </c>
      <c r="D1484" s="192" t="s">
        <v>161</v>
      </c>
      <c r="E1484" s="193" t="s">
        <v>1513</v>
      </c>
      <c r="F1484" s="194" t="s">
        <v>1514</v>
      </c>
      <c r="G1484" s="195" t="s">
        <v>164</v>
      </c>
      <c r="H1484" s="196">
        <v>2.808</v>
      </c>
      <c r="I1484" s="197"/>
      <c r="J1484" s="198">
        <f>ROUND(I1484*H1484,2)</f>
        <v>0</v>
      </c>
      <c r="K1484" s="194" t="s">
        <v>165</v>
      </c>
      <c r="L1484" s="54"/>
      <c r="M1484" s="199" t="s">
        <v>20</v>
      </c>
      <c r="N1484" s="200" t="s">
        <v>44</v>
      </c>
      <c r="O1484" s="35"/>
      <c r="P1484" s="201">
        <f>O1484*H1484</f>
        <v>0</v>
      </c>
      <c r="Q1484" s="201">
        <v>0</v>
      </c>
      <c r="R1484" s="201">
        <f>Q1484*H1484</f>
        <v>0</v>
      </c>
      <c r="S1484" s="201">
        <v>1.95</v>
      </c>
      <c r="T1484" s="202">
        <f>S1484*H1484</f>
        <v>5.475599999999999</v>
      </c>
      <c r="AR1484" s="17" t="s">
        <v>166</v>
      </c>
      <c r="AT1484" s="17" t="s">
        <v>161</v>
      </c>
      <c r="AU1484" s="17" t="s">
        <v>176</v>
      </c>
      <c r="AY1484" s="17" t="s">
        <v>159</v>
      </c>
      <c r="BE1484" s="203">
        <f>IF(N1484="základní",J1484,0)</f>
        <v>0</v>
      </c>
      <c r="BF1484" s="203">
        <f>IF(N1484="snížená",J1484,0)</f>
        <v>0</v>
      </c>
      <c r="BG1484" s="203">
        <f>IF(N1484="zákl. přenesená",J1484,0)</f>
        <v>0</v>
      </c>
      <c r="BH1484" s="203">
        <f>IF(N1484="sníž. přenesená",J1484,0)</f>
        <v>0</v>
      </c>
      <c r="BI1484" s="203">
        <f>IF(N1484="nulová",J1484,0)</f>
        <v>0</v>
      </c>
      <c r="BJ1484" s="17" t="s">
        <v>22</v>
      </c>
      <c r="BK1484" s="203">
        <f>ROUND(I1484*H1484,2)</f>
        <v>0</v>
      </c>
      <c r="BL1484" s="17" t="s">
        <v>166</v>
      </c>
      <c r="BM1484" s="17" t="s">
        <v>1515</v>
      </c>
    </row>
    <row r="1485" spans="2:51" s="12" customFormat="1" ht="27">
      <c r="B1485" s="204"/>
      <c r="C1485" s="205"/>
      <c r="D1485" s="206" t="s">
        <v>168</v>
      </c>
      <c r="E1485" s="207" t="s">
        <v>20</v>
      </c>
      <c r="F1485" s="208" t="s">
        <v>1088</v>
      </c>
      <c r="G1485" s="205"/>
      <c r="H1485" s="209" t="s">
        <v>20</v>
      </c>
      <c r="I1485" s="210"/>
      <c r="J1485" s="205"/>
      <c r="K1485" s="205"/>
      <c r="L1485" s="211"/>
      <c r="M1485" s="212"/>
      <c r="N1485" s="213"/>
      <c r="O1485" s="213"/>
      <c r="P1485" s="213"/>
      <c r="Q1485" s="213"/>
      <c r="R1485" s="213"/>
      <c r="S1485" s="213"/>
      <c r="T1485" s="214"/>
      <c r="AT1485" s="215" t="s">
        <v>168</v>
      </c>
      <c r="AU1485" s="215" t="s">
        <v>176</v>
      </c>
      <c r="AV1485" s="12" t="s">
        <v>22</v>
      </c>
      <c r="AW1485" s="12" t="s">
        <v>37</v>
      </c>
      <c r="AX1485" s="12" t="s">
        <v>73</v>
      </c>
      <c r="AY1485" s="215" t="s">
        <v>159</v>
      </c>
    </row>
    <row r="1486" spans="2:51" s="12" customFormat="1" ht="13.5">
      <c r="B1486" s="204"/>
      <c r="C1486" s="205"/>
      <c r="D1486" s="206" t="s">
        <v>168</v>
      </c>
      <c r="E1486" s="207" t="s">
        <v>20</v>
      </c>
      <c r="F1486" s="208" t="s">
        <v>170</v>
      </c>
      <c r="G1486" s="205"/>
      <c r="H1486" s="209" t="s">
        <v>20</v>
      </c>
      <c r="I1486" s="210"/>
      <c r="J1486" s="205"/>
      <c r="K1486" s="205"/>
      <c r="L1486" s="211"/>
      <c r="M1486" s="212"/>
      <c r="N1486" s="213"/>
      <c r="O1486" s="213"/>
      <c r="P1486" s="213"/>
      <c r="Q1486" s="213"/>
      <c r="R1486" s="213"/>
      <c r="S1486" s="213"/>
      <c r="T1486" s="214"/>
      <c r="AT1486" s="215" t="s">
        <v>168</v>
      </c>
      <c r="AU1486" s="215" t="s">
        <v>176</v>
      </c>
      <c r="AV1486" s="12" t="s">
        <v>22</v>
      </c>
      <c r="AW1486" s="12" t="s">
        <v>37</v>
      </c>
      <c r="AX1486" s="12" t="s">
        <v>73</v>
      </c>
      <c r="AY1486" s="215" t="s">
        <v>159</v>
      </c>
    </row>
    <row r="1487" spans="2:51" s="12" customFormat="1" ht="13.5">
      <c r="B1487" s="204"/>
      <c r="C1487" s="205"/>
      <c r="D1487" s="206" t="s">
        <v>168</v>
      </c>
      <c r="E1487" s="207" t="s">
        <v>20</v>
      </c>
      <c r="F1487" s="208" t="s">
        <v>904</v>
      </c>
      <c r="G1487" s="205"/>
      <c r="H1487" s="209" t="s">
        <v>20</v>
      </c>
      <c r="I1487" s="210"/>
      <c r="J1487" s="205"/>
      <c r="K1487" s="205"/>
      <c r="L1487" s="211"/>
      <c r="M1487" s="212"/>
      <c r="N1487" s="213"/>
      <c r="O1487" s="213"/>
      <c r="P1487" s="213"/>
      <c r="Q1487" s="213"/>
      <c r="R1487" s="213"/>
      <c r="S1487" s="213"/>
      <c r="T1487" s="214"/>
      <c r="AT1487" s="215" t="s">
        <v>168</v>
      </c>
      <c r="AU1487" s="215" t="s">
        <v>176</v>
      </c>
      <c r="AV1487" s="12" t="s">
        <v>22</v>
      </c>
      <c r="AW1487" s="12" t="s">
        <v>37</v>
      </c>
      <c r="AX1487" s="12" t="s">
        <v>73</v>
      </c>
      <c r="AY1487" s="215" t="s">
        <v>159</v>
      </c>
    </row>
    <row r="1488" spans="2:51" s="13" customFormat="1" ht="13.5">
      <c r="B1488" s="216"/>
      <c r="C1488" s="217"/>
      <c r="D1488" s="206" t="s">
        <v>168</v>
      </c>
      <c r="E1488" s="240" t="s">
        <v>20</v>
      </c>
      <c r="F1488" s="238" t="s">
        <v>1516</v>
      </c>
      <c r="G1488" s="217"/>
      <c r="H1488" s="239">
        <v>0.928</v>
      </c>
      <c r="I1488" s="222"/>
      <c r="J1488" s="217"/>
      <c r="K1488" s="217"/>
      <c r="L1488" s="223"/>
      <c r="M1488" s="224"/>
      <c r="N1488" s="225"/>
      <c r="O1488" s="225"/>
      <c r="P1488" s="225"/>
      <c r="Q1488" s="225"/>
      <c r="R1488" s="225"/>
      <c r="S1488" s="225"/>
      <c r="T1488" s="226"/>
      <c r="AT1488" s="227" t="s">
        <v>168</v>
      </c>
      <c r="AU1488" s="227" t="s">
        <v>176</v>
      </c>
      <c r="AV1488" s="13" t="s">
        <v>81</v>
      </c>
      <c r="AW1488" s="13" t="s">
        <v>37</v>
      </c>
      <c r="AX1488" s="13" t="s">
        <v>73</v>
      </c>
      <c r="AY1488" s="227" t="s">
        <v>159</v>
      </c>
    </row>
    <row r="1489" spans="2:51" s="13" customFormat="1" ht="13.5">
      <c r="B1489" s="216"/>
      <c r="C1489" s="217"/>
      <c r="D1489" s="206" t="s">
        <v>168</v>
      </c>
      <c r="E1489" s="240" t="s">
        <v>20</v>
      </c>
      <c r="F1489" s="238" t="s">
        <v>1517</v>
      </c>
      <c r="G1489" s="217"/>
      <c r="H1489" s="239">
        <v>0.604</v>
      </c>
      <c r="I1489" s="222"/>
      <c r="J1489" s="217"/>
      <c r="K1489" s="217"/>
      <c r="L1489" s="223"/>
      <c r="M1489" s="224"/>
      <c r="N1489" s="225"/>
      <c r="O1489" s="225"/>
      <c r="P1489" s="225"/>
      <c r="Q1489" s="225"/>
      <c r="R1489" s="225"/>
      <c r="S1489" s="225"/>
      <c r="T1489" s="226"/>
      <c r="AT1489" s="227" t="s">
        <v>168</v>
      </c>
      <c r="AU1489" s="227" t="s">
        <v>176</v>
      </c>
      <c r="AV1489" s="13" t="s">
        <v>81</v>
      </c>
      <c r="AW1489" s="13" t="s">
        <v>37</v>
      </c>
      <c r="AX1489" s="13" t="s">
        <v>73</v>
      </c>
      <c r="AY1489" s="227" t="s">
        <v>159</v>
      </c>
    </row>
    <row r="1490" spans="2:51" s="12" customFormat="1" ht="13.5">
      <c r="B1490" s="204"/>
      <c r="C1490" s="205"/>
      <c r="D1490" s="206" t="s">
        <v>168</v>
      </c>
      <c r="E1490" s="207" t="s">
        <v>20</v>
      </c>
      <c r="F1490" s="208" t="s">
        <v>1518</v>
      </c>
      <c r="G1490" s="205"/>
      <c r="H1490" s="209" t="s">
        <v>20</v>
      </c>
      <c r="I1490" s="210"/>
      <c r="J1490" s="205"/>
      <c r="K1490" s="205"/>
      <c r="L1490" s="211"/>
      <c r="M1490" s="212"/>
      <c r="N1490" s="213"/>
      <c r="O1490" s="213"/>
      <c r="P1490" s="213"/>
      <c r="Q1490" s="213"/>
      <c r="R1490" s="213"/>
      <c r="S1490" s="213"/>
      <c r="T1490" s="214"/>
      <c r="AT1490" s="215" t="s">
        <v>168</v>
      </c>
      <c r="AU1490" s="215" t="s">
        <v>176</v>
      </c>
      <c r="AV1490" s="12" t="s">
        <v>22</v>
      </c>
      <c r="AW1490" s="12" t="s">
        <v>37</v>
      </c>
      <c r="AX1490" s="12" t="s">
        <v>73</v>
      </c>
      <c r="AY1490" s="215" t="s">
        <v>159</v>
      </c>
    </row>
    <row r="1491" spans="2:51" s="13" customFormat="1" ht="13.5">
      <c r="B1491" s="216"/>
      <c r="C1491" s="217"/>
      <c r="D1491" s="218" t="s">
        <v>168</v>
      </c>
      <c r="E1491" s="219" t="s">
        <v>20</v>
      </c>
      <c r="F1491" s="220" t="s">
        <v>1519</v>
      </c>
      <c r="G1491" s="217"/>
      <c r="H1491" s="221">
        <v>1.276</v>
      </c>
      <c r="I1491" s="222"/>
      <c r="J1491" s="217"/>
      <c r="K1491" s="217"/>
      <c r="L1491" s="223"/>
      <c r="M1491" s="224"/>
      <c r="N1491" s="225"/>
      <c r="O1491" s="225"/>
      <c r="P1491" s="225"/>
      <c r="Q1491" s="225"/>
      <c r="R1491" s="225"/>
      <c r="S1491" s="225"/>
      <c r="T1491" s="226"/>
      <c r="AT1491" s="227" t="s">
        <v>168</v>
      </c>
      <c r="AU1491" s="227" t="s">
        <v>176</v>
      </c>
      <c r="AV1491" s="13" t="s">
        <v>81</v>
      </c>
      <c r="AW1491" s="13" t="s">
        <v>37</v>
      </c>
      <c r="AX1491" s="13" t="s">
        <v>73</v>
      </c>
      <c r="AY1491" s="227" t="s">
        <v>159</v>
      </c>
    </row>
    <row r="1492" spans="2:65" s="1" customFormat="1" ht="22.5" customHeight="1">
      <c r="B1492" s="34"/>
      <c r="C1492" s="192" t="s">
        <v>1520</v>
      </c>
      <c r="D1492" s="192" t="s">
        <v>161</v>
      </c>
      <c r="E1492" s="193" t="s">
        <v>1521</v>
      </c>
      <c r="F1492" s="194" t="s">
        <v>1522</v>
      </c>
      <c r="G1492" s="195" t="s">
        <v>164</v>
      </c>
      <c r="H1492" s="196">
        <v>1.38</v>
      </c>
      <c r="I1492" s="197"/>
      <c r="J1492" s="198">
        <f>ROUND(I1492*H1492,2)</f>
        <v>0</v>
      </c>
      <c r="K1492" s="194" t="s">
        <v>20</v>
      </c>
      <c r="L1492" s="54"/>
      <c r="M1492" s="199" t="s">
        <v>20</v>
      </c>
      <c r="N1492" s="200" t="s">
        <v>44</v>
      </c>
      <c r="O1492" s="35"/>
      <c r="P1492" s="201">
        <f>O1492*H1492</f>
        <v>0</v>
      </c>
      <c r="Q1492" s="201">
        <v>0</v>
      </c>
      <c r="R1492" s="201">
        <f>Q1492*H1492</f>
        <v>0</v>
      </c>
      <c r="S1492" s="201">
        <v>2.4</v>
      </c>
      <c r="T1492" s="202">
        <f>S1492*H1492</f>
        <v>3.312</v>
      </c>
      <c r="AR1492" s="17" t="s">
        <v>166</v>
      </c>
      <c r="AT1492" s="17" t="s">
        <v>161</v>
      </c>
      <c r="AU1492" s="17" t="s">
        <v>176</v>
      </c>
      <c r="AY1492" s="17" t="s">
        <v>159</v>
      </c>
      <c r="BE1492" s="203">
        <f>IF(N1492="základní",J1492,0)</f>
        <v>0</v>
      </c>
      <c r="BF1492" s="203">
        <f>IF(N1492="snížená",J1492,0)</f>
        <v>0</v>
      </c>
      <c r="BG1492" s="203">
        <f>IF(N1492="zákl. přenesená",J1492,0)</f>
        <v>0</v>
      </c>
      <c r="BH1492" s="203">
        <f>IF(N1492="sníž. přenesená",J1492,0)</f>
        <v>0</v>
      </c>
      <c r="BI1492" s="203">
        <f>IF(N1492="nulová",J1492,0)</f>
        <v>0</v>
      </c>
      <c r="BJ1492" s="17" t="s">
        <v>22</v>
      </c>
      <c r="BK1492" s="203">
        <f>ROUND(I1492*H1492,2)</f>
        <v>0</v>
      </c>
      <c r="BL1492" s="17" t="s">
        <v>166</v>
      </c>
      <c r="BM1492" s="17" t="s">
        <v>1523</v>
      </c>
    </row>
    <row r="1493" spans="2:51" s="12" customFormat="1" ht="27">
      <c r="B1493" s="204"/>
      <c r="C1493" s="205"/>
      <c r="D1493" s="206" t="s">
        <v>168</v>
      </c>
      <c r="E1493" s="207" t="s">
        <v>20</v>
      </c>
      <c r="F1493" s="208" t="s">
        <v>1088</v>
      </c>
      <c r="G1493" s="205"/>
      <c r="H1493" s="209" t="s">
        <v>20</v>
      </c>
      <c r="I1493" s="210"/>
      <c r="J1493" s="205"/>
      <c r="K1493" s="205"/>
      <c r="L1493" s="211"/>
      <c r="M1493" s="212"/>
      <c r="N1493" s="213"/>
      <c r="O1493" s="213"/>
      <c r="P1493" s="213"/>
      <c r="Q1493" s="213"/>
      <c r="R1493" s="213"/>
      <c r="S1493" s="213"/>
      <c r="T1493" s="214"/>
      <c r="AT1493" s="215" t="s">
        <v>168</v>
      </c>
      <c r="AU1493" s="215" t="s">
        <v>176</v>
      </c>
      <c r="AV1493" s="12" t="s">
        <v>22</v>
      </c>
      <c r="AW1493" s="12" t="s">
        <v>37</v>
      </c>
      <c r="AX1493" s="12" t="s">
        <v>73</v>
      </c>
      <c r="AY1493" s="215" t="s">
        <v>159</v>
      </c>
    </row>
    <row r="1494" spans="2:51" s="12" customFormat="1" ht="13.5">
      <c r="B1494" s="204"/>
      <c r="C1494" s="205"/>
      <c r="D1494" s="206" t="s">
        <v>168</v>
      </c>
      <c r="E1494" s="207" t="s">
        <v>20</v>
      </c>
      <c r="F1494" s="208" t="s">
        <v>170</v>
      </c>
      <c r="G1494" s="205"/>
      <c r="H1494" s="209" t="s">
        <v>20</v>
      </c>
      <c r="I1494" s="210"/>
      <c r="J1494" s="205"/>
      <c r="K1494" s="205"/>
      <c r="L1494" s="211"/>
      <c r="M1494" s="212"/>
      <c r="N1494" s="213"/>
      <c r="O1494" s="213"/>
      <c r="P1494" s="213"/>
      <c r="Q1494" s="213"/>
      <c r="R1494" s="213"/>
      <c r="S1494" s="213"/>
      <c r="T1494" s="214"/>
      <c r="AT1494" s="215" t="s">
        <v>168</v>
      </c>
      <c r="AU1494" s="215" t="s">
        <v>176</v>
      </c>
      <c r="AV1494" s="12" t="s">
        <v>22</v>
      </c>
      <c r="AW1494" s="12" t="s">
        <v>37</v>
      </c>
      <c r="AX1494" s="12" t="s">
        <v>73</v>
      </c>
      <c r="AY1494" s="215" t="s">
        <v>159</v>
      </c>
    </row>
    <row r="1495" spans="2:51" s="12" customFormat="1" ht="13.5">
      <c r="B1495" s="204"/>
      <c r="C1495" s="205"/>
      <c r="D1495" s="206" t="s">
        <v>168</v>
      </c>
      <c r="E1495" s="207" t="s">
        <v>20</v>
      </c>
      <c r="F1495" s="208" t="s">
        <v>1524</v>
      </c>
      <c r="G1495" s="205"/>
      <c r="H1495" s="209" t="s">
        <v>20</v>
      </c>
      <c r="I1495" s="210"/>
      <c r="J1495" s="205"/>
      <c r="K1495" s="205"/>
      <c r="L1495" s="211"/>
      <c r="M1495" s="212"/>
      <c r="N1495" s="213"/>
      <c r="O1495" s="213"/>
      <c r="P1495" s="213"/>
      <c r="Q1495" s="213"/>
      <c r="R1495" s="213"/>
      <c r="S1495" s="213"/>
      <c r="T1495" s="214"/>
      <c r="AT1495" s="215" t="s">
        <v>168</v>
      </c>
      <c r="AU1495" s="215" t="s">
        <v>176</v>
      </c>
      <c r="AV1495" s="12" t="s">
        <v>22</v>
      </c>
      <c r="AW1495" s="12" t="s">
        <v>37</v>
      </c>
      <c r="AX1495" s="12" t="s">
        <v>73</v>
      </c>
      <c r="AY1495" s="215" t="s">
        <v>159</v>
      </c>
    </row>
    <row r="1496" spans="2:51" s="13" customFormat="1" ht="13.5">
      <c r="B1496" s="216"/>
      <c r="C1496" s="217"/>
      <c r="D1496" s="218" t="s">
        <v>168</v>
      </c>
      <c r="E1496" s="219" t="s">
        <v>20</v>
      </c>
      <c r="F1496" s="220" t="s">
        <v>1525</v>
      </c>
      <c r="G1496" s="217"/>
      <c r="H1496" s="221">
        <v>1.38</v>
      </c>
      <c r="I1496" s="222"/>
      <c r="J1496" s="217"/>
      <c r="K1496" s="217"/>
      <c r="L1496" s="223"/>
      <c r="M1496" s="224"/>
      <c r="N1496" s="225"/>
      <c r="O1496" s="225"/>
      <c r="P1496" s="225"/>
      <c r="Q1496" s="225"/>
      <c r="R1496" s="225"/>
      <c r="S1496" s="225"/>
      <c r="T1496" s="226"/>
      <c r="AT1496" s="227" t="s">
        <v>168</v>
      </c>
      <c r="AU1496" s="227" t="s">
        <v>176</v>
      </c>
      <c r="AV1496" s="13" t="s">
        <v>81</v>
      </c>
      <c r="AW1496" s="13" t="s">
        <v>37</v>
      </c>
      <c r="AX1496" s="13" t="s">
        <v>73</v>
      </c>
      <c r="AY1496" s="227" t="s">
        <v>159</v>
      </c>
    </row>
    <row r="1497" spans="2:65" s="1" customFormat="1" ht="22.5" customHeight="1">
      <c r="B1497" s="34"/>
      <c r="C1497" s="192" t="s">
        <v>1526</v>
      </c>
      <c r="D1497" s="192" t="s">
        <v>161</v>
      </c>
      <c r="E1497" s="193" t="s">
        <v>1527</v>
      </c>
      <c r="F1497" s="194" t="s">
        <v>1528</v>
      </c>
      <c r="G1497" s="195" t="s">
        <v>164</v>
      </c>
      <c r="H1497" s="196">
        <v>1.402</v>
      </c>
      <c r="I1497" s="197"/>
      <c r="J1497" s="198">
        <f>ROUND(I1497*H1497,2)</f>
        <v>0</v>
      </c>
      <c r="K1497" s="194" t="s">
        <v>165</v>
      </c>
      <c r="L1497" s="54"/>
      <c r="M1497" s="199" t="s">
        <v>20</v>
      </c>
      <c r="N1497" s="200" t="s">
        <v>44</v>
      </c>
      <c r="O1497" s="35"/>
      <c r="P1497" s="201">
        <f>O1497*H1497</f>
        <v>0</v>
      </c>
      <c r="Q1497" s="201">
        <v>0</v>
      </c>
      <c r="R1497" s="201">
        <f>Q1497*H1497</f>
        <v>0</v>
      </c>
      <c r="S1497" s="201">
        <v>2.4</v>
      </c>
      <c r="T1497" s="202">
        <f>S1497*H1497</f>
        <v>3.3648</v>
      </c>
      <c r="AR1497" s="17" t="s">
        <v>166</v>
      </c>
      <c r="AT1497" s="17" t="s">
        <v>161</v>
      </c>
      <c r="AU1497" s="17" t="s">
        <v>176</v>
      </c>
      <c r="AY1497" s="17" t="s">
        <v>159</v>
      </c>
      <c r="BE1497" s="203">
        <f>IF(N1497="základní",J1497,0)</f>
        <v>0</v>
      </c>
      <c r="BF1497" s="203">
        <f>IF(N1497="snížená",J1497,0)</f>
        <v>0</v>
      </c>
      <c r="BG1497" s="203">
        <f>IF(N1497="zákl. přenesená",J1497,0)</f>
        <v>0</v>
      </c>
      <c r="BH1497" s="203">
        <f>IF(N1497="sníž. přenesená",J1497,0)</f>
        <v>0</v>
      </c>
      <c r="BI1497" s="203">
        <f>IF(N1497="nulová",J1497,0)</f>
        <v>0</v>
      </c>
      <c r="BJ1497" s="17" t="s">
        <v>22</v>
      </c>
      <c r="BK1497" s="203">
        <f>ROUND(I1497*H1497,2)</f>
        <v>0</v>
      </c>
      <c r="BL1497" s="17" t="s">
        <v>166</v>
      </c>
      <c r="BM1497" s="17" t="s">
        <v>1529</v>
      </c>
    </row>
    <row r="1498" spans="2:51" s="12" customFormat="1" ht="27">
      <c r="B1498" s="204"/>
      <c r="C1498" s="205"/>
      <c r="D1498" s="206" t="s">
        <v>168</v>
      </c>
      <c r="E1498" s="207" t="s">
        <v>20</v>
      </c>
      <c r="F1498" s="208" t="s">
        <v>1530</v>
      </c>
      <c r="G1498" s="205"/>
      <c r="H1498" s="209" t="s">
        <v>20</v>
      </c>
      <c r="I1498" s="210"/>
      <c r="J1498" s="205"/>
      <c r="K1498" s="205"/>
      <c r="L1498" s="211"/>
      <c r="M1498" s="212"/>
      <c r="N1498" s="213"/>
      <c r="O1498" s="213"/>
      <c r="P1498" s="213"/>
      <c r="Q1498" s="213"/>
      <c r="R1498" s="213"/>
      <c r="S1498" s="213"/>
      <c r="T1498" s="214"/>
      <c r="AT1498" s="215" t="s">
        <v>168</v>
      </c>
      <c r="AU1498" s="215" t="s">
        <v>176</v>
      </c>
      <c r="AV1498" s="12" t="s">
        <v>22</v>
      </c>
      <c r="AW1498" s="12" t="s">
        <v>37</v>
      </c>
      <c r="AX1498" s="12" t="s">
        <v>73</v>
      </c>
      <c r="AY1498" s="215" t="s">
        <v>159</v>
      </c>
    </row>
    <row r="1499" spans="2:51" s="12" customFormat="1" ht="13.5">
      <c r="B1499" s="204"/>
      <c r="C1499" s="205"/>
      <c r="D1499" s="206" t="s">
        <v>168</v>
      </c>
      <c r="E1499" s="207" t="s">
        <v>20</v>
      </c>
      <c r="F1499" s="208" t="s">
        <v>170</v>
      </c>
      <c r="G1499" s="205"/>
      <c r="H1499" s="209" t="s">
        <v>20</v>
      </c>
      <c r="I1499" s="210"/>
      <c r="J1499" s="205"/>
      <c r="K1499" s="205"/>
      <c r="L1499" s="211"/>
      <c r="M1499" s="212"/>
      <c r="N1499" s="213"/>
      <c r="O1499" s="213"/>
      <c r="P1499" s="213"/>
      <c r="Q1499" s="213"/>
      <c r="R1499" s="213"/>
      <c r="S1499" s="213"/>
      <c r="T1499" s="214"/>
      <c r="AT1499" s="215" t="s">
        <v>168</v>
      </c>
      <c r="AU1499" s="215" t="s">
        <v>176</v>
      </c>
      <c r="AV1499" s="12" t="s">
        <v>22</v>
      </c>
      <c r="AW1499" s="12" t="s">
        <v>37</v>
      </c>
      <c r="AX1499" s="12" t="s">
        <v>73</v>
      </c>
      <c r="AY1499" s="215" t="s">
        <v>159</v>
      </c>
    </row>
    <row r="1500" spans="2:51" s="12" customFormat="1" ht="13.5">
      <c r="B1500" s="204"/>
      <c r="C1500" s="205"/>
      <c r="D1500" s="206" t="s">
        <v>168</v>
      </c>
      <c r="E1500" s="207" t="s">
        <v>20</v>
      </c>
      <c r="F1500" s="208" t="s">
        <v>1531</v>
      </c>
      <c r="G1500" s="205"/>
      <c r="H1500" s="209" t="s">
        <v>20</v>
      </c>
      <c r="I1500" s="210"/>
      <c r="J1500" s="205"/>
      <c r="K1500" s="205"/>
      <c r="L1500" s="211"/>
      <c r="M1500" s="212"/>
      <c r="N1500" s="213"/>
      <c r="O1500" s="213"/>
      <c r="P1500" s="213"/>
      <c r="Q1500" s="213"/>
      <c r="R1500" s="213"/>
      <c r="S1500" s="213"/>
      <c r="T1500" s="214"/>
      <c r="AT1500" s="215" t="s">
        <v>168</v>
      </c>
      <c r="AU1500" s="215" t="s">
        <v>176</v>
      </c>
      <c r="AV1500" s="12" t="s">
        <v>22</v>
      </c>
      <c r="AW1500" s="12" t="s">
        <v>37</v>
      </c>
      <c r="AX1500" s="12" t="s">
        <v>73</v>
      </c>
      <c r="AY1500" s="215" t="s">
        <v>159</v>
      </c>
    </row>
    <row r="1501" spans="2:51" s="13" customFormat="1" ht="13.5">
      <c r="B1501" s="216"/>
      <c r="C1501" s="217"/>
      <c r="D1501" s="206" t="s">
        <v>168</v>
      </c>
      <c r="E1501" s="240" t="s">
        <v>20</v>
      </c>
      <c r="F1501" s="238" t="s">
        <v>1532</v>
      </c>
      <c r="G1501" s="217"/>
      <c r="H1501" s="239">
        <v>0.369</v>
      </c>
      <c r="I1501" s="222"/>
      <c r="J1501" s="217"/>
      <c r="K1501" s="217"/>
      <c r="L1501" s="223"/>
      <c r="M1501" s="224"/>
      <c r="N1501" s="225"/>
      <c r="O1501" s="225"/>
      <c r="P1501" s="225"/>
      <c r="Q1501" s="225"/>
      <c r="R1501" s="225"/>
      <c r="S1501" s="225"/>
      <c r="T1501" s="226"/>
      <c r="AT1501" s="227" t="s">
        <v>168</v>
      </c>
      <c r="AU1501" s="227" t="s">
        <v>176</v>
      </c>
      <c r="AV1501" s="13" t="s">
        <v>81</v>
      </c>
      <c r="AW1501" s="13" t="s">
        <v>37</v>
      </c>
      <c r="AX1501" s="13" t="s">
        <v>73</v>
      </c>
      <c r="AY1501" s="227" t="s">
        <v>159</v>
      </c>
    </row>
    <row r="1502" spans="2:51" s="13" customFormat="1" ht="13.5">
      <c r="B1502" s="216"/>
      <c r="C1502" s="217"/>
      <c r="D1502" s="218" t="s">
        <v>168</v>
      </c>
      <c r="E1502" s="219" t="s">
        <v>20</v>
      </c>
      <c r="F1502" s="220" t="s">
        <v>1533</v>
      </c>
      <c r="G1502" s="217"/>
      <c r="H1502" s="221">
        <v>1.033</v>
      </c>
      <c r="I1502" s="222"/>
      <c r="J1502" s="217"/>
      <c r="K1502" s="217"/>
      <c r="L1502" s="223"/>
      <c r="M1502" s="224"/>
      <c r="N1502" s="225"/>
      <c r="O1502" s="225"/>
      <c r="P1502" s="225"/>
      <c r="Q1502" s="225"/>
      <c r="R1502" s="225"/>
      <c r="S1502" s="225"/>
      <c r="T1502" s="226"/>
      <c r="AT1502" s="227" t="s">
        <v>168</v>
      </c>
      <c r="AU1502" s="227" t="s">
        <v>176</v>
      </c>
      <c r="AV1502" s="13" t="s">
        <v>81</v>
      </c>
      <c r="AW1502" s="13" t="s">
        <v>37</v>
      </c>
      <c r="AX1502" s="13" t="s">
        <v>73</v>
      </c>
      <c r="AY1502" s="227" t="s">
        <v>159</v>
      </c>
    </row>
    <row r="1503" spans="2:65" s="1" customFormat="1" ht="22.5" customHeight="1">
      <c r="B1503" s="34"/>
      <c r="C1503" s="192" t="s">
        <v>1534</v>
      </c>
      <c r="D1503" s="192" t="s">
        <v>161</v>
      </c>
      <c r="E1503" s="193" t="s">
        <v>1535</v>
      </c>
      <c r="F1503" s="194" t="s">
        <v>1536</v>
      </c>
      <c r="G1503" s="195" t="s">
        <v>489</v>
      </c>
      <c r="H1503" s="196">
        <v>3.5</v>
      </c>
      <c r="I1503" s="197"/>
      <c r="J1503" s="198">
        <f>ROUND(I1503*H1503,2)</f>
        <v>0</v>
      </c>
      <c r="K1503" s="194" t="s">
        <v>165</v>
      </c>
      <c r="L1503" s="54"/>
      <c r="M1503" s="199" t="s">
        <v>20</v>
      </c>
      <c r="N1503" s="200" t="s">
        <v>44</v>
      </c>
      <c r="O1503" s="35"/>
      <c r="P1503" s="201">
        <f>O1503*H1503</f>
        <v>0</v>
      </c>
      <c r="Q1503" s="201">
        <v>0</v>
      </c>
      <c r="R1503" s="201">
        <f>Q1503*H1503</f>
        <v>0</v>
      </c>
      <c r="S1503" s="201">
        <v>0.049</v>
      </c>
      <c r="T1503" s="202">
        <f>S1503*H1503</f>
        <v>0.1715</v>
      </c>
      <c r="AR1503" s="17" t="s">
        <v>166</v>
      </c>
      <c r="AT1503" s="17" t="s">
        <v>161</v>
      </c>
      <c r="AU1503" s="17" t="s">
        <v>176</v>
      </c>
      <c r="AY1503" s="17" t="s">
        <v>159</v>
      </c>
      <c r="BE1503" s="203">
        <f>IF(N1503="základní",J1503,0)</f>
        <v>0</v>
      </c>
      <c r="BF1503" s="203">
        <f>IF(N1503="snížená",J1503,0)</f>
        <v>0</v>
      </c>
      <c r="BG1503" s="203">
        <f>IF(N1503="zákl. přenesená",J1503,0)</f>
        <v>0</v>
      </c>
      <c r="BH1503" s="203">
        <f>IF(N1503="sníž. přenesená",J1503,0)</f>
        <v>0</v>
      </c>
      <c r="BI1503" s="203">
        <f>IF(N1503="nulová",J1503,0)</f>
        <v>0</v>
      </c>
      <c r="BJ1503" s="17" t="s">
        <v>22</v>
      </c>
      <c r="BK1503" s="203">
        <f>ROUND(I1503*H1503,2)</f>
        <v>0</v>
      </c>
      <c r="BL1503" s="17" t="s">
        <v>166</v>
      </c>
      <c r="BM1503" s="17" t="s">
        <v>1537</v>
      </c>
    </row>
    <row r="1504" spans="2:51" s="12" customFormat="1" ht="27">
      <c r="B1504" s="204"/>
      <c r="C1504" s="205"/>
      <c r="D1504" s="206" t="s">
        <v>168</v>
      </c>
      <c r="E1504" s="207" t="s">
        <v>20</v>
      </c>
      <c r="F1504" s="208" t="s">
        <v>1530</v>
      </c>
      <c r="G1504" s="205"/>
      <c r="H1504" s="209" t="s">
        <v>20</v>
      </c>
      <c r="I1504" s="210"/>
      <c r="J1504" s="205"/>
      <c r="K1504" s="205"/>
      <c r="L1504" s="211"/>
      <c r="M1504" s="212"/>
      <c r="N1504" s="213"/>
      <c r="O1504" s="213"/>
      <c r="P1504" s="213"/>
      <c r="Q1504" s="213"/>
      <c r="R1504" s="213"/>
      <c r="S1504" s="213"/>
      <c r="T1504" s="214"/>
      <c r="AT1504" s="215" t="s">
        <v>168</v>
      </c>
      <c r="AU1504" s="215" t="s">
        <v>176</v>
      </c>
      <c r="AV1504" s="12" t="s">
        <v>22</v>
      </c>
      <c r="AW1504" s="12" t="s">
        <v>37</v>
      </c>
      <c r="AX1504" s="12" t="s">
        <v>73</v>
      </c>
      <c r="AY1504" s="215" t="s">
        <v>159</v>
      </c>
    </row>
    <row r="1505" spans="2:51" s="12" customFormat="1" ht="13.5">
      <c r="B1505" s="204"/>
      <c r="C1505" s="205"/>
      <c r="D1505" s="206" t="s">
        <v>168</v>
      </c>
      <c r="E1505" s="207" t="s">
        <v>20</v>
      </c>
      <c r="F1505" s="208" t="s">
        <v>170</v>
      </c>
      <c r="G1505" s="205"/>
      <c r="H1505" s="209" t="s">
        <v>20</v>
      </c>
      <c r="I1505" s="210"/>
      <c r="J1505" s="205"/>
      <c r="K1505" s="205"/>
      <c r="L1505" s="211"/>
      <c r="M1505" s="212"/>
      <c r="N1505" s="213"/>
      <c r="O1505" s="213"/>
      <c r="P1505" s="213"/>
      <c r="Q1505" s="213"/>
      <c r="R1505" s="213"/>
      <c r="S1505" s="213"/>
      <c r="T1505" s="214"/>
      <c r="AT1505" s="215" t="s">
        <v>168</v>
      </c>
      <c r="AU1505" s="215" t="s">
        <v>176</v>
      </c>
      <c r="AV1505" s="12" t="s">
        <v>22</v>
      </c>
      <c r="AW1505" s="12" t="s">
        <v>37</v>
      </c>
      <c r="AX1505" s="12" t="s">
        <v>73</v>
      </c>
      <c r="AY1505" s="215" t="s">
        <v>159</v>
      </c>
    </row>
    <row r="1506" spans="2:51" s="12" customFormat="1" ht="13.5">
      <c r="B1506" s="204"/>
      <c r="C1506" s="205"/>
      <c r="D1506" s="206" t="s">
        <v>168</v>
      </c>
      <c r="E1506" s="207" t="s">
        <v>20</v>
      </c>
      <c r="F1506" s="208" t="s">
        <v>1112</v>
      </c>
      <c r="G1506" s="205"/>
      <c r="H1506" s="209" t="s">
        <v>20</v>
      </c>
      <c r="I1506" s="210"/>
      <c r="J1506" s="205"/>
      <c r="K1506" s="205"/>
      <c r="L1506" s="211"/>
      <c r="M1506" s="212"/>
      <c r="N1506" s="213"/>
      <c r="O1506" s="213"/>
      <c r="P1506" s="213"/>
      <c r="Q1506" s="213"/>
      <c r="R1506" s="213"/>
      <c r="S1506" s="213"/>
      <c r="T1506" s="214"/>
      <c r="AT1506" s="215" t="s">
        <v>168</v>
      </c>
      <c r="AU1506" s="215" t="s">
        <v>176</v>
      </c>
      <c r="AV1506" s="12" t="s">
        <v>22</v>
      </c>
      <c r="AW1506" s="12" t="s">
        <v>37</v>
      </c>
      <c r="AX1506" s="12" t="s">
        <v>73</v>
      </c>
      <c r="AY1506" s="215" t="s">
        <v>159</v>
      </c>
    </row>
    <row r="1507" spans="2:51" s="13" customFormat="1" ht="13.5">
      <c r="B1507" s="216"/>
      <c r="C1507" s="217"/>
      <c r="D1507" s="218" t="s">
        <v>168</v>
      </c>
      <c r="E1507" s="219" t="s">
        <v>20</v>
      </c>
      <c r="F1507" s="220" t="s">
        <v>1538</v>
      </c>
      <c r="G1507" s="217"/>
      <c r="H1507" s="221">
        <v>3.5</v>
      </c>
      <c r="I1507" s="222"/>
      <c r="J1507" s="217"/>
      <c r="K1507" s="217"/>
      <c r="L1507" s="223"/>
      <c r="M1507" s="224"/>
      <c r="N1507" s="225"/>
      <c r="O1507" s="225"/>
      <c r="P1507" s="225"/>
      <c r="Q1507" s="225"/>
      <c r="R1507" s="225"/>
      <c r="S1507" s="225"/>
      <c r="T1507" s="226"/>
      <c r="AT1507" s="227" t="s">
        <v>168</v>
      </c>
      <c r="AU1507" s="227" t="s">
        <v>176</v>
      </c>
      <c r="AV1507" s="13" t="s">
        <v>81</v>
      </c>
      <c r="AW1507" s="13" t="s">
        <v>37</v>
      </c>
      <c r="AX1507" s="13" t="s">
        <v>73</v>
      </c>
      <c r="AY1507" s="227" t="s">
        <v>159</v>
      </c>
    </row>
    <row r="1508" spans="2:65" s="1" customFormat="1" ht="22.5" customHeight="1">
      <c r="B1508" s="34"/>
      <c r="C1508" s="192" t="s">
        <v>1539</v>
      </c>
      <c r="D1508" s="192" t="s">
        <v>161</v>
      </c>
      <c r="E1508" s="193" t="s">
        <v>1540</v>
      </c>
      <c r="F1508" s="194" t="s">
        <v>1541</v>
      </c>
      <c r="G1508" s="195" t="s">
        <v>489</v>
      </c>
      <c r="H1508" s="196">
        <v>3.5</v>
      </c>
      <c r="I1508" s="197"/>
      <c r="J1508" s="198">
        <f>ROUND(I1508*H1508,2)</f>
        <v>0</v>
      </c>
      <c r="K1508" s="194" t="s">
        <v>165</v>
      </c>
      <c r="L1508" s="54"/>
      <c r="M1508" s="199" t="s">
        <v>20</v>
      </c>
      <c r="N1508" s="200" t="s">
        <v>44</v>
      </c>
      <c r="O1508" s="35"/>
      <c r="P1508" s="201">
        <f>O1508*H1508</f>
        <v>0</v>
      </c>
      <c r="Q1508" s="201">
        <v>0</v>
      </c>
      <c r="R1508" s="201">
        <f>Q1508*H1508</f>
        <v>0</v>
      </c>
      <c r="S1508" s="201">
        <v>0.033</v>
      </c>
      <c r="T1508" s="202">
        <f>S1508*H1508</f>
        <v>0.1155</v>
      </c>
      <c r="AR1508" s="17" t="s">
        <v>166</v>
      </c>
      <c r="AT1508" s="17" t="s">
        <v>161</v>
      </c>
      <c r="AU1508" s="17" t="s">
        <v>176</v>
      </c>
      <c r="AY1508" s="17" t="s">
        <v>159</v>
      </c>
      <c r="BE1508" s="203">
        <f>IF(N1508="základní",J1508,0)</f>
        <v>0</v>
      </c>
      <c r="BF1508" s="203">
        <f>IF(N1508="snížená",J1508,0)</f>
        <v>0</v>
      </c>
      <c r="BG1508" s="203">
        <f>IF(N1508="zákl. přenesená",J1508,0)</f>
        <v>0</v>
      </c>
      <c r="BH1508" s="203">
        <f>IF(N1508="sníž. přenesená",J1508,0)</f>
        <v>0</v>
      </c>
      <c r="BI1508" s="203">
        <f>IF(N1508="nulová",J1508,0)</f>
        <v>0</v>
      </c>
      <c r="BJ1508" s="17" t="s">
        <v>22</v>
      </c>
      <c r="BK1508" s="203">
        <f>ROUND(I1508*H1508,2)</f>
        <v>0</v>
      </c>
      <c r="BL1508" s="17" t="s">
        <v>166</v>
      </c>
      <c r="BM1508" s="17" t="s">
        <v>1542</v>
      </c>
    </row>
    <row r="1509" spans="2:65" s="1" customFormat="1" ht="22.5" customHeight="1">
      <c r="B1509" s="34"/>
      <c r="C1509" s="192" t="s">
        <v>1543</v>
      </c>
      <c r="D1509" s="192" t="s">
        <v>161</v>
      </c>
      <c r="E1509" s="193" t="s">
        <v>1544</v>
      </c>
      <c r="F1509" s="194" t="s">
        <v>1545</v>
      </c>
      <c r="G1509" s="195" t="s">
        <v>275</v>
      </c>
      <c r="H1509" s="196">
        <v>10</v>
      </c>
      <c r="I1509" s="197"/>
      <c r="J1509" s="198">
        <f>ROUND(I1509*H1509,2)</f>
        <v>0</v>
      </c>
      <c r="K1509" s="194" t="s">
        <v>165</v>
      </c>
      <c r="L1509" s="54"/>
      <c r="M1509" s="199" t="s">
        <v>20</v>
      </c>
      <c r="N1509" s="200" t="s">
        <v>44</v>
      </c>
      <c r="O1509" s="35"/>
      <c r="P1509" s="201">
        <f>O1509*H1509</f>
        <v>0</v>
      </c>
      <c r="Q1509" s="201">
        <v>0</v>
      </c>
      <c r="R1509" s="201">
        <f>Q1509*H1509</f>
        <v>0</v>
      </c>
      <c r="S1509" s="201">
        <v>0.007</v>
      </c>
      <c r="T1509" s="202">
        <f>S1509*H1509</f>
        <v>0.07</v>
      </c>
      <c r="AR1509" s="17" t="s">
        <v>166</v>
      </c>
      <c r="AT1509" s="17" t="s">
        <v>161</v>
      </c>
      <c r="AU1509" s="17" t="s">
        <v>176</v>
      </c>
      <c r="AY1509" s="17" t="s">
        <v>159</v>
      </c>
      <c r="BE1509" s="203">
        <f>IF(N1509="základní",J1509,0)</f>
        <v>0</v>
      </c>
      <c r="BF1509" s="203">
        <f>IF(N1509="snížená",J1509,0)</f>
        <v>0</v>
      </c>
      <c r="BG1509" s="203">
        <f>IF(N1509="zákl. přenesená",J1509,0)</f>
        <v>0</v>
      </c>
      <c r="BH1509" s="203">
        <f>IF(N1509="sníž. přenesená",J1509,0)</f>
        <v>0</v>
      </c>
      <c r="BI1509" s="203">
        <f>IF(N1509="nulová",J1509,0)</f>
        <v>0</v>
      </c>
      <c r="BJ1509" s="17" t="s">
        <v>22</v>
      </c>
      <c r="BK1509" s="203">
        <f>ROUND(I1509*H1509,2)</f>
        <v>0</v>
      </c>
      <c r="BL1509" s="17" t="s">
        <v>166</v>
      </c>
      <c r="BM1509" s="17" t="s">
        <v>1546</v>
      </c>
    </row>
    <row r="1510" spans="2:51" s="12" customFormat="1" ht="27">
      <c r="B1510" s="204"/>
      <c r="C1510" s="205"/>
      <c r="D1510" s="206" t="s">
        <v>168</v>
      </c>
      <c r="E1510" s="207" t="s">
        <v>20</v>
      </c>
      <c r="F1510" s="208" t="s">
        <v>1077</v>
      </c>
      <c r="G1510" s="205"/>
      <c r="H1510" s="209" t="s">
        <v>20</v>
      </c>
      <c r="I1510" s="210"/>
      <c r="J1510" s="205"/>
      <c r="K1510" s="205"/>
      <c r="L1510" s="211"/>
      <c r="M1510" s="212"/>
      <c r="N1510" s="213"/>
      <c r="O1510" s="213"/>
      <c r="P1510" s="213"/>
      <c r="Q1510" s="213"/>
      <c r="R1510" s="213"/>
      <c r="S1510" s="213"/>
      <c r="T1510" s="214"/>
      <c r="AT1510" s="215" t="s">
        <v>168</v>
      </c>
      <c r="AU1510" s="215" t="s">
        <v>176</v>
      </c>
      <c r="AV1510" s="12" t="s">
        <v>22</v>
      </c>
      <c r="AW1510" s="12" t="s">
        <v>37</v>
      </c>
      <c r="AX1510" s="12" t="s">
        <v>73</v>
      </c>
      <c r="AY1510" s="215" t="s">
        <v>159</v>
      </c>
    </row>
    <row r="1511" spans="2:51" s="12" customFormat="1" ht="13.5">
      <c r="B1511" s="204"/>
      <c r="C1511" s="205"/>
      <c r="D1511" s="206" t="s">
        <v>168</v>
      </c>
      <c r="E1511" s="207" t="s">
        <v>20</v>
      </c>
      <c r="F1511" s="208" t="s">
        <v>170</v>
      </c>
      <c r="G1511" s="205"/>
      <c r="H1511" s="209" t="s">
        <v>20</v>
      </c>
      <c r="I1511" s="210"/>
      <c r="J1511" s="205"/>
      <c r="K1511" s="205"/>
      <c r="L1511" s="211"/>
      <c r="M1511" s="212"/>
      <c r="N1511" s="213"/>
      <c r="O1511" s="213"/>
      <c r="P1511" s="213"/>
      <c r="Q1511" s="213"/>
      <c r="R1511" s="213"/>
      <c r="S1511" s="213"/>
      <c r="T1511" s="214"/>
      <c r="AT1511" s="215" t="s">
        <v>168</v>
      </c>
      <c r="AU1511" s="215" t="s">
        <v>176</v>
      </c>
      <c r="AV1511" s="12" t="s">
        <v>22</v>
      </c>
      <c r="AW1511" s="12" t="s">
        <v>37</v>
      </c>
      <c r="AX1511" s="12" t="s">
        <v>73</v>
      </c>
      <c r="AY1511" s="215" t="s">
        <v>159</v>
      </c>
    </row>
    <row r="1512" spans="2:51" s="13" customFormat="1" ht="13.5">
      <c r="B1512" s="216"/>
      <c r="C1512" s="217"/>
      <c r="D1512" s="218" t="s">
        <v>168</v>
      </c>
      <c r="E1512" s="219" t="s">
        <v>20</v>
      </c>
      <c r="F1512" s="220" t="s">
        <v>1547</v>
      </c>
      <c r="G1512" s="217"/>
      <c r="H1512" s="221">
        <v>10</v>
      </c>
      <c r="I1512" s="222"/>
      <c r="J1512" s="217"/>
      <c r="K1512" s="217"/>
      <c r="L1512" s="223"/>
      <c r="M1512" s="224"/>
      <c r="N1512" s="225"/>
      <c r="O1512" s="225"/>
      <c r="P1512" s="225"/>
      <c r="Q1512" s="225"/>
      <c r="R1512" s="225"/>
      <c r="S1512" s="225"/>
      <c r="T1512" s="226"/>
      <c r="AT1512" s="227" t="s">
        <v>168</v>
      </c>
      <c r="AU1512" s="227" t="s">
        <v>176</v>
      </c>
      <c r="AV1512" s="13" t="s">
        <v>81</v>
      </c>
      <c r="AW1512" s="13" t="s">
        <v>37</v>
      </c>
      <c r="AX1512" s="13" t="s">
        <v>73</v>
      </c>
      <c r="AY1512" s="227" t="s">
        <v>159</v>
      </c>
    </row>
    <row r="1513" spans="2:65" s="1" customFormat="1" ht="22.5" customHeight="1">
      <c r="B1513" s="34"/>
      <c r="C1513" s="192" t="s">
        <v>1548</v>
      </c>
      <c r="D1513" s="192" t="s">
        <v>161</v>
      </c>
      <c r="E1513" s="193" t="s">
        <v>1549</v>
      </c>
      <c r="F1513" s="194" t="s">
        <v>1550</v>
      </c>
      <c r="G1513" s="195" t="s">
        <v>275</v>
      </c>
      <c r="H1513" s="196">
        <v>50</v>
      </c>
      <c r="I1513" s="197"/>
      <c r="J1513" s="198">
        <f>ROUND(I1513*H1513,2)</f>
        <v>0</v>
      </c>
      <c r="K1513" s="194" t="s">
        <v>165</v>
      </c>
      <c r="L1513" s="54"/>
      <c r="M1513" s="199" t="s">
        <v>20</v>
      </c>
      <c r="N1513" s="200" t="s">
        <v>44</v>
      </c>
      <c r="O1513" s="35"/>
      <c r="P1513" s="201">
        <f>O1513*H1513</f>
        <v>0</v>
      </c>
      <c r="Q1513" s="201">
        <v>0</v>
      </c>
      <c r="R1513" s="201">
        <f>Q1513*H1513</f>
        <v>0</v>
      </c>
      <c r="S1513" s="201">
        <v>0.001</v>
      </c>
      <c r="T1513" s="202">
        <f>S1513*H1513</f>
        <v>0.05</v>
      </c>
      <c r="AR1513" s="17" t="s">
        <v>166</v>
      </c>
      <c r="AT1513" s="17" t="s">
        <v>161</v>
      </c>
      <c r="AU1513" s="17" t="s">
        <v>176</v>
      </c>
      <c r="AY1513" s="17" t="s">
        <v>159</v>
      </c>
      <c r="BE1513" s="203">
        <f>IF(N1513="základní",J1513,0)</f>
        <v>0</v>
      </c>
      <c r="BF1513" s="203">
        <f>IF(N1513="snížená",J1513,0)</f>
        <v>0</v>
      </c>
      <c r="BG1513" s="203">
        <f>IF(N1513="zákl. přenesená",J1513,0)</f>
        <v>0</v>
      </c>
      <c r="BH1513" s="203">
        <f>IF(N1513="sníž. přenesená",J1513,0)</f>
        <v>0</v>
      </c>
      <c r="BI1513" s="203">
        <f>IF(N1513="nulová",J1513,0)</f>
        <v>0</v>
      </c>
      <c r="BJ1513" s="17" t="s">
        <v>22</v>
      </c>
      <c r="BK1513" s="203">
        <f>ROUND(I1513*H1513,2)</f>
        <v>0</v>
      </c>
      <c r="BL1513" s="17" t="s">
        <v>166</v>
      </c>
      <c r="BM1513" s="17" t="s">
        <v>1551</v>
      </c>
    </row>
    <row r="1514" spans="2:51" s="12" customFormat="1" ht="27">
      <c r="B1514" s="204"/>
      <c r="C1514" s="205"/>
      <c r="D1514" s="206" t="s">
        <v>168</v>
      </c>
      <c r="E1514" s="207" t="s">
        <v>20</v>
      </c>
      <c r="F1514" s="208" t="s">
        <v>1077</v>
      </c>
      <c r="G1514" s="205"/>
      <c r="H1514" s="209" t="s">
        <v>20</v>
      </c>
      <c r="I1514" s="210"/>
      <c r="J1514" s="205"/>
      <c r="K1514" s="205"/>
      <c r="L1514" s="211"/>
      <c r="M1514" s="212"/>
      <c r="N1514" s="213"/>
      <c r="O1514" s="213"/>
      <c r="P1514" s="213"/>
      <c r="Q1514" s="213"/>
      <c r="R1514" s="213"/>
      <c r="S1514" s="213"/>
      <c r="T1514" s="214"/>
      <c r="AT1514" s="215" t="s">
        <v>168</v>
      </c>
      <c r="AU1514" s="215" t="s">
        <v>176</v>
      </c>
      <c r="AV1514" s="12" t="s">
        <v>22</v>
      </c>
      <c r="AW1514" s="12" t="s">
        <v>37</v>
      </c>
      <c r="AX1514" s="12" t="s">
        <v>73</v>
      </c>
      <c r="AY1514" s="215" t="s">
        <v>159</v>
      </c>
    </row>
    <row r="1515" spans="2:51" s="12" customFormat="1" ht="13.5">
      <c r="B1515" s="204"/>
      <c r="C1515" s="205"/>
      <c r="D1515" s="206" t="s">
        <v>168</v>
      </c>
      <c r="E1515" s="207" t="s">
        <v>20</v>
      </c>
      <c r="F1515" s="208" t="s">
        <v>170</v>
      </c>
      <c r="G1515" s="205"/>
      <c r="H1515" s="209" t="s">
        <v>20</v>
      </c>
      <c r="I1515" s="210"/>
      <c r="J1515" s="205"/>
      <c r="K1515" s="205"/>
      <c r="L1515" s="211"/>
      <c r="M1515" s="212"/>
      <c r="N1515" s="213"/>
      <c r="O1515" s="213"/>
      <c r="P1515" s="213"/>
      <c r="Q1515" s="213"/>
      <c r="R1515" s="213"/>
      <c r="S1515" s="213"/>
      <c r="T1515" s="214"/>
      <c r="AT1515" s="215" t="s">
        <v>168</v>
      </c>
      <c r="AU1515" s="215" t="s">
        <v>176</v>
      </c>
      <c r="AV1515" s="12" t="s">
        <v>22</v>
      </c>
      <c r="AW1515" s="12" t="s">
        <v>37</v>
      </c>
      <c r="AX1515" s="12" t="s">
        <v>73</v>
      </c>
      <c r="AY1515" s="215" t="s">
        <v>159</v>
      </c>
    </row>
    <row r="1516" spans="2:51" s="13" customFormat="1" ht="13.5">
      <c r="B1516" s="216"/>
      <c r="C1516" s="217"/>
      <c r="D1516" s="218" t="s">
        <v>168</v>
      </c>
      <c r="E1516" s="219" t="s">
        <v>20</v>
      </c>
      <c r="F1516" s="220" t="s">
        <v>1552</v>
      </c>
      <c r="G1516" s="217"/>
      <c r="H1516" s="221">
        <v>50</v>
      </c>
      <c r="I1516" s="222"/>
      <c r="J1516" s="217"/>
      <c r="K1516" s="217"/>
      <c r="L1516" s="223"/>
      <c r="M1516" s="224"/>
      <c r="N1516" s="225"/>
      <c r="O1516" s="225"/>
      <c r="P1516" s="225"/>
      <c r="Q1516" s="225"/>
      <c r="R1516" s="225"/>
      <c r="S1516" s="225"/>
      <c r="T1516" s="226"/>
      <c r="AT1516" s="227" t="s">
        <v>168</v>
      </c>
      <c r="AU1516" s="227" t="s">
        <v>176</v>
      </c>
      <c r="AV1516" s="13" t="s">
        <v>81</v>
      </c>
      <c r="AW1516" s="13" t="s">
        <v>37</v>
      </c>
      <c r="AX1516" s="13" t="s">
        <v>73</v>
      </c>
      <c r="AY1516" s="227" t="s">
        <v>159</v>
      </c>
    </row>
    <row r="1517" spans="2:65" s="1" customFormat="1" ht="22.5" customHeight="1">
      <c r="B1517" s="34"/>
      <c r="C1517" s="192" t="s">
        <v>1553</v>
      </c>
      <c r="D1517" s="192" t="s">
        <v>161</v>
      </c>
      <c r="E1517" s="193" t="s">
        <v>1554</v>
      </c>
      <c r="F1517" s="194" t="s">
        <v>1555</v>
      </c>
      <c r="G1517" s="195" t="s">
        <v>489</v>
      </c>
      <c r="H1517" s="196">
        <v>24</v>
      </c>
      <c r="I1517" s="197"/>
      <c r="J1517" s="198">
        <f>ROUND(I1517*H1517,2)</f>
        <v>0</v>
      </c>
      <c r="K1517" s="194" t="s">
        <v>165</v>
      </c>
      <c r="L1517" s="54"/>
      <c r="M1517" s="199" t="s">
        <v>20</v>
      </c>
      <c r="N1517" s="200" t="s">
        <v>44</v>
      </c>
      <c r="O1517" s="35"/>
      <c r="P1517" s="201">
        <f>O1517*H1517</f>
        <v>0</v>
      </c>
      <c r="Q1517" s="201">
        <v>0</v>
      </c>
      <c r="R1517" s="201">
        <f>Q1517*H1517</f>
        <v>0</v>
      </c>
      <c r="S1517" s="201">
        <v>0.01</v>
      </c>
      <c r="T1517" s="202">
        <f>S1517*H1517</f>
        <v>0.24</v>
      </c>
      <c r="AR1517" s="17" t="s">
        <v>166</v>
      </c>
      <c r="AT1517" s="17" t="s">
        <v>161</v>
      </c>
      <c r="AU1517" s="17" t="s">
        <v>176</v>
      </c>
      <c r="AY1517" s="17" t="s">
        <v>159</v>
      </c>
      <c r="BE1517" s="203">
        <f>IF(N1517="základní",J1517,0)</f>
        <v>0</v>
      </c>
      <c r="BF1517" s="203">
        <f>IF(N1517="snížená",J1517,0)</f>
        <v>0</v>
      </c>
      <c r="BG1517" s="203">
        <f>IF(N1517="zákl. přenesená",J1517,0)</f>
        <v>0</v>
      </c>
      <c r="BH1517" s="203">
        <f>IF(N1517="sníž. přenesená",J1517,0)</f>
        <v>0</v>
      </c>
      <c r="BI1517" s="203">
        <f>IF(N1517="nulová",J1517,0)</f>
        <v>0</v>
      </c>
      <c r="BJ1517" s="17" t="s">
        <v>22</v>
      </c>
      <c r="BK1517" s="203">
        <f>ROUND(I1517*H1517,2)</f>
        <v>0</v>
      </c>
      <c r="BL1517" s="17" t="s">
        <v>166</v>
      </c>
      <c r="BM1517" s="17" t="s">
        <v>1556</v>
      </c>
    </row>
    <row r="1518" spans="2:51" s="12" customFormat="1" ht="27">
      <c r="B1518" s="204"/>
      <c r="C1518" s="205"/>
      <c r="D1518" s="206" t="s">
        <v>168</v>
      </c>
      <c r="E1518" s="207" t="s">
        <v>20</v>
      </c>
      <c r="F1518" s="208" t="s">
        <v>1077</v>
      </c>
      <c r="G1518" s="205"/>
      <c r="H1518" s="209" t="s">
        <v>20</v>
      </c>
      <c r="I1518" s="210"/>
      <c r="J1518" s="205"/>
      <c r="K1518" s="205"/>
      <c r="L1518" s="211"/>
      <c r="M1518" s="212"/>
      <c r="N1518" s="213"/>
      <c r="O1518" s="213"/>
      <c r="P1518" s="213"/>
      <c r="Q1518" s="213"/>
      <c r="R1518" s="213"/>
      <c r="S1518" s="213"/>
      <c r="T1518" s="214"/>
      <c r="AT1518" s="215" t="s">
        <v>168</v>
      </c>
      <c r="AU1518" s="215" t="s">
        <v>176</v>
      </c>
      <c r="AV1518" s="12" t="s">
        <v>22</v>
      </c>
      <c r="AW1518" s="12" t="s">
        <v>37</v>
      </c>
      <c r="AX1518" s="12" t="s">
        <v>73</v>
      </c>
      <c r="AY1518" s="215" t="s">
        <v>159</v>
      </c>
    </row>
    <row r="1519" spans="2:51" s="12" customFormat="1" ht="13.5">
      <c r="B1519" s="204"/>
      <c r="C1519" s="205"/>
      <c r="D1519" s="206" t="s">
        <v>168</v>
      </c>
      <c r="E1519" s="207" t="s">
        <v>20</v>
      </c>
      <c r="F1519" s="208" t="s">
        <v>170</v>
      </c>
      <c r="G1519" s="205"/>
      <c r="H1519" s="209" t="s">
        <v>20</v>
      </c>
      <c r="I1519" s="210"/>
      <c r="J1519" s="205"/>
      <c r="K1519" s="205"/>
      <c r="L1519" s="211"/>
      <c r="M1519" s="212"/>
      <c r="N1519" s="213"/>
      <c r="O1519" s="213"/>
      <c r="P1519" s="213"/>
      <c r="Q1519" s="213"/>
      <c r="R1519" s="213"/>
      <c r="S1519" s="213"/>
      <c r="T1519" s="214"/>
      <c r="AT1519" s="215" t="s">
        <v>168</v>
      </c>
      <c r="AU1519" s="215" t="s">
        <v>176</v>
      </c>
      <c r="AV1519" s="12" t="s">
        <v>22</v>
      </c>
      <c r="AW1519" s="12" t="s">
        <v>37</v>
      </c>
      <c r="AX1519" s="12" t="s">
        <v>73</v>
      </c>
      <c r="AY1519" s="215" t="s">
        <v>159</v>
      </c>
    </row>
    <row r="1520" spans="2:51" s="13" customFormat="1" ht="13.5">
      <c r="B1520" s="216"/>
      <c r="C1520" s="217"/>
      <c r="D1520" s="218" t="s">
        <v>168</v>
      </c>
      <c r="E1520" s="219" t="s">
        <v>20</v>
      </c>
      <c r="F1520" s="220" t="s">
        <v>1557</v>
      </c>
      <c r="G1520" s="217"/>
      <c r="H1520" s="221">
        <v>24</v>
      </c>
      <c r="I1520" s="222"/>
      <c r="J1520" s="217"/>
      <c r="K1520" s="217"/>
      <c r="L1520" s="223"/>
      <c r="M1520" s="224"/>
      <c r="N1520" s="225"/>
      <c r="O1520" s="225"/>
      <c r="P1520" s="225"/>
      <c r="Q1520" s="225"/>
      <c r="R1520" s="225"/>
      <c r="S1520" s="225"/>
      <c r="T1520" s="226"/>
      <c r="AT1520" s="227" t="s">
        <v>168</v>
      </c>
      <c r="AU1520" s="227" t="s">
        <v>176</v>
      </c>
      <c r="AV1520" s="13" t="s">
        <v>81</v>
      </c>
      <c r="AW1520" s="13" t="s">
        <v>37</v>
      </c>
      <c r="AX1520" s="13" t="s">
        <v>73</v>
      </c>
      <c r="AY1520" s="227" t="s">
        <v>159</v>
      </c>
    </row>
    <row r="1521" spans="2:65" s="1" customFormat="1" ht="22.5" customHeight="1">
      <c r="B1521" s="34"/>
      <c r="C1521" s="192" t="s">
        <v>1558</v>
      </c>
      <c r="D1521" s="192" t="s">
        <v>161</v>
      </c>
      <c r="E1521" s="193" t="s">
        <v>1559</v>
      </c>
      <c r="F1521" s="194" t="s">
        <v>1560</v>
      </c>
      <c r="G1521" s="195" t="s">
        <v>235</v>
      </c>
      <c r="H1521" s="196">
        <v>269.55</v>
      </c>
      <c r="I1521" s="197"/>
      <c r="J1521" s="198">
        <f>ROUND(I1521*H1521,2)</f>
        <v>0</v>
      </c>
      <c r="K1521" s="194" t="s">
        <v>20</v>
      </c>
      <c r="L1521" s="54"/>
      <c r="M1521" s="199" t="s">
        <v>20</v>
      </c>
      <c r="N1521" s="200" t="s">
        <v>44</v>
      </c>
      <c r="O1521" s="35"/>
      <c r="P1521" s="201">
        <f>O1521*H1521</f>
        <v>0</v>
      </c>
      <c r="Q1521" s="201">
        <v>0</v>
      </c>
      <c r="R1521" s="201">
        <f>Q1521*H1521</f>
        <v>0</v>
      </c>
      <c r="S1521" s="201">
        <v>0.00045</v>
      </c>
      <c r="T1521" s="202">
        <f>S1521*H1521</f>
        <v>0.1212975</v>
      </c>
      <c r="AR1521" s="17" t="s">
        <v>166</v>
      </c>
      <c r="AT1521" s="17" t="s">
        <v>161</v>
      </c>
      <c r="AU1521" s="17" t="s">
        <v>176</v>
      </c>
      <c r="AY1521" s="17" t="s">
        <v>159</v>
      </c>
      <c r="BE1521" s="203">
        <f>IF(N1521="základní",J1521,0)</f>
        <v>0</v>
      </c>
      <c r="BF1521" s="203">
        <f>IF(N1521="snížená",J1521,0)</f>
        <v>0</v>
      </c>
      <c r="BG1521" s="203">
        <f>IF(N1521="zákl. přenesená",J1521,0)</f>
        <v>0</v>
      </c>
      <c r="BH1521" s="203">
        <f>IF(N1521="sníž. přenesená",J1521,0)</f>
        <v>0</v>
      </c>
      <c r="BI1521" s="203">
        <f>IF(N1521="nulová",J1521,0)</f>
        <v>0</v>
      </c>
      <c r="BJ1521" s="17" t="s">
        <v>22</v>
      </c>
      <c r="BK1521" s="203">
        <f>ROUND(I1521*H1521,2)</f>
        <v>0</v>
      </c>
      <c r="BL1521" s="17" t="s">
        <v>166</v>
      </c>
      <c r="BM1521" s="17" t="s">
        <v>1561</v>
      </c>
    </row>
    <row r="1522" spans="2:51" s="12" customFormat="1" ht="27">
      <c r="B1522" s="204"/>
      <c r="C1522" s="205"/>
      <c r="D1522" s="206" t="s">
        <v>168</v>
      </c>
      <c r="E1522" s="207" t="s">
        <v>20</v>
      </c>
      <c r="F1522" s="208" t="s">
        <v>1088</v>
      </c>
      <c r="G1522" s="205"/>
      <c r="H1522" s="209" t="s">
        <v>20</v>
      </c>
      <c r="I1522" s="210"/>
      <c r="J1522" s="205"/>
      <c r="K1522" s="205"/>
      <c r="L1522" s="211"/>
      <c r="M1522" s="212"/>
      <c r="N1522" s="213"/>
      <c r="O1522" s="213"/>
      <c r="P1522" s="213"/>
      <c r="Q1522" s="213"/>
      <c r="R1522" s="213"/>
      <c r="S1522" s="213"/>
      <c r="T1522" s="214"/>
      <c r="AT1522" s="215" t="s">
        <v>168</v>
      </c>
      <c r="AU1522" s="215" t="s">
        <v>176</v>
      </c>
      <c r="AV1522" s="12" t="s">
        <v>22</v>
      </c>
      <c r="AW1522" s="12" t="s">
        <v>37</v>
      </c>
      <c r="AX1522" s="12" t="s">
        <v>73</v>
      </c>
      <c r="AY1522" s="215" t="s">
        <v>159</v>
      </c>
    </row>
    <row r="1523" spans="2:51" s="12" customFormat="1" ht="13.5">
      <c r="B1523" s="204"/>
      <c r="C1523" s="205"/>
      <c r="D1523" s="206" t="s">
        <v>168</v>
      </c>
      <c r="E1523" s="207" t="s">
        <v>20</v>
      </c>
      <c r="F1523" s="208" t="s">
        <v>170</v>
      </c>
      <c r="G1523" s="205"/>
      <c r="H1523" s="209" t="s">
        <v>20</v>
      </c>
      <c r="I1523" s="210"/>
      <c r="J1523" s="205"/>
      <c r="K1523" s="205"/>
      <c r="L1523" s="211"/>
      <c r="M1523" s="212"/>
      <c r="N1523" s="213"/>
      <c r="O1523" s="213"/>
      <c r="P1523" s="213"/>
      <c r="Q1523" s="213"/>
      <c r="R1523" s="213"/>
      <c r="S1523" s="213"/>
      <c r="T1523" s="214"/>
      <c r="AT1523" s="215" t="s">
        <v>168</v>
      </c>
      <c r="AU1523" s="215" t="s">
        <v>176</v>
      </c>
      <c r="AV1523" s="12" t="s">
        <v>22</v>
      </c>
      <c r="AW1523" s="12" t="s">
        <v>37</v>
      </c>
      <c r="AX1523" s="12" t="s">
        <v>73</v>
      </c>
      <c r="AY1523" s="215" t="s">
        <v>159</v>
      </c>
    </row>
    <row r="1524" spans="2:51" s="12" customFormat="1" ht="13.5">
      <c r="B1524" s="204"/>
      <c r="C1524" s="205"/>
      <c r="D1524" s="206" t="s">
        <v>168</v>
      </c>
      <c r="E1524" s="207" t="s">
        <v>20</v>
      </c>
      <c r="F1524" s="208" t="s">
        <v>904</v>
      </c>
      <c r="G1524" s="205"/>
      <c r="H1524" s="209" t="s">
        <v>20</v>
      </c>
      <c r="I1524" s="210"/>
      <c r="J1524" s="205"/>
      <c r="K1524" s="205"/>
      <c r="L1524" s="211"/>
      <c r="M1524" s="212"/>
      <c r="N1524" s="213"/>
      <c r="O1524" s="213"/>
      <c r="P1524" s="213"/>
      <c r="Q1524" s="213"/>
      <c r="R1524" s="213"/>
      <c r="S1524" s="213"/>
      <c r="T1524" s="214"/>
      <c r="AT1524" s="215" t="s">
        <v>168</v>
      </c>
      <c r="AU1524" s="215" t="s">
        <v>176</v>
      </c>
      <c r="AV1524" s="12" t="s">
        <v>22</v>
      </c>
      <c r="AW1524" s="12" t="s">
        <v>37</v>
      </c>
      <c r="AX1524" s="12" t="s">
        <v>73</v>
      </c>
      <c r="AY1524" s="215" t="s">
        <v>159</v>
      </c>
    </row>
    <row r="1525" spans="2:51" s="13" customFormat="1" ht="13.5">
      <c r="B1525" s="216"/>
      <c r="C1525" s="217"/>
      <c r="D1525" s="206" t="s">
        <v>168</v>
      </c>
      <c r="E1525" s="240" t="s">
        <v>20</v>
      </c>
      <c r="F1525" s="238" t="s">
        <v>1562</v>
      </c>
      <c r="G1525" s="217"/>
      <c r="H1525" s="239">
        <v>43.65</v>
      </c>
      <c r="I1525" s="222"/>
      <c r="J1525" s="217"/>
      <c r="K1525" s="217"/>
      <c r="L1525" s="223"/>
      <c r="M1525" s="224"/>
      <c r="N1525" s="225"/>
      <c r="O1525" s="225"/>
      <c r="P1525" s="225"/>
      <c r="Q1525" s="225"/>
      <c r="R1525" s="225"/>
      <c r="S1525" s="225"/>
      <c r="T1525" s="226"/>
      <c r="AT1525" s="227" t="s">
        <v>168</v>
      </c>
      <c r="AU1525" s="227" t="s">
        <v>176</v>
      </c>
      <c r="AV1525" s="13" t="s">
        <v>81</v>
      </c>
      <c r="AW1525" s="13" t="s">
        <v>37</v>
      </c>
      <c r="AX1525" s="13" t="s">
        <v>73</v>
      </c>
      <c r="AY1525" s="227" t="s">
        <v>159</v>
      </c>
    </row>
    <row r="1526" spans="2:51" s="13" customFormat="1" ht="13.5">
      <c r="B1526" s="216"/>
      <c r="C1526" s="217"/>
      <c r="D1526" s="206" t="s">
        <v>168</v>
      </c>
      <c r="E1526" s="240" t="s">
        <v>20</v>
      </c>
      <c r="F1526" s="238" t="s">
        <v>1563</v>
      </c>
      <c r="G1526" s="217"/>
      <c r="H1526" s="239">
        <v>215</v>
      </c>
      <c r="I1526" s="222"/>
      <c r="J1526" s="217"/>
      <c r="K1526" s="217"/>
      <c r="L1526" s="223"/>
      <c r="M1526" s="224"/>
      <c r="N1526" s="225"/>
      <c r="O1526" s="225"/>
      <c r="P1526" s="225"/>
      <c r="Q1526" s="225"/>
      <c r="R1526" s="225"/>
      <c r="S1526" s="225"/>
      <c r="T1526" s="226"/>
      <c r="AT1526" s="227" t="s">
        <v>168</v>
      </c>
      <c r="AU1526" s="227" t="s">
        <v>176</v>
      </c>
      <c r="AV1526" s="13" t="s">
        <v>81</v>
      </c>
      <c r="AW1526" s="13" t="s">
        <v>37</v>
      </c>
      <c r="AX1526" s="13" t="s">
        <v>73</v>
      </c>
      <c r="AY1526" s="227" t="s">
        <v>159</v>
      </c>
    </row>
    <row r="1527" spans="2:51" s="13" customFormat="1" ht="13.5">
      <c r="B1527" s="216"/>
      <c r="C1527" s="217"/>
      <c r="D1527" s="218" t="s">
        <v>168</v>
      </c>
      <c r="E1527" s="219" t="s">
        <v>20</v>
      </c>
      <c r="F1527" s="220" t="s">
        <v>1564</v>
      </c>
      <c r="G1527" s="217"/>
      <c r="H1527" s="221">
        <v>10.9</v>
      </c>
      <c r="I1527" s="222"/>
      <c r="J1527" s="217"/>
      <c r="K1527" s="217"/>
      <c r="L1527" s="223"/>
      <c r="M1527" s="224"/>
      <c r="N1527" s="225"/>
      <c r="O1527" s="225"/>
      <c r="P1527" s="225"/>
      <c r="Q1527" s="225"/>
      <c r="R1527" s="225"/>
      <c r="S1527" s="225"/>
      <c r="T1527" s="226"/>
      <c r="AT1527" s="227" t="s">
        <v>168</v>
      </c>
      <c r="AU1527" s="227" t="s">
        <v>176</v>
      </c>
      <c r="AV1527" s="13" t="s">
        <v>81</v>
      </c>
      <c r="AW1527" s="13" t="s">
        <v>37</v>
      </c>
      <c r="AX1527" s="13" t="s">
        <v>73</v>
      </c>
      <c r="AY1527" s="227" t="s">
        <v>159</v>
      </c>
    </row>
    <row r="1528" spans="2:65" s="1" customFormat="1" ht="22.5" customHeight="1">
      <c r="B1528" s="34"/>
      <c r="C1528" s="192" t="s">
        <v>1565</v>
      </c>
      <c r="D1528" s="192" t="s">
        <v>161</v>
      </c>
      <c r="E1528" s="193" t="s">
        <v>1566</v>
      </c>
      <c r="F1528" s="194" t="s">
        <v>1567</v>
      </c>
      <c r="G1528" s="195" t="s">
        <v>235</v>
      </c>
      <c r="H1528" s="196">
        <v>302.446</v>
      </c>
      <c r="I1528" s="197"/>
      <c r="J1528" s="198">
        <f>ROUND(I1528*H1528,2)</f>
        <v>0</v>
      </c>
      <c r="K1528" s="194" t="s">
        <v>165</v>
      </c>
      <c r="L1528" s="54"/>
      <c r="M1528" s="199" t="s">
        <v>20</v>
      </c>
      <c r="N1528" s="200" t="s">
        <v>44</v>
      </c>
      <c r="O1528" s="35"/>
      <c r="P1528" s="201">
        <f>O1528*H1528</f>
        <v>0</v>
      </c>
      <c r="Q1528" s="201">
        <v>0</v>
      </c>
      <c r="R1528" s="201">
        <f>Q1528*H1528</f>
        <v>0</v>
      </c>
      <c r="S1528" s="201">
        <v>0.063</v>
      </c>
      <c r="T1528" s="202">
        <f>S1528*H1528</f>
        <v>19.054098000000003</v>
      </c>
      <c r="AR1528" s="17" t="s">
        <v>166</v>
      </c>
      <c r="AT1528" s="17" t="s">
        <v>161</v>
      </c>
      <c r="AU1528" s="17" t="s">
        <v>176</v>
      </c>
      <c r="AY1528" s="17" t="s">
        <v>159</v>
      </c>
      <c r="BE1528" s="203">
        <f>IF(N1528="základní",J1528,0)</f>
        <v>0</v>
      </c>
      <c r="BF1528" s="203">
        <f>IF(N1528="snížená",J1528,0)</f>
        <v>0</v>
      </c>
      <c r="BG1528" s="203">
        <f>IF(N1528="zákl. přenesená",J1528,0)</f>
        <v>0</v>
      </c>
      <c r="BH1528" s="203">
        <f>IF(N1528="sníž. přenesená",J1528,0)</f>
        <v>0</v>
      </c>
      <c r="BI1528" s="203">
        <f>IF(N1528="nulová",J1528,0)</f>
        <v>0</v>
      </c>
      <c r="BJ1528" s="17" t="s">
        <v>22</v>
      </c>
      <c r="BK1528" s="203">
        <f>ROUND(I1528*H1528,2)</f>
        <v>0</v>
      </c>
      <c r="BL1528" s="17" t="s">
        <v>166</v>
      </c>
      <c r="BM1528" s="17" t="s">
        <v>1568</v>
      </c>
    </row>
    <row r="1529" spans="2:51" s="12" customFormat="1" ht="27">
      <c r="B1529" s="204"/>
      <c r="C1529" s="205"/>
      <c r="D1529" s="206" t="s">
        <v>168</v>
      </c>
      <c r="E1529" s="207" t="s">
        <v>20</v>
      </c>
      <c r="F1529" s="208" t="s">
        <v>1569</v>
      </c>
      <c r="G1529" s="205"/>
      <c r="H1529" s="209" t="s">
        <v>20</v>
      </c>
      <c r="I1529" s="210"/>
      <c r="J1529" s="205"/>
      <c r="K1529" s="205"/>
      <c r="L1529" s="211"/>
      <c r="M1529" s="212"/>
      <c r="N1529" s="213"/>
      <c r="O1529" s="213"/>
      <c r="P1529" s="213"/>
      <c r="Q1529" s="213"/>
      <c r="R1529" s="213"/>
      <c r="S1529" s="213"/>
      <c r="T1529" s="214"/>
      <c r="AT1529" s="215" t="s">
        <v>168</v>
      </c>
      <c r="AU1529" s="215" t="s">
        <v>176</v>
      </c>
      <c r="AV1529" s="12" t="s">
        <v>22</v>
      </c>
      <c r="AW1529" s="12" t="s">
        <v>37</v>
      </c>
      <c r="AX1529" s="12" t="s">
        <v>73</v>
      </c>
      <c r="AY1529" s="215" t="s">
        <v>159</v>
      </c>
    </row>
    <row r="1530" spans="2:51" s="12" customFormat="1" ht="13.5">
      <c r="B1530" s="204"/>
      <c r="C1530" s="205"/>
      <c r="D1530" s="206" t="s">
        <v>168</v>
      </c>
      <c r="E1530" s="207" t="s">
        <v>20</v>
      </c>
      <c r="F1530" s="208" t="s">
        <v>170</v>
      </c>
      <c r="G1530" s="205"/>
      <c r="H1530" s="209" t="s">
        <v>20</v>
      </c>
      <c r="I1530" s="210"/>
      <c r="J1530" s="205"/>
      <c r="K1530" s="205"/>
      <c r="L1530" s="211"/>
      <c r="M1530" s="212"/>
      <c r="N1530" s="213"/>
      <c r="O1530" s="213"/>
      <c r="P1530" s="213"/>
      <c r="Q1530" s="213"/>
      <c r="R1530" s="213"/>
      <c r="S1530" s="213"/>
      <c r="T1530" s="214"/>
      <c r="AT1530" s="215" t="s">
        <v>168</v>
      </c>
      <c r="AU1530" s="215" t="s">
        <v>176</v>
      </c>
      <c r="AV1530" s="12" t="s">
        <v>22</v>
      </c>
      <c r="AW1530" s="12" t="s">
        <v>37</v>
      </c>
      <c r="AX1530" s="12" t="s">
        <v>73</v>
      </c>
      <c r="AY1530" s="215" t="s">
        <v>159</v>
      </c>
    </row>
    <row r="1531" spans="2:51" s="12" customFormat="1" ht="13.5">
      <c r="B1531" s="204"/>
      <c r="C1531" s="205"/>
      <c r="D1531" s="206" t="s">
        <v>168</v>
      </c>
      <c r="E1531" s="207" t="s">
        <v>20</v>
      </c>
      <c r="F1531" s="208" t="s">
        <v>904</v>
      </c>
      <c r="G1531" s="205"/>
      <c r="H1531" s="209" t="s">
        <v>20</v>
      </c>
      <c r="I1531" s="210"/>
      <c r="J1531" s="205"/>
      <c r="K1531" s="205"/>
      <c r="L1531" s="211"/>
      <c r="M1531" s="212"/>
      <c r="N1531" s="213"/>
      <c r="O1531" s="213"/>
      <c r="P1531" s="213"/>
      <c r="Q1531" s="213"/>
      <c r="R1531" s="213"/>
      <c r="S1531" s="213"/>
      <c r="T1531" s="214"/>
      <c r="AT1531" s="215" t="s">
        <v>168</v>
      </c>
      <c r="AU1531" s="215" t="s">
        <v>176</v>
      </c>
      <c r="AV1531" s="12" t="s">
        <v>22</v>
      </c>
      <c r="AW1531" s="12" t="s">
        <v>37</v>
      </c>
      <c r="AX1531" s="12" t="s">
        <v>73</v>
      </c>
      <c r="AY1531" s="215" t="s">
        <v>159</v>
      </c>
    </row>
    <row r="1532" spans="2:51" s="13" customFormat="1" ht="40.5">
      <c r="B1532" s="216"/>
      <c r="C1532" s="217"/>
      <c r="D1532" s="206" t="s">
        <v>168</v>
      </c>
      <c r="E1532" s="240" t="s">
        <v>20</v>
      </c>
      <c r="F1532" s="238" t="s">
        <v>1570</v>
      </c>
      <c r="G1532" s="217"/>
      <c r="H1532" s="239">
        <v>81.018</v>
      </c>
      <c r="I1532" s="222"/>
      <c r="J1532" s="217"/>
      <c r="K1532" s="217"/>
      <c r="L1532" s="223"/>
      <c r="M1532" s="224"/>
      <c r="N1532" s="225"/>
      <c r="O1532" s="225"/>
      <c r="P1532" s="225"/>
      <c r="Q1532" s="225"/>
      <c r="R1532" s="225"/>
      <c r="S1532" s="225"/>
      <c r="T1532" s="226"/>
      <c r="AT1532" s="227" t="s">
        <v>168</v>
      </c>
      <c r="AU1532" s="227" t="s">
        <v>176</v>
      </c>
      <c r="AV1532" s="13" t="s">
        <v>81</v>
      </c>
      <c r="AW1532" s="13" t="s">
        <v>37</v>
      </c>
      <c r="AX1532" s="13" t="s">
        <v>73</v>
      </c>
      <c r="AY1532" s="227" t="s">
        <v>159</v>
      </c>
    </row>
    <row r="1533" spans="2:51" s="13" customFormat="1" ht="13.5">
      <c r="B1533" s="216"/>
      <c r="C1533" s="217"/>
      <c r="D1533" s="206" t="s">
        <v>168</v>
      </c>
      <c r="E1533" s="240" t="s">
        <v>20</v>
      </c>
      <c r="F1533" s="238" t="s">
        <v>1571</v>
      </c>
      <c r="G1533" s="217"/>
      <c r="H1533" s="239">
        <v>109.752</v>
      </c>
      <c r="I1533" s="222"/>
      <c r="J1533" s="217"/>
      <c r="K1533" s="217"/>
      <c r="L1533" s="223"/>
      <c r="M1533" s="224"/>
      <c r="N1533" s="225"/>
      <c r="O1533" s="225"/>
      <c r="P1533" s="225"/>
      <c r="Q1533" s="225"/>
      <c r="R1533" s="225"/>
      <c r="S1533" s="225"/>
      <c r="T1533" s="226"/>
      <c r="AT1533" s="227" t="s">
        <v>168</v>
      </c>
      <c r="AU1533" s="227" t="s">
        <v>176</v>
      </c>
      <c r="AV1533" s="13" t="s">
        <v>81</v>
      </c>
      <c r="AW1533" s="13" t="s">
        <v>37</v>
      </c>
      <c r="AX1533" s="13" t="s">
        <v>73</v>
      </c>
      <c r="AY1533" s="227" t="s">
        <v>159</v>
      </c>
    </row>
    <row r="1534" spans="2:51" s="13" customFormat="1" ht="13.5">
      <c r="B1534" s="216"/>
      <c r="C1534" s="217"/>
      <c r="D1534" s="206" t="s">
        <v>168</v>
      </c>
      <c r="E1534" s="240" t="s">
        <v>20</v>
      </c>
      <c r="F1534" s="238" t="s">
        <v>1572</v>
      </c>
      <c r="G1534" s="217"/>
      <c r="H1534" s="239">
        <v>-9.131</v>
      </c>
      <c r="I1534" s="222"/>
      <c r="J1534" s="217"/>
      <c r="K1534" s="217"/>
      <c r="L1534" s="223"/>
      <c r="M1534" s="224"/>
      <c r="N1534" s="225"/>
      <c r="O1534" s="225"/>
      <c r="P1534" s="225"/>
      <c r="Q1534" s="225"/>
      <c r="R1534" s="225"/>
      <c r="S1534" s="225"/>
      <c r="T1534" s="226"/>
      <c r="AT1534" s="227" t="s">
        <v>168</v>
      </c>
      <c r="AU1534" s="227" t="s">
        <v>176</v>
      </c>
      <c r="AV1534" s="13" t="s">
        <v>81</v>
      </c>
      <c r="AW1534" s="13" t="s">
        <v>37</v>
      </c>
      <c r="AX1534" s="13" t="s">
        <v>73</v>
      </c>
      <c r="AY1534" s="227" t="s">
        <v>159</v>
      </c>
    </row>
    <row r="1535" spans="2:51" s="13" customFormat="1" ht="13.5">
      <c r="B1535" s="216"/>
      <c r="C1535" s="217"/>
      <c r="D1535" s="206" t="s">
        <v>168</v>
      </c>
      <c r="E1535" s="240" t="s">
        <v>20</v>
      </c>
      <c r="F1535" s="238" t="s">
        <v>1573</v>
      </c>
      <c r="G1535" s="217"/>
      <c r="H1535" s="239">
        <v>34.18</v>
      </c>
      <c r="I1535" s="222"/>
      <c r="J1535" s="217"/>
      <c r="K1535" s="217"/>
      <c r="L1535" s="223"/>
      <c r="M1535" s="224"/>
      <c r="N1535" s="225"/>
      <c r="O1535" s="225"/>
      <c r="P1535" s="225"/>
      <c r="Q1535" s="225"/>
      <c r="R1535" s="225"/>
      <c r="S1535" s="225"/>
      <c r="T1535" s="226"/>
      <c r="AT1535" s="227" t="s">
        <v>168</v>
      </c>
      <c r="AU1535" s="227" t="s">
        <v>176</v>
      </c>
      <c r="AV1535" s="13" t="s">
        <v>81</v>
      </c>
      <c r="AW1535" s="13" t="s">
        <v>37</v>
      </c>
      <c r="AX1535" s="13" t="s">
        <v>73</v>
      </c>
      <c r="AY1535" s="227" t="s">
        <v>159</v>
      </c>
    </row>
    <row r="1536" spans="2:51" s="13" customFormat="1" ht="13.5">
      <c r="B1536" s="216"/>
      <c r="C1536" s="217"/>
      <c r="D1536" s="206" t="s">
        <v>168</v>
      </c>
      <c r="E1536" s="240" t="s">
        <v>20</v>
      </c>
      <c r="F1536" s="238" t="s">
        <v>1574</v>
      </c>
      <c r="G1536" s="217"/>
      <c r="H1536" s="239">
        <v>18.749</v>
      </c>
      <c r="I1536" s="222"/>
      <c r="J1536" s="217"/>
      <c r="K1536" s="217"/>
      <c r="L1536" s="223"/>
      <c r="M1536" s="224"/>
      <c r="N1536" s="225"/>
      <c r="O1536" s="225"/>
      <c r="P1536" s="225"/>
      <c r="Q1536" s="225"/>
      <c r="R1536" s="225"/>
      <c r="S1536" s="225"/>
      <c r="T1536" s="226"/>
      <c r="AT1536" s="227" t="s">
        <v>168</v>
      </c>
      <c r="AU1536" s="227" t="s">
        <v>176</v>
      </c>
      <c r="AV1536" s="13" t="s">
        <v>81</v>
      </c>
      <c r="AW1536" s="13" t="s">
        <v>37</v>
      </c>
      <c r="AX1536" s="13" t="s">
        <v>73</v>
      </c>
      <c r="AY1536" s="227" t="s">
        <v>159</v>
      </c>
    </row>
    <row r="1537" spans="2:51" s="12" customFormat="1" ht="13.5">
      <c r="B1537" s="204"/>
      <c r="C1537" s="205"/>
      <c r="D1537" s="206" t="s">
        <v>168</v>
      </c>
      <c r="E1537" s="207" t="s">
        <v>20</v>
      </c>
      <c r="F1537" s="208" t="s">
        <v>1531</v>
      </c>
      <c r="G1537" s="205"/>
      <c r="H1537" s="209" t="s">
        <v>20</v>
      </c>
      <c r="I1537" s="210"/>
      <c r="J1537" s="205"/>
      <c r="K1537" s="205"/>
      <c r="L1537" s="211"/>
      <c r="M1537" s="212"/>
      <c r="N1537" s="213"/>
      <c r="O1537" s="213"/>
      <c r="P1537" s="213"/>
      <c r="Q1537" s="213"/>
      <c r="R1537" s="213"/>
      <c r="S1537" s="213"/>
      <c r="T1537" s="214"/>
      <c r="AT1537" s="215" t="s">
        <v>168</v>
      </c>
      <c r="AU1537" s="215" t="s">
        <v>176</v>
      </c>
      <c r="AV1537" s="12" t="s">
        <v>22</v>
      </c>
      <c r="AW1537" s="12" t="s">
        <v>37</v>
      </c>
      <c r="AX1537" s="12" t="s">
        <v>73</v>
      </c>
      <c r="AY1537" s="215" t="s">
        <v>159</v>
      </c>
    </row>
    <row r="1538" spans="2:51" s="13" customFormat="1" ht="13.5">
      <c r="B1538" s="216"/>
      <c r="C1538" s="217"/>
      <c r="D1538" s="206" t="s">
        <v>168</v>
      </c>
      <c r="E1538" s="240" t="s">
        <v>20</v>
      </c>
      <c r="F1538" s="238" t="s">
        <v>1575</v>
      </c>
      <c r="G1538" s="217"/>
      <c r="H1538" s="239">
        <v>10.375</v>
      </c>
      <c r="I1538" s="222"/>
      <c r="J1538" s="217"/>
      <c r="K1538" s="217"/>
      <c r="L1538" s="223"/>
      <c r="M1538" s="224"/>
      <c r="N1538" s="225"/>
      <c r="O1538" s="225"/>
      <c r="P1538" s="225"/>
      <c r="Q1538" s="225"/>
      <c r="R1538" s="225"/>
      <c r="S1538" s="225"/>
      <c r="T1538" s="226"/>
      <c r="AT1538" s="227" t="s">
        <v>168</v>
      </c>
      <c r="AU1538" s="227" t="s">
        <v>176</v>
      </c>
      <c r="AV1538" s="13" t="s">
        <v>81</v>
      </c>
      <c r="AW1538" s="13" t="s">
        <v>37</v>
      </c>
      <c r="AX1538" s="13" t="s">
        <v>73</v>
      </c>
      <c r="AY1538" s="227" t="s">
        <v>159</v>
      </c>
    </row>
    <row r="1539" spans="2:51" s="13" customFormat="1" ht="13.5">
      <c r="B1539" s="216"/>
      <c r="C1539" s="217"/>
      <c r="D1539" s="206" t="s">
        <v>168</v>
      </c>
      <c r="E1539" s="240" t="s">
        <v>20</v>
      </c>
      <c r="F1539" s="238" t="s">
        <v>1576</v>
      </c>
      <c r="G1539" s="217"/>
      <c r="H1539" s="239">
        <v>5.188</v>
      </c>
      <c r="I1539" s="222"/>
      <c r="J1539" s="217"/>
      <c r="K1539" s="217"/>
      <c r="L1539" s="223"/>
      <c r="M1539" s="224"/>
      <c r="N1539" s="225"/>
      <c r="O1539" s="225"/>
      <c r="P1539" s="225"/>
      <c r="Q1539" s="225"/>
      <c r="R1539" s="225"/>
      <c r="S1539" s="225"/>
      <c r="T1539" s="226"/>
      <c r="AT1539" s="227" t="s">
        <v>168</v>
      </c>
      <c r="AU1539" s="227" t="s">
        <v>176</v>
      </c>
      <c r="AV1539" s="13" t="s">
        <v>81</v>
      </c>
      <c r="AW1539" s="13" t="s">
        <v>37</v>
      </c>
      <c r="AX1539" s="13" t="s">
        <v>73</v>
      </c>
      <c r="AY1539" s="227" t="s">
        <v>159</v>
      </c>
    </row>
    <row r="1540" spans="2:51" s="12" customFormat="1" ht="13.5">
      <c r="B1540" s="204"/>
      <c r="C1540" s="205"/>
      <c r="D1540" s="206" t="s">
        <v>168</v>
      </c>
      <c r="E1540" s="207" t="s">
        <v>20</v>
      </c>
      <c r="F1540" s="208" t="s">
        <v>1531</v>
      </c>
      <c r="G1540" s="205"/>
      <c r="H1540" s="209" t="s">
        <v>20</v>
      </c>
      <c r="I1540" s="210"/>
      <c r="J1540" s="205"/>
      <c r="K1540" s="205"/>
      <c r="L1540" s="211"/>
      <c r="M1540" s="212"/>
      <c r="N1540" s="213"/>
      <c r="O1540" s="213"/>
      <c r="P1540" s="213"/>
      <c r="Q1540" s="213"/>
      <c r="R1540" s="213"/>
      <c r="S1540" s="213"/>
      <c r="T1540" s="214"/>
      <c r="AT1540" s="215" t="s">
        <v>168</v>
      </c>
      <c r="AU1540" s="215" t="s">
        <v>176</v>
      </c>
      <c r="AV1540" s="12" t="s">
        <v>22</v>
      </c>
      <c r="AW1540" s="12" t="s">
        <v>37</v>
      </c>
      <c r="AX1540" s="12" t="s">
        <v>73</v>
      </c>
      <c r="AY1540" s="215" t="s">
        <v>159</v>
      </c>
    </row>
    <row r="1541" spans="2:51" s="13" customFormat="1" ht="13.5">
      <c r="B1541" s="216"/>
      <c r="C1541" s="217"/>
      <c r="D1541" s="206" t="s">
        <v>168</v>
      </c>
      <c r="E1541" s="240" t="s">
        <v>20</v>
      </c>
      <c r="F1541" s="238" t="s">
        <v>1577</v>
      </c>
      <c r="G1541" s="217"/>
      <c r="H1541" s="239">
        <v>18.15</v>
      </c>
      <c r="I1541" s="222"/>
      <c r="J1541" s="217"/>
      <c r="K1541" s="217"/>
      <c r="L1541" s="223"/>
      <c r="M1541" s="224"/>
      <c r="N1541" s="225"/>
      <c r="O1541" s="225"/>
      <c r="P1541" s="225"/>
      <c r="Q1541" s="225"/>
      <c r="R1541" s="225"/>
      <c r="S1541" s="225"/>
      <c r="T1541" s="226"/>
      <c r="AT1541" s="227" t="s">
        <v>168</v>
      </c>
      <c r="AU1541" s="227" t="s">
        <v>176</v>
      </c>
      <c r="AV1541" s="13" t="s">
        <v>81</v>
      </c>
      <c r="AW1541" s="13" t="s">
        <v>37</v>
      </c>
      <c r="AX1541" s="13" t="s">
        <v>73</v>
      </c>
      <c r="AY1541" s="227" t="s">
        <v>159</v>
      </c>
    </row>
    <row r="1542" spans="2:51" s="13" customFormat="1" ht="13.5">
      <c r="B1542" s="216"/>
      <c r="C1542" s="217"/>
      <c r="D1542" s="206" t="s">
        <v>168</v>
      </c>
      <c r="E1542" s="240" t="s">
        <v>20</v>
      </c>
      <c r="F1542" s="238" t="s">
        <v>1578</v>
      </c>
      <c r="G1542" s="217"/>
      <c r="H1542" s="239">
        <v>29.305</v>
      </c>
      <c r="I1542" s="222"/>
      <c r="J1542" s="217"/>
      <c r="K1542" s="217"/>
      <c r="L1542" s="223"/>
      <c r="M1542" s="224"/>
      <c r="N1542" s="225"/>
      <c r="O1542" s="225"/>
      <c r="P1542" s="225"/>
      <c r="Q1542" s="225"/>
      <c r="R1542" s="225"/>
      <c r="S1542" s="225"/>
      <c r="T1542" s="226"/>
      <c r="AT1542" s="227" t="s">
        <v>168</v>
      </c>
      <c r="AU1542" s="227" t="s">
        <v>176</v>
      </c>
      <c r="AV1542" s="13" t="s">
        <v>81</v>
      </c>
      <c r="AW1542" s="13" t="s">
        <v>37</v>
      </c>
      <c r="AX1542" s="13" t="s">
        <v>73</v>
      </c>
      <c r="AY1542" s="227" t="s">
        <v>159</v>
      </c>
    </row>
    <row r="1543" spans="2:51" s="13" customFormat="1" ht="13.5">
      <c r="B1543" s="216"/>
      <c r="C1543" s="217"/>
      <c r="D1543" s="218" t="s">
        <v>168</v>
      </c>
      <c r="E1543" s="219" t="s">
        <v>20</v>
      </c>
      <c r="F1543" s="220" t="s">
        <v>1579</v>
      </c>
      <c r="G1543" s="217"/>
      <c r="H1543" s="221">
        <v>4.86</v>
      </c>
      <c r="I1543" s="222"/>
      <c r="J1543" s="217"/>
      <c r="K1543" s="217"/>
      <c r="L1543" s="223"/>
      <c r="M1543" s="224"/>
      <c r="N1543" s="225"/>
      <c r="O1543" s="225"/>
      <c r="P1543" s="225"/>
      <c r="Q1543" s="225"/>
      <c r="R1543" s="225"/>
      <c r="S1543" s="225"/>
      <c r="T1543" s="226"/>
      <c r="AT1543" s="227" t="s">
        <v>168</v>
      </c>
      <c r="AU1543" s="227" t="s">
        <v>176</v>
      </c>
      <c r="AV1543" s="13" t="s">
        <v>81</v>
      </c>
      <c r="AW1543" s="13" t="s">
        <v>37</v>
      </c>
      <c r="AX1543" s="13" t="s">
        <v>73</v>
      </c>
      <c r="AY1543" s="227" t="s">
        <v>159</v>
      </c>
    </row>
    <row r="1544" spans="2:65" s="1" customFormat="1" ht="22.5" customHeight="1">
      <c r="B1544" s="34"/>
      <c r="C1544" s="192" t="s">
        <v>1580</v>
      </c>
      <c r="D1544" s="192" t="s">
        <v>161</v>
      </c>
      <c r="E1544" s="193" t="s">
        <v>1581</v>
      </c>
      <c r="F1544" s="194" t="s">
        <v>1582</v>
      </c>
      <c r="G1544" s="195" t="s">
        <v>235</v>
      </c>
      <c r="H1544" s="196">
        <v>268.849</v>
      </c>
      <c r="I1544" s="197"/>
      <c r="J1544" s="198">
        <f>ROUND(I1544*H1544,2)</f>
        <v>0</v>
      </c>
      <c r="K1544" s="194" t="s">
        <v>165</v>
      </c>
      <c r="L1544" s="54"/>
      <c r="M1544" s="199" t="s">
        <v>20</v>
      </c>
      <c r="N1544" s="200" t="s">
        <v>44</v>
      </c>
      <c r="O1544" s="35"/>
      <c r="P1544" s="201">
        <f>O1544*H1544</f>
        <v>0</v>
      </c>
      <c r="Q1544" s="201">
        <v>0</v>
      </c>
      <c r="R1544" s="201">
        <f>Q1544*H1544</f>
        <v>0</v>
      </c>
      <c r="S1544" s="201">
        <v>0.063</v>
      </c>
      <c r="T1544" s="202">
        <f>S1544*H1544</f>
        <v>16.937487</v>
      </c>
      <c r="AR1544" s="17" t="s">
        <v>166</v>
      </c>
      <c r="AT1544" s="17" t="s">
        <v>161</v>
      </c>
      <c r="AU1544" s="17" t="s">
        <v>176</v>
      </c>
      <c r="AY1544" s="17" t="s">
        <v>159</v>
      </c>
      <c r="BE1544" s="203">
        <f>IF(N1544="základní",J1544,0)</f>
        <v>0</v>
      </c>
      <c r="BF1544" s="203">
        <f>IF(N1544="snížená",J1544,0)</f>
        <v>0</v>
      </c>
      <c r="BG1544" s="203">
        <f>IF(N1544="zákl. přenesená",J1544,0)</f>
        <v>0</v>
      </c>
      <c r="BH1544" s="203">
        <f>IF(N1544="sníž. přenesená",J1544,0)</f>
        <v>0</v>
      </c>
      <c r="BI1544" s="203">
        <f>IF(N1544="nulová",J1544,0)</f>
        <v>0</v>
      </c>
      <c r="BJ1544" s="17" t="s">
        <v>22</v>
      </c>
      <c r="BK1544" s="203">
        <f>ROUND(I1544*H1544,2)</f>
        <v>0</v>
      </c>
      <c r="BL1544" s="17" t="s">
        <v>166</v>
      </c>
      <c r="BM1544" s="17" t="s">
        <v>1583</v>
      </c>
    </row>
    <row r="1545" spans="2:51" s="12" customFormat="1" ht="27">
      <c r="B1545" s="204"/>
      <c r="C1545" s="205"/>
      <c r="D1545" s="206" t="s">
        <v>168</v>
      </c>
      <c r="E1545" s="207" t="s">
        <v>20</v>
      </c>
      <c r="F1545" s="208" t="s">
        <v>1088</v>
      </c>
      <c r="G1545" s="205"/>
      <c r="H1545" s="209" t="s">
        <v>20</v>
      </c>
      <c r="I1545" s="210"/>
      <c r="J1545" s="205"/>
      <c r="K1545" s="205"/>
      <c r="L1545" s="211"/>
      <c r="M1545" s="212"/>
      <c r="N1545" s="213"/>
      <c r="O1545" s="213"/>
      <c r="P1545" s="213"/>
      <c r="Q1545" s="213"/>
      <c r="R1545" s="213"/>
      <c r="S1545" s="213"/>
      <c r="T1545" s="214"/>
      <c r="AT1545" s="215" t="s">
        <v>168</v>
      </c>
      <c r="AU1545" s="215" t="s">
        <v>176</v>
      </c>
      <c r="AV1545" s="12" t="s">
        <v>22</v>
      </c>
      <c r="AW1545" s="12" t="s">
        <v>37</v>
      </c>
      <c r="AX1545" s="12" t="s">
        <v>73</v>
      </c>
      <c r="AY1545" s="215" t="s">
        <v>159</v>
      </c>
    </row>
    <row r="1546" spans="2:51" s="12" customFormat="1" ht="13.5">
      <c r="B1546" s="204"/>
      <c r="C1546" s="205"/>
      <c r="D1546" s="206" t="s">
        <v>168</v>
      </c>
      <c r="E1546" s="207" t="s">
        <v>20</v>
      </c>
      <c r="F1546" s="208" t="s">
        <v>170</v>
      </c>
      <c r="G1546" s="205"/>
      <c r="H1546" s="209" t="s">
        <v>20</v>
      </c>
      <c r="I1546" s="210"/>
      <c r="J1546" s="205"/>
      <c r="K1546" s="205"/>
      <c r="L1546" s="211"/>
      <c r="M1546" s="212"/>
      <c r="N1546" s="213"/>
      <c r="O1546" s="213"/>
      <c r="P1546" s="213"/>
      <c r="Q1546" s="213"/>
      <c r="R1546" s="213"/>
      <c r="S1546" s="213"/>
      <c r="T1546" s="214"/>
      <c r="AT1546" s="215" t="s">
        <v>168</v>
      </c>
      <c r="AU1546" s="215" t="s">
        <v>176</v>
      </c>
      <c r="AV1546" s="12" t="s">
        <v>22</v>
      </c>
      <c r="AW1546" s="12" t="s">
        <v>37</v>
      </c>
      <c r="AX1546" s="12" t="s">
        <v>73</v>
      </c>
      <c r="AY1546" s="215" t="s">
        <v>159</v>
      </c>
    </row>
    <row r="1547" spans="2:51" s="12" customFormat="1" ht="13.5">
      <c r="B1547" s="204"/>
      <c r="C1547" s="205"/>
      <c r="D1547" s="206" t="s">
        <v>168</v>
      </c>
      <c r="E1547" s="207" t="s">
        <v>20</v>
      </c>
      <c r="F1547" s="208" t="s">
        <v>1584</v>
      </c>
      <c r="G1547" s="205"/>
      <c r="H1547" s="209" t="s">
        <v>20</v>
      </c>
      <c r="I1547" s="210"/>
      <c r="J1547" s="205"/>
      <c r="K1547" s="205"/>
      <c r="L1547" s="211"/>
      <c r="M1547" s="212"/>
      <c r="N1547" s="213"/>
      <c r="O1547" s="213"/>
      <c r="P1547" s="213"/>
      <c r="Q1547" s="213"/>
      <c r="R1547" s="213"/>
      <c r="S1547" s="213"/>
      <c r="T1547" s="214"/>
      <c r="AT1547" s="215" t="s">
        <v>168</v>
      </c>
      <c r="AU1547" s="215" t="s">
        <v>176</v>
      </c>
      <c r="AV1547" s="12" t="s">
        <v>22</v>
      </c>
      <c r="AW1547" s="12" t="s">
        <v>37</v>
      </c>
      <c r="AX1547" s="12" t="s">
        <v>73</v>
      </c>
      <c r="AY1547" s="215" t="s">
        <v>159</v>
      </c>
    </row>
    <row r="1548" spans="2:51" s="13" customFormat="1" ht="13.5">
      <c r="B1548" s="216"/>
      <c r="C1548" s="217"/>
      <c r="D1548" s="206" t="s">
        <v>168</v>
      </c>
      <c r="E1548" s="240" t="s">
        <v>20</v>
      </c>
      <c r="F1548" s="238" t="s">
        <v>1585</v>
      </c>
      <c r="G1548" s="217"/>
      <c r="H1548" s="239">
        <v>43.657</v>
      </c>
      <c r="I1548" s="222"/>
      <c r="J1548" s="217"/>
      <c r="K1548" s="217"/>
      <c r="L1548" s="223"/>
      <c r="M1548" s="224"/>
      <c r="N1548" s="225"/>
      <c r="O1548" s="225"/>
      <c r="P1548" s="225"/>
      <c r="Q1548" s="225"/>
      <c r="R1548" s="225"/>
      <c r="S1548" s="225"/>
      <c r="T1548" s="226"/>
      <c r="AT1548" s="227" t="s">
        <v>168</v>
      </c>
      <c r="AU1548" s="227" t="s">
        <v>176</v>
      </c>
      <c r="AV1548" s="13" t="s">
        <v>81</v>
      </c>
      <c r="AW1548" s="13" t="s">
        <v>37</v>
      </c>
      <c r="AX1548" s="13" t="s">
        <v>73</v>
      </c>
      <c r="AY1548" s="227" t="s">
        <v>159</v>
      </c>
    </row>
    <row r="1549" spans="2:51" s="13" customFormat="1" ht="40.5">
      <c r="B1549" s="216"/>
      <c r="C1549" s="217"/>
      <c r="D1549" s="206" t="s">
        <v>168</v>
      </c>
      <c r="E1549" s="240" t="s">
        <v>20</v>
      </c>
      <c r="F1549" s="238" t="s">
        <v>1586</v>
      </c>
      <c r="G1549" s="217"/>
      <c r="H1549" s="239">
        <v>204.262</v>
      </c>
      <c r="I1549" s="222"/>
      <c r="J1549" s="217"/>
      <c r="K1549" s="217"/>
      <c r="L1549" s="223"/>
      <c r="M1549" s="224"/>
      <c r="N1549" s="225"/>
      <c r="O1549" s="225"/>
      <c r="P1549" s="225"/>
      <c r="Q1549" s="225"/>
      <c r="R1549" s="225"/>
      <c r="S1549" s="225"/>
      <c r="T1549" s="226"/>
      <c r="AT1549" s="227" t="s">
        <v>168</v>
      </c>
      <c r="AU1549" s="227" t="s">
        <v>176</v>
      </c>
      <c r="AV1549" s="13" t="s">
        <v>81</v>
      </c>
      <c r="AW1549" s="13" t="s">
        <v>37</v>
      </c>
      <c r="AX1549" s="13" t="s">
        <v>73</v>
      </c>
      <c r="AY1549" s="227" t="s">
        <v>159</v>
      </c>
    </row>
    <row r="1550" spans="2:51" s="13" customFormat="1" ht="13.5">
      <c r="B1550" s="216"/>
      <c r="C1550" s="217"/>
      <c r="D1550" s="206" t="s">
        <v>168</v>
      </c>
      <c r="E1550" s="240" t="s">
        <v>20</v>
      </c>
      <c r="F1550" s="238" t="s">
        <v>1587</v>
      </c>
      <c r="G1550" s="217"/>
      <c r="H1550" s="239">
        <v>10.005</v>
      </c>
      <c r="I1550" s="222"/>
      <c r="J1550" s="217"/>
      <c r="K1550" s="217"/>
      <c r="L1550" s="223"/>
      <c r="M1550" s="224"/>
      <c r="N1550" s="225"/>
      <c r="O1550" s="225"/>
      <c r="P1550" s="225"/>
      <c r="Q1550" s="225"/>
      <c r="R1550" s="225"/>
      <c r="S1550" s="225"/>
      <c r="T1550" s="226"/>
      <c r="AT1550" s="227" t="s">
        <v>168</v>
      </c>
      <c r="AU1550" s="227" t="s">
        <v>176</v>
      </c>
      <c r="AV1550" s="13" t="s">
        <v>81</v>
      </c>
      <c r="AW1550" s="13" t="s">
        <v>37</v>
      </c>
      <c r="AX1550" s="13" t="s">
        <v>73</v>
      </c>
      <c r="AY1550" s="227" t="s">
        <v>159</v>
      </c>
    </row>
    <row r="1551" spans="2:51" s="13" customFormat="1" ht="13.5">
      <c r="B1551" s="216"/>
      <c r="C1551" s="217"/>
      <c r="D1551" s="218" t="s">
        <v>168</v>
      </c>
      <c r="E1551" s="219" t="s">
        <v>20</v>
      </c>
      <c r="F1551" s="220" t="s">
        <v>1588</v>
      </c>
      <c r="G1551" s="217"/>
      <c r="H1551" s="221">
        <v>10.925</v>
      </c>
      <c r="I1551" s="222"/>
      <c r="J1551" s="217"/>
      <c r="K1551" s="217"/>
      <c r="L1551" s="223"/>
      <c r="M1551" s="224"/>
      <c r="N1551" s="225"/>
      <c r="O1551" s="225"/>
      <c r="P1551" s="225"/>
      <c r="Q1551" s="225"/>
      <c r="R1551" s="225"/>
      <c r="S1551" s="225"/>
      <c r="T1551" s="226"/>
      <c r="AT1551" s="227" t="s">
        <v>168</v>
      </c>
      <c r="AU1551" s="227" t="s">
        <v>176</v>
      </c>
      <c r="AV1551" s="13" t="s">
        <v>81</v>
      </c>
      <c r="AW1551" s="13" t="s">
        <v>37</v>
      </c>
      <c r="AX1551" s="13" t="s">
        <v>73</v>
      </c>
      <c r="AY1551" s="227" t="s">
        <v>159</v>
      </c>
    </row>
    <row r="1552" spans="2:65" s="1" customFormat="1" ht="22.5" customHeight="1">
      <c r="B1552" s="34"/>
      <c r="C1552" s="192" t="s">
        <v>1589</v>
      </c>
      <c r="D1552" s="192" t="s">
        <v>161</v>
      </c>
      <c r="E1552" s="193" t="s">
        <v>1590</v>
      </c>
      <c r="F1552" s="194" t="s">
        <v>1591</v>
      </c>
      <c r="G1552" s="195" t="s">
        <v>489</v>
      </c>
      <c r="H1552" s="196">
        <v>49.5</v>
      </c>
      <c r="I1552" s="197"/>
      <c r="J1552" s="198">
        <f>ROUND(I1552*H1552,2)</f>
        <v>0</v>
      </c>
      <c r="K1552" s="194" t="s">
        <v>165</v>
      </c>
      <c r="L1552" s="54"/>
      <c r="M1552" s="199" t="s">
        <v>20</v>
      </c>
      <c r="N1552" s="200" t="s">
        <v>44</v>
      </c>
      <c r="O1552" s="35"/>
      <c r="P1552" s="201">
        <f>O1552*H1552</f>
        <v>0</v>
      </c>
      <c r="Q1552" s="201">
        <v>3E-05</v>
      </c>
      <c r="R1552" s="201">
        <f>Q1552*H1552</f>
        <v>0.001485</v>
      </c>
      <c r="S1552" s="201">
        <v>0</v>
      </c>
      <c r="T1552" s="202">
        <f>S1552*H1552</f>
        <v>0</v>
      </c>
      <c r="AR1552" s="17" t="s">
        <v>166</v>
      </c>
      <c r="AT1552" s="17" t="s">
        <v>161</v>
      </c>
      <c r="AU1552" s="17" t="s">
        <v>176</v>
      </c>
      <c r="AY1552" s="17" t="s">
        <v>159</v>
      </c>
      <c r="BE1552" s="203">
        <f>IF(N1552="základní",J1552,0)</f>
        <v>0</v>
      </c>
      <c r="BF1552" s="203">
        <f>IF(N1552="snížená",J1552,0)</f>
        <v>0</v>
      </c>
      <c r="BG1552" s="203">
        <f>IF(N1552="zákl. přenesená",J1552,0)</f>
        <v>0</v>
      </c>
      <c r="BH1552" s="203">
        <f>IF(N1552="sníž. přenesená",J1552,0)</f>
        <v>0</v>
      </c>
      <c r="BI1552" s="203">
        <f>IF(N1552="nulová",J1552,0)</f>
        <v>0</v>
      </c>
      <c r="BJ1552" s="17" t="s">
        <v>22</v>
      </c>
      <c r="BK1552" s="203">
        <f>ROUND(I1552*H1552,2)</f>
        <v>0</v>
      </c>
      <c r="BL1552" s="17" t="s">
        <v>166</v>
      </c>
      <c r="BM1552" s="17" t="s">
        <v>1592</v>
      </c>
    </row>
    <row r="1553" spans="2:51" s="12" customFormat="1" ht="27">
      <c r="B1553" s="204"/>
      <c r="C1553" s="205"/>
      <c r="D1553" s="206" t="s">
        <v>168</v>
      </c>
      <c r="E1553" s="207" t="s">
        <v>20</v>
      </c>
      <c r="F1553" s="208" t="s">
        <v>1077</v>
      </c>
      <c r="G1553" s="205"/>
      <c r="H1553" s="209" t="s">
        <v>20</v>
      </c>
      <c r="I1553" s="210"/>
      <c r="J1553" s="205"/>
      <c r="K1553" s="205"/>
      <c r="L1553" s="211"/>
      <c r="M1553" s="212"/>
      <c r="N1553" s="213"/>
      <c r="O1553" s="213"/>
      <c r="P1553" s="213"/>
      <c r="Q1553" s="213"/>
      <c r="R1553" s="213"/>
      <c r="S1553" s="213"/>
      <c r="T1553" s="214"/>
      <c r="AT1553" s="215" t="s">
        <v>168</v>
      </c>
      <c r="AU1553" s="215" t="s">
        <v>176</v>
      </c>
      <c r="AV1553" s="12" t="s">
        <v>22</v>
      </c>
      <c r="AW1553" s="12" t="s">
        <v>37</v>
      </c>
      <c r="AX1553" s="12" t="s">
        <v>73</v>
      </c>
      <c r="AY1553" s="215" t="s">
        <v>159</v>
      </c>
    </row>
    <row r="1554" spans="2:51" s="12" customFormat="1" ht="13.5">
      <c r="B1554" s="204"/>
      <c r="C1554" s="205"/>
      <c r="D1554" s="206" t="s">
        <v>168</v>
      </c>
      <c r="E1554" s="207" t="s">
        <v>20</v>
      </c>
      <c r="F1554" s="208" t="s">
        <v>170</v>
      </c>
      <c r="G1554" s="205"/>
      <c r="H1554" s="209" t="s">
        <v>20</v>
      </c>
      <c r="I1554" s="210"/>
      <c r="J1554" s="205"/>
      <c r="K1554" s="205"/>
      <c r="L1554" s="211"/>
      <c r="M1554" s="212"/>
      <c r="N1554" s="213"/>
      <c r="O1554" s="213"/>
      <c r="P1554" s="213"/>
      <c r="Q1554" s="213"/>
      <c r="R1554" s="213"/>
      <c r="S1554" s="213"/>
      <c r="T1554" s="214"/>
      <c r="AT1554" s="215" t="s">
        <v>168</v>
      </c>
      <c r="AU1554" s="215" t="s">
        <v>176</v>
      </c>
      <c r="AV1554" s="12" t="s">
        <v>22</v>
      </c>
      <c r="AW1554" s="12" t="s">
        <v>37</v>
      </c>
      <c r="AX1554" s="12" t="s">
        <v>73</v>
      </c>
      <c r="AY1554" s="215" t="s">
        <v>159</v>
      </c>
    </row>
    <row r="1555" spans="2:51" s="12" customFormat="1" ht="13.5">
      <c r="B1555" s="204"/>
      <c r="C1555" s="205"/>
      <c r="D1555" s="206" t="s">
        <v>168</v>
      </c>
      <c r="E1555" s="207" t="s">
        <v>20</v>
      </c>
      <c r="F1555" s="208" t="s">
        <v>1593</v>
      </c>
      <c r="G1555" s="205"/>
      <c r="H1555" s="209" t="s">
        <v>20</v>
      </c>
      <c r="I1555" s="210"/>
      <c r="J1555" s="205"/>
      <c r="K1555" s="205"/>
      <c r="L1555" s="211"/>
      <c r="M1555" s="212"/>
      <c r="N1555" s="213"/>
      <c r="O1555" s="213"/>
      <c r="P1555" s="213"/>
      <c r="Q1555" s="213"/>
      <c r="R1555" s="213"/>
      <c r="S1555" s="213"/>
      <c r="T1555" s="214"/>
      <c r="AT1555" s="215" t="s">
        <v>168</v>
      </c>
      <c r="AU1555" s="215" t="s">
        <v>176</v>
      </c>
      <c r="AV1555" s="12" t="s">
        <v>22</v>
      </c>
      <c r="AW1555" s="12" t="s">
        <v>37</v>
      </c>
      <c r="AX1555" s="12" t="s">
        <v>73</v>
      </c>
      <c r="AY1555" s="215" t="s">
        <v>159</v>
      </c>
    </row>
    <row r="1556" spans="2:51" s="13" customFormat="1" ht="13.5">
      <c r="B1556" s="216"/>
      <c r="C1556" s="217"/>
      <c r="D1556" s="206" t="s">
        <v>168</v>
      </c>
      <c r="E1556" s="240" t="s">
        <v>20</v>
      </c>
      <c r="F1556" s="238" t="s">
        <v>1594</v>
      </c>
      <c r="G1556" s="217"/>
      <c r="H1556" s="239">
        <v>9</v>
      </c>
      <c r="I1556" s="222"/>
      <c r="J1556" s="217"/>
      <c r="K1556" s="217"/>
      <c r="L1556" s="223"/>
      <c r="M1556" s="224"/>
      <c r="N1556" s="225"/>
      <c r="O1556" s="225"/>
      <c r="P1556" s="225"/>
      <c r="Q1556" s="225"/>
      <c r="R1556" s="225"/>
      <c r="S1556" s="225"/>
      <c r="T1556" s="226"/>
      <c r="AT1556" s="227" t="s">
        <v>168</v>
      </c>
      <c r="AU1556" s="227" t="s">
        <v>176</v>
      </c>
      <c r="AV1556" s="13" t="s">
        <v>81</v>
      </c>
      <c r="AW1556" s="13" t="s">
        <v>37</v>
      </c>
      <c r="AX1556" s="13" t="s">
        <v>73</v>
      </c>
      <c r="AY1556" s="227" t="s">
        <v>159</v>
      </c>
    </row>
    <row r="1557" spans="2:51" s="13" customFormat="1" ht="13.5">
      <c r="B1557" s="216"/>
      <c r="C1557" s="217"/>
      <c r="D1557" s="206" t="s">
        <v>168</v>
      </c>
      <c r="E1557" s="240" t="s">
        <v>20</v>
      </c>
      <c r="F1557" s="238" t="s">
        <v>1595</v>
      </c>
      <c r="G1557" s="217"/>
      <c r="H1557" s="239">
        <v>3</v>
      </c>
      <c r="I1557" s="222"/>
      <c r="J1557" s="217"/>
      <c r="K1557" s="217"/>
      <c r="L1557" s="223"/>
      <c r="M1557" s="224"/>
      <c r="N1557" s="225"/>
      <c r="O1557" s="225"/>
      <c r="P1557" s="225"/>
      <c r="Q1557" s="225"/>
      <c r="R1557" s="225"/>
      <c r="S1557" s="225"/>
      <c r="T1557" s="226"/>
      <c r="AT1557" s="227" t="s">
        <v>168</v>
      </c>
      <c r="AU1557" s="227" t="s">
        <v>176</v>
      </c>
      <c r="AV1557" s="13" t="s">
        <v>81</v>
      </c>
      <c r="AW1557" s="13" t="s">
        <v>37</v>
      </c>
      <c r="AX1557" s="13" t="s">
        <v>73</v>
      </c>
      <c r="AY1557" s="227" t="s">
        <v>159</v>
      </c>
    </row>
    <row r="1558" spans="2:51" s="13" customFormat="1" ht="13.5">
      <c r="B1558" s="216"/>
      <c r="C1558" s="217"/>
      <c r="D1558" s="206" t="s">
        <v>168</v>
      </c>
      <c r="E1558" s="240" t="s">
        <v>20</v>
      </c>
      <c r="F1558" s="238" t="s">
        <v>1596</v>
      </c>
      <c r="G1558" s="217"/>
      <c r="H1558" s="239">
        <v>12.5</v>
      </c>
      <c r="I1558" s="222"/>
      <c r="J1558" s="217"/>
      <c r="K1558" s="217"/>
      <c r="L1558" s="223"/>
      <c r="M1558" s="224"/>
      <c r="N1558" s="225"/>
      <c r="O1558" s="225"/>
      <c r="P1558" s="225"/>
      <c r="Q1558" s="225"/>
      <c r="R1558" s="225"/>
      <c r="S1558" s="225"/>
      <c r="T1558" s="226"/>
      <c r="AT1558" s="227" t="s">
        <v>168</v>
      </c>
      <c r="AU1558" s="227" t="s">
        <v>176</v>
      </c>
      <c r="AV1558" s="13" t="s">
        <v>81</v>
      </c>
      <c r="AW1558" s="13" t="s">
        <v>37</v>
      </c>
      <c r="AX1558" s="13" t="s">
        <v>73</v>
      </c>
      <c r="AY1558" s="227" t="s">
        <v>159</v>
      </c>
    </row>
    <row r="1559" spans="2:51" s="13" customFormat="1" ht="13.5">
      <c r="B1559" s="216"/>
      <c r="C1559" s="217"/>
      <c r="D1559" s="206" t="s">
        <v>168</v>
      </c>
      <c r="E1559" s="240" t="s">
        <v>20</v>
      </c>
      <c r="F1559" s="238" t="s">
        <v>1597</v>
      </c>
      <c r="G1559" s="217"/>
      <c r="H1559" s="239">
        <v>9</v>
      </c>
      <c r="I1559" s="222"/>
      <c r="J1559" s="217"/>
      <c r="K1559" s="217"/>
      <c r="L1559" s="223"/>
      <c r="M1559" s="224"/>
      <c r="N1559" s="225"/>
      <c r="O1559" s="225"/>
      <c r="P1559" s="225"/>
      <c r="Q1559" s="225"/>
      <c r="R1559" s="225"/>
      <c r="S1559" s="225"/>
      <c r="T1559" s="226"/>
      <c r="AT1559" s="227" t="s">
        <v>168</v>
      </c>
      <c r="AU1559" s="227" t="s">
        <v>176</v>
      </c>
      <c r="AV1559" s="13" t="s">
        <v>81</v>
      </c>
      <c r="AW1559" s="13" t="s">
        <v>37</v>
      </c>
      <c r="AX1559" s="13" t="s">
        <v>73</v>
      </c>
      <c r="AY1559" s="227" t="s">
        <v>159</v>
      </c>
    </row>
    <row r="1560" spans="2:51" s="13" customFormat="1" ht="13.5">
      <c r="B1560" s="216"/>
      <c r="C1560" s="217"/>
      <c r="D1560" s="206" t="s">
        <v>168</v>
      </c>
      <c r="E1560" s="240" t="s">
        <v>20</v>
      </c>
      <c r="F1560" s="238" t="s">
        <v>1598</v>
      </c>
      <c r="G1560" s="217"/>
      <c r="H1560" s="239">
        <v>9</v>
      </c>
      <c r="I1560" s="222"/>
      <c r="J1560" s="217"/>
      <c r="K1560" s="217"/>
      <c r="L1560" s="223"/>
      <c r="M1560" s="224"/>
      <c r="N1560" s="225"/>
      <c r="O1560" s="225"/>
      <c r="P1560" s="225"/>
      <c r="Q1560" s="225"/>
      <c r="R1560" s="225"/>
      <c r="S1560" s="225"/>
      <c r="T1560" s="226"/>
      <c r="AT1560" s="227" t="s">
        <v>168</v>
      </c>
      <c r="AU1560" s="227" t="s">
        <v>176</v>
      </c>
      <c r="AV1560" s="13" t="s">
        <v>81</v>
      </c>
      <c r="AW1560" s="13" t="s">
        <v>37</v>
      </c>
      <c r="AX1560" s="13" t="s">
        <v>73</v>
      </c>
      <c r="AY1560" s="227" t="s">
        <v>159</v>
      </c>
    </row>
    <row r="1561" spans="2:51" s="13" customFormat="1" ht="13.5">
      <c r="B1561" s="216"/>
      <c r="C1561" s="217"/>
      <c r="D1561" s="218" t="s">
        <v>168</v>
      </c>
      <c r="E1561" s="219" t="s">
        <v>20</v>
      </c>
      <c r="F1561" s="220" t="s">
        <v>1599</v>
      </c>
      <c r="G1561" s="217"/>
      <c r="H1561" s="221">
        <v>7</v>
      </c>
      <c r="I1561" s="222"/>
      <c r="J1561" s="217"/>
      <c r="K1561" s="217"/>
      <c r="L1561" s="223"/>
      <c r="M1561" s="224"/>
      <c r="N1561" s="225"/>
      <c r="O1561" s="225"/>
      <c r="P1561" s="225"/>
      <c r="Q1561" s="225"/>
      <c r="R1561" s="225"/>
      <c r="S1561" s="225"/>
      <c r="T1561" s="226"/>
      <c r="AT1561" s="227" t="s">
        <v>168</v>
      </c>
      <c r="AU1561" s="227" t="s">
        <v>176</v>
      </c>
      <c r="AV1561" s="13" t="s">
        <v>81</v>
      </c>
      <c r="AW1561" s="13" t="s">
        <v>37</v>
      </c>
      <c r="AX1561" s="13" t="s">
        <v>73</v>
      </c>
      <c r="AY1561" s="227" t="s">
        <v>159</v>
      </c>
    </row>
    <row r="1562" spans="2:65" s="1" customFormat="1" ht="22.5" customHeight="1">
      <c r="B1562" s="34"/>
      <c r="C1562" s="192" t="s">
        <v>1600</v>
      </c>
      <c r="D1562" s="192" t="s">
        <v>161</v>
      </c>
      <c r="E1562" s="193" t="s">
        <v>1601</v>
      </c>
      <c r="F1562" s="194" t="s">
        <v>1602</v>
      </c>
      <c r="G1562" s="195" t="s">
        <v>489</v>
      </c>
      <c r="H1562" s="196">
        <v>67.04</v>
      </c>
      <c r="I1562" s="197"/>
      <c r="J1562" s="198">
        <f>ROUND(I1562*H1562,2)</f>
        <v>0</v>
      </c>
      <c r="K1562" s="194" t="s">
        <v>165</v>
      </c>
      <c r="L1562" s="54"/>
      <c r="M1562" s="199" t="s">
        <v>20</v>
      </c>
      <c r="N1562" s="200" t="s">
        <v>44</v>
      </c>
      <c r="O1562" s="35"/>
      <c r="P1562" s="201">
        <f>O1562*H1562</f>
        <v>0</v>
      </c>
      <c r="Q1562" s="201">
        <v>0.00016</v>
      </c>
      <c r="R1562" s="201">
        <f>Q1562*H1562</f>
        <v>0.010726400000000002</v>
      </c>
      <c r="S1562" s="201">
        <v>0</v>
      </c>
      <c r="T1562" s="202">
        <f>S1562*H1562</f>
        <v>0</v>
      </c>
      <c r="AR1562" s="17" t="s">
        <v>166</v>
      </c>
      <c r="AT1562" s="17" t="s">
        <v>161</v>
      </c>
      <c r="AU1562" s="17" t="s">
        <v>176</v>
      </c>
      <c r="AY1562" s="17" t="s">
        <v>159</v>
      </c>
      <c r="BE1562" s="203">
        <f>IF(N1562="základní",J1562,0)</f>
        <v>0</v>
      </c>
      <c r="BF1562" s="203">
        <f>IF(N1562="snížená",J1562,0)</f>
        <v>0</v>
      </c>
      <c r="BG1562" s="203">
        <f>IF(N1562="zákl. přenesená",J1562,0)</f>
        <v>0</v>
      </c>
      <c r="BH1562" s="203">
        <f>IF(N1562="sníž. přenesená",J1562,0)</f>
        <v>0</v>
      </c>
      <c r="BI1562" s="203">
        <f>IF(N1562="nulová",J1562,0)</f>
        <v>0</v>
      </c>
      <c r="BJ1562" s="17" t="s">
        <v>22</v>
      </c>
      <c r="BK1562" s="203">
        <f>ROUND(I1562*H1562,2)</f>
        <v>0</v>
      </c>
      <c r="BL1562" s="17" t="s">
        <v>166</v>
      </c>
      <c r="BM1562" s="17" t="s">
        <v>1603</v>
      </c>
    </row>
    <row r="1563" spans="2:51" s="12" customFormat="1" ht="27">
      <c r="B1563" s="204"/>
      <c r="C1563" s="205"/>
      <c r="D1563" s="206" t="s">
        <v>168</v>
      </c>
      <c r="E1563" s="207" t="s">
        <v>20</v>
      </c>
      <c r="F1563" s="208" t="s">
        <v>1077</v>
      </c>
      <c r="G1563" s="205"/>
      <c r="H1563" s="209" t="s">
        <v>20</v>
      </c>
      <c r="I1563" s="210"/>
      <c r="J1563" s="205"/>
      <c r="K1563" s="205"/>
      <c r="L1563" s="211"/>
      <c r="M1563" s="212"/>
      <c r="N1563" s="213"/>
      <c r="O1563" s="213"/>
      <c r="P1563" s="213"/>
      <c r="Q1563" s="213"/>
      <c r="R1563" s="213"/>
      <c r="S1563" s="213"/>
      <c r="T1563" s="214"/>
      <c r="AT1563" s="215" t="s">
        <v>168</v>
      </c>
      <c r="AU1563" s="215" t="s">
        <v>176</v>
      </c>
      <c r="AV1563" s="12" t="s">
        <v>22</v>
      </c>
      <c r="AW1563" s="12" t="s">
        <v>37</v>
      </c>
      <c r="AX1563" s="12" t="s">
        <v>73</v>
      </c>
      <c r="AY1563" s="215" t="s">
        <v>159</v>
      </c>
    </row>
    <row r="1564" spans="2:51" s="12" customFormat="1" ht="13.5">
      <c r="B1564" s="204"/>
      <c r="C1564" s="205"/>
      <c r="D1564" s="206" t="s">
        <v>168</v>
      </c>
      <c r="E1564" s="207" t="s">
        <v>20</v>
      </c>
      <c r="F1564" s="208" t="s">
        <v>170</v>
      </c>
      <c r="G1564" s="205"/>
      <c r="H1564" s="209" t="s">
        <v>20</v>
      </c>
      <c r="I1564" s="210"/>
      <c r="J1564" s="205"/>
      <c r="K1564" s="205"/>
      <c r="L1564" s="211"/>
      <c r="M1564" s="212"/>
      <c r="N1564" s="213"/>
      <c r="O1564" s="213"/>
      <c r="P1564" s="213"/>
      <c r="Q1564" s="213"/>
      <c r="R1564" s="213"/>
      <c r="S1564" s="213"/>
      <c r="T1564" s="214"/>
      <c r="AT1564" s="215" t="s">
        <v>168</v>
      </c>
      <c r="AU1564" s="215" t="s">
        <v>176</v>
      </c>
      <c r="AV1564" s="12" t="s">
        <v>22</v>
      </c>
      <c r="AW1564" s="12" t="s">
        <v>37</v>
      </c>
      <c r="AX1564" s="12" t="s">
        <v>73</v>
      </c>
      <c r="AY1564" s="215" t="s">
        <v>159</v>
      </c>
    </row>
    <row r="1565" spans="2:51" s="12" customFormat="1" ht="13.5">
      <c r="B1565" s="204"/>
      <c r="C1565" s="205"/>
      <c r="D1565" s="206" t="s">
        <v>168</v>
      </c>
      <c r="E1565" s="207" t="s">
        <v>20</v>
      </c>
      <c r="F1565" s="208" t="s">
        <v>1604</v>
      </c>
      <c r="G1565" s="205"/>
      <c r="H1565" s="209" t="s">
        <v>20</v>
      </c>
      <c r="I1565" s="210"/>
      <c r="J1565" s="205"/>
      <c r="K1565" s="205"/>
      <c r="L1565" s="211"/>
      <c r="M1565" s="212"/>
      <c r="N1565" s="213"/>
      <c r="O1565" s="213"/>
      <c r="P1565" s="213"/>
      <c r="Q1565" s="213"/>
      <c r="R1565" s="213"/>
      <c r="S1565" s="213"/>
      <c r="T1565" s="214"/>
      <c r="AT1565" s="215" t="s">
        <v>168</v>
      </c>
      <c r="AU1565" s="215" t="s">
        <v>176</v>
      </c>
      <c r="AV1565" s="12" t="s">
        <v>22</v>
      </c>
      <c r="AW1565" s="12" t="s">
        <v>37</v>
      </c>
      <c r="AX1565" s="12" t="s">
        <v>73</v>
      </c>
      <c r="AY1565" s="215" t="s">
        <v>159</v>
      </c>
    </row>
    <row r="1566" spans="2:51" s="13" customFormat="1" ht="13.5">
      <c r="B1566" s="216"/>
      <c r="C1566" s="217"/>
      <c r="D1566" s="206" t="s">
        <v>168</v>
      </c>
      <c r="E1566" s="240" t="s">
        <v>20</v>
      </c>
      <c r="F1566" s="238" t="s">
        <v>1605</v>
      </c>
      <c r="G1566" s="217"/>
      <c r="H1566" s="239">
        <v>11.45</v>
      </c>
      <c r="I1566" s="222"/>
      <c r="J1566" s="217"/>
      <c r="K1566" s="217"/>
      <c r="L1566" s="223"/>
      <c r="M1566" s="224"/>
      <c r="N1566" s="225"/>
      <c r="O1566" s="225"/>
      <c r="P1566" s="225"/>
      <c r="Q1566" s="225"/>
      <c r="R1566" s="225"/>
      <c r="S1566" s="225"/>
      <c r="T1566" s="226"/>
      <c r="AT1566" s="227" t="s">
        <v>168</v>
      </c>
      <c r="AU1566" s="227" t="s">
        <v>176</v>
      </c>
      <c r="AV1566" s="13" t="s">
        <v>81</v>
      </c>
      <c r="AW1566" s="13" t="s">
        <v>37</v>
      </c>
      <c r="AX1566" s="13" t="s">
        <v>73</v>
      </c>
      <c r="AY1566" s="227" t="s">
        <v>159</v>
      </c>
    </row>
    <row r="1567" spans="2:51" s="13" customFormat="1" ht="13.5">
      <c r="B1567" s="216"/>
      <c r="C1567" s="217"/>
      <c r="D1567" s="206" t="s">
        <v>168</v>
      </c>
      <c r="E1567" s="240" t="s">
        <v>20</v>
      </c>
      <c r="F1567" s="238" t="s">
        <v>1606</v>
      </c>
      <c r="G1567" s="217"/>
      <c r="H1567" s="239">
        <v>13.45</v>
      </c>
      <c r="I1567" s="222"/>
      <c r="J1567" s="217"/>
      <c r="K1567" s="217"/>
      <c r="L1567" s="223"/>
      <c r="M1567" s="224"/>
      <c r="N1567" s="225"/>
      <c r="O1567" s="225"/>
      <c r="P1567" s="225"/>
      <c r="Q1567" s="225"/>
      <c r="R1567" s="225"/>
      <c r="S1567" s="225"/>
      <c r="T1567" s="226"/>
      <c r="AT1567" s="227" t="s">
        <v>168</v>
      </c>
      <c r="AU1567" s="227" t="s">
        <v>176</v>
      </c>
      <c r="AV1567" s="13" t="s">
        <v>81</v>
      </c>
      <c r="AW1567" s="13" t="s">
        <v>37</v>
      </c>
      <c r="AX1567" s="13" t="s">
        <v>73</v>
      </c>
      <c r="AY1567" s="227" t="s">
        <v>159</v>
      </c>
    </row>
    <row r="1568" spans="2:51" s="13" customFormat="1" ht="13.5">
      <c r="B1568" s="216"/>
      <c r="C1568" s="217"/>
      <c r="D1568" s="206" t="s">
        <v>168</v>
      </c>
      <c r="E1568" s="240" t="s">
        <v>20</v>
      </c>
      <c r="F1568" s="238" t="s">
        <v>1607</v>
      </c>
      <c r="G1568" s="217"/>
      <c r="H1568" s="239">
        <v>13.45</v>
      </c>
      <c r="I1568" s="222"/>
      <c r="J1568" s="217"/>
      <c r="K1568" s="217"/>
      <c r="L1568" s="223"/>
      <c r="M1568" s="224"/>
      <c r="N1568" s="225"/>
      <c r="O1568" s="225"/>
      <c r="P1568" s="225"/>
      <c r="Q1568" s="225"/>
      <c r="R1568" s="225"/>
      <c r="S1568" s="225"/>
      <c r="T1568" s="226"/>
      <c r="AT1568" s="227" t="s">
        <v>168</v>
      </c>
      <c r="AU1568" s="227" t="s">
        <v>176</v>
      </c>
      <c r="AV1568" s="13" t="s">
        <v>81</v>
      </c>
      <c r="AW1568" s="13" t="s">
        <v>37</v>
      </c>
      <c r="AX1568" s="13" t="s">
        <v>73</v>
      </c>
      <c r="AY1568" s="227" t="s">
        <v>159</v>
      </c>
    </row>
    <row r="1569" spans="2:51" s="13" customFormat="1" ht="13.5">
      <c r="B1569" s="216"/>
      <c r="C1569" s="217"/>
      <c r="D1569" s="206" t="s">
        <v>168</v>
      </c>
      <c r="E1569" s="240" t="s">
        <v>20</v>
      </c>
      <c r="F1569" s="238" t="s">
        <v>1608</v>
      </c>
      <c r="G1569" s="217"/>
      <c r="H1569" s="239">
        <v>13.45</v>
      </c>
      <c r="I1569" s="222"/>
      <c r="J1569" s="217"/>
      <c r="K1569" s="217"/>
      <c r="L1569" s="223"/>
      <c r="M1569" s="224"/>
      <c r="N1569" s="225"/>
      <c r="O1569" s="225"/>
      <c r="P1569" s="225"/>
      <c r="Q1569" s="225"/>
      <c r="R1569" s="225"/>
      <c r="S1569" s="225"/>
      <c r="T1569" s="226"/>
      <c r="AT1569" s="227" t="s">
        <v>168</v>
      </c>
      <c r="AU1569" s="227" t="s">
        <v>176</v>
      </c>
      <c r="AV1569" s="13" t="s">
        <v>81</v>
      </c>
      <c r="AW1569" s="13" t="s">
        <v>37</v>
      </c>
      <c r="AX1569" s="13" t="s">
        <v>73</v>
      </c>
      <c r="AY1569" s="227" t="s">
        <v>159</v>
      </c>
    </row>
    <row r="1570" spans="2:51" s="13" customFormat="1" ht="13.5">
      <c r="B1570" s="216"/>
      <c r="C1570" s="217"/>
      <c r="D1570" s="206" t="s">
        <v>168</v>
      </c>
      <c r="E1570" s="240" t="s">
        <v>20</v>
      </c>
      <c r="F1570" s="238" t="s">
        <v>1609</v>
      </c>
      <c r="G1570" s="217"/>
      <c r="H1570" s="239">
        <v>10.65</v>
      </c>
      <c r="I1570" s="222"/>
      <c r="J1570" s="217"/>
      <c r="K1570" s="217"/>
      <c r="L1570" s="223"/>
      <c r="M1570" s="224"/>
      <c r="N1570" s="225"/>
      <c r="O1570" s="225"/>
      <c r="P1570" s="225"/>
      <c r="Q1570" s="225"/>
      <c r="R1570" s="225"/>
      <c r="S1570" s="225"/>
      <c r="T1570" s="226"/>
      <c r="AT1570" s="227" t="s">
        <v>168</v>
      </c>
      <c r="AU1570" s="227" t="s">
        <v>176</v>
      </c>
      <c r="AV1570" s="13" t="s">
        <v>81</v>
      </c>
      <c r="AW1570" s="13" t="s">
        <v>37</v>
      </c>
      <c r="AX1570" s="13" t="s">
        <v>73</v>
      </c>
      <c r="AY1570" s="227" t="s">
        <v>159</v>
      </c>
    </row>
    <row r="1571" spans="2:51" s="13" customFormat="1" ht="13.5">
      <c r="B1571" s="216"/>
      <c r="C1571" s="217"/>
      <c r="D1571" s="218" t="s">
        <v>168</v>
      </c>
      <c r="E1571" s="219" t="s">
        <v>20</v>
      </c>
      <c r="F1571" s="220" t="s">
        <v>1610</v>
      </c>
      <c r="G1571" s="217"/>
      <c r="H1571" s="221">
        <v>4.59</v>
      </c>
      <c r="I1571" s="222"/>
      <c r="J1571" s="217"/>
      <c r="K1571" s="217"/>
      <c r="L1571" s="223"/>
      <c r="M1571" s="224"/>
      <c r="N1571" s="225"/>
      <c r="O1571" s="225"/>
      <c r="P1571" s="225"/>
      <c r="Q1571" s="225"/>
      <c r="R1571" s="225"/>
      <c r="S1571" s="225"/>
      <c r="T1571" s="226"/>
      <c r="AT1571" s="227" t="s">
        <v>168</v>
      </c>
      <c r="AU1571" s="227" t="s">
        <v>176</v>
      </c>
      <c r="AV1571" s="13" t="s">
        <v>81</v>
      </c>
      <c r="AW1571" s="13" t="s">
        <v>37</v>
      </c>
      <c r="AX1571" s="13" t="s">
        <v>73</v>
      </c>
      <c r="AY1571" s="227" t="s">
        <v>159</v>
      </c>
    </row>
    <row r="1572" spans="2:65" s="1" customFormat="1" ht="22.5" customHeight="1">
      <c r="B1572" s="34"/>
      <c r="C1572" s="192" t="s">
        <v>1611</v>
      </c>
      <c r="D1572" s="192" t="s">
        <v>161</v>
      </c>
      <c r="E1572" s="193" t="s">
        <v>1612</v>
      </c>
      <c r="F1572" s="194" t="s">
        <v>1613</v>
      </c>
      <c r="G1572" s="195" t="s">
        <v>235</v>
      </c>
      <c r="H1572" s="196">
        <v>159.213</v>
      </c>
      <c r="I1572" s="197"/>
      <c r="J1572" s="198">
        <f>ROUND(I1572*H1572,2)</f>
        <v>0</v>
      </c>
      <c r="K1572" s="194" t="s">
        <v>165</v>
      </c>
      <c r="L1572" s="54"/>
      <c r="M1572" s="199" t="s">
        <v>20</v>
      </c>
      <c r="N1572" s="200" t="s">
        <v>44</v>
      </c>
      <c r="O1572" s="35"/>
      <c r="P1572" s="201">
        <f>O1572*H1572</f>
        <v>0</v>
      </c>
      <c r="Q1572" s="201">
        <v>0</v>
      </c>
      <c r="R1572" s="201">
        <f>Q1572*H1572</f>
        <v>0</v>
      </c>
      <c r="S1572" s="201">
        <v>0.01</v>
      </c>
      <c r="T1572" s="202">
        <f>S1572*H1572</f>
        <v>1.59213</v>
      </c>
      <c r="AR1572" s="17" t="s">
        <v>166</v>
      </c>
      <c r="AT1572" s="17" t="s">
        <v>161</v>
      </c>
      <c r="AU1572" s="17" t="s">
        <v>176</v>
      </c>
      <c r="AY1572" s="17" t="s">
        <v>159</v>
      </c>
      <c r="BE1572" s="203">
        <f>IF(N1572="základní",J1572,0)</f>
        <v>0</v>
      </c>
      <c r="BF1572" s="203">
        <f>IF(N1572="snížená",J1572,0)</f>
        <v>0</v>
      </c>
      <c r="BG1572" s="203">
        <f>IF(N1572="zákl. přenesená",J1572,0)</f>
        <v>0</v>
      </c>
      <c r="BH1572" s="203">
        <f>IF(N1572="sníž. přenesená",J1572,0)</f>
        <v>0</v>
      </c>
      <c r="BI1572" s="203">
        <f>IF(N1572="nulová",J1572,0)</f>
        <v>0</v>
      </c>
      <c r="BJ1572" s="17" t="s">
        <v>22</v>
      </c>
      <c r="BK1572" s="203">
        <f>ROUND(I1572*H1572,2)</f>
        <v>0</v>
      </c>
      <c r="BL1572" s="17" t="s">
        <v>166</v>
      </c>
      <c r="BM1572" s="17" t="s">
        <v>1614</v>
      </c>
    </row>
    <row r="1573" spans="2:51" s="12" customFormat="1" ht="27">
      <c r="B1573" s="204"/>
      <c r="C1573" s="205"/>
      <c r="D1573" s="206" t="s">
        <v>168</v>
      </c>
      <c r="E1573" s="207" t="s">
        <v>20</v>
      </c>
      <c r="F1573" s="208" t="s">
        <v>1107</v>
      </c>
      <c r="G1573" s="205"/>
      <c r="H1573" s="209" t="s">
        <v>20</v>
      </c>
      <c r="I1573" s="210"/>
      <c r="J1573" s="205"/>
      <c r="K1573" s="205"/>
      <c r="L1573" s="211"/>
      <c r="M1573" s="212"/>
      <c r="N1573" s="213"/>
      <c r="O1573" s="213"/>
      <c r="P1573" s="213"/>
      <c r="Q1573" s="213"/>
      <c r="R1573" s="213"/>
      <c r="S1573" s="213"/>
      <c r="T1573" s="214"/>
      <c r="AT1573" s="215" t="s">
        <v>168</v>
      </c>
      <c r="AU1573" s="215" t="s">
        <v>176</v>
      </c>
      <c r="AV1573" s="12" t="s">
        <v>22</v>
      </c>
      <c r="AW1573" s="12" t="s">
        <v>37</v>
      </c>
      <c r="AX1573" s="12" t="s">
        <v>73</v>
      </c>
      <c r="AY1573" s="215" t="s">
        <v>159</v>
      </c>
    </row>
    <row r="1574" spans="2:51" s="12" customFormat="1" ht="13.5">
      <c r="B1574" s="204"/>
      <c r="C1574" s="205"/>
      <c r="D1574" s="206" t="s">
        <v>168</v>
      </c>
      <c r="E1574" s="207" t="s">
        <v>20</v>
      </c>
      <c r="F1574" s="208" t="s">
        <v>170</v>
      </c>
      <c r="G1574" s="205"/>
      <c r="H1574" s="209" t="s">
        <v>20</v>
      </c>
      <c r="I1574" s="210"/>
      <c r="J1574" s="205"/>
      <c r="K1574" s="205"/>
      <c r="L1574" s="211"/>
      <c r="M1574" s="212"/>
      <c r="N1574" s="213"/>
      <c r="O1574" s="213"/>
      <c r="P1574" s="213"/>
      <c r="Q1574" s="213"/>
      <c r="R1574" s="213"/>
      <c r="S1574" s="213"/>
      <c r="T1574" s="214"/>
      <c r="AT1574" s="215" t="s">
        <v>168</v>
      </c>
      <c r="AU1574" s="215" t="s">
        <v>176</v>
      </c>
      <c r="AV1574" s="12" t="s">
        <v>22</v>
      </c>
      <c r="AW1574" s="12" t="s">
        <v>37</v>
      </c>
      <c r="AX1574" s="12" t="s">
        <v>73</v>
      </c>
      <c r="AY1574" s="215" t="s">
        <v>159</v>
      </c>
    </row>
    <row r="1575" spans="2:51" s="12" customFormat="1" ht="13.5">
      <c r="B1575" s="204"/>
      <c r="C1575" s="205"/>
      <c r="D1575" s="206" t="s">
        <v>168</v>
      </c>
      <c r="E1575" s="207" t="s">
        <v>20</v>
      </c>
      <c r="F1575" s="208" t="s">
        <v>1615</v>
      </c>
      <c r="G1575" s="205"/>
      <c r="H1575" s="209" t="s">
        <v>20</v>
      </c>
      <c r="I1575" s="210"/>
      <c r="J1575" s="205"/>
      <c r="K1575" s="205"/>
      <c r="L1575" s="211"/>
      <c r="M1575" s="212"/>
      <c r="N1575" s="213"/>
      <c r="O1575" s="213"/>
      <c r="P1575" s="213"/>
      <c r="Q1575" s="213"/>
      <c r="R1575" s="213"/>
      <c r="S1575" s="213"/>
      <c r="T1575" s="214"/>
      <c r="AT1575" s="215" t="s">
        <v>168</v>
      </c>
      <c r="AU1575" s="215" t="s">
        <v>176</v>
      </c>
      <c r="AV1575" s="12" t="s">
        <v>22</v>
      </c>
      <c r="AW1575" s="12" t="s">
        <v>37</v>
      </c>
      <c r="AX1575" s="12" t="s">
        <v>73</v>
      </c>
      <c r="AY1575" s="215" t="s">
        <v>159</v>
      </c>
    </row>
    <row r="1576" spans="2:51" s="12" customFormat="1" ht="13.5">
      <c r="B1576" s="204"/>
      <c r="C1576" s="205"/>
      <c r="D1576" s="206" t="s">
        <v>168</v>
      </c>
      <c r="E1576" s="207" t="s">
        <v>20</v>
      </c>
      <c r="F1576" s="208" t="s">
        <v>623</v>
      </c>
      <c r="G1576" s="205"/>
      <c r="H1576" s="209" t="s">
        <v>20</v>
      </c>
      <c r="I1576" s="210"/>
      <c r="J1576" s="205"/>
      <c r="K1576" s="205"/>
      <c r="L1576" s="211"/>
      <c r="M1576" s="212"/>
      <c r="N1576" s="213"/>
      <c r="O1576" s="213"/>
      <c r="P1576" s="213"/>
      <c r="Q1576" s="213"/>
      <c r="R1576" s="213"/>
      <c r="S1576" s="213"/>
      <c r="T1576" s="214"/>
      <c r="AT1576" s="215" t="s">
        <v>168</v>
      </c>
      <c r="AU1576" s="215" t="s">
        <v>176</v>
      </c>
      <c r="AV1576" s="12" t="s">
        <v>22</v>
      </c>
      <c r="AW1576" s="12" t="s">
        <v>37</v>
      </c>
      <c r="AX1576" s="12" t="s">
        <v>73</v>
      </c>
      <c r="AY1576" s="215" t="s">
        <v>159</v>
      </c>
    </row>
    <row r="1577" spans="2:51" s="13" customFormat="1" ht="13.5">
      <c r="B1577" s="216"/>
      <c r="C1577" s="217"/>
      <c r="D1577" s="206" t="s">
        <v>168</v>
      </c>
      <c r="E1577" s="240" t="s">
        <v>20</v>
      </c>
      <c r="F1577" s="238" t="s">
        <v>625</v>
      </c>
      <c r="G1577" s="217"/>
      <c r="H1577" s="239">
        <v>5.273</v>
      </c>
      <c r="I1577" s="222"/>
      <c r="J1577" s="217"/>
      <c r="K1577" s="217"/>
      <c r="L1577" s="223"/>
      <c r="M1577" s="224"/>
      <c r="N1577" s="225"/>
      <c r="O1577" s="225"/>
      <c r="P1577" s="225"/>
      <c r="Q1577" s="225"/>
      <c r="R1577" s="225"/>
      <c r="S1577" s="225"/>
      <c r="T1577" s="226"/>
      <c r="AT1577" s="227" t="s">
        <v>168</v>
      </c>
      <c r="AU1577" s="227" t="s">
        <v>176</v>
      </c>
      <c r="AV1577" s="13" t="s">
        <v>81</v>
      </c>
      <c r="AW1577" s="13" t="s">
        <v>37</v>
      </c>
      <c r="AX1577" s="13" t="s">
        <v>73</v>
      </c>
      <c r="AY1577" s="227" t="s">
        <v>159</v>
      </c>
    </row>
    <row r="1578" spans="2:51" s="13" customFormat="1" ht="13.5">
      <c r="B1578" s="216"/>
      <c r="C1578" s="217"/>
      <c r="D1578" s="206" t="s">
        <v>168</v>
      </c>
      <c r="E1578" s="240" t="s">
        <v>20</v>
      </c>
      <c r="F1578" s="238" t="s">
        <v>626</v>
      </c>
      <c r="G1578" s="217"/>
      <c r="H1578" s="239">
        <v>5</v>
      </c>
      <c r="I1578" s="222"/>
      <c r="J1578" s="217"/>
      <c r="K1578" s="217"/>
      <c r="L1578" s="223"/>
      <c r="M1578" s="224"/>
      <c r="N1578" s="225"/>
      <c r="O1578" s="225"/>
      <c r="P1578" s="225"/>
      <c r="Q1578" s="225"/>
      <c r="R1578" s="225"/>
      <c r="S1578" s="225"/>
      <c r="T1578" s="226"/>
      <c r="AT1578" s="227" t="s">
        <v>168</v>
      </c>
      <c r="AU1578" s="227" t="s">
        <v>176</v>
      </c>
      <c r="AV1578" s="13" t="s">
        <v>81</v>
      </c>
      <c r="AW1578" s="13" t="s">
        <v>37</v>
      </c>
      <c r="AX1578" s="13" t="s">
        <v>73</v>
      </c>
      <c r="AY1578" s="227" t="s">
        <v>159</v>
      </c>
    </row>
    <row r="1579" spans="2:51" s="12" customFormat="1" ht="13.5">
      <c r="B1579" s="204"/>
      <c r="C1579" s="205"/>
      <c r="D1579" s="206" t="s">
        <v>168</v>
      </c>
      <c r="E1579" s="207" t="s">
        <v>20</v>
      </c>
      <c r="F1579" s="208" t="s">
        <v>627</v>
      </c>
      <c r="G1579" s="205"/>
      <c r="H1579" s="209" t="s">
        <v>20</v>
      </c>
      <c r="I1579" s="210"/>
      <c r="J1579" s="205"/>
      <c r="K1579" s="205"/>
      <c r="L1579" s="211"/>
      <c r="M1579" s="212"/>
      <c r="N1579" s="213"/>
      <c r="O1579" s="213"/>
      <c r="P1579" s="213"/>
      <c r="Q1579" s="213"/>
      <c r="R1579" s="213"/>
      <c r="S1579" s="213"/>
      <c r="T1579" s="214"/>
      <c r="AT1579" s="215" t="s">
        <v>168</v>
      </c>
      <c r="AU1579" s="215" t="s">
        <v>176</v>
      </c>
      <c r="AV1579" s="12" t="s">
        <v>22</v>
      </c>
      <c r="AW1579" s="12" t="s">
        <v>37</v>
      </c>
      <c r="AX1579" s="12" t="s">
        <v>73</v>
      </c>
      <c r="AY1579" s="215" t="s">
        <v>159</v>
      </c>
    </row>
    <row r="1580" spans="2:51" s="13" customFormat="1" ht="13.5">
      <c r="B1580" s="216"/>
      <c r="C1580" s="217"/>
      <c r="D1580" s="206" t="s">
        <v>168</v>
      </c>
      <c r="E1580" s="240" t="s">
        <v>20</v>
      </c>
      <c r="F1580" s="238" t="s">
        <v>628</v>
      </c>
      <c r="G1580" s="217"/>
      <c r="H1580" s="239">
        <v>32</v>
      </c>
      <c r="I1580" s="222"/>
      <c r="J1580" s="217"/>
      <c r="K1580" s="217"/>
      <c r="L1580" s="223"/>
      <c r="M1580" s="224"/>
      <c r="N1580" s="225"/>
      <c r="O1580" s="225"/>
      <c r="P1580" s="225"/>
      <c r="Q1580" s="225"/>
      <c r="R1580" s="225"/>
      <c r="S1580" s="225"/>
      <c r="T1580" s="226"/>
      <c r="AT1580" s="227" t="s">
        <v>168</v>
      </c>
      <c r="AU1580" s="227" t="s">
        <v>176</v>
      </c>
      <c r="AV1580" s="13" t="s">
        <v>81</v>
      </c>
      <c r="AW1580" s="13" t="s">
        <v>37</v>
      </c>
      <c r="AX1580" s="13" t="s">
        <v>73</v>
      </c>
      <c r="AY1580" s="227" t="s">
        <v>159</v>
      </c>
    </row>
    <row r="1581" spans="2:51" s="13" customFormat="1" ht="13.5">
      <c r="B1581" s="216"/>
      <c r="C1581" s="217"/>
      <c r="D1581" s="206" t="s">
        <v>168</v>
      </c>
      <c r="E1581" s="240" t="s">
        <v>20</v>
      </c>
      <c r="F1581" s="238" t="s">
        <v>629</v>
      </c>
      <c r="G1581" s="217"/>
      <c r="H1581" s="239">
        <v>5</v>
      </c>
      <c r="I1581" s="222"/>
      <c r="J1581" s="217"/>
      <c r="K1581" s="217"/>
      <c r="L1581" s="223"/>
      <c r="M1581" s="224"/>
      <c r="N1581" s="225"/>
      <c r="O1581" s="225"/>
      <c r="P1581" s="225"/>
      <c r="Q1581" s="225"/>
      <c r="R1581" s="225"/>
      <c r="S1581" s="225"/>
      <c r="T1581" s="226"/>
      <c r="AT1581" s="227" t="s">
        <v>168</v>
      </c>
      <c r="AU1581" s="227" t="s">
        <v>176</v>
      </c>
      <c r="AV1581" s="13" t="s">
        <v>81</v>
      </c>
      <c r="AW1581" s="13" t="s">
        <v>37</v>
      </c>
      <c r="AX1581" s="13" t="s">
        <v>73</v>
      </c>
      <c r="AY1581" s="227" t="s">
        <v>159</v>
      </c>
    </row>
    <row r="1582" spans="2:51" s="12" customFormat="1" ht="13.5">
      <c r="B1582" s="204"/>
      <c r="C1582" s="205"/>
      <c r="D1582" s="206" t="s">
        <v>168</v>
      </c>
      <c r="E1582" s="207" t="s">
        <v>20</v>
      </c>
      <c r="F1582" s="208" t="s">
        <v>630</v>
      </c>
      <c r="G1582" s="205"/>
      <c r="H1582" s="209" t="s">
        <v>20</v>
      </c>
      <c r="I1582" s="210"/>
      <c r="J1582" s="205"/>
      <c r="K1582" s="205"/>
      <c r="L1582" s="211"/>
      <c r="M1582" s="212"/>
      <c r="N1582" s="213"/>
      <c r="O1582" s="213"/>
      <c r="P1582" s="213"/>
      <c r="Q1582" s="213"/>
      <c r="R1582" s="213"/>
      <c r="S1582" s="213"/>
      <c r="T1582" s="214"/>
      <c r="AT1582" s="215" t="s">
        <v>168</v>
      </c>
      <c r="AU1582" s="215" t="s">
        <v>176</v>
      </c>
      <c r="AV1582" s="12" t="s">
        <v>22</v>
      </c>
      <c r="AW1582" s="12" t="s">
        <v>37</v>
      </c>
      <c r="AX1582" s="12" t="s">
        <v>73</v>
      </c>
      <c r="AY1582" s="215" t="s">
        <v>159</v>
      </c>
    </row>
    <row r="1583" spans="2:51" s="13" customFormat="1" ht="13.5">
      <c r="B1583" s="216"/>
      <c r="C1583" s="217"/>
      <c r="D1583" s="206" t="s">
        <v>168</v>
      </c>
      <c r="E1583" s="240" t="s">
        <v>20</v>
      </c>
      <c r="F1583" s="238" t="s">
        <v>631</v>
      </c>
      <c r="G1583" s="217"/>
      <c r="H1583" s="239">
        <v>32</v>
      </c>
      <c r="I1583" s="222"/>
      <c r="J1583" s="217"/>
      <c r="K1583" s="217"/>
      <c r="L1583" s="223"/>
      <c r="M1583" s="224"/>
      <c r="N1583" s="225"/>
      <c r="O1583" s="225"/>
      <c r="P1583" s="225"/>
      <c r="Q1583" s="225"/>
      <c r="R1583" s="225"/>
      <c r="S1583" s="225"/>
      <c r="T1583" s="226"/>
      <c r="AT1583" s="227" t="s">
        <v>168</v>
      </c>
      <c r="AU1583" s="227" t="s">
        <v>176</v>
      </c>
      <c r="AV1583" s="13" t="s">
        <v>81</v>
      </c>
      <c r="AW1583" s="13" t="s">
        <v>37</v>
      </c>
      <c r="AX1583" s="13" t="s">
        <v>73</v>
      </c>
      <c r="AY1583" s="227" t="s">
        <v>159</v>
      </c>
    </row>
    <row r="1584" spans="2:51" s="13" customFormat="1" ht="13.5">
      <c r="B1584" s="216"/>
      <c r="C1584" s="217"/>
      <c r="D1584" s="206" t="s">
        <v>168</v>
      </c>
      <c r="E1584" s="240" t="s">
        <v>20</v>
      </c>
      <c r="F1584" s="238" t="s">
        <v>632</v>
      </c>
      <c r="G1584" s="217"/>
      <c r="H1584" s="239">
        <v>5</v>
      </c>
      <c r="I1584" s="222"/>
      <c r="J1584" s="217"/>
      <c r="K1584" s="217"/>
      <c r="L1584" s="223"/>
      <c r="M1584" s="224"/>
      <c r="N1584" s="225"/>
      <c r="O1584" s="225"/>
      <c r="P1584" s="225"/>
      <c r="Q1584" s="225"/>
      <c r="R1584" s="225"/>
      <c r="S1584" s="225"/>
      <c r="T1584" s="226"/>
      <c r="AT1584" s="227" t="s">
        <v>168</v>
      </c>
      <c r="AU1584" s="227" t="s">
        <v>176</v>
      </c>
      <c r="AV1584" s="13" t="s">
        <v>81</v>
      </c>
      <c r="AW1584" s="13" t="s">
        <v>37</v>
      </c>
      <c r="AX1584" s="13" t="s">
        <v>73</v>
      </c>
      <c r="AY1584" s="227" t="s">
        <v>159</v>
      </c>
    </row>
    <row r="1585" spans="2:51" s="12" customFormat="1" ht="13.5">
      <c r="B1585" s="204"/>
      <c r="C1585" s="205"/>
      <c r="D1585" s="206" t="s">
        <v>168</v>
      </c>
      <c r="E1585" s="207" t="s">
        <v>20</v>
      </c>
      <c r="F1585" s="208" t="s">
        <v>633</v>
      </c>
      <c r="G1585" s="205"/>
      <c r="H1585" s="209" t="s">
        <v>20</v>
      </c>
      <c r="I1585" s="210"/>
      <c r="J1585" s="205"/>
      <c r="K1585" s="205"/>
      <c r="L1585" s="211"/>
      <c r="M1585" s="212"/>
      <c r="N1585" s="213"/>
      <c r="O1585" s="213"/>
      <c r="P1585" s="213"/>
      <c r="Q1585" s="213"/>
      <c r="R1585" s="213"/>
      <c r="S1585" s="213"/>
      <c r="T1585" s="214"/>
      <c r="AT1585" s="215" t="s">
        <v>168</v>
      </c>
      <c r="AU1585" s="215" t="s">
        <v>176</v>
      </c>
      <c r="AV1585" s="12" t="s">
        <v>22</v>
      </c>
      <c r="AW1585" s="12" t="s">
        <v>37</v>
      </c>
      <c r="AX1585" s="12" t="s">
        <v>73</v>
      </c>
      <c r="AY1585" s="215" t="s">
        <v>159</v>
      </c>
    </row>
    <row r="1586" spans="2:51" s="13" customFormat="1" ht="13.5">
      <c r="B1586" s="216"/>
      <c r="C1586" s="217"/>
      <c r="D1586" s="206" t="s">
        <v>168</v>
      </c>
      <c r="E1586" s="240" t="s">
        <v>20</v>
      </c>
      <c r="F1586" s="238" t="s">
        <v>634</v>
      </c>
      <c r="G1586" s="217"/>
      <c r="H1586" s="239">
        <v>8.32</v>
      </c>
      <c r="I1586" s="222"/>
      <c r="J1586" s="217"/>
      <c r="K1586" s="217"/>
      <c r="L1586" s="223"/>
      <c r="M1586" s="224"/>
      <c r="N1586" s="225"/>
      <c r="O1586" s="225"/>
      <c r="P1586" s="225"/>
      <c r="Q1586" s="225"/>
      <c r="R1586" s="225"/>
      <c r="S1586" s="225"/>
      <c r="T1586" s="226"/>
      <c r="AT1586" s="227" t="s">
        <v>168</v>
      </c>
      <c r="AU1586" s="227" t="s">
        <v>176</v>
      </c>
      <c r="AV1586" s="13" t="s">
        <v>81</v>
      </c>
      <c r="AW1586" s="13" t="s">
        <v>37</v>
      </c>
      <c r="AX1586" s="13" t="s">
        <v>73</v>
      </c>
      <c r="AY1586" s="227" t="s">
        <v>159</v>
      </c>
    </row>
    <row r="1587" spans="2:51" s="13" customFormat="1" ht="13.5">
      <c r="B1587" s="216"/>
      <c r="C1587" s="217"/>
      <c r="D1587" s="206" t="s">
        <v>168</v>
      </c>
      <c r="E1587" s="240" t="s">
        <v>20</v>
      </c>
      <c r="F1587" s="238" t="s">
        <v>635</v>
      </c>
      <c r="G1587" s="217"/>
      <c r="H1587" s="239">
        <v>14.62</v>
      </c>
      <c r="I1587" s="222"/>
      <c r="J1587" s="217"/>
      <c r="K1587" s="217"/>
      <c r="L1587" s="223"/>
      <c r="M1587" s="224"/>
      <c r="N1587" s="225"/>
      <c r="O1587" s="225"/>
      <c r="P1587" s="225"/>
      <c r="Q1587" s="225"/>
      <c r="R1587" s="225"/>
      <c r="S1587" s="225"/>
      <c r="T1587" s="226"/>
      <c r="AT1587" s="227" t="s">
        <v>168</v>
      </c>
      <c r="AU1587" s="227" t="s">
        <v>176</v>
      </c>
      <c r="AV1587" s="13" t="s">
        <v>81</v>
      </c>
      <c r="AW1587" s="13" t="s">
        <v>37</v>
      </c>
      <c r="AX1587" s="13" t="s">
        <v>73</v>
      </c>
      <c r="AY1587" s="227" t="s">
        <v>159</v>
      </c>
    </row>
    <row r="1588" spans="2:51" s="13" customFormat="1" ht="13.5">
      <c r="B1588" s="216"/>
      <c r="C1588" s="217"/>
      <c r="D1588" s="206" t="s">
        <v>168</v>
      </c>
      <c r="E1588" s="240" t="s">
        <v>20</v>
      </c>
      <c r="F1588" s="238" t="s">
        <v>636</v>
      </c>
      <c r="G1588" s="217"/>
      <c r="H1588" s="239">
        <v>11.5</v>
      </c>
      <c r="I1588" s="222"/>
      <c r="J1588" s="217"/>
      <c r="K1588" s="217"/>
      <c r="L1588" s="223"/>
      <c r="M1588" s="224"/>
      <c r="N1588" s="225"/>
      <c r="O1588" s="225"/>
      <c r="P1588" s="225"/>
      <c r="Q1588" s="225"/>
      <c r="R1588" s="225"/>
      <c r="S1588" s="225"/>
      <c r="T1588" s="226"/>
      <c r="AT1588" s="227" t="s">
        <v>168</v>
      </c>
      <c r="AU1588" s="227" t="s">
        <v>176</v>
      </c>
      <c r="AV1588" s="13" t="s">
        <v>81</v>
      </c>
      <c r="AW1588" s="13" t="s">
        <v>37</v>
      </c>
      <c r="AX1588" s="13" t="s">
        <v>73</v>
      </c>
      <c r="AY1588" s="227" t="s">
        <v>159</v>
      </c>
    </row>
    <row r="1589" spans="2:51" s="12" customFormat="1" ht="13.5">
      <c r="B1589" s="204"/>
      <c r="C1589" s="205"/>
      <c r="D1589" s="206" t="s">
        <v>168</v>
      </c>
      <c r="E1589" s="207" t="s">
        <v>20</v>
      </c>
      <c r="F1589" s="208" t="s">
        <v>637</v>
      </c>
      <c r="G1589" s="205"/>
      <c r="H1589" s="209" t="s">
        <v>20</v>
      </c>
      <c r="I1589" s="210"/>
      <c r="J1589" s="205"/>
      <c r="K1589" s="205"/>
      <c r="L1589" s="211"/>
      <c r="M1589" s="212"/>
      <c r="N1589" s="213"/>
      <c r="O1589" s="213"/>
      <c r="P1589" s="213"/>
      <c r="Q1589" s="213"/>
      <c r="R1589" s="213"/>
      <c r="S1589" s="213"/>
      <c r="T1589" s="214"/>
      <c r="AT1589" s="215" t="s">
        <v>168</v>
      </c>
      <c r="AU1589" s="215" t="s">
        <v>176</v>
      </c>
      <c r="AV1589" s="12" t="s">
        <v>22</v>
      </c>
      <c r="AW1589" s="12" t="s">
        <v>37</v>
      </c>
      <c r="AX1589" s="12" t="s">
        <v>73</v>
      </c>
      <c r="AY1589" s="215" t="s">
        <v>159</v>
      </c>
    </row>
    <row r="1590" spans="2:51" s="13" customFormat="1" ht="13.5">
      <c r="B1590" s="216"/>
      <c r="C1590" s="217"/>
      <c r="D1590" s="206" t="s">
        <v>168</v>
      </c>
      <c r="E1590" s="240" t="s">
        <v>20</v>
      </c>
      <c r="F1590" s="238" t="s">
        <v>638</v>
      </c>
      <c r="G1590" s="217"/>
      <c r="H1590" s="239">
        <v>21.1</v>
      </c>
      <c r="I1590" s="222"/>
      <c r="J1590" s="217"/>
      <c r="K1590" s="217"/>
      <c r="L1590" s="223"/>
      <c r="M1590" s="224"/>
      <c r="N1590" s="225"/>
      <c r="O1590" s="225"/>
      <c r="P1590" s="225"/>
      <c r="Q1590" s="225"/>
      <c r="R1590" s="225"/>
      <c r="S1590" s="225"/>
      <c r="T1590" s="226"/>
      <c r="AT1590" s="227" t="s">
        <v>168</v>
      </c>
      <c r="AU1590" s="227" t="s">
        <v>176</v>
      </c>
      <c r="AV1590" s="13" t="s">
        <v>81</v>
      </c>
      <c r="AW1590" s="13" t="s">
        <v>37</v>
      </c>
      <c r="AX1590" s="13" t="s">
        <v>73</v>
      </c>
      <c r="AY1590" s="227" t="s">
        <v>159</v>
      </c>
    </row>
    <row r="1591" spans="2:51" s="13" customFormat="1" ht="13.5">
      <c r="B1591" s="216"/>
      <c r="C1591" s="217"/>
      <c r="D1591" s="206" t="s">
        <v>168</v>
      </c>
      <c r="E1591" s="240" t="s">
        <v>20</v>
      </c>
      <c r="F1591" s="238" t="s">
        <v>639</v>
      </c>
      <c r="G1591" s="217"/>
      <c r="H1591" s="239">
        <v>5.4</v>
      </c>
      <c r="I1591" s="222"/>
      <c r="J1591" s="217"/>
      <c r="K1591" s="217"/>
      <c r="L1591" s="223"/>
      <c r="M1591" s="224"/>
      <c r="N1591" s="225"/>
      <c r="O1591" s="225"/>
      <c r="P1591" s="225"/>
      <c r="Q1591" s="225"/>
      <c r="R1591" s="225"/>
      <c r="S1591" s="225"/>
      <c r="T1591" s="226"/>
      <c r="AT1591" s="227" t="s">
        <v>168</v>
      </c>
      <c r="AU1591" s="227" t="s">
        <v>176</v>
      </c>
      <c r="AV1591" s="13" t="s">
        <v>81</v>
      </c>
      <c r="AW1591" s="13" t="s">
        <v>37</v>
      </c>
      <c r="AX1591" s="13" t="s">
        <v>73</v>
      </c>
      <c r="AY1591" s="227" t="s">
        <v>159</v>
      </c>
    </row>
    <row r="1592" spans="2:51" s="13" customFormat="1" ht="13.5">
      <c r="B1592" s="216"/>
      <c r="C1592" s="217"/>
      <c r="D1592" s="206" t="s">
        <v>168</v>
      </c>
      <c r="E1592" s="240" t="s">
        <v>20</v>
      </c>
      <c r="F1592" s="238" t="s">
        <v>640</v>
      </c>
      <c r="G1592" s="217"/>
      <c r="H1592" s="239">
        <v>5</v>
      </c>
      <c r="I1592" s="222"/>
      <c r="J1592" s="217"/>
      <c r="K1592" s="217"/>
      <c r="L1592" s="223"/>
      <c r="M1592" s="224"/>
      <c r="N1592" s="225"/>
      <c r="O1592" s="225"/>
      <c r="P1592" s="225"/>
      <c r="Q1592" s="225"/>
      <c r="R1592" s="225"/>
      <c r="S1592" s="225"/>
      <c r="T1592" s="226"/>
      <c r="AT1592" s="227" t="s">
        <v>168</v>
      </c>
      <c r="AU1592" s="227" t="s">
        <v>176</v>
      </c>
      <c r="AV1592" s="13" t="s">
        <v>81</v>
      </c>
      <c r="AW1592" s="13" t="s">
        <v>37</v>
      </c>
      <c r="AX1592" s="13" t="s">
        <v>73</v>
      </c>
      <c r="AY1592" s="227" t="s">
        <v>159</v>
      </c>
    </row>
    <row r="1593" spans="2:51" s="13" customFormat="1" ht="13.5">
      <c r="B1593" s="216"/>
      <c r="C1593" s="217"/>
      <c r="D1593" s="218" t="s">
        <v>168</v>
      </c>
      <c r="E1593" s="219" t="s">
        <v>20</v>
      </c>
      <c r="F1593" s="220" t="s">
        <v>641</v>
      </c>
      <c r="G1593" s="217"/>
      <c r="H1593" s="221">
        <v>9</v>
      </c>
      <c r="I1593" s="222"/>
      <c r="J1593" s="217"/>
      <c r="K1593" s="217"/>
      <c r="L1593" s="223"/>
      <c r="M1593" s="224"/>
      <c r="N1593" s="225"/>
      <c r="O1593" s="225"/>
      <c r="P1593" s="225"/>
      <c r="Q1593" s="225"/>
      <c r="R1593" s="225"/>
      <c r="S1593" s="225"/>
      <c r="T1593" s="226"/>
      <c r="AT1593" s="227" t="s">
        <v>168</v>
      </c>
      <c r="AU1593" s="227" t="s">
        <v>176</v>
      </c>
      <c r="AV1593" s="13" t="s">
        <v>81</v>
      </c>
      <c r="AW1593" s="13" t="s">
        <v>37</v>
      </c>
      <c r="AX1593" s="13" t="s">
        <v>73</v>
      </c>
      <c r="AY1593" s="227" t="s">
        <v>159</v>
      </c>
    </row>
    <row r="1594" spans="2:65" s="1" customFormat="1" ht="22.5" customHeight="1">
      <c r="B1594" s="34"/>
      <c r="C1594" s="192" t="s">
        <v>1616</v>
      </c>
      <c r="D1594" s="192" t="s">
        <v>161</v>
      </c>
      <c r="E1594" s="193" t="s">
        <v>1617</v>
      </c>
      <c r="F1594" s="194" t="s">
        <v>1618</v>
      </c>
      <c r="G1594" s="195" t="s">
        <v>235</v>
      </c>
      <c r="H1594" s="196">
        <v>321.873</v>
      </c>
      <c r="I1594" s="197"/>
      <c r="J1594" s="198">
        <f>ROUND(I1594*H1594,2)</f>
        <v>0</v>
      </c>
      <c r="K1594" s="194" t="s">
        <v>165</v>
      </c>
      <c r="L1594" s="54"/>
      <c r="M1594" s="199" t="s">
        <v>20</v>
      </c>
      <c r="N1594" s="200" t="s">
        <v>44</v>
      </c>
      <c r="O1594" s="35"/>
      <c r="P1594" s="201">
        <f>O1594*H1594</f>
        <v>0</v>
      </c>
      <c r="Q1594" s="201">
        <v>0</v>
      </c>
      <c r="R1594" s="201">
        <f>Q1594*H1594</f>
        <v>0</v>
      </c>
      <c r="S1594" s="201">
        <v>0.046</v>
      </c>
      <c r="T1594" s="202">
        <f>S1594*H1594</f>
        <v>14.806158</v>
      </c>
      <c r="AR1594" s="17" t="s">
        <v>166</v>
      </c>
      <c r="AT1594" s="17" t="s">
        <v>161</v>
      </c>
      <c r="AU1594" s="17" t="s">
        <v>176</v>
      </c>
      <c r="AY1594" s="17" t="s">
        <v>159</v>
      </c>
      <c r="BE1594" s="203">
        <f>IF(N1594="základní",J1594,0)</f>
        <v>0</v>
      </c>
      <c r="BF1594" s="203">
        <f>IF(N1594="snížená",J1594,0)</f>
        <v>0</v>
      </c>
      <c r="BG1594" s="203">
        <f>IF(N1594="zákl. přenesená",J1594,0)</f>
        <v>0</v>
      </c>
      <c r="BH1594" s="203">
        <f>IF(N1594="sníž. přenesená",J1594,0)</f>
        <v>0</v>
      </c>
      <c r="BI1594" s="203">
        <f>IF(N1594="nulová",J1594,0)</f>
        <v>0</v>
      </c>
      <c r="BJ1594" s="17" t="s">
        <v>22</v>
      </c>
      <c r="BK1594" s="203">
        <f>ROUND(I1594*H1594,2)</f>
        <v>0</v>
      </c>
      <c r="BL1594" s="17" t="s">
        <v>166</v>
      </c>
      <c r="BM1594" s="17" t="s">
        <v>1619</v>
      </c>
    </row>
    <row r="1595" spans="2:51" s="12" customFormat="1" ht="27">
      <c r="B1595" s="204"/>
      <c r="C1595" s="205"/>
      <c r="D1595" s="206" t="s">
        <v>168</v>
      </c>
      <c r="E1595" s="207" t="s">
        <v>20</v>
      </c>
      <c r="F1595" s="208" t="s">
        <v>1107</v>
      </c>
      <c r="G1595" s="205"/>
      <c r="H1595" s="209" t="s">
        <v>20</v>
      </c>
      <c r="I1595" s="210"/>
      <c r="J1595" s="205"/>
      <c r="K1595" s="205"/>
      <c r="L1595" s="211"/>
      <c r="M1595" s="212"/>
      <c r="N1595" s="213"/>
      <c r="O1595" s="213"/>
      <c r="P1595" s="213"/>
      <c r="Q1595" s="213"/>
      <c r="R1595" s="213"/>
      <c r="S1595" s="213"/>
      <c r="T1595" s="214"/>
      <c r="AT1595" s="215" t="s">
        <v>168</v>
      </c>
      <c r="AU1595" s="215" t="s">
        <v>176</v>
      </c>
      <c r="AV1595" s="12" t="s">
        <v>22</v>
      </c>
      <c r="AW1595" s="12" t="s">
        <v>37</v>
      </c>
      <c r="AX1595" s="12" t="s">
        <v>73</v>
      </c>
      <c r="AY1595" s="215" t="s">
        <v>159</v>
      </c>
    </row>
    <row r="1596" spans="2:51" s="12" customFormat="1" ht="13.5">
      <c r="B1596" s="204"/>
      <c r="C1596" s="205"/>
      <c r="D1596" s="206" t="s">
        <v>168</v>
      </c>
      <c r="E1596" s="207" t="s">
        <v>20</v>
      </c>
      <c r="F1596" s="208" t="s">
        <v>170</v>
      </c>
      <c r="G1596" s="205"/>
      <c r="H1596" s="209" t="s">
        <v>20</v>
      </c>
      <c r="I1596" s="210"/>
      <c r="J1596" s="205"/>
      <c r="K1596" s="205"/>
      <c r="L1596" s="211"/>
      <c r="M1596" s="212"/>
      <c r="N1596" s="213"/>
      <c r="O1596" s="213"/>
      <c r="P1596" s="213"/>
      <c r="Q1596" s="213"/>
      <c r="R1596" s="213"/>
      <c r="S1596" s="213"/>
      <c r="T1596" s="214"/>
      <c r="AT1596" s="215" t="s">
        <v>168</v>
      </c>
      <c r="AU1596" s="215" t="s">
        <v>176</v>
      </c>
      <c r="AV1596" s="12" t="s">
        <v>22</v>
      </c>
      <c r="AW1596" s="12" t="s">
        <v>37</v>
      </c>
      <c r="AX1596" s="12" t="s">
        <v>73</v>
      </c>
      <c r="AY1596" s="215" t="s">
        <v>159</v>
      </c>
    </row>
    <row r="1597" spans="2:51" s="12" customFormat="1" ht="13.5">
      <c r="B1597" s="204"/>
      <c r="C1597" s="205"/>
      <c r="D1597" s="206" t="s">
        <v>168</v>
      </c>
      <c r="E1597" s="207" t="s">
        <v>20</v>
      </c>
      <c r="F1597" s="208" t="s">
        <v>1620</v>
      </c>
      <c r="G1597" s="205"/>
      <c r="H1597" s="209" t="s">
        <v>20</v>
      </c>
      <c r="I1597" s="210"/>
      <c r="J1597" s="205"/>
      <c r="K1597" s="205"/>
      <c r="L1597" s="211"/>
      <c r="M1597" s="212"/>
      <c r="N1597" s="213"/>
      <c r="O1597" s="213"/>
      <c r="P1597" s="213"/>
      <c r="Q1597" s="213"/>
      <c r="R1597" s="213"/>
      <c r="S1597" s="213"/>
      <c r="T1597" s="214"/>
      <c r="AT1597" s="215" t="s">
        <v>168</v>
      </c>
      <c r="AU1597" s="215" t="s">
        <v>176</v>
      </c>
      <c r="AV1597" s="12" t="s">
        <v>22</v>
      </c>
      <c r="AW1597" s="12" t="s">
        <v>37</v>
      </c>
      <c r="AX1597" s="12" t="s">
        <v>73</v>
      </c>
      <c r="AY1597" s="215" t="s">
        <v>159</v>
      </c>
    </row>
    <row r="1598" spans="2:51" s="12" customFormat="1" ht="13.5">
      <c r="B1598" s="204"/>
      <c r="C1598" s="205"/>
      <c r="D1598" s="206" t="s">
        <v>168</v>
      </c>
      <c r="E1598" s="207" t="s">
        <v>20</v>
      </c>
      <c r="F1598" s="208" t="s">
        <v>623</v>
      </c>
      <c r="G1598" s="205"/>
      <c r="H1598" s="209" t="s">
        <v>20</v>
      </c>
      <c r="I1598" s="210"/>
      <c r="J1598" s="205"/>
      <c r="K1598" s="205"/>
      <c r="L1598" s="211"/>
      <c r="M1598" s="212"/>
      <c r="N1598" s="213"/>
      <c r="O1598" s="213"/>
      <c r="P1598" s="213"/>
      <c r="Q1598" s="213"/>
      <c r="R1598" s="213"/>
      <c r="S1598" s="213"/>
      <c r="T1598" s="214"/>
      <c r="AT1598" s="215" t="s">
        <v>168</v>
      </c>
      <c r="AU1598" s="215" t="s">
        <v>176</v>
      </c>
      <c r="AV1598" s="12" t="s">
        <v>22</v>
      </c>
      <c r="AW1598" s="12" t="s">
        <v>37</v>
      </c>
      <c r="AX1598" s="12" t="s">
        <v>73</v>
      </c>
      <c r="AY1598" s="215" t="s">
        <v>159</v>
      </c>
    </row>
    <row r="1599" spans="2:51" s="13" customFormat="1" ht="13.5">
      <c r="B1599" s="216"/>
      <c r="C1599" s="217"/>
      <c r="D1599" s="206" t="s">
        <v>168</v>
      </c>
      <c r="E1599" s="240" t="s">
        <v>20</v>
      </c>
      <c r="F1599" s="238" t="s">
        <v>1621</v>
      </c>
      <c r="G1599" s="217"/>
      <c r="H1599" s="239">
        <v>33.538</v>
      </c>
      <c r="I1599" s="222"/>
      <c r="J1599" s="217"/>
      <c r="K1599" s="217"/>
      <c r="L1599" s="223"/>
      <c r="M1599" s="224"/>
      <c r="N1599" s="225"/>
      <c r="O1599" s="225"/>
      <c r="P1599" s="225"/>
      <c r="Q1599" s="225"/>
      <c r="R1599" s="225"/>
      <c r="S1599" s="225"/>
      <c r="T1599" s="226"/>
      <c r="AT1599" s="227" t="s">
        <v>168</v>
      </c>
      <c r="AU1599" s="227" t="s">
        <v>176</v>
      </c>
      <c r="AV1599" s="13" t="s">
        <v>81</v>
      </c>
      <c r="AW1599" s="13" t="s">
        <v>37</v>
      </c>
      <c r="AX1599" s="13" t="s">
        <v>73</v>
      </c>
      <c r="AY1599" s="227" t="s">
        <v>159</v>
      </c>
    </row>
    <row r="1600" spans="2:51" s="13" customFormat="1" ht="13.5">
      <c r="B1600" s="216"/>
      <c r="C1600" s="217"/>
      <c r="D1600" s="206" t="s">
        <v>168</v>
      </c>
      <c r="E1600" s="240" t="s">
        <v>20</v>
      </c>
      <c r="F1600" s="238" t="s">
        <v>1622</v>
      </c>
      <c r="G1600" s="217"/>
      <c r="H1600" s="239">
        <v>9.84</v>
      </c>
      <c r="I1600" s="222"/>
      <c r="J1600" s="217"/>
      <c r="K1600" s="217"/>
      <c r="L1600" s="223"/>
      <c r="M1600" s="224"/>
      <c r="N1600" s="225"/>
      <c r="O1600" s="225"/>
      <c r="P1600" s="225"/>
      <c r="Q1600" s="225"/>
      <c r="R1600" s="225"/>
      <c r="S1600" s="225"/>
      <c r="T1600" s="226"/>
      <c r="AT1600" s="227" t="s">
        <v>168</v>
      </c>
      <c r="AU1600" s="227" t="s">
        <v>176</v>
      </c>
      <c r="AV1600" s="13" t="s">
        <v>81</v>
      </c>
      <c r="AW1600" s="13" t="s">
        <v>37</v>
      </c>
      <c r="AX1600" s="13" t="s">
        <v>73</v>
      </c>
      <c r="AY1600" s="227" t="s">
        <v>159</v>
      </c>
    </row>
    <row r="1601" spans="2:51" s="12" customFormat="1" ht="13.5">
      <c r="B1601" s="204"/>
      <c r="C1601" s="205"/>
      <c r="D1601" s="206" t="s">
        <v>168</v>
      </c>
      <c r="E1601" s="207" t="s">
        <v>20</v>
      </c>
      <c r="F1601" s="208" t="s">
        <v>627</v>
      </c>
      <c r="G1601" s="205"/>
      <c r="H1601" s="209" t="s">
        <v>20</v>
      </c>
      <c r="I1601" s="210"/>
      <c r="J1601" s="205"/>
      <c r="K1601" s="205"/>
      <c r="L1601" s="211"/>
      <c r="M1601" s="212"/>
      <c r="N1601" s="213"/>
      <c r="O1601" s="213"/>
      <c r="P1601" s="213"/>
      <c r="Q1601" s="213"/>
      <c r="R1601" s="213"/>
      <c r="S1601" s="213"/>
      <c r="T1601" s="214"/>
      <c r="AT1601" s="215" t="s">
        <v>168</v>
      </c>
      <c r="AU1601" s="215" t="s">
        <v>176</v>
      </c>
      <c r="AV1601" s="12" t="s">
        <v>22</v>
      </c>
      <c r="AW1601" s="12" t="s">
        <v>37</v>
      </c>
      <c r="AX1601" s="12" t="s">
        <v>73</v>
      </c>
      <c r="AY1601" s="215" t="s">
        <v>159</v>
      </c>
    </row>
    <row r="1602" spans="2:51" s="13" customFormat="1" ht="13.5">
      <c r="B1602" s="216"/>
      <c r="C1602" s="217"/>
      <c r="D1602" s="206" t="s">
        <v>168</v>
      </c>
      <c r="E1602" s="240" t="s">
        <v>20</v>
      </c>
      <c r="F1602" s="238" t="s">
        <v>1623</v>
      </c>
      <c r="G1602" s="217"/>
      <c r="H1602" s="239">
        <v>16.683</v>
      </c>
      <c r="I1602" s="222"/>
      <c r="J1602" s="217"/>
      <c r="K1602" s="217"/>
      <c r="L1602" s="223"/>
      <c r="M1602" s="224"/>
      <c r="N1602" s="225"/>
      <c r="O1602" s="225"/>
      <c r="P1602" s="225"/>
      <c r="Q1602" s="225"/>
      <c r="R1602" s="225"/>
      <c r="S1602" s="225"/>
      <c r="T1602" s="226"/>
      <c r="AT1602" s="227" t="s">
        <v>168</v>
      </c>
      <c r="AU1602" s="227" t="s">
        <v>176</v>
      </c>
      <c r="AV1602" s="13" t="s">
        <v>81</v>
      </c>
      <c r="AW1602" s="13" t="s">
        <v>37</v>
      </c>
      <c r="AX1602" s="13" t="s">
        <v>73</v>
      </c>
      <c r="AY1602" s="227" t="s">
        <v>159</v>
      </c>
    </row>
    <row r="1603" spans="2:51" s="13" customFormat="1" ht="13.5">
      <c r="B1603" s="216"/>
      <c r="C1603" s="217"/>
      <c r="D1603" s="206" t="s">
        <v>168</v>
      </c>
      <c r="E1603" s="240" t="s">
        <v>20</v>
      </c>
      <c r="F1603" s="238" t="s">
        <v>1624</v>
      </c>
      <c r="G1603" s="217"/>
      <c r="H1603" s="239">
        <v>28.093</v>
      </c>
      <c r="I1603" s="222"/>
      <c r="J1603" s="217"/>
      <c r="K1603" s="217"/>
      <c r="L1603" s="223"/>
      <c r="M1603" s="224"/>
      <c r="N1603" s="225"/>
      <c r="O1603" s="225"/>
      <c r="P1603" s="225"/>
      <c r="Q1603" s="225"/>
      <c r="R1603" s="225"/>
      <c r="S1603" s="225"/>
      <c r="T1603" s="226"/>
      <c r="AT1603" s="227" t="s">
        <v>168</v>
      </c>
      <c r="AU1603" s="227" t="s">
        <v>176</v>
      </c>
      <c r="AV1603" s="13" t="s">
        <v>81</v>
      </c>
      <c r="AW1603" s="13" t="s">
        <v>37</v>
      </c>
      <c r="AX1603" s="13" t="s">
        <v>73</v>
      </c>
      <c r="AY1603" s="227" t="s">
        <v>159</v>
      </c>
    </row>
    <row r="1604" spans="2:51" s="13" customFormat="1" ht="13.5">
      <c r="B1604" s="216"/>
      <c r="C1604" s="217"/>
      <c r="D1604" s="206" t="s">
        <v>168</v>
      </c>
      <c r="E1604" s="240" t="s">
        <v>20</v>
      </c>
      <c r="F1604" s="238" t="s">
        <v>1625</v>
      </c>
      <c r="G1604" s="217"/>
      <c r="H1604" s="239">
        <v>24</v>
      </c>
      <c r="I1604" s="222"/>
      <c r="J1604" s="217"/>
      <c r="K1604" s="217"/>
      <c r="L1604" s="223"/>
      <c r="M1604" s="224"/>
      <c r="N1604" s="225"/>
      <c r="O1604" s="225"/>
      <c r="P1604" s="225"/>
      <c r="Q1604" s="225"/>
      <c r="R1604" s="225"/>
      <c r="S1604" s="225"/>
      <c r="T1604" s="226"/>
      <c r="AT1604" s="227" t="s">
        <v>168</v>
      </c>
      <c r="AU1604" s="227" t="s">
        <v>176</v>
      </c>
      <c r="AV1604" s="13" t="s">
        <v>81</v>
      </c>
      <c r="AW1604" s="13" t="s">
        <v>37</v>
      </c>
      <c r="AX1604" s="13" t="s">
        <v>73</v>
      </c>
      <c r="AY1604" s="227" t="s">
        <v>159</v>
      </c>
    </row>
    <row r="1605" spans="2:51" s="12" customFormat="1" ht="13.5">
      <c r="B1605" s="204"/>
      <c r="C1605" s="205"/>
      <c r="D1605" s="206" t="s">
        <v>168</v>
      </c>
      <c r="E1605" s="207" t="s">
        <v>20</v>
      </c>
      <c r="F1605" s="208" t="s">
        <v>630</v>
      </c>
      <c r="G1605" s="205"/>
      <c r="H1605" s="209" t="s">
        <v>20</v>
      </c>
      <c r="I1605" s="210"/>
      <c r="J1605" s="205"/>
      <c r="K1605" s="205"/>
      <c r="L1605" s="211"/>
      <c r="M1605" s="212"/>
      <c r="N1605" s="213"/>
      <c r="O1605" s="213"/>
      <c r="P1605" s="213"/>
      <c r="Q1605" s="213"/>
      <c r="R1605" s="213"/>
      <c r="S1605" s="213"/>
      <c r="T1605" s="214"/>
      <c r="AT1605" s="215" t="s">
        <v>168</v>
      </c>
      <c r="AU1605" s="215" t="s">
        <v>176</v>
      </c>
      <c r="AV1605" s="12" t="s">
        <v>22</v>
      </c>
      <c r="AW1605" s="12" t="s">
        <v>37</v>
      </c>
      <c r="AX1605" s="12" t="s">
        <v>73</v>
      </c>
      <c r="AY1605" s="215" t="s">
        <v>159</v>
      </c>
    </row>
    <row r="1606" spans="2:51" s="13" customFormat="1" ht="13.5">
      <c r="B1606" s="216"/>
      <c r="C1606" s="217"/>
      <c r="D1606" s="206" t="s">
        <v>168</v>
      </c>
      <c r="E1606" s="240" t="s">
        <v>20</v>
      </c>
      <c r="F1606" s="238" t="s">
        <v>1626</v>
      </c>
      <c r="G1606" s="217"/>
      <c r="H1606" s="239">
        <v>8.7</v>
      </c>
      <c r="I1606" s="222"/>
      <c r="J1606" s="217"/>
      <c r="K1606" s="217"/>
      <c r="L1606" s="223"/>
      <c r="M1606" s="224"/>
      <c r="N1606" s="225"/>
      <c r="O1606" s="225"/>
      <c r="P1606" s="225"/>
      <c r="Q1606" s="225"/>
      <c r="R1606" s="225"/>
      <c r="S1606" s="225"/>
      <c r="T1606" s="226"/>
      <c r="AT1606" s="227" t="s">
        <v>168</v>
      </c>
      <c r="AU1606" s="227" t="s">
        <v>176</v>
      </c>
      <c r="AV1606" s="13" t="s">
        <v>81</v>
      </c>
      <c r="AW1606" s="13" t="s">
        <v>37</v>
      </c>
      <c r="AX1606" s="13" t="s">
        <v>73</v>
      </c>
      <c r="AY1606" s="227" t="s">
        <v>159</v>
      </c>
    </row>
    <row r="1607" spans="2:51" s="13" customFormat="1" ht="13.5">
      <c r="B1607" s="216"/>
      <c r="C1607" s="217"/>
      <c r="D1607" s="206" t="s">
        <v>168</v>
      </c>
      <c r="E1607" s="240" t="s">
        <v>20</v>
      </c>
      <c r="F1607" s="238" t="s">
        <v>1627</v>
      </c>
      <c r="G1607" s="217"/>
      <c r="H1607" s="239">
        <v>43.456</v>
      </c>
      <c r="I1607" s="222"/>
      <c r="J1607" s="217"/>
      <c r="K1607" s="217"/>
      <c r="L1607" s="223"/>
      <c r="M1607" s="224"/>
      <c r="N1607" s="225"/>
      <c r="O1607" s="225"/>
      <c r="P1607" s="225"/>
      <c r="Q1607" s="225"/>
      <c r="R1607" s="225"/>
      <c r="S1607" s="225"/>
      <c r="T1607" s="226"/>
      <c r="AT1607" s="227" t="s">
        <v>168</v>
      </c>
      <c r="AU1607" s="227" t="s">
        <v>176</v>
      </c>
      <c r="AV1607" s="13" t="s">
        <v>81</v>
      </c>
      <c r="AW1607" s="13" t="s">
        <v>37</v>
      </c>
      <c r="AX1607" s="13" t="s">
        <v>73</v>
      </c>
      <c r="AY1607" s="227" t="s">
        <v>159</v>
      </c>
    </row>
    <row r="1608" spans="2:51" s="12" customFormat="1" ht="13.5">
      <c r="B1608" s="204"/>
      <c r="C1608" s="205"/>
      <c r="D1608" s="206" t="s">
        <v>168</v>
      </c>
      <c r="E1608" s="207" t="s">
        <v>20</v>
      </c>
      <c r="F1608" s="208" t="s">
        <v>633</v>
      </c>
      <c r="G1608" s="205"/>
      <c r="H1608" s="209" t="s">
        <v>20</v>
      </c>
      <c r="I1608" s="210"/>
      <c r="J1608" s="205"/>
      <c r="K1608" s="205"/>
      <c r="L1608" s="211"/>
      <c r="M1608" s="212"/>
      <c r="N1608" s="213"/>
      <c r="O1608" s="213"/>
      <c r="P1608" s="213"/>
      <c r="Q1608" s="213"/>
      <c r="R1608" s="213"/>
      <c r="S1608" s="213"/>
      <c r="T1608" s="214"/>
      <c r="AT1608" s="215" t="s">
        <v>168</v>
      </c>
      <c r="AU1608" s="215" t="s">
        <v>176</v>
      </c>
      <c r="AV1608" s="12" t="s">
        <v>22</v>
      </c>
      <c r="AW1608" s="12" t="s">
        <v>37</v>
      </c>
      <c r="AX1608" s="12" t="s">
        <v>73</v>
      </c>
      <c r="AY1608" s="215" t="s">
        <v>159</v>
      </c>
    </row>
    <row r="1609" spans="2:51" s="13" customFormat="1" ht="13.5">
      <c r="B1609" s="216"/>
      <c r="C1609" s="217"/>
      <c r="D1609" s="206" t="s">
        <v>168</v>
      </c>
      <c r="E1609" s="240" t="s">
        <v>20</v>
      </c>
      <c r="F1609" s="238" t="s">
        <v>1628</v>
      </c>
      <c r="G1609" s="217"/>
      <c r="H1609" s="239">
        <v>24.67</v>
      </c>
      <c r="I1609" s="222"/>
      <c r="J1609" s="217"/>
      <c r="K1609" s="217"/>
      <c r="L1609" s="223"/>
      <c r="M1609" s="224"/>
      <c r="N1609" s="225"/>
      <c r="O1609" s="225"/>
      <c r="P1609" s="225"/>
      <c r="Q1609" s="225"/>
      <c r="R1609" s="225"/>
      <c r="S1609" s="225"/>
      <c r="T1609" s="226"/>
      <c r="AT1609" s="227" t="s">
        <v>168</v>
      </c>
      <c r="AU1609" s="227" t="s">
        <v>176</v>
      </c>
      <c r="AV1609" s="13" t="s">
        <v>81</v>
      </c>
      <c r="AW1609" s="13" t="s">
        <v>37</v>
      </c>
      <c r="AX1609" s="13" t="s">
        <v>73</v>
      </c>
      <c r="AY1609" s="227" t="s">
        <v>159</v>
      </c>
    </row>
    <row r="1610" spans="2:51" s="13" customFormat="1" ht="13.5">
      <c r="B1610" s="216"/>
      <c r="C1610" s="217"/>
      <c r="D1610" s="206" t="s">
        <v>168</v>
      </c>
      <c r="E1610" s="240" t="s">
        <v>20</v>
      </c>
      <c r="F1610" s="238" t="s">
        <v>1629</v>
      </c>
      <c r="G1610" s="217"/>
      <c r="H1610" s="239">
        <v>44.805</v>
      </c>
      <c r="I1610" s="222"/>
      <c r="J1610" s="217"/>
      <c r="K1610" s="217"/>
      <c r="L1610" s="223"/>
      <c r="M1610" s="224"/>
      <c r="N1610" s="225"/>
      <c r="O1610" s="225"/>
      <c r="P1610" s="225"/>
      <c r="Q1610" s="225"/>
      <c r="R1610" s="225"/>
      <c r="S1610" s="225"/>
      <c r="T1610" s="226"/>
      <c r="AT1610" s="227" t="s">
        <v>168</v>
      </c>
      <c r="AU1610" s="227" t="s">
        <v>176</v>
      </c>
      <c r="AV1610" s="13" t="s">
        <v>81</v>
      </c>
      <c r="AW1610" s="13" t="s">
        <v>37</v>
      </c>
      <c r="AX1610" s="13" t="s">
        <v>73</v>
      </c>
      <c r="AY1610" s="227" t="s">
        <v>159</v>
      </c>
    </row>
    <row r="1611" spans="2:51" s="13" customFormat="1" ht="13.5">
      <c r="B1611" s="216"/>
      <c r="C1611" s="217"/>
      <c r="D1611" s="206" t="s">
        <v>168</v>
      </c>
      <c r="E1611" s="240" t="s">
        <v>20</v>
      </c>
      <c r="F1611" s="238" t="s">
        <v>1630</v>
      </c>
      <c r="G1611" s="217"/>
      <c r="H1611" s="239">
        <v>3.5</v>
      </c>
      <c r="I1611" s="222"/>
      <c r="J1611" s="217"/>
      <c r="K1611" s="217"/>
      <c r="L1611" s="223"/>
      <c r="M1611" s="224"/>
      <c r="N1611" s="225"/>
      <c r="O1611" s="225"/>
      <c r="P1611" s="225"/>
      <c r="Q1611" s="225"/>
      <c r="R1611" s="225"/>
      <c r="S1611" s="225"/>
      <c r="T1611" s="226"/>
      <c r="AT1611" s="227" t="s">
        <v>168</v>
      </c>
      <c r="AU1611" s="227" t="s">
        <v>176</v>
      </c>
      <c r="AV1611" s="13" t="s">
        <v>81</v>
      </c>
      <c r="AW1611" s="13" t="s">
        <v>37</v>
      </c>
      <c r="AX1611" s="13" t="s">
        <v>73</v>
      </c>
      <c r="AY1611" s="227" t="s">
        <v>159</v>
      </c>
    </row>
    <row r="1612" spans="2:51" s="12" customFormat="1" ht="13.5">
      <c r="B1612" s="204"/>
      <c r="C1612" s="205"/>
      <c r="D1612" s="206" t="s">
        <v>168</v>
      </c>
      <c r="E1612" s="207" t="s">
        <v>20</v>
      </c>
      <c r="F1612" s="208" t="s">
        <v>637</v>
      </c>
      <c r="G1612" s="205"/>
      <c r="H1612" s="209" t="s">
        <v>20</v>
      </c>
      <c r="I1612" s="210"/>
      <c r="J1612" s="205"/>
      <c r="K1612" s="205"/>
      <c r="L1612" s="211"/>
      <c r="M1612" s="212"/>
      <c r="N1612" s="213"/>
      <c r="O1612" s="213"/>
      <c r="P1612" s="213"/>
      <c r="Q1612" s="213"/>
      <c r="R1612" s="213"/>
      <c r="S1612" s="213"/>
      <c r="T1612" s="214"/>
      <c r="AT1612" s="215" t="s">
        <v>168</v>
      </c>
      <c r="AU1612" s="215" t="s">
        <v>176</v>
      </c>
      <c r="AV1612" s="12" t="s">
        <v>22</v>
      </c>
      <c r="AW1612" s="12" t="s">
        <v>37</v>
      </c>
      <c r="AX1612" s="12" t="s">
        <v>73</v>
      </c>
      <c r="AY1612" s="215" t="s">
        <v>159</v>
      </c>
    </row>
    <row r="1613" spans="2:51" s="13" customFormat="1" ht="13.5">
      <c r="B1613" s="216"/>
      <c r="C1613" s="217"/>
      <c r="D1613" s="206" t="s">
        <v>168</v>
      </c>
      <c r="E1613" s="240" t="s">
        <v>20</v>
      </c>
      <c r="F1613" s="238" t="s">
        <v>1631</v>
      </c>
      <c r="G1613" s="217"/>
      <c r="H1613" s="239">
        <v>61.045</v>
      </c>
      <c r="I1613" s="222"/>
      <c r="J1613" s="217"/>
      <c r="K1613" s="217"/>
      <c r="L1613" s="223"/>
      <c r="M1613" s="224"/>
      <c r="N1613" s="225"/>
      <c r="O1613" s="225"/>
      <c r="P1613" s="225"/>
      <c r="Q1613" s="225"/>
      <c r="R1613" s="225"/>
      <c r="S1613" s="225"/>
      <c r="T1613" s="226"/>
      <c r="AT1613" s="227" t="s">
        <v>168</v>
      </c>
      <c r="AU1613" s="227" t="s">
        <v>176</v>
      </c>
      <c r="AV1613" s="13" t="s">
        <v>81</v>
      </c>
      <c r="AW1613" s="13" t="s">
        <v>37</v>
      </c>
      <c r="AX1613" s="13" t="s">
        <v>73</v>
      </c>
      <c r="AY1613" s="227" t="s">
        <v>159</v>
      </c>
    </row>
    <row r="1614" spans="2:51" s="13" customFormat="1" ht="13.5">
      <c r="B1614" s="216"/>
      <c r="C1614" s="217"/>
      <c r="D1614" s="206" t="s">
        <v>168</v>
      </c>
      <c r="E1614" s="240" t="s">
        <v>20</v>
      </c>
      <c r="F1614" s="238" t="s">
        <v>1632</v>
      </c>
      <c r="G1614" s="217"/>
      <c r="H1614" s="239">
        <v>18.543</v>
      </c>
      <c r="I1614" s="222"/>
      <c r="J1614" s="217"/>
      <c r="K1614" s="217"/>
      <c r="L1614" s="223"/>
      <c r="M1614" s="224"/>
      <c r="N1614" s="225"/>
      <c r="O1614" s="225"/>
      <c r="P1614" s="225"/>
      <c r="Q1614" s="225"/>
      <c r="R1614" s="225"/>
      <c r="S1614" s="225"/>
      <c r="T1614" s="226"/>
      <c r="AT1614" s="227" t="s">
        <v>168</v>
      </c>
      <c r="AU1614" s="227" t="s">
        <v>176</v>
      </c>
      <c r="AV1614" s="13" t="s">
        <v>81</v>
      </c>
      <c r="AW1614" s="13" t="s">
        <v>37</v>
      </c>
      <c r="AX1614" s="13" t="s">
        <v>73</v>
      </c>
      <c r="AY1614" s="227" t="s">
        <v>159</v>
      </c>
    </row>
    <row r="1615" spans="2:51" s="13" customFormat="1" ht="13.5">
      <c r="B1615" s="216"/>
      <c r="C1615" s="217"/>
      <c r="D1615" s="218" t="s">
        <v>168</v>
      </c>
      <c r="E1615" s="219" t="s">
        <v>20</v>
      </c>
      <c r="F1615" s="220" t="s">
        <v>1633</v>
      </c>
      <c r="G1615" s="217"/>
      <c r="H1615" s="221">
        <v>5</v>
      </c>
      <c r="I1615" s="222"/>
      <c r="J1615" s="217"/>
      <c r="K1615" s="217"/>
      <c r="L1615" s="223"/>
      <c r="M1615" s="224"/>
      <c r="N1615" s="225"/>
      <c r="O1615" s="225"/>
      <c r="P1615" s="225"/>
      <c r="Q1615" s="225"/>
      <c r="R1615" s="225"/>
      <c r="S1615" s="225"/>
      <c r="T1615" s="226"/>
      <c r="AT1615" s="227" t="s">
        <v>168</v>
      </c>
      <c r="AU1615" s="227" t="s">
        <v>176</v>
      </c>
      <c r="AV1615" s="13" t="s">
        <v>81</v>
      </c>
      <c r="AW1615" s="13" t="s">
        <v>37</v>
      </c>
      <c r="AX1615" s="13" t="s">
        <v>73</v>
      </c>
      <c r="AY1615" s="227" t="s">
        <v>159</v>
      </c>
    </row>
    <row r="1616" spans="2:65" s="1" customFormat="1" ht="22.5" customHeight="1">
      <c r="B1616" s="34"/>
      <c r="C1616" s="192" t="s">
        <v>1634</v>
      </c>
      <c r="D1616" s="192" t="s">
        <v>161</v>
      </c>
      <c r="E1616" s="193" t="s">
        <v>1635</v>
      </c>
      <c r="F1616" s="194" t="s">
        <v>1636</v>
      </c>
      <c r="G1616" s="195" t="s">
        <v>235</v>
      </c>
      <c r="H1616" s="196">
        <v>46.36</v>
      </c>
      <c r="I1616" s="197"/>
      <c r="J1616" s="198">
        <f>ROUND(I1616*H1616,2)</f>
        <v>0</v>
      </c>
      <c r="K1616" s="194" t="s">
        <v>165</v>
      </c>
      <c r="L1616" s="54"/>
      <c r="M1616" s="199" t="s">
        <v>20</v>
      </c>
      <c r="N1616" s="200" t="s">
        <v>44</v>
      </c>
      <c r="O1616" s="35"/>
      <c r="P1616" s="201">
        <f>O1616*H1616</f>
        <v>0</v>
      </c>
      <c r="Q1616" s="201">
        <v>0</v>
      </c>
      <c r="R1616" s="201">
        <f>Q1616*H1616</f>
        <v>0</v>
      </c>
      <c r="S1616" s="201">
        <v>0.061</v>
      </c>
      <c r="T1616" s="202">
        <f>S1616*H1616</f>
        <v>2.82796</v>
      </c>
      <c r="AR1616" s="17" t="s">
        <v>166</v>
      </c>
      <c r="AT1616" s="17" t="s">
        <v>161</v>
      </c>
      <c r="AU1616" s="17" t="s">
        <v>176</v>
      </c>
      <c r="AY1616" s="17" t="s">
        <v>159</v>
      </c>
      <c r="BE1616" s="203">
        <f>IF(N1616="základní",J1616,0)</f>
        <v>0</v>
      </c>
      <c r="BF1616" s="203">
        <f>IF(N1616="snížená",J1616,0)</f>
        <v>0</v>
      </c>
      <c r="BG1616" s="203">
        <f>IF(N1616="zákl. přenesená",J1616,0)</f>
        <v>0</v>
      </c>
      <c r="BH1616" s="203">
        <f>IF(N1616="sníž. přenesená",J1616,0)</f>
        <v>0</v>
      </c>
      <c r="BI1616" s="203">
        <f>IF(N1616="nulová",J1616,0)</f>
        <v>0</v>
      </c>
      <c r="BJ1616" s="17" t="s">
        <v>22</v>
      </c>
      <c r="BK1616" s="203">
        <f>ROUND(I1616*H1616,2)</f>
        <v>0</v>
      </c>
      <c r="BL1616" s="17" t="s">
        <v>166</v>
      </c>
      <c r="BM1616" s="17" t="s">
        <v>1637</v>
      </c>
    </row>
    <row r="1617" spans="2:51" s="12" customFormat="1" ht="27">
      <c r="B1617" s="204"/>
      <c r="C1617" s="205"/>
      <c r="D1617" s="206" t="s">
        <v>168</v>
      </c>
      <c r="E1617" s="207" t="s">
        <v>20</v>
      </c>
      <c r="F1617" s="208" t="s">
        <v>1107</v>
      </c>
      <c r="G1617" s="205"/>
      <c r="H1617" s="209" t="s">
        <v>20</v>
      </c>
      <c r="I1617" s="210"/>
      <c r="J1617" s="205"/>
      <c r="K1617" s="205"/>
      <c r="L1617" s="211"/>
      <c r="M1617" s="212"/>
      <c r="N1617" s="213"/>
      <c r="O1617" s="213"/>
      <c r="P1617" s="213"/>
      <c r="Q1617" s="213"/>
      <c r="R1617" s="213"/>
      <c r="S1617" s="213"/>
      <c r="T1617" s="214"/>
      <c r="AT1617" s="215" t="s">
        <v>168</v>
      </c>
      <c r="AU1617" s="215" t="s">
        <v>176</v>
      </c>
      <c r="AV1617" s="12" t="s">
        <v>22</v>
      </c>
      <c r="AW1617" s="12" t="s">
        <v>37</v>
      </c>
      <c r="AX1617" s="12" t="s">
        <v>73</v>
      </c>
      <c r="AY1617" s="215" t="s">
        <v>159</v>
      </c>
    </row>
    <row r="1618" spans="2:51" s="12" customFormat="1" ht="13.5">
      <c r="B1618" s="204"/>
      <c r="C1618" s="205"/>
      <c r="D1618" s="206" t="s">
        <v>168</v>
      </c>
      <c r="E1618" s="207" t="s">
        <v>20</v>
      </c>
      <c r="F1618" s="208" t="s">
        <v>170</v>
      </c>
      <c r="G1618" s="205"/>
      <c r="H1618" s="209" t="s">
        <v>20</v>
      </c>
      <c r="I1618" s="210"/>
      <c r="J1618" s="205"/>
      <c r="K1618" s="205"/>
      <c r="L1618" s="211"/>
      <c r="M1618" s="212"/>
      <c r="N1618" s="213"/>
      <c r="O1618" s="213"/>
      <c r="P1618" s="213"/>
      <c r="Q1618" s="213"/>
      <c r="R1618" s="213"/>
      <c r="S1618" s="213"/>
      <c r="T1618" s="214"/>
      <c r="AT1618" s="215" t="s">
        <v>168</v>
      </c>
      <c r="AU1618" s="215" t="s">
        <v>176</v>
      </c>
      <c r="AV1618" s="12" t="s">
        <v>22</v>
      </c>
      <c r="AW1618" s="12" t="s">
        <v>37</v>
      </c>
      <c r="AX1618" s="12" t="s">
        <v>73</v>
      </c>
      <c r="AY1618" s="215" t="s">
        <v>159</v>
      </c>
    </row>
    <row r="1619" spans="2:51" s="12" customFormat="1" ht="13.5">
      <c r="B1619" s="204"/>
      <c r="C1619" s="205"/>
      <c r="D1619" s="206" t="s">
        <v>168</v>
      </c>
      <c r="E1619" s="207" t="s">
        <v>20</v>
      </c>
      <c r="F1619" s="208" t="s">
        <v>1638</v>
      </c>
      <c r="G1619" s="205"/>
      <c r="H1619" s="209" t="s">
        <v>20</v>
      </c>
      <c r="I1619" s="210"/>
      <c r="J1619" s="205"/>
      <c r="K1619" s="205"/>
      <c r="L1619" s="211"/>
      <c r="M1619" s="212"/>
      <c r="N1619" s="213"/>
      <c r="O1619" s="213"/>
      <c r="P1619" s="213"/>
      <c r="Q1619" s="213"/>
      <c r="R1619" s="213"/>
      <c r="S1619" s="213"/>
      <c r="T1619" s="214"/>
      <c r="AT1619" s="215" t="s">
        <v>168</v>
      </c>
      <c r="AU1619" s="215" t="s">
        <v>176</v>
      </c>
      <c r="AV1619" s="12" t="s">
        <v>22</v>
      </c>
      <c r="AW1619" s="12" t="s">
        <v>37</v>
      </c>
      <c r="AX1619" s="12" t="s">
        <v>73</v>
      </c>
      <c r="AY1619" s="215" t="s">
        <v>159</v>
      </c>
    </row>
    <row r="1620" spans="2:51" s="12" customFormat="1" ht="13.5">
      <c r="B1620" s="204"/>
      <c r="C1620" s="205"/>
      <c r="D1620" s="206" t="s">
        <v>168</v>
      </c>
      <c r="E1620" s="207" t="s">
        <v>20</v>
      </c>
      <c r="F1620" s="208" t="s">
        <v>1639</v>
      </c>
      <c r="G1620" s="205"/>
      <c r="H1620" s="209" t="s">
        <v>20</v>
      </c>
      <c r="I1620" s="210"/>
      <c r="J1620" s="205"/>
      <c r="K1620" s="205"/>
      <c r="L1620" s="211"/>
      <c r="M1620" s="212"/>
      <c r="N1620" s="213"/>
      <c r="O1620" s="213"/>
      <c r="P1620" s="213"/>
      <c r="Q1620" s="213"/>
      <c r="R1620" s="213"/>
      <c r="S1620" s="213"/>
      <c r="T1620" s="214"/>
      <c r="AT1620" s="215" t="s">
        <v>168</v>
      </c>
      <c r="AU1620" s="215" t="s">
        <v>176</v>
      </c>
      <c r="AV1620" s="12" t="s">
        <v>22</v>
      </c>
      <c r="AW1620" s="12" t="s">
        <v>37</v>
      </c>
      <c r="AX1620" s="12" t="s">
        <v>73</v>
      </c>
      <c r="AY1620" s="215" t="s">
        <v>159</v>
      </c>
    </row>
    <row r="1621" spans="2:51" s="13" customFormat="1" ht="13.5">
      <c r="B1621" s="216"/>
      <c r="C1621" s="217"/>
      <c r="D1621" s="218" t="s">
        <v>168</v>
      </c>
      <c r="E1621" s="219" t="s">
        <v>20</v>
      </c>
      <c r="F1621" s="220" t="s">
        <v>1640</v>
      </c>
      <c r="G1621" s="217"/>
      <c r="H1621" s="221">
        <v>46.36</v>
      </c>
      <c r="I1621" s="222"/>
      <c r="J1621" s="217"/>
      <c r="K1621" s="217"/>
      <c r="L1621" s="223"/>
      <c r="M1621" s="224"/>
      <c r="N1621" s="225"/>
      <c r="O1621" s="225"/>
      <c r="P1621" s="225"/>
      <c r="Q1621" s="225"/>
      <c r="R1621" s="225"/>
      <c r="S1621" s="225"/>
      <c r="T1621" s="226"/>
      <c r="AT1621" s="227" t="s">
        <v>168</v>
      </c>
      <c r="AU1621" s="227" t="s">
        <v>176</v>
      </c>
      <c r="AV1621" s="13" t="s">
        <v>81</v>
      </c>
      <c r="AW1621" s="13" t="s">
        <v>37</v>
      </c>
      <c r="AX1621" s="13" t="s">
        <v>73</v>
      </c>
      <c r="AY1621" s="227" t="s">
        <v>159</v>
      </c>
    </row>
    <row r="1622" spans="2:65" s="1" customFormat="1" ht="22.5" customHeight="1">
      <c r="B1622" s="34"/>
      <c r="C1622" s="192" t="s">
        <v>1641</v>
      </c>
      <c r="D1622" s="192" t="s">
        <v>161</v>
      </c>
      <c r="E1622" s="193" t="s">
        <v>1642</v>
      </c>
      <c r="F1622" s="194" t="s">
        <v>1643</v>
      </c>
      <c r="G1622" s="195" t="s">
        <v>235</v>
      </c>
      <c r="H1622" s="196">
        <v>5.558</v>
      </c>
      <c r="I1622" s="197"/>
      <c r="J1622" s="198">
        <f>ROUND(I1622*H1622,2)</f>
        <v>0</v>
      </c>
      <c r="K1622" s="194" t="s">
        <v>165</v>
      </c>
      <c r="L1622" s="54"/>
      <c r="M1622" s="199" t="s">
        <v>20</v>
      </c>
      <c r="N1622" s="200" t="s">
        <v>44</v>
      </c>
      <c r="O1622" s="35"/>
      <c r="P1622" s="201">
        <f>O1622*H1622</f>
        <v>0</v>
      </c>
      <c r="Q1622" s="201">
        <v>0</v>
      </c>
      <c r="R1622" s="201">
        <f>Q1622*H1622</f>
        <v>0</v>
      </c>
      <c r="S1622" s="201">
        <v>0.061</v>
      </c>
      <c r="T1622" s="202">
        <f>S1622*H1622</f>
        <v>0.339038</v>
      </c>
      <c r="AR1622" s="17" t="s">
        <v>166</v>
      </c>
      <c r="AT1622" s="17" t="s">
        <v>161</v>
      </c>
      <c r="AU1622" s="17" t="s">
        <v>176</v>
      </c>
      <c r="AY1622" s="17" t="s">
        <v>159</v>
      </c>
      <c r="BE1622" s="203">
        <f>IF(N1622="základní",J1622,0)</f>
        <v>0</v>
      </c>
      <c r="BF1622" s="203">
        <f>IF(N1622="snížená",J1622,0)</f>
        <v>0</v>
      </c>
      <c r="BG1622" s="203">
        <f>IF(N1622="zákl. přenesená",J1622,0)</f>
        <v>0</v>
      </c>
      <c r="BH1622" s="203">
        <f>IF(N1622="sníž. přenesená",J1622,0)</f>
        <v>0</v>
      </c>
      <c r="BI1622" s="203">
        <f>IF(N1622="nulová",J1622,0)</f>
        <v>0</v>
      </c>
      <c r="BJ1622" s="17" t="s">
        <v>22</v>
      </c>
      <c r="BK1622" s="203">
        <f>ROUND(I1622*H1622,2)</f>
        <v>0</v>
      </c>
      <c r="BL1622" s="17" t="s">
        <v>166</v>
      </c>
      <c r="BM1622" s="17" t="s">
        <v>1644</v>
      </c>
    </row>
    <row r="1623" spans="2:51" s="12" customFormat="1" ht="27">
      <c r="B1623" s="204"/>
      <c r="C1623" s="205"/>
      <c r="D1623" s="206" t="s">
        <v>168</v>
      </c>
      <c r="E1623" s="207" t="s">
        <v>20</v>
      </c>
      <c r="F1623" s="208" t="s">
        <v>1150</v>
      </c>
      <c r="G1623" s="205"/>
      <c r="H1623" s="209" t="s">
        <v>20</v>
      </c>
      <c r="I1623" s="210"/>
      <c r="J1623" s="205"/>
      <c r="K1623" s="205"/>
      <c r="L1623" s="211"/>
      <c r="M1623" s="212"/>
      <c r="N1623" s="213"/>
      <c r="O1623" s="213"/>
      <c r="P1623" s="213"/>
      <c r="Q1623" s="213"/>
      <c r="R1623" s="213"/>
      <c r="S1623" s="213"/>
      <c r="T1623" s="214"/>
      <c r="AT1623" s="215" t="s">
        <v>168</v>
      </c>
      <c r="AU1623" s="215" t="s">
        <v>176</v>
      </c>
      <c r="AV1623" s="12" t="s">
        <v>22</v>
      </c>
      <c r="AW1623" s="12" t="s">
        <v>37</v>
      </c>
      <c r="AX1623" s="12" t="s">
        <v>73</v>
      </c>
      <c r="AY1623" s="215" t="s">
        <v>159</v>
      </c>
    </row>
    <row r="1624" spans="2:51" s="12" customFormat="1" ht="13.5">
      <c r="B1624" s="204"/>
      <c r="C1624" s="205"/>
      <c r="D1624" s="206" t="s">
        <v>168</v>
      </c>
      <c r="E1624" s="207" t="s">
        <v>20</v>
      </c>
      <c r="F1624" s="208" t="s">
        <v>170</v>
      </c>
      <c r="G1624" s="205"/>
      <c r="H1624" s="209" t="s">
        <v>20</v>
      </c>
      <c r="I1624" s="210"/>
      <c r="J1624" s="205"/>
      <c r="K1624" s="205"/>
      <c r="L1624" s="211"/>
      <c r="M1624" s="212"/>
      <c r="N1624" s="213"/>
      <c r="O1624" s="213"/>
      <c r="P1624" s="213"/>
      <c r="Q1624" s="213"/>
      <c r="R1624" s="213"/>
      <c r="S1624" s="213"/>
      <c r="T1624" s="214"/>
      <c r="AT1624" s="215" t="s">
        <v>168</v>
      </c>
      <c r="AU1624" s="215" t="s">
        <v>176</v>
      </c>
      <c r="AV1624" s="12" t="s">
        <v>22</v>
      </c>
      <c r="AW1624" s="12" t="s">
        <v>37</v>
      </c>
      <c r="AX1624" s="12" t="s">
        <v>73</v>
      </c>
      <c r="AY1624" s="215" t="s">
        <v>159</v>
      </c>
    </row>
    <row r="1625" spans="2:51" s="12" customFormat="1" ht="13.5">
      <c r="B1625" s="204"/>
      <c r="C1625" s="205"/>
      <c r="D1625" s="206" t="s">
        <v>168</v>
      </c>
      <c r="E1625" s="207" t="s">
        <v>20</v>
      </c>
      <c r="F1625" s="208" t="s">
        <v>1645</v>
      </c>
      <c r="G1625" s="205"/>
      <c r="H1625" s="209" t="s">
        <v>20</v>
      </c>
      <c r="I1625" s="210"/>
      <c r="J1625" s="205"/>
      <c r="K1625" s="205"/>
      <c r="L1625" s="211"/>
      <c r="M1625" s="212"/>
      <c r="N1625" s="213"/>
      <c r="O1625" s="213"/>
      <c r="P1625" s="213"/>
      <c r="Q1625" s="213"/>
      <c r="R1625" s="213"/>
      <c r="S1625" s="213"/>
      <c r="T1625" s="214"/>
      <c r="AT1625" s="215" t="s">
        <v>168</v>
      </c>
      <c r="AU1625" s="215" t="s">
        <v>176</v>
      </c>
      <c r="AV1625" s="12" t="s">
        <v>22</v>
      </c>
      <c r="AW1625" s="12" t="s">
        <v>37</v>
      </c>
      <c r="AX1625" s="12" t="s">
        <v>73</v>
      </c>
      <c r="AY1625" s="215" t="s">
        <v>159</v>
      </c>
    </row>
    <row r="1626" spans="2:51" s="13" customFormat="1" ht="13.5">
      <c r="B1626" s="216"/>
      <c r="C1626" s="217"/>
      <c r="D1626" s="218" t="s">
        <v>168</v>
      </c>
      <c r="E1626" s="219" t="s">
        <v>20</v>
      </c>
      <c r="F1626" s="220" t="s">
        <v>1646</v>
      </c>
      <c r="G1626" s="217"/>
      <c r="H1626" s="221">
        <v>5.558</v>
      </c>
      <c r="I1626" s="222"/>
      <c r="J1626" s="217"/>
      <c r="K1626" s="217"/>
      <c r="L1626" s="223"/>
      <c r="M1626" s="224"/>
      <c r="N1626" s="225"/>
      <c r="O1626" s="225"/>
      <c r="P1626" s="225"/>
      <c r="Q1626" s="225"/>
      <c r="R1626" s="225"/>
      <c r="S1626" s="225"/>
      <c r="T1626" s="226"/>
      <c r="AT1626" s="227" t="s">
        <v>168</v>
      </c>
      <c r="AU1626" s="227" t="s">
        <v>176</v>
      </c>
      <c r="AV1626" s="13" t="s">
        <v>81</v>
      </c>
      <c r="AW1626" s="13" t="s">
        <v>37</v>
      </c>
      <c r="AX1626" s="13" t="s">
        <v>73</v>
      </c>
      <c r="AY1626" s="227" t="s">
        <v>159</v>
      </c>
    </row>
    <row r="1627" spans="2:65" s="1" customFormat="1" ht="22.5" customHeight="1">
      <c r="B1627" s="34"/>
      <c r="C1627" s="192" t="s">
        <v>1647</v>
      </c>
      <c r="D1627" s="192" t="s">
        <v>161</v>
      </c>
      <c r="E1627" s="193" t="s">
        <v>1648</v>
      </c>
      <c r="F1627" s="194" t="s">
        <v>1649</v>
      </c>
      <c r="G1627" s="195" t="s">
        <v>235</v>
      </c>
      <c r="H1627" s="196">
        <v>40.84</v>
      </c>
      <c r="I1627" s="197"/>
      <c r="J1627" s="198">
        <f>ROUND(I1627*H1627,2)</f>
        <v>0</v>
      </c>
      <c r="K1627" s="194" t="s">
        <v>165</v>
      </c>
      <c r="L1627" s="54"/>
      <c r="M1627" s="199" t="s">
        <v>20</v>
      </c>
      <c r="N1627" s="200" t="s">
        <v>44</v>
      </c>
      <c r="O1627" s="35"/>
      <c r="P1627" s="201">
        <f>O1627*H1627</f>
        <v>0</v>
      </c>
      <c r="Q1627" s="201">
        <v>0</v>
      </c>
      <c r="R1627" s="201">
        <f>Q1627*H1627</f>
        <v>0</v>
      </c>
      <c r="S1627" s="201">
        <v>0.05</v>
      </c>
      <c r="T1627" s="202">
        <f>S1627*H1627</f>
        <v>2.0420000000000003</v>
      </c>
      <c r="AR1627" s="17" t="s">
        <v>166</v>
      </c>
      <c r="AT1627" s="17" t="s">
        <v>161</v>
      </c>
      <c r="AU1627" s="17" t="s">
        <v>176</v>
      </c>
      <c r="AY1627" s="17" t="s">
        <v>159</v>
      </c>
      <c r="BE1627" s="203">
        <f>IF(N1627="základní",J1627,0)</f>
        <v>0</v>
      </c>
      <c r="BF1627" s="203">
        <f>IF(N1627="snížená",J1627,0)</f>
        <v>0</v>
      </c>
      <c r="BG1627" s="203">
        <f>IF(N1627="zákl. přenesená",J1627,0)</f>
        <v>0</v>
      </c>
      <c r="BH1627" s="203">
        <f>IF(N1627="sníž. přenesená",J1627,0)</f>
        <v>0</v>
      </c>
      <c r="BI1627" s="203">
        <f>IF(N1627="nulová",J1627,0)</f>
        <v>0</v>
      </c>
      <c r="BJ1627" s="17" t="s">
        <v>22</v>
      </c>
      <c r="BK1627" s="203">
        <f>ROUND(I1627*H1627,2)</f>
        <v>0</v>
      </c>
      <c r="BL1627" s="17" t="s">
        <v>166</v>
      </c>
      <c r="BM1627" s="17" t="s">
        <v>1650</v>
      </c>
    </row>
    <row r="1628" spans="2:51" s="12" customFormat="1" ht="27">
      <c r="B1628" s="204"/>
      <c r="C1628" s="205"/>
      <c r="D1628" s="206" t="s">
        <v>168</v>
      </c>
      <c r="E1628" s="207" t="s">
        <v>20</v>
      </c>
      <c r="F1628" s="208" t="s">
        <v>1156</v>
      </c>
      <c r="G1628" s="205"/>
      <c r="H1628" s="209" t="s">
        <v>20</v>
      </c>
      <c r="I1628" s="210"/>
      <c r="J1628" s="205"/>
      <c r="K1628" s="205"/>
      <c r="L1628" s="211"/>
      <c r="M1628" s="212"/>
      <c r="N1628" s="213"/>
      <c r="O1628" s="213"/>
      <c r="P1628" s="213"/>
      <c r="Q1628" s="213"/>
      <c r="R1628" s="213"/>
      <c r="S1628" s="213"/>
      <c r="T1628" s="214"/>
      <c r="AT1628" s="215" t="s">
        <v>168</v>
      </c>
      <c r="AU1628" s="215" t="s">
        <v>176</v>
      </c>
      <c r="AV1628" s="12" t="s">
        <v>22</v>
      </c>
      <c r="AW1628" s="12" t="s">
        <v>37</v>
      </c>
      <c r="AX1628" s="12" t="s">
        <v>73</v>
      </c>
      <c r="AY1628" s="215" t="s">
        <v>159</v>
      </c>
    </row>
    <row r="1629" spans="2:51" s="12" customFormat="1" ht="13.5">
      <c r="B1629" s="204"/>
      <c r="C1629" s="205"/>
      <c r="D1629" s="206" t="s">
        <v>168</v>
      </c>
      <c r="E1629" s="207" t="s">
        <v>20</v>
      </c>
      <c r="F1629" s="208" t="s">
        <v>170</v>
      </c>
      <c r="G1629" s="205"/>
      <c r="H1629" s="209" t="s">
        <v>20</v>
      </c>
      <c r="I1629" s="210"/>
      <c r="J1629" s="205"/>
      <c r="K1629" s="205"/>
      <c r="L1629" s="211"/>
      <c r="M1629" s="212"/>
      <c r="N1629" s="213"/>
      <c r="O1629" s="213"/>
      <c r="P1629" s="213"/>
      <c r="Q1629" s="213"/>
      <c r="R1629" s="213"/>
      <c r="S1629" s="213"/>
      <c r="T1629" s="214"/>
      <c r="AT1629" s="215" t="s">
        <v>168</v>
      </c>
      <c r="AU1629" s="215" t="s">
        <v>176</v>
      </c>
      <c r="AV1629" s="12" t="s">
        <v>22</v>
      </c>
      <c r="AW1629" s="12" t="s">
        <v>37</v>
      </c>
      <c r="AX1629" s="12" t="s">
        <v>73</v>
      </c>
      <c r="AY1629" s="215" t="s">
        <v>159</v>
      </c>
    </row>
    <row r="1630" spans="2:51" s="12" customFormat="1" ht="13.5">
      <c r="B1630" s="204"/>
      <c r="C1630" s="205"/>
      <c r="D1630" s="206" t="s">
        <v>168</v>
      </c>
      <c r="E1630" s="207" t="s">
        <v>20</v>
      </c>
      <c r="F1630" s="208" t="s">
        <v>1651</v>
      </c>
      <c r="G1630" s="205"/>
      <c r="H1630" s="209" t="s">
        <v>20</v>
      </c>
      <c r="I1630" s="210"/>
      <c r="J1630" s="205"/>
      <c r="K1630" s="205"/>
      <c r="L1630" s="211"/>
      <c r="M1630" s="212"/>
      <c r="N1630" s="213"/>
      <c r="O1630" s="213"/>
      <c r="P1630" s="213"/>
      <c r="Q1630" s="213"/>
      <c r="R1630" s="213"/>
      <c r="S1630" s="213"/>
      <c r="T1630" s="214"/>
      <c r="AT1630" s="215" t="s">
        <v>168</v>
      </c>
      <c r="AU1630" s="215" t="s">
        <v>176</v>
      </c>
      <c r="AV1630" s="12" t="s">
        <v>22</v>
      </c>
      <c r="AW1630" s="12" t="s">
        <v>37</v>
      </c>
      <c r="AX1630" s="12" t="s">
        <v>73</v>
      </c>
      <c r="AY1630" s="215" t="s">
        <v>159</v>
      </c>
    </row>
    <row r="1631" spans="2:51" s="12" customFormat="1" ht="13.5">
      <c r="B1631" s="204"/>
      <c r="C1631" s="205"/>
      <c r="D1631" s="206" t="s">
        <v>168</v>
      </c>
      <c r="E1631" s="207" t="s">
        <v>20</v>
      </c>
      <c r="F1631" s="208" t="s">
        <v>1652</v>
      </c>
      <c r="G1631" s="205"/>
      <c r="H1631" s="209" t="s">
        <v>20</v>
      </c>
      <c r="I1631" s="210"/>
      <c r="J1631" s="205"/>
      <c r="K1631" s="205"/>
      <c r="L1631" s="211"/>
      <c r="M1631" s="212"/>
      <c r="N1631" s="213"/>
      <c r="O1631" s="213"/>
      <c r="P1631" s="213"/>
      <c r="Q1631" s="213"/>
      <c r="R1631" s="213"/>
      <c r="S1631" s="213"/>
      <c r="T1631" s="214"/>
      <c r="AT1631" s="215" t="s">
        <v>168</v>
      </c>
      <c r="AU1631" s="215" t="s">
        <v>176</v>
      </c>
      <c r="AV1631" s="12" t="s">
        <v>22</v>
      </c>
      <c r="AW1631" s="12" t="s">
        <v>37</v>
      </c>
      <c r="AX1631" s="12" t="s">
        <v>73</v>
      </c>
      <c r="AY1631" s="215" t="s">
        <v>159</v>
      </c>
    </row>
    <row r="1632" spans="2:51" s="12" customFormat="1" ht="13.5">
      <c r="B1632" s="204"/>
      <c r="C1632" s="205"/>
      <c r="D1632" s="206" t="s">
        <v>168</v>
      </c>
      <c r="E1632" s="207" t="s">
        <v>20</v>
      </c>
      <c r="F1632" s="208" t="s">
        <v>1653</v>
      </c>
      <c r="G1632" s="205"/>
      <c r="H1632" s="209" t="s">
        <v>20</v>
      </c>
      <c r="I1632" s="210"/>
      <c r="J1632" s="205"/>
      <c r="K1632" s="205"/>
      <c r="L1632" s="211"/>
      <c r="M1632" s="212"/>
      <c r="N1632" s="213"/>
      <c r="O1632" s="213"/>
      <c r="P1632" s="213"/>
      <c r="Q1632" s="213"/>
      <c r="R1632" s="213"/>
      <c r="S1632" s="213"/>
      <c r="T1632" s="214"/>
      <c r="AT1632" s="215" t="s">
        <v>168</v>
      </c>
      <c r="AU1632" s="215" t="s">
        <v>176</v>
      </c>
      <c r="AV1632" s="12" t="s">
        <v>22</v>
      </c>
      <c r="AW1632" s="12" t="s">
        <v>37</v>
      </c>
      <c r="AX1632" s="12" t="s">
        <v>73</v>
      </c>
      <c r="AY1632" s="215" t="s">
        <v>159</v>
      </c>
    </row>
    <row r="1633" spans="2:51" s="13" customFormat="1" ht="13.5">
      <c r="B1633" s="216"/>
      <c r="C1633" s="217"/>
      <c r="D1633" s="206" t="s">
        <v>168</v>
      </c>
      <c r="E1633" s="240" t="s">
        <v>20</v>
      </c>
      <c r="F1633" s="238" t="s">
        <v>1654</v>
      </c>
      <c r="G1633" s="217"/>
      <c r="H1633" s="239">
        <v>18.03</v>
      </c>
      <c r="I1633" s="222"/>
      <c r="J1633" s="217"/>
      <c r="K1633" s="217"/>
      <c r="L1633" s="223"/>
      <c r="M1633" s="224"/>
      <c r="N1633" s="225"/>
      <c r="O1633" s="225"/>
      <c r="P1633" s="225"/>
      <c r="Q1633" s="225"/>
      <c r="R1633" s="225"/>
      <c r="S1633" s="225"/>
      <c r="T1633" s="226"/>
      <c r="AT1633" s="227" t="s">
        <v>168</v>
      </c>
      <c r="AU1633" s="227" t="s">
        <v>176</v>
      </c>
      <c r="AV1633" s="13" t="s">
        <v>81</v>
      </c>
      <c r="AW1633" s="13" t="s">
        <v>37</v>
      </c>
      <c r="AX1633" s="13" t="s">
        <v>73</v>
      </c>
      <c r="AY1633" s="227" t="s">
        <v>159</v>
      </c>
    </row>
    <row r="1634" spans="2:51" s="12" customFormat="1" ht="13.5">
      <c r="B1634" s="204"/>
      <c r="C1634" s="205"/>
      <c r="D1634" s="206" t="s">
        <v>168</v>
      </c>
      <c r="E1634" s="207" t="s">
        <v>20</v>
      </c>
      <c r="F1634" s="208" t="s">
        <v>1655</v>
      </c>
      <c r="G1634" s="205"/>
      <c r="H1634" s="209" t="s">
        <v>20</v>
      </c>
      <c r="I1634" s="210"/>
      <c r="J1634" s="205"/>
      <c r="K1634" s="205"/>
      <c r="L1634" s="211"/>
      <c r="M1634" s="212"/>
      <c r="N1634" s="213"/>
      <c r="O1634" s="213"/>
      <c r="P1634" s="213"/>
      <c r="Q1634" s="213"/>
      <c r="R1634" s="213"/>
      <c r="S1634" s="213"/>
      <c r="T1634" s="214"/>
      <c r="AT1634" s="215" t="s">
        <v>168</v>
      </c>
      <c r="AU1634" s="215" t="s">
        <v>176</v>
      </c>
      <c r="AV1634" s="12" t="s">
        <v>22</v>
      </c>
      <c r="AW1634" s="12" t="s">
        <v>37</v>
      </c>
      <c r="AX1634" s="12" t="s">
        <v>73</v>
      </c>
      <c r="AY1634" s="215" t="s">
        <v>159</v>
      </c>
    </row>
    <row r="1635" spans="2:51" s="12" customFormat="1" ht="13.5">
      <c r="B1635" s="204"/>
      <c r="C1635" s="205"/>
      <c r="D1635" s="206" t="s">
        <v>168</v>
      </c>
      <c r="E1635" s="207" t="s">
        <v>20</v>
      </c>
      <c r="F1635" s="208" t="s">
        <v>319</v>
      </c>
      <c r="G1635" s="205"/>
      <c r="H1635" s="209" t="s">
        <v>20</v>
      </c>
      <c r="I1635" s="210"/>
      <c r="J1635" s="205"/>
      <c r="K1635" s="205"/>
      <c r="L1635" s="211"/>
      <c r="M1635" s="212"/>
      <c r="N1635" s="213"/>
      <c r="O1635" s="213"/>
      <c r="P1635" s="213"/>
      <c r="Q1635" s="213"/>
      <c r="R1635" s="213"/>
      <c r="S1635" s="213"/>
      <c r="T1635" s="214"/>
      <c r="AT1635" s="215" t="s">
        <v>168</v>
      </c>
      <c r="AU1635" s="215" t="s">
        <v>176</v>
      </c>
      <c r="AV1635" s="12" t="s">
        <v>22</v>
      </c>
      <c r="AW1635" s="12" t="s">
        <v>37</v>
      </c>
      <c r="AX1635" s="12" t="s">
        <v>73</v>
      </c>
      <c r="AY1635" s="215" t="s">
        <v>159</v>
      </c>
    </row>
    <row r="1636" spans="2:51" s="13" customFormat="1" ht="13.5">
      <c r="B1636" s="216"/>
      <c r="C1636" s="217"/>
      <c r="D1636" s="218" t="s">
        <v>168</v>
      </c>
      <c r="E1636" s="219" t="s">
        <v>20</v>
      </c>
      <c r="F1636" s="220" t="s">
        <v>1656</v>
      </c>
      <c r="G1636" s="217"/>
      <c r="H1636" s="221">
        <v>22.81</v>
      </c>
      <c r="I1636" s="222"/>
      <c r="J1636" s="217"/>
      <c r="K1636" s="217"/>
      <c r="L1636" s="223"/>
      <c r="M1636" s="224"/>
      <c r="N1636" s="225"/>
      <c r="O1636" s="225"/>
      <c r="P1636" s="225"/>
      <c r="Q1636" s="225"/>
      <c r="R1636" s="225"/>
      <c r="S1636" s="225"/>
      <c r="T1636" s="226"/>
      <c r="AT1636" s="227" t="s">
        <v>168</v>
      </c>
      <c r="AU1636" s="227" t="s">
        <v>176</v>
      </c>
      <c r="AV1636" s="13" t="s">
        <v>81</v>
      </c>
      <c r="AW1636" s="13" t="s">
        <v>37</v>
      </c>
      <c r="AX1636" s="13" t="s">
        <v>73</v>
      </c>
      <c r="AY1636" s="227" t="s">
        <v>159</v>
      </c>
    </row>
    <row r="1637" spans="2:65" s="1" customFormat="1" ht="22.5" customHeight="1">
      <c r="B1637" s="34"/>
      <c r="C1637" s="192" t="s">
        <v>1657</v>
      </c>
      <c r="D1637" s="192" t="s">
        <v>161</v>
      </c>
      <c r="E1637" s="193" t="s">
        <v>1658</v>
      </c>
      <c r="F1637" s="194" t="s">
        <v>1659</v>
      </c>
      <c r="G1637" s="195" t="s">
        <v>489</v>
      </c>
      <c r="H1637" s="196">
        <v>73.5</v>
      </c>
      <c r="I1637" s="197"/>
      <c r="J1637" s="198">
        <f>ROUND(I1637*H1637,2)</f>
        <v>0</v>
      </c>
      <c r="K1637" s="194" t="s">
        <v>165</v>
      </c>
      <c r="L1637" s="54"/>
      <c r="M1637" s="199" t="s">
        <v>20</v>
      </c>
      <c r="N1637" s="200" t="s">
        <v>44</v>
      </c>
      <c r="O1637" s="35"/>
      <c r="P1637" s="201">
        <f>O1637*H1637</f>
        <v>0</v>
      </c>
      <c r="Q1637" s="201">
        <v>9E-05</v>
      </c>
      <c r="R1637" s="201">
        <f>Q1637*H1637</f>
        <v>0.006615</v>
      </c>
      <c r="S1637" s="201">
        <v>0.003</v>
      </c>
      <c r="T1637" s="202">
        <f>S1637*H1637</f>
        <v>0.2205</v>
      </c>
      <c r="AR1637" s="17" t="s">
        <v>166</v>
      </c>
      <c r="AT1637" s="17" t="s">
        <v>161</v>
      </c>
      <c r="AU1637" s="17" t="s">
        <v>176</v>
      </c>
      <c r="AY1637" s="17" t="s">
        <v>159</v>
      </c>
      <c r="BE1637" s="203">
        <f>IF(N1637="základní",J1637,0)</f>
        <v>0</v>
      </c>
      <c r="BF1637" s="203">
        <f>IF(N1637="snížená",J1637,0)</f>
        <v>0</v>
      </c>
      <c r="BG1637" s="203">
        <f>IF(N1637="zákl. přenesená",J1637,0)</f>
        <v>0</v>
      </c>
      <c r="BH1637" s="203">
        <f>IF(N1637="sníž. přenesená",J1637,0)</f>
        <v>0</v>
      </c>
      <c r="BI1637" s="203">
        <f>IF(N1637="nulová",J1637,0)</f>
        <v>0</v>
      </c>
      <c r="BJ1637" s="17" t="s">
        <v>22</v>
      </c>
      <c r="BK1637" s="203">
        <f>ROUND(I1637*H1637,2)</f>
        <v>0</v>
      </c>
      <c r="BL1637" s="17" t="s">
        <v>166</v>
      </c>
      <c r="BM1637" s="17" t="s">
        <v>1660</v>
      </c>
    </row>
    <row r="1638" spans="2:51" s="12" customFormat="1" ht="27">
      <c r="B1638" s="204"/>
      <c r="C1638" s="205"/>
      <c r="D1638" s="206" t="s">
        <v>168</v>
      </c>
      <c r="E1638" s="207" t="s">
        <v>20</v>
      </c>
      <c r="F1638" s="208" t="s">
        <v>1107</v>
      </c>
      <c r="G1638" s="205"/>
      <c r="H1638" s="209" t="s">
        <v>20</v>
      </c>
      <c r="I1638" s="210"/>
      <c r="J1638" s="205"/>
      <c r="K1638" s="205"/>
      <c r="L1638" s="211"/>
      <c r="M1638" s="212"/>
      <c r="N1638" s="213"/>
      <c r="O1638" s="213"/>
      <c r="P1638" s="213"/>
      <c r="Q1638" s="213"/>
      <c r="R1638" s="213"/>
      <c r="S1638" s="213"/>
      <c r="T1638" s="214"/>
      <c r="AT1638" s="215" t="s">
        <v>168</v>
      </c>
      <c r="AU1638" s="215" t="s">
        <v>176</v>
      </c>
      <c r="AV1638" s="12" t="s">
        <v>22</v>
      </c>
      <c r="AW1638" s="12" t="s">
        <v>37</v>
      </c>
      <c r="AX1638" s="12" t="s">
        <v>73</v>
      </c>
      <c r="AY1638" s="215" t="s">
        <v>159</v>
      </c>
    </row>
    <row r="1639" spans="2:51" s="12" customFormat="1" ht="13.5">
      <c r="B1639" s="204"/>
      <c r="C1639" s="205"/>
      <c r="D1639" s="206" t="s">
        <v>168</v>
      </c>
      <c r="E1639" s="207" t="s">
        <v>20</v>
      </c>
      <c r="F1639" s="208" t="s">
        <v>170</v>
      </c>
      <c r="G1639" s="205"/>
      <c r="H1639" s="209" t="s">
        <v>20</v>
      </c>
      <c r="I1639" s="210"/>
      <c r="J1639" s="205"/>
      <c r="K1639" s="205"/>
      <c r="L1639" s="211"/>
      <c r="M1639" s="212"/>
      <c r="N1639" s="213"/>
      <c r="O1639" s="213"/>
      <c r="P1639" s="213"/>
      <c r="Q1639" s="213"/>
      <c r="R1639" s="213"/>
      <c r="S1639" s="213"/>
      <c r="T1639" s="214"/>
      <c r="AT1639" s="215" t="s">
        <v>168</v>
      </c>
      <c r="AU1639" s="215" t="s">
        <v>176</v>
      </c>
      <c r="AV1639" s="12" t="s">
        <v>22</v>
      </c>
      <c r="AW1639" s="12" t="s">
        <v>37</v>
      </c>
      <c r="AX1639" s="12" t="s">
        <v>73</v>
      </c>
      <c r="AY1639" s="215" t="s">
        <v>159</v>
      </c>
    </row>
    <row r="1640" spans="2:51" s="12" customFormat="1" ht="13.5">
      <c r="B1640" s="204"/>
      <c r="C1640" s="205"/>
      <c r="D1640" s="206" t="s">
        <v>168</v>
      </c>
      <c r="E1640" s="207" t="s">
        <v>20</v>
      </c>
      <c r="F1640" s="208" t="s">
        <v>1661</v>
      </c>
      <c r="G1640" s="205"/>
      <c r="H1640" s="209" t="s">
        <v>20</v>
      </c>
      <c r="I1640" s="210"/>
      <c r="J1640" s="205"/>
      <c r="K1640" s="205"/>
      <c r="L1640" s="211"/>
      <c r="M1640" s="212"/>
      <c r="N1640" s="213"/>
      <c r="O1640" s="213"/>
      <c r="P1640" s="213"/>
      <c r="Q1640" s="213"/>
      <c r="R1640" s="213"/>
      <c r="S1640" s="213"/>
      <c r="T1640" s="214"/>
      <c r="AT1640" s="215" t="s">
        <v>168</v>
      </c>
      <c r="AU1640" s="215" t="s">
        <v>176</v>
      </c>
      <c r="AV1640" s="12" t="s">
        <v>22</v>
      </c>
      <c r="AW1640" s="12" t="s">
        <v>37</v>
      </c>
      <c r="AX1640" s="12" t="s">
        <v>73</v>
      </c>
      <c r="AY1640" s="215" t="s">
        <v>159</v>
      </c>
    </row>
    <row r="1641" spans="2:51" s="12" customFormat="1" ht="13.5">
      <c r="B1641" s="204"/>
      <c r="C1641" s="205"/>
      <c r="D1641" s="206" t="s">
        <v>168</v>
      </c>
      <c r="E1641" s="207" t="s">
        <v>20</v>
      </c>
      <c r="F1641" s="208" t="s">
        <v>832</v>
      </c>
      <c r="G1641" s="205"/>
      <c r="H1641" s="209" t="s">
        <v>20</v>
      </c>
      <c r="I1641" s="210"/>
      <c r="J1641" s="205"/>
      <c r="K1641" s="205"/>
      <c r="L1641" s="211"/>
      <c r="M1641" s="212"/>
      <c r="N1641" s="213"/>
      <c r="O1641" s="213"/>
      <c r="P1641" s="213"/>
      <c r="Q1641" s="213"/>
      <c r="R1641" s="213"/>
      <c r="S1641" s="213"/>
      <c r="T1641" s="214"/>
      <c r="AT1641" s="215" t="s">
        <v>168</v>
      </c>
      <c r="AU1641" s="215" t="s">
        <v>176</v>
      </c>
      <c r="AV1641" s="12" t="s">
        <v>22</v>
      </c>
      <c r="AW1641" s="12" t="s">
        <v>37</v>
      </c>
      <c r="AX1641" s="12" t="s">
        <v>73</v>
      </c>
      <c r="AY1641" s="215" t="s">
        <v>159</v>
      </c>
    </row>
    <row r="1642" spans="2:51" s="13" customFormat="1" ht="13.5">
      <c r="B1642" s="216"/>
      <c r="C1642" s="217"/>
      <c r="D1642" s="218" t="s">
        <v>168</v>
      </c>
      <c r="E1642" s="219" t="s">
        <v>20</v>
      </c>
      <c r="F1642" s="220" t="s">
        <v>1662</v>
      </c>
      <c r="G1642" s="217"/>
      <c r="H1642" s="221">
        <v>73.5</v>
      </c>
      <c r="I1642" s="222"/>
      <c r="J1642" s="217"/>
      <c r="K1642" s="217"/>
      <c r="L1642" s="223"/>
      <c r="M1642" s="224"/>
      <c r="N1642" s="225"/>
      <c r="O1642" s="225"/>
      <c r="P1642" s="225"/>
      <c r="Q1642" s="225"/>
      <c r="R1642" s="225"/>
      <c r="S1642" s="225"/>
      <c r="T1642" s="226"/>
      <c r="AT1642" s="227" t="s">
        <v>168</v>
      </c>
      <c r="AU1642" s="227" t="s">
        <v>176</v>
      </c>
      <c r="AV1642" s="13" t="s">
        <v>81</v>
      </c>
      <c r="AW1642" s="13" t="s">
        <v>37</v>
      </c>
      <c r="AX1642" s="13" t="s">
        <v>73</v>
      </c>
      <c r="AY1642" s="227" t="s">
        <v>159</v>
      </c>
    </row>
    <row r="1643" spans="2:65" s="1" customFormat="1" ht="22.5" customHeight="1">
      <c r="B1643" s="34"/>
      <c r="C1643" s="192" t="s">
        <v>1663</v>
      </c>
      <c r="D1643" s="192" t="s">
        <v>161</v>
      </c>
      <c r="E1643" s="193" t="s">
        <v>1664</v>
      </c>
      <c r="F1643" s="194" t="s">
        <v>1665</v>
      </c>
      <c r="G1643" s="195" t="s">
        <v>275</v>
      </c>
      <c r="H1643" s="196">
        <v>1</v>
      </c>
      <c r="I1643" s="197"/>
      <c r="J1643" s="198">
        <f>ROUND(I1643*H1643,2)</f>
        <v>0</v>
      </c>
      <c r="K1643" s="194" t="s">
        <v>20</v>
      </c>
      <c r="L1643" s="54"/>
      <c r="M1643" s="199" t="s">
        <v>20</v>
      </c>
      <c r="N1643" s="200" t="s">
        <v>44</v>
      </c>
      <c r="O1643" s="35"/>
      <c r="P1643" s="201">
        <f>O1643*H1643</f>
        <v>0</v>
      </c>
      <c r="Q1643" s="201">
        <v>0</v>
      </c>
      <c r="R1643" s="201">
        <f>Q1643*H1643</f>
        <v>0</v>
      </c>
      <c r="S1643" s="201">
        <v>0</v>
      </c>
      <c r="T1643" s="202">
        <f>S1643*H1643</f>
        <v>0</v>
      </c>
      <c r="AR1643" s="17" t="s">
        <v>166</v>
      </c>
      <c r="AT1643" s="17" t="s">
        <v>161</v>
      </c>
      <c r="AU1643" s="17" t="s">
        <v>176</v>
      </c>
      <c r="AY1643" s="17" t="s">
        <v>159</v>
      </c>
      <c r="BE1643" s="203">
        <f>IF(N1643="základní",J1643,0)</f>
        <v>0</v>
      </c>
      <c r="BF1643" s="203">
        <f>IF(N1643="snížená",J1643,0)</f>
        <v>0</v>
      </c>
      <c r="BG1643" s="203">
        <f>IF(N1643="zákl. přenesená",J1643,0)</f>
        <v>0</v>
      </c>
      <c r="BH1643" s="203">
        <f>IF(N1643="sníž. přenesená",J1643,0)</f>
        <v>0</v>
      </c>
      <c r="BI1643" s="203">
        <f>IF(N1643="nulová",J1643,0)</f>
        <v>0</v>
      </c>
      <c r="BJ1643" s="17" t="s">
        <v>22</v>
      </c>
      <c r="BK1643" s="203">
        <f>ROUND(I1643*H1643,2)</f>
        <v>0</v>
      </c>
      <c r="BL1643" s="17" t="s">
        <v>166</v>
      </c>
      <c r="BM1643" s="17" t="s">
        <v>1666</v>
      </c>
    </row>
    <row r="1644" spans="2:51" s="12" customFormat="1" ht="27">
      <c r="B1644" s="204"/>
      <c r="C1644" s="205"/>
      <c r="D1644" s="206" t="s">
        <v>168</v>
      </c>
      <c r="E1644" s="207" t="s">
        <v>20</v>
      </c>
      <c r="F1644" s="208" t="s">
        <v>1077</v>
      </c>
      <c r="G1644" s="205"/>
      <c r="H1644" s="209" t="s">
        <v>20</v>
      </c>
      <c r="I1644" s="210"/>
      <c r="J1644" s="205"/>
      <c r="K1644" s="205"/>
      <c r="L1644" s="211"/>
      <c r="M1644" s="212"/>
      <c r="N1644" s="213"/>
      <c r="O1644" s="213"/>
      <c r="P1644" s="213"/>
      <c r="Q1644" s="213"/>
      <c r="R1644" s="213"/>
      <c r="S1644" s="213"/>
      <c r="T1644" s="214"/>
      <c r="AT1644" s="215" t="s">
        <v>168</v>
      </c>
      <c r="AU1644" s="215" t="s">
        <v>176</v>
      </c>
      <c r="AV1644" s="12" t="s">
        <v>22</v>
      </c>
      <c r="AW1644" s="12" t="s">
        <v>37</v>
      </c>
      <c r="AX1644" s="12" t="s">
        <v>73</v>
      </c>
      <c r="AY1644" s="215" t="s">
        <v>159</v>
      </c>
    </row>
    <row r="1645" spans="2:51" s="12" customFormat="1" ht="13.5">
      <c r="B1645" s="204"/>
      <c r="C1645" s="205"/>
      <c r="D1645" s="206" t="s">
        <v>168</v>
      </c>
      <c r="E1645" s="207" t="s">
        <v>20</v>
      </c>
      <c r="F1645" s="208" t="s">
        <v>170</v>
      </c>
      <c r="G1645" s="205"/>
      <c r="H1645" s="209" t="s">
        <v>20</v>
      </c>
      <c r="I1645" s="210"/>
      <c r="J1645" s="205"/>
      <c r="K1645" s="205"/>
      <c r="L1645" s="211"/>
      <c r="M1645" s="212"/>
      <c r="N1645" s="213"/>
      <c r="O1645" s="213"/>
      <c r="P1645" s="213"/>
      <c r="Q1645" s="213"/>
      <c r="R1645" s="213"/>
      <c r="S1645" s="213"/>
      <c r="T1645" s="214"/>
      <c r="AT1645" s="215" t="s">
        <v>168</v>
      </c>
      <c r="AU1645" s="215" t="s">
        <v>176</v>
      </c>
      <c r="AV1645" s="12" t="s">
        <v>22</v>
      </c>
      <c r="AW1645" s="12" t="s">
        <v>37</v>
      </c>
      <c r="AX1645" s="12" t="s">
        <v>73</v>
      </c>
      <c r="AY1645" s="215" t="s">
        <v>159</v>
      </c>
    </row>
    <row r="1646" spans="2:51" s="12" customFormat="1" ht="13.5">
      <c r="B1646" s="204"/>
      <c r="C1646" s="205"/>
      <c r="D1646" s="206" t="s">
        <v>168</v>
      </c>
      <c r="E1646" s="207" t="s">
        <v>20</v>
      </c>
      <c r="F1646" s="208" t="s">
        <v>1667</v>
      </c>
      <c r="G1646" s="205"/>
      <c r="H1646" s="209" t="s">
        <v>20</v>
      </c>
      <c r="I1646" s="210"/>
      <c r="J1646" s="205"/>
      <c r="K1646" s="205"/>
      <c r="L1646" s="211"/>
      <c r="M1646" s="212"/>
      <c r="N1646" s="213"/>
      <c r="O1646" s="213"/>
      <c r="P1646" s="213"/>
      <c r="Q1646" s="213"/>
      <c r="R1646" s="213"/>
      <c r="S1646" s="213"/>
      <c r="T1646" s="214"/>
      <c r="AT1646" s="215" t="s">
        <v>168</v>
      </c>
      <c r="AU1646" s="215" t="s">
        <v>176</v>
      </c>
      <c r="AV1646" s="12" t="s">
        <v>22</v>
      </c>
      <c r="AW1646" s="12" t="s">
        <v>37</v>
      </c>
      <c r="AX1646" s="12" t="s">
        <v>73</v>
      </c>
      <c r="AY1646" s="215" t="s">
        <v>159</v>
      </c>
    </row>
    <row r="1647" spans="2:51" s="12" customFormat="1" ht="13.5">
      <c r="B1647" s="204"/>
      <c r="C1647" s="205"/>
      <c r="D1647" s="206" t="s">
        <v>168</v>
      </c>
      <c r="E1647" s="207" t="s">
        <v>20</v>
      </c>
      <c r="F1647" s="208" t="s">
        <v>1668</v>
      </c>
      <c r="G1647" s="205"/>
      <c r="H1647" s="209" t="s">
        <v>20</v>
      </c>
      <c r="I1647" s="210"/>
      <c r="J1647" s="205"/>
      <c r="K1647" s="205"/>
      <c r="L1647" s="211"/>
      <c r="M1647" s="212"/>
      <c r="N1647" s="213"/>
      <c r="O1647" s="213"/>
      <c r="P1647" s="213"/>
      <c r="Q1647" s="213"/>
      <c r="R1647" s="213"/>
      <c r="S1647" s="213"/>
      <c r="T1647" s="214"/>
      <c r="AT1647" s="215" t="s">
        <v>168</v>
      </c>
      <c r="AU1647" s="215" t="s">
        <v>176</v>
      </c>
      <c r="AV1647" s="12" t="s">
        <v>22</v>
      </c>
      <c r="AW1647" s="12" t="s">
        <v>37</v>
      </c>
      <c r="AX1647" s="12" t="s">
        <v>73</v>
      </c>
      <c r="AY1647" s="215" t="s">
        <v>159</v>
      </c>
    </row>
    <row r="1648" spans="2:51" s="12" customFormat="1" ht="13.5">
      <c r="B1648" s="204"/>
      <c r="C1648" s="205"/>
      <c r="D1648" s="206" t="s">
        <v>168</v>
      </c>
      <c r="E1648" s="207" t="s">
        <v>20</v>
      </c>
      <c r="F1648" s="208" t="s">
        <v>1669</v>
      </c>
      <c r="G1648" s="205"/>
      <c r="H1648" s="209" t="s">
        <v>20</v>
      </c>
      <c r="I1648" s="210"/>
      <c r="J1648" s="205"/>
      <c r="K1648" s="205"/>
      <c r="L1648" s="211"/>
      <c r="M1648" s="212"/>
      <c r="N1648" s="213"/>
      <c r="O1648" s="213"/>
      <c r="P1648" s="213"/>
      <c r="Q1648" s="213"/>
      <c r="R1648" s="213"/>
      <c r="S1648" s="213"/>
      <c r="T1648" s="214"/>
      <c r="AT1648" s="215" t="s">
        <v>168</v>
      </c>
      <c r="AU1648" s="215" t="s">
        <v>176</v>
      </c>
      <c r="AV1648" s="12" t="s">
        <v>22</v>
      </c>
      <c r="AW1648" s="12" t="s">
        <v>37</v>
      </c>
      <c r="AX1648" s="12" t="s">
        <v>73</v>
      </c>
      <c r="AY1648" s="215" t="s">
        <v>159</v>
      </c>
    </row>
    <row r="1649" spans="2:51" s="12" customFormat="1" ht="13.5">
      <c r="B1649" s="204"/>
      <c r="C1649" s="205"/>
      <c r="D1649" s="206" t="s">
        <v>168</v>
      </c>
      <c r="E1649" s="207" t="s">
        <v>20</v>
      </c>
      <c r="F1649" s="208" t="s">
        <v>1670</v>
      </c>
      <c r="G1649" s="205"/>
      <c r="H1649" s="209" t="s">
        <v>20</v>
      </c>
      <c r="I1649" s="210"/>
      <c r="J1649" s="205"/>
      <c r="K1649" s="205"/>
      <c r="L1649" s="211"/>
      <c r="M1649" s="212"/>
      <c r="N1649" s="213"/>
      <c r="O1649" s="213"/>
      <c r="P1649" s="213"/>
      <c r="Q1649" s="213"/>
      <c r="R1649" s="213"/>
      <c r="S1649" s="213"/>
      <c r="T1649" s="214"/>
      <c r="AT1649" s="215" t="s">
        <v>168</v>
      </c>
      <c r="AU1649" s="215" t="s">
        <v>176</v>
      </c>
      <c r="AV1649" s="12" t="s">
        <v>22</v>
      </c>
      <c r="AW1649" s="12" t="s">
        <v>37</v>
      </c>
      <c r="AX1649" s="12" t="s">
        <v>73</v>
      </c>
      <c r="AY1649" s="215" t="s">
        <v>159</v>
      </c>
    </row>
    <row r="1650" spans="2:51" s="12" customFormat="1" ht="13.5">
      <c r="B1650" s="204"/>
      <c r="C1650" s="205"/>
      <c r="D1650" s="206" t="s">
        <v>168</v>
      </c>
      <c r="E1650" s="207" t="s">
        <v>20</v>
      </c>
      <c r="F1650" s="208" t="s">
        <v>1671</v>
      </c>
      <c r="G1650" s="205"/>
      <c r="H1650" s="209" t="s">
        <v>20</v>
      </c>
      <c r="I1650" s="210"/>
      <c r="J1650" s="205"/>
      <c r="K1650" s="205"/>
      <c r="L1650" s="211"/>
      <c r="M1650" s="212"/>
      <c r="N1650" s="213"/>
      <c r="O1650" s="213"/>
      <c r="P1650" s="213"/>
      <c r="Q1650" s="213"/>
      <c r="R1650" s="213"/>
      <c r="S1650" s="213"/>
      <c r="T1650" s="214"/>
      <c r="AT1650" s="215" t="s">
        <v>168</v>
      </c>
      <c r="AU1650" s="215" t="s">
        <v>176</v>
      </c>
      <c r="AV1650" s="12" t="s">
        <v>22</v>
      </c>
      <c r="AW1650" s="12" t="s">
        <v>37</v>
      </c>
      <c r="AX1650" s="12" t="s">
        <v>73</v>
      </c>
      <c r="AY1650" s="215" t="s">
        <v>159</v>
      </c>
    </row>
    <row r="1651" spans="2:51" s="12" customFormat="1" ht="13.5">
      <c r="B1651" s="204"/>
      <c r="C1651" s="205"/>
      <c r="D1651" s="206" t="s">
        <v>168</v>
      </c>
      <c r="E1651" s="207" t="s">
        <v>20</v>
      </c>
      <c r="F1651" s="208" t="s">
        <v>1672</v>
      </c>
      <c r="G1651" s="205"/>
      <c r="H1651" s="209" t="s">
        <v>20</v>
      </c>
      <c r="I1651" s="210"/>
      <c r="J1651" s="205"/>
      <c r="K1651" s="205"/>
      <c r="L1651" s="211"/>
      <c r="M1651" s="212"/>
      <c r="N1651" s="213"/>
      <c r="O1651" s="213"/>
      <c r="P1651" s="213"/>
      <c r="Q1651" s="213"/>
      <c r="R1651" s="213"/>
      <c r="S1651" s="213"/>
      <c r="T1651" s="214"/>
      <c r="AT1651" s="215" t="s">
        <v>168</v>
      </c>
      <c r="AU1651" s="215" t="s">
        <v>176</v>
      </c>
      <c r="AV1651" s="12" t="s">
        <v>22</v>
      </c>
      <c r="AW1651" s="12" t="s">
        <v>37</v>
      </c>
      <c r="AX1651" s="12" t="s">
        <v>73</v>
      </c>
      <c r="AY1651" s="215" t="s">
        <v>159</v>
      </c>
    </row>
    <row r="1652" spans="2:51" s="13" customFormat="1" ht="13.5">
      <c r="B1652" s="216"/>
      <c r="C1652" s="217"/>
      <c r="D1652" s="218" t="s">
        <v>168</v>
      </c>
      <c r="E1652" s="219" t="s">
        <v>20</v>
      </c>
      <c r="F1652" s="220" t="s">
        <v>22</v>
      </c>
      <c r="G1652" s="217"/>
      <c r="H1652" s="221">
        <v>1</v>
      </c>
      <c r="I1652" s="222"/>
      <c r="J1652" s="217"/>
      <c r="K1652" s="217"/>
      <c r="L1652" s="223"/>
      <c r="M1652" s="224"/>
      <c r="N1652" s="225"/>
      <c r="O1652" s="225"/>
      <c r="P1652" s="225"/>
      <c r="Q1652" s="225"/>
      <c r="R1652" s="225"/>
      <c r="S1652" s="225"/>
      <c r="T1652" s="226"/>
      <c r="AT1652" s="227" t="s">
        <v>168</v>
      </c>
      <c r="AU1652" s="227" t="s">
        <v>176</v>
      </c>
      <c r="AV1652" s="13" t="s">
        <v>81</v>
      </c>
      <c r="AW1652" s="13" t="s">
        <v>37</v>
      </c>
      <c r="AX1652" s="13" t="s">
        <v>73</v>
      </c>
      <c r="AY1652" s="227" t="s">
        <v>159</v>
      </c>
    </row>
    <row r="1653" spans="2:65" s="1" customFormat="1" ht="22.5" customHeight="1">
      <c r="B1653" s="34"/>
      <c r="C1653" s="192" t="s">
        <v>1673</v>
      </c>
      <c r="D1653" s="192" t="s">
        <v>161</v>
      </c>
      <c r="E1653" s="193" t="s">
        <v>1674</v>
      </c>
      <c r="F1653" s="194" t="s">
        <v>1675</v>
      </c>
      <c r="G1653" s="195" t="s">
        <v>489</v>
      </c>
      <c r="H1653" s="196">
        <v>3.5</v>
      </c>
      <c r="I1653" s="197"/>
      <c r="J1653" s="198">
        <f>ROUND(I1653*H1653,2)</f>
        <v>0</v>
      </c>
      <c r="K1653" s="194" t="s">
        <v>165</v>
      </c>
      <c r="L1653" s="54"/>
      <c r="M1653" s="199" t="s">
        <v>20</v>
      </c>
      <c r="N1653" s="200" t="s">
        <v>44</v>
      </c>
      <c r="O1653" s="35"/>
      <c r="P1653" s="201">
        <f>O1653*H1653</f>
        <v>0</v>
      </c>
      <c r="Q1653" s="201">
        <v>0.04938</v>
      </c>
      <c r="R1653" s="201">
        <f>Q1653*H1653</f>
        <v>0.17283</v>
      </c>
      <c r="S1653" s="201">
        <v>0</v>
      </c>
      <c r="T1653" s="202">
        <f>S1653*H1653</f>
        <v>0</v>
      </c>
      <c r="AR1653" s="17" t="s">
        <v>166</v>
      </c>
      <c r="AT1653" s="17" t="s">
        <v>161</v>
      </c>
      <c r="AU1653" s="17" t="s">
        <v>176</v>
      </c>
      <c r="AY1653" s="17" t="s">
        <v>159</v>
      </c>
      <c r="BE1653" s="203">
        <f>IF(N1653="základní",J1653,0)</f>
        <v>0</v>
      </c>
      <c r="BF1653" s="203">
        <f>IF(N1653="snížená",J1653,0)</f>
        <v>0</v>
      </c>
      <c r="BG1653" s="203">
        <f>IF(N1653="zákl. přenesená",J1653,0)</f>
        <v>0</v>
      </c>
      <c r="BH1653" s="203">
        <f>IF(N1653="sníž. přenesená",J1653,0)</f>
        <v>0</v>
      </c>
      <c r="BI1653" s="203">
        <f>IF(N1653="nulová",J1653,0)</f>
        <v>0</v>
      </c>
      <c r="BJ1653" s="17" t="s">
        <v>22</v>
      </c>
      <c r="BK1653" s="203">
        <f>ROUND(I1653*H1653,2)</f>
        <v>0</v>
      </c>
      <c r="BL1653" s="17" t="s">
        <v>166</v>
      </c>
      <c r="BM1653" s="17" t="s">
        <v>1676</v>
      </c>
    </row>
    <row r="1654" spans="2:51" s="12" customFormat="1" ht="27">
      <c r="B1654" s="204"/>
      <c r="C1654" s="205"/>
      <c r="D1654" s="206" t="s">
        <v>168</v>
      </c>
      <c r="E1654" s="207" t="s">
        <v>20</v>
      </c>
      <c r="F1654" s="208" t="s">
        <v>1677</v>
      </c>
      <c r="G1654" s="205"/>
      <c r="H1654" s="209" t="s">
        <v>20</v>
      </c>
      <c r="I1654" s="210"/>
      <c r="J1654" s="205"/>
      <c r="K1654" s="205"/>
      <c r="L1654" s="211"/>
      <c r="M1654" s="212"/>
      <c r="N1654" s="213"/>
      <c r="O1654" s="213"/>
      <c r="P1654" s="213"/>
      <c r="Q1654" s="213"/>
      <c r="R1654" s="213"/>
      <c r="S1654" s="213"/>
      <c r="T1654" s="214"/>
      <c r="AT1654" s="215" t="s">
        <v>168</v>
      </c>
      <c r="AU1654" s="215" t="s">
        <v>176</v>
      </c>
      <c r="AV1654" s="12" t="s">
        <v>22</v>
      </c>
      <c r="AW1654" s="12" t="s">
        <v>37</v>
      </c>
      <c r="AX1654" s="12" t="s">
        <v>73</v>
      </c>
      <c r="AY1654" s="215" t="s">
        <v>159</v>
      </c>
    </row>
    <row r="1655" spans="2:51" s="12" customFormat="1" ht="13.5">
      <c r="B1655" s="204"/>
      <c r="C1655" s="205"/>
      <c r="D1655" s="206" t="s">
        <v>168</v>
      </c>
      <c r="E1655" s="207" t="s">
        <v>20</v>
      </c>
      <c r="F1655" s="208" t="s">
        <v>170</v>
      </c>
      <c r="G1655" s="205"/>
      <c r="H1655" s="209" t="s">
        <v>20</v>
      </c>
      <c r="I1655" s="210"/>
      <c r="J1655" s="205"/>
      <c r="K1655" s="205"/>
      <c r="L1655" s="211"/>
      <c r="M1655" s="212"/>
      <c r="N1655" s="213"/>
      <c r="O1655" s="213"/>
      <c r="P1655" s="213"/>
      <c r="Q1655" s="213"/>
      <c r="R1655" s="213"/>
      <c r="S1655" s="213"/>
      <c r="T1655" s="214"/>
      <c r="AT1655" s="215" t="s">
        <v>168</v>
      </c>
      <c r="AU1655" s="215" t="s">
        <v>176</v>
      </c>
      <c r="AV1655" s="12" t="s">
        <v>22</v>
      </c>
      <c r="AW1655" s="12" t="s">
        <v>37</v>
      </c>
      <c r="AX1655" s="12" t="s">
        <v>73</v>
      </c>
      <c r="AY1655" s="215" t="s">
        <v>159</v>
      </c>
    </row>
    <row r="1656" spans="2:51" s="12" customFormat="1" ht="13.5">
      <c r="B1656" s="204"/>
      <c r="C1656" s="205"/>
      <c r="D1656" s="206" t="s">
        <v>168</v>
      </c>
      <c r="E1656" s="207" t="s">
        <v>20</v>
      </c>
      <c r="F1656" s="208" t="s">
        <v>304</v>
      </c>
      <c r="G1656" s="205"/>
      <c r="H1656" s="209" t="s">
        <v>20</v>
      </c>
      <c r="I1656" s="210"/>
      <c r="J1656" s="205"/>
      <c r="K1656" s="205"/>
      <c r="L1656" s="211"/>
      <c r="M1656" s="212"/>
      <c r="N1656" s="213"/>
      <c r="O1656" s="213"/>
      <c r="P1656" s="213"/>
      <c r="Q1656" s="213"/>
      <c r="R1656" s="213"/>
      <c r="S1656" s="213"/>
      <c r="T1656" s="214"/>
      <c r="AT1656" s="215" t="s">
        <v>168</v>
      </c>
      <c r="AU1656" s="215" t="s">
        <v>176</v>
      </c>
      <c r="AV1656" s="12" t="s">
        <v>22</v>
      </c>
      <c r="AW1656" s="12" t="s">
        <v>37</v>
      </c>
      <c r="AX1656" s="12" t="s">
        <v>73</v>
      </c>
      <c r="AY1656" s="215" t="s">
        <v>159</v>
      </c>
    </row>
    <row r="1657" spans="2:51" s="13" customFormat="1" ht="13.5">
      <c r="B1657" s="216"/>
      <c r="C1657" s="217"/>
      <c r="D1657" s="206" t="s">
        <v>168</v>
      </c>
      <c r="E1657" s="240" t="s">
        <v>20</v>
      </c>
      <c r="F1657" s="238" t="s">
        <v>1678</v>
      </c>
      <c r="G1657" s="217"/>
      <c r="H1657" s="239">
        <v>0.9</v>
      </c>
      <c r="I1657" s="222"/>
      <c r="J1657" s="217"/>
      <c r="K1657" s="217"/>
      <c r="L1657" s="223"/>
      <c r="M1657" s="224"/>
      <c r="N1657" s="225"/>
      <c r="O1657" s="225"/>
      <c r="P1657" s="225"/>
      <c r="Q1657" s="225"/>
      <c r="R1657" s="225"/>
      <c r="S1657" s="225"/>
      <c r="T1657" s="226"/>
      <c r="AT1657" s="227" t="s">
        <v>168</v>
      </c>
      <c r="AU1657" s="227" t="s">
        <v>176</v>
      </c>
      <c r="AV1657" s="13" t="s">
        <v>81</v>
      </c>
      <c r="AW1657" s="13" t="s">
        <v>37</v>
      </c>
      <c r="AX1657" s="13" t="s">
        <v>73</v>
      </c>
      <c r="AY1657" s="227" t="s">
        <v>159</v>
      </c>
    </row>
    <row r="1658" spans="2:51" s="12" customFormat="1" ht="13.5">
      <c r="B1658" s="204"/>
      <c r="C1658" s="205"/>
      <c r="D1658" s="206" t="s">
        <v>168</v>
      </c>
      <c r="E1658" s="207" t="s">
        <v>20</v>
      </c>
      <c r="F1658" s="208" t="s">
        <v>308</v>
      </c>
      <c r="G1658" s="205"/>
      <c r="H1658" s="209" t="s">
        <v>20</v>
      </c>
      <c r="I1658" s="210"/>
      <c r="J1658" s="205"/>
      <c r="K1658" s="205"/>
      <c r="L1658" s="211"/>
      <c r="M1658" s="212"/>
      <c r="N1658" s="213"/>
      <c r="O1658" s="213"/>
      <c r="P1658" s="213"/>
      <c r="Q1658" s="213"/>
      <c r="R1658" s="213"/>
      <c r="S1658" s="213"/>
      <c r="T1658" s="214"/>
      <c r="AT1658" s="215" t="s">
        <v>168</v>
      </c>
      <c r="AU1658" s="215" t="s">
        <v>176</v>
      </c>
      <c r="AV1658" s="12" t="s">
        <v>22</v>
      </c>
      <c r="AW1658" s="12" t="s">
        <v>37</v>
      </c>
      <c r="AX1658" s="12" t="s">
        <v>73</v>
      </c>
      <c r="AY1658" s="215" t="s">
        <v>159</v>
      </c>
    </row>
    <row r="1659" spans="2:51" s="13" customFormat="1" ht="13.5">
      <c r="B1659" s="216"/>
      <c r="C1659" s="217"/>
      <c r="D1659" s="218" t="s">
        <v>168</v>
      </c>
      <c r="E1659" s="219" t="s">
        <v>20</v>
      </c>
      <c r="F1659" s="220" t="s">
        <v>1679</v>
      </c>
      <c r="G1659" s="217"/>
      <c r="H1659" s="221">
        <v>2.6</v>
      </c>
      <c r="I1659" s="222"/>
      <c r="J1659" s="217"/>
      <c r="K1659" s="217"/>
      <c r="L1659" s="223"/>
      <c r="M1659" s="224"/>
      <c r="N1659" s="225"/>
      <c r="O1659" s="225"/>
      <c r="P1659" s="225"/>
      <c r="Q1659" s="225"/>
      <c r="R1659" s="225"/>
      <c r="S1659" s="225"/>
      <c r="T1659" s="226"/>
      <c r="AT1659" s="227" t="s">
        <v>168</v>
      </c>
      <c r="AU1659" s="227" t="s">
        <v>176</v>
      </c>
      <c r="AV1659" s="13" t="s">
        <v>81</v>
      </c>
      <c r="AW1659" s="13" t="s">
        <v>37</v>
      </c>
      <c r="AX1659" s="13" t="s">
        <v>73</v>
      </c>
      <c r="AY1659" s="227" t="s">
        <v>159</v>
      </c>
    </row>
    <row r="1660" spans="2:65" s="1" customFormat="1" ht="31.5" customHeight="1">
      <c r="B1660" s="34"/>
      <c r="C1660" s="192" t="s">
        <v>1680</v>
      </c>
      <c r="D1660" s="192" t="s">
        <v>161</v>
      </c>
      <c r="E1660" s="193" t="s">
        <v>1681</v>
      </c>
      <c r="F1660" s="194" t="s">
        <v>1682</v>
      </c>
      <c r="G1660" s="195" t="s">
        <v>489</v>
      </c>
      <c r="H1660" s="196">
        <v>10</v>
      </c>
      <c r="I1660" s="197"/>
      <c r="J1660" s="198">
        <f>ROUND(I1660*H1660,2)</f>
        <v>0</v>
      </c>
      <c r="K1660" s="194" t="s">
        <v>165</v>
      </c>
      <c r="L1660" s="54"/>
      <c r="M1660" s="199" t="s">
        <v>20</v>
      </c>
      <c r="N1660" s="200" t="s">
        <v>44</v>
      </c>
      <c r="O1660" s="35"/>
      <c r="P1660" s="201">
        <f>O1660*H1660</f>
        <v>0</v>
      </c>
      <c r="Q1660" s="201">
        <v>0.05224</v>
      </c>
      <c r="R1660" s="201">
        <f>Q1660*H1660</f>
        <v>0.5224</v>
      </c>
      <c r="S1660" s="201">
        <v>0</v>
      </c>
      <c r="T1660" s="202">
        <f>S1660*H1660</f>
        <v>0</v>
      </c>
      <c r="AR1660" s="17" t="s">
        <v>166</v>
      </c>
      <c r="AT1660" s="17" t="s">
        <v>161</v>
      </c>
      <c r="AU1660" s="17" t="s">
        <v>176</v>
      </c>
      <c r="AY1660" s="17" t="s">
        <v>159</v>
      </c>
      <c r="BE1660" s="203">
        <f>IF(N1660="základní",J1660,0)</f>
        <v>0</v>
      </c>
      <c r="BF1660" s="203">
        <f>IF(N1660="snížená",J1660,0)</f>
        <v>0</v>
      </c>
      <c r="BG1660" s="203">
        <f>IF(N1660="zákl. přenesená",J1660,0)</f>
        <v>0</v>
      </c>
      <c r="BH1660" s="203">
        <f>IF(N1660="sníž. přenesená",J1660,0)</f>
        <v>0</v>
      </c>
      <c r="BI1660" s="203">
        <f>IF(N1660="nulová",J1660,0)</f>
        <v>0</v>
      </c>
      <c r="BJ1660" s="17" t="s">
        <v>22</v>
      </c>
      <c r="BK1660" s="203">
        <f>ROUND(I1660*H1660,2)</f>
        <v>0</v>
      </c>
      <c r="BL1660" s="17" t="s">
        <v>166</v>
      </c>
      <c r="BM1660" s="17" t="s">
        <v>1683</v>
      </c>
    </row>
    <row r="1661" spans="2:51" s="12" customFormat="1" ht="27">
      <c r="B1661" s="204"/>
      <c r="C1661" s="205"/>
      <c r="D1661" s="206" t="s">
        <v>168</v>
      </c>
      <c r="E1661" s="207" t="s">
        <v>20</v>
      </c>
      <c r="F1661" s="208" t="s">
        <v>1088</v>
      </c>
      <c r="G1661" s="205"/>
      <c r="H1661" s="209" t="s">
        <v>20</v>
      </c>
      <c r="I1661" s="210"/>
      <c r="J1661" s="205"/>
      <c r="K1661" s="205"/>
      <c r="L1661" s="211"/>
      <c r="M1661" s="212"/>
      <c r="N1661" s="213"/>
      <c r="O1661" s="213"/>
      <c r="P1661" s="213"/>
      <c r="Q1661" s="213"/>
      <c r="R1661" s="213"/>
      <c r="S1661" s="213"/>
      <c r="T1661" s="214"/>
      <c r="AT1661" s="215" t="s">
        <v>168</v>
      </c>
      <c r="AU1661" s="215" t="s">
        <v>176</v>
      </c>
      <c r="AV1661" s="12" t="s">
        <v>22</v>
      </c>
      <c r="AW1661" s="12" t="s">
        <v>37</v>
      </c>
      <c r="AX1661" s="12" t="s">
        <v>73</v>
      </c>
      <c r="AY1661" s="215" t="s">
        <v>159</v>
      </c>
    </row>
    <row r="1662" spans="2:51" s="12" customFormat="1" ht="13.5">
      <c r="B1662" s="204"/>
      <c r="C1662" s="205"/>
      <c r="D1662" s="206" t="s">
        <v>168</v>
      </c>
      <c r="E1662" s="207" t="s">
        <v>20</v>
      </c>
      <c r="F1662" s="208" t="s">
        <v>170</v>
      </c>
      <c r="G1662" s="205"/>
      <c r="H1662" s="209" t="s">
        <v>20</v>
      </c>
      <c r="I1662" s="210"/>
      <c r="J1662" s="205"/>
      <c r="K1662" s="205"/>
      <c r="L1662" s="211"/>
      <c r="M1662" s="212"/>
      <c r="N1662" s="213"/>
      <c r="O1662" s="213"/>
      <c r="P1662" s="213"/>
      <c r="Q1662" s="213"/>
      <c r="R1662" s="213"/>
      <c r="S1662" s="213"/>
      <c r="T1662" s="214"/>
      <c r="AT1662" s="215" t="s">
        <v>168</v>
      </c>
      <c r="AU1662" s="215" t="s">
        <v>176</v>
      </c>
      <c r="AV1662" s="12" t="s">
        <v>22</v>
      </c>
      <c r="AW1662" s="12" t="s">
        <v>37</v>
      </c>
      <c r="AX1662" s="12" t="s">
        <v>73</v>
      </c>
      <c r="AY1662" s="215" t="s">
        <v>159</v>
      </c>
    </row>
    <row r="1663" spans="2:51" s="12" customFormat="1" ht="13.5">
      <c r="B1663" s="204"/>
      <c r="C1663" s="205"/>
      <c r="D1663" s="206" t="s">
        <v>168</v>
      </c>
      <c r="E1663" s="207" t="s">
        <v>20</v>
      </c>
      <c r="F1663" s="208" t="s">
        <v>1290</v>
      </c>
      <c r="G1663" s="205"/>
      <c r="H1663" s="209" t="s">
        <v>20</v>
      </c>
      <c r="I1663" s="210"/>
      <c r="J1663" s="205"/>
      <c r="K1663" s="205"/>
      <c r="L1663" s="211"/>
      <c r="M1663" s="212"/>
      <c r="N1663" s="213"/>
      <c r="O1663" s="213"/>
      <c r="P1663" s="213"/>
      <c r="Q1663" s="213"/>
      <c r="R1663" s="213"/>
      <c r="S1663" s="213"/>
      <c r="T1663" s="214"/>
      <c r="AT1663" s="215" t="s">
        <v>168</v>
      </c>
      <c r="AU1663" s="215" t="s">
        <v>176</v>
      </c>
      <c r="AV1663" s="12" t="s">
        <v>22</v>
      </c>
      <c r="AW1663" s="12" t="s">
        <v>37</v>
      </c>
      <c r="AX1663" s="12" t="s">
        <v>73</v>
      </c>
      <c r="AY1663" s="215" t="s">
        <v>159</v>
      </c>
    </row>
    <row r="1664" spans="2:51" s="13" customFormat="1" ht="13.5">
      <c r="B1664" s="216"/>
      <c r="C1664" s="217"/>
      <c r="D1664" s="218" t="s">
        <v>168</v>
      </c>
      <c r="E1664" s="219" t="s">
        <v>20</v>
      </c>
      <c r="F1664" s="220" t="s">
        <v>1684</v>
      </c>
      <c r="G1664" s="217"/>
      <c r="H1664" s="221">
        <v>10</v>
      </c>
      <c r="I1664" s="222"/>
      <c r="J1664" s="217"/>
      <c r="K1664" s="217"/>
      <c r="L1664" s="223"/>
      <c r="M1664" s="224"/>
      <c r="N1664" s="225"/>
      <c r="O1664" s="225"/>
      <c r="P1664" s="225"/>
      <c r="Q1664" s="225"/>
      <c r="R1664" s="225"/>
      <c r="S1664" s="225"/>
      <c r="T1664" s="226"/>
      <c r="AT1664" s="227" t="s">
        <v>168</v>
      </c>
      <c r="AU1664" s="227" t="s">
        <v>176</v>
      </c>
      <c r="AV1664" s="13" t="s">
        <v>81</v>
      </c>
      <c r="AW1664" s="13" t="s">
        <v>37</v>
      </c>
      <c r="AX1664" s="13" t="s">
        <v>73</v>
      </c>
      <c r="AY1664" s="227" t="s">
        <v>159</v>
      </c>
    </row>
    <row r="1665" spans="2:65" s="1" customFormat="1" ht="22.5" customHeight="1">
      <c r="B1665" s="34"/>
      <c r="C1665" s="192" t="s">
        <v>1685</v>
      </c>
      <c r="D1665" s="192" t="s">
        <v>161</v>
      </c>
      <c r="E1665" s="193" t="s">
        <v>1686</v>
      </c>
      <c r="F1665" s="194" t="s">
        <v>1687</v>
      </c>
      <c r="G1665" s="195" t="s">
        <v>489</v>
      </c>
      <c r="H1665" s="196">
        <v>24.8</v>
      </c>
      <c r="I1665" s="197"/>
      <c r="J1665" s="198">
        <f>ROUND(I1665*H1665,2)</f>
        <v>0</v>
      </c>
      <c r="K1665" s="194" t="s">
        <v>165</v>
      </c>
      <c r="L1665" s="54"/>
      <c r="M1665" s="199" t="s">
        <v>20</v>
      </c>
      <c r="N1665" s="200" t="s">
        <v>44</v>
      </c>
      <c r="O1665" s="35"/>
      <c r="P1665" s="201">
        <f>O1665*H1665</f>
        <v>0</v>
      </c>
      <c r="Q1665" s="201">
        <v>0.06617</v>
      </c>
      <c r="R1665" s="201">
        <f>Q1665*H1665</f>
        <v>1.6410160000000003</v>
      </c>
      <c r="S1665" s="201">
        <v>0</v>
      </c>
      <c r="T1665" s="202">
        <f>S1665*H1665</f>
        <v>0</v>
      </c>
      <c r="AR1665" s="17" t="s">
        <v>166</v>
      </c>
      <c r="AT1665" s="17" t="s">
        <v>161</v>
      </c>
      <c r="AU1665" s="17" t="s">
        <v>176</v>
      </c>
      <c r="AY1665" s="17" t="s">
        <v>159</v>
      </c>
      <c r="BE1665" s="203">
        <f>IF(N1665="základní",J1665,0)</f>
        <v>0</v>
      </c>
      <c r="BF1665" s="203">
        <f>IF(N1665="snížená",J1665,0)</f>
        <v>0</v>
      </c>
      <c r="BG1665" s="203">
        <f>IF(N1665="zákl. přenesená",J1665,0)</f>
        <v>0</v>
      </c>
      <c r="BH1665" s="203">
        <f>IF(N1665="sníž. přenesená",J1665,0)</f>
        <v>0</v>
      </c>
      <c r="BI1665" s="203">
        <f>IF(N1665="nulová",J1665,0)</f>
        <v>0</v>
      </c>
      <c r="BJ1665" s="17" t="s">
        <v>22</v>
      </c>
      <c r="BK1665" s="203">
        <f>ROUND(I1665*H1665,2)</f>
        <v>0</v>
      </c>
      <c r="BL1665" s="17" t="s">
        <v>166</v>
      </c>
      <c r="BM1665" s="17" t="s">
        <v>1688</v>
      </c>
    </row>
    <row r="1666" spans="2:51" s="12" customFormat="1" ht="27">
      <c r="B1666" s="204"/>
      <c r="C1666" s="205"/>
      <c r="D1666" s="206" t="s">
        <v>168</v>
      </c>
      <c r="E1666" s="207" t="s">
        <v>20</v>
      </c>
      <c r="F1666" s="208" t="s">
        <v>1156</v>
      </c>
      <c r="G1666" s="205"/>
      <c r="H1666" s="209" t="s">
        <v>20</v>
      </c>
      <c r="I1666" s="210"/>
      <c r="J1666" s="205"/>
      <c r="K1666" s="205"/>
      <c r="L1666" s="211"/>
      <c r="M1666" s="212"/>
      <c r="N1666" s="213"/>
      <c r="O1666" s="213"/>
      <c r="P1666" s="213"/>
      <c r="Q1666" s="213"/>
      <c r="R1666" s="213"/>
      <c r="S1666" s="213"/>
      <c r="T1666" s="214"/>
      <c r="AT1666" s="215" t="s">
        <v>168</v>
      </c>
      <c r="AU1666" s="215" t="s">
        <v>176</v>
      </c>
      <c r="AV1666" s="12" t="s">
        <v>22</v>
      </c>
      <c r="AW1666" s="12" t="s">
        <v>37</v>
      </c>
      <c r="AX1666" s="12" t="s">
        <v>73</v>
      </c>
      <c r="AY1666" s="215" t="s">
        <v>159</v>
      </c>
    </row>
    <row r="1667" spans="2:51" s="12" customFormat="1" ht="13.5">
      <c r="B1667" s="204"/>
      <c r="C1667" s="205"/>
      <c r="D1667" s="206" t="s">
        <v>168</v>
      </c>
      <c r="E1667" s="207" t="s">
        <v>20</v>
      </c>
      <c r="F1667" s="208" t="s">
        <v>170</v>
      </c>
      <c r="G1667" s="205"/>
      <c r="H1667" s="209" t="s">
        <v>20</v>
      </c>
      <c r="I1667" s="210"/>
      <c r="J1667" s="205"/>
      <c r="K1667" s="205"/>
      <c r="L1667" s="211"/>
      <c r="M1667" s="212"/>
      <c r="N1667" s="213"/>
      <c r="O1667" s="213"/>
      <c r="P1667" s="213"/>
      <c r="Q1667" s="213"/>
      <c r="R1667" s="213"/>
      <c r="S1667" s="213"/>
      <c r="T1667" s="214"/>
      <c r="AT1667" s="215" t="s">
        <v>168</v>
      </c>
      <c r="AU1667" s="215" t="s">
        <v>176</v>
      </c>
      <c r="AV1667" s="12" t="s">
        <v>22</v>
      </c>
      <c r="AW1667" s="12" t="s">
        <v>37</v>
      </c>
      <c r="AX1667" s="12" t="s">
        <v>73</v>
      </c>
      <c r="AY1667" s="215" t="s">
        <v>159</v>
      </c>
    </row>
    <row r="1668" spans="2:51" s="12" customFormat="1" ht="13.5">
      <c r="B1668" s="204"/>
      <c r="C1668" s="205"/>
      <c r="D1668" s="206" t="s">
        <v>168</v>
      </c>
      <c r="E1668" s="207" t="s">
        <v>20</v>
      </c>
      <c r="F1668" s="208" t="s">
        <v>304</v>
      </c>
      <c r="G1668" s="205"/>
      <c r="H1668" s="209" t="s">
        <v>20</v>
      </c>
      <c r="I1668" s="210"/>
      <c r="J1668" s="205"/>
      <c r="K1668" s="205"/>
      <c r="L1668" s="211"/>
      <c r="M1668" s="212"/>
      <c r="N1668" s="213"/>
      <c r="O1668" s="213"/>
      <c r="P1668" s="213"/>
      <c r="Q1668" s="213"/>
      <c r="R1668" s="213"/>
      <c r="S1668" s="213"/>
      <c r="T1668" s="214"/>
      <c r="AT1668" s="215" t="s">
        <v>168</v>
      </c>
      <c r="AU1668" s="215" t="s">
        <v>176</v>
      </c>
      <c r="AV1668" s="12" t="s">
        <v>22</v>
      </c>
      <c r="AW1668" s="12" t="s">
        <v>37</v>
      </c>
      <c r="AX1668" s="12" t="s">
        <v>73</v>
      </c>
      <c r="AY1668" s="215" t="s">
        <v>159</v>
      </c>
    </row>
    <row r="1669" spans="2:51" s="13" customFormat="1" ht="13.5">
      <c r="B1669" s="216"/>
      <c r="C1669" s="217"/>
      <c r="D1669" s="206" t="s">
        <v>168</v>
      </c>
      <c r="E1669" s="240" t="s">
        <v>20</v>
      </c>
      <c r="F1669" s="238" t="s">
        <v>1689</v>
      </c>
      <c r="G1669" s="217"/>
      <c r="H1669" s="239">
        <v>2.5</v>
      </c>
      <c r="I1669" s="222"/>
      <c r="J1669" s="217"/>
      <c r="K1669" s="217"/>
      <c r="L1669" s="223"/>
      <c r="M1669" s="224"/>
      <c r="N1669" s="225"/>
      <c r="O1669" s="225"/>
      <c r="P1669" s="225"/>
      <c r="Q1669" s="225"/>
      <c r="R1669" s="225"/>
      <c r="S1669" s="225"/>
      <c r="T1669" s="226"/>
      <c r="AT1669" s="227" t="s">
        <v>168</v>
      </c>
      <c r="AU1669" s="227" t="s">
        <v>176</v>
      </c>
      <c r="AV1669" s="13" t="s">
        <v>81</v>
      </c>
      <c r="AW1669" s="13" t="s">
        <v>37</v>
      </c>
      <c r="AX1669" s="13" t="s">
        <v>73</v>
      </c>
      <c r="AY1669" s="227" t="s">
        <v>159</v>
      </c>
    </row>
    <row r="1670" spans="2:51" s="12" customFormat="1" ht="13.5">
      <c r="B1670" s="204"/>
      <c r="C1670" s="205"/>
      <c r="D1670" s="206" t="s">
        <v>168</v>
      </c>
      <c r="E1670" s="207" t="s">
        <v>20</v>
      </c>
      <c r="F1670" s="208" t="s">
        <v>317</v>
      </c>
      <c r="G1670" s="205"/>
      <c r="H1670" s="209" t="s">
        <v>20</v>
      </c>
      <c r="I1670" s="210"/>
      <c r="J1670" s="205"/>
      <c r="K1670" s="205"/>
      <c r="L1670" s="211"/>
      <c r="M1670" s="212"/>
      <c r="N1670" s="213"/>
      <c r="O1670" s="213"/>
      <c r="P1670" s="213"/>
      <c r="Q1670" s="213"/>
      <c r="R1670" s="213"/>
      <c r="S1670" s="213"/>
      <c r="T1670" s="214"/>
      <c r="AT1670" s="215" t="s">
        <v>168</v>
      </c>
      <c r="AU1670" s="215" t="s">
        <v>176</v>
      </c>
      <c r="AV1670" s="12" t="s">
        <v>22</v>
      </c>
      <c r="AW1670" s="12" t="s">
        <v>37</v>
      </c>
      <c r="AX1670" s="12" t="s">
        <v>73</v>
      </c>
      <c r="AY1670" s="215" t="s">
        <v>159</v>
      </c>
    </row>
    <row r="1671" spans="2:51" s="13" customFormat="1" ht="13.5">
      <c r="B1671" s="216"/>
      <c r="C1671" s="217"/>
      <c r="D1671" s="206" t="s">
        <v>168</v>
      </c>
      <c r="E1671" s="240" t="s">
        <v>20</v>
      </c>
      <c r="F1671" s="238" t="s">
        <v>1690</v>
      </c>
      <c r="G1671" s="217"/>
      <c r="H1671" s="239">
        <v>4.2</v>
      </c>
      <c r="I1671" s="222"/>
      <c r="J1671" s="217"/>
      <c r="K1671" s="217"/>
      <c r="L1671" s="223"/>
      <c r="M1671" s="224"/>
      <c r="N1671" s="225"/>
      <c r="O1671" s="225"/>
      <c r="P1671" s="225"/>
      <c r="Q1671" s="225"/>
      <c r="R1671" s="225"/>
      <c r="S1671" s="225"/>
      <c r="T1671" s="226"/>
      <c r="AT1671" s="227" t="s">
        <v>168</v>
      </c>
      <c r="AU1671" s="227" t="s">
        <v>176</v>
      </c>
      <c r="AV1671" s="13" t="s">
        <v>81</v>
      </c>
      <c r="AW1671" s="13" t="s">
        <v>37</v>
      </c>
      <c r="AX1671" s="13" t="s">
        <v>73</v>
      </c>
      <c r="AY1671" s="227" t="s">
        <v>159</v>
      </c>
    </row>
    <row r="1672" spans="2:51" s="13" customFormat="1" ht="13.5">
      <c r="B1672" s="216"/>
      <c r="C1672" s="217"/>
      <c r="D1672" s="206" t="s">
        <v>168</v>
      </c>
      <c r="E1672" s="240" t="s">
        <v>20</v>
      </c>
      <c r="F1672" s="238" t="s">
        <v>1691</v>
      </c>
      <c r="G1672" s="217"/>
      <c r="H1672" s="239">
        <v>5</v>
      </c>
      <c r="I1672" s="222"/>
      <c r="J1672" s="217"/>
      <c r="K1672" s="217"/>
      <c r="L1672" s="223"/>
      <c r="M1672" s="224"/>
      <c r="N1672" s="225"/>
      <c r="O1672" s="225"/>
      <c r="P1672" s="225"/>
      <c r="Q1672" s="225"/>
      <c r="R1672" s="225"/>
      <c r="S1672" s="225"/>
      <c r="T1672" s="226"/>
      <c r="AT1672" s="227" t="s">
        <v>168</v>
      </c>
      <c r="AU1672" s="227" t="s">
        <v>176</v>
      </c>
      <c r="AV1672" s="13" t="s">
        <v>81</v>
      </c>
      <c r="AW1672" s="13" t="s">
        <v>37</v>
      </c>
      <c r="AX1672" s="13" t="s">
        <v>73</v>
      </c>
      <c r="AY1672" s="227" t="s">
        <v>159</v>
      </c>
    </row>
    <row r="1673" spans="2:51" s="12" customFormat="1" ht="13.5">
      <c r="B1673" s="204"/>
      <c r="C1673" s="205"/>
      <c r="D1673" s="206" t="s">
        <v>168</v>
      </c>
      <c r="E1673" s="207" t="s">
        <v>20</v>
      </c>
      <c r="F1673" s="208" t="s">
        <v>319</v>
      </c>
      <c r="G1673" s="205"/>
      <c r="H1673" s="209" t="s">
        <v>20</v>
      </c>
      <c r="I1673" s="210"/>
      <c r="J1673" s="205"/>
      <c r="K1673" s="205"/>
      <c r="L1673" s="211"/>
      <c r="M1673" s="212"/>
      <c r="N1673" s="213"/>
      <c r="O1673" s="213"/>
      <c r="P1673" s="213"/>
      <c r="Q1673" s="213"/>
      <c r="R1673" s="213"/>
      <c r="S1673" s="213"/>
      <c r="T1673" s="214"/>
      <c r="AT1673" s="215" t="s">
        <v>168</v>
      </c>
      <c r="AU1673" s="215" t="s">
        <v>176</v>
      </c>
      <c r="AV1673" s="12" t="s">
        <v>22</v>
      </c>
      <c r="AW1673" s="12" t="s">
        <v>37</v>
      </c>
      <c r="AX1673" s="12" t="s">
        <v>73</v>
      </c>
      <c r="AY1673" s="215" t="s">
        <v>159</v>
      </c>
    </row>
    <row r="1674" spans="2:51" s="13" customFormat="1" ht="13.5">
      <c r="B1674" s="216"/>
      <c r="C1674" s="217"/>
      <c r="D1674" s="206" t="s">
        <v>168</v>
      </c>
      <c r="E1674" s="240" t="s">
        <v>20</v>
      </c>
      <c r="F1674" s="238" t="s">
        <v>1692</v>
      </c>
      <c r="G1674" s="217"/>
      <c r="H1674" s="239">
        <v>5</v>
      </c>
      <c r="I1674" s="222"/>
      <c r="J1674" s="217"/>
      <c r="K1674" s="217"/>
      <c r="L1674" s="223"/>
      <c r="M1674" s="224"/>
      <c r="N1674" s="225"/>
      <c r="O1674" s="225"/>
      <c r="P1674" s="225"/>
      <c r="Q1674" s="225"/>
      <c r="R1674" s="225"/>
      <c r="S1674" s="225"/>
      <c r="T1674" s="226"/>
      <c r="AT1674" s="227" t="s">
        <v>168</v>
      </c>
      <c r="AU1674" s="227" t="s">
        <v>176</v>
      </c>
      <c r="AV1674" s="13" t="s">
        <v>81</v>
      </c>
      <c r="AW1674" s="13" t="s">
        <v>37</v>
      </c>
      <c r="AX1674" s="13" t="s">
        <v>73</v>
      </c>
      <c r="AY1674" s="227" t="s">
        <v>159</v>
      </c>
    </row>
    <row r="1675" spans="2:51" s="13" customFormat="1" ht="13.5">
      <c r="B1675" s="216"/>
      <c r="C1675" s="217"/>
      <c r="D1675" s="206" t="s">
        <v>168</v>
      </c>
      <c r="E1675" s="240" t="s">
        <v>20</v>
      </c>
      <c r="F1675" s="238" t="s">
        <v>1693</v>
      </c>
      <c r="G1675" s="217"/>
      <c r="H1675" s="239">
        <v>5.5</v>
      </c>
      <c r="I1675" s="222"/>
      <c r="J1675" s="217"/>
      <c r="K1675" s="217"/>
      <c r="L1675" s="223"/>
      <c r="M1675" s="224"/>
      <c r="N1675" s="225"/>
      <c r="O1675" s="225"/>
      <c r="P1675" s="225"/>
      <c r="Q1675" s="225"/>
      <c r="R1675" s="225"/>
      <c r="S1675" s="225"/>
      <c r="T1675" s="226"/>
      <c r="AT1675" s="227" t="s">
        <v>168</v>
      </c>
      <c r="AU1675" s="227" t="s">
        <v>176</v>
      </c>
      <c r="AV1675" s="13" t="s">
        <v>81</v>
      </c>
      <c r="AW1675" s="13" t="s">
        <v>37</v>
      </c>
      <c r="AX1675" s="13" t="s">
        <v>73</v>
      </c>
      <c r="AY1675" s="227" t="s">
        <v>159</v>
      </c>
    </row>
    <row r="1676" spans="2:51" s="12" customFormat="1" ht="13.5">
      <c r="B1676" s="204"/>
      <c r="C1676" s="205"/>
      <c r="D1676" s="206" t="s">
        <v>168</v>
      </c>
      <c r="E1676" s="207" t="s">
        <v>20</v>
      </c>
      <c r="F1676" s="208" t="s">
        <v>306</v>
      </c>
      <c r="G1676" s="205"/>
      <c r="H1676" s="209" t="s">
        <v>20</v>
      </c>
      <c r="I1676" s="210"/>
      <c r="J1676" s="205"/>
      <c r="K1676" s="205"/>
      <c r="L1676" s="211"/>
      <c r="M1676" s="212"/>
      <c r="N1676" s="213"/>
      <c r="O1676" s="213"/>
      <c r="P1676" s="213"/>
      <c r="Q1676" s="213"/>
      <c r="R1676" s="213"/>
      <c r="S1676" s="213"/>
      <c r="T1676" s="214"/>
      <c r="AT1676" s="215" t="s">
        <v>168</v>
      </c>
      <c r="AU1676" s="215" t="s">
        <v>176</v>
      </c>
      <c r="AV1676" s="12" t="s">
        <v>22</v>
      </c>
      <c r="AW1676" s="12" t="s">
        <v>37</v>
      </c>
      <c r="AX1676" s="12" t="s">
        <v>73</v>
      </c>
      <c r="AY1676" s="215" t="s">
        <v>159</v>
      </c>
    </row>
    <row r="1677" spans="2:51" s="13" customFormat="1" ht="13.5">
      <c r="B1677" s="216"/>
      <c r="C1677" s="217"/>
      <c r="D1677" s="218" t="s">
        <v>168</v>
      </c>
      <c r="E1677" s="219" t="s">
        <v>20</v>
      </c>
      <c r="F1677" s="220" t="s">
        <v>1694</v>
      </c>
      <c r="G1677" s="217"/>
      <c r="H1677" s="221">
        <v>2.6</v>
      </c>
      <c r="I1677" s="222"/>
      <c r="J1677" s="217"/>
      <c r="K1677" s="217"/>
      <c r="L1677" s="223"/>
      <c r="M1677" s="224"/>
      <c r="N1677" s="225"/>
      <c r="O1677" s="225"/>
      <c r="P1677" s="225"/>
      <c r="Q1677" s="225"/>
      <c r="R1677" s="225"/>
      <c r="S1677" s="225"/>
      <c r="T1677" s="226"/>
      <c r="AT1677" s="227" t="s">
        <v>168</v>
      </c>
      <c r="AU1677" s="227" t="s">
        <v>176</v>
      </c>
      <c r="AV1677" s="13" t="s">
        <v>81</v>
      </c>
      <c r="AW1677" s="13" t="s">
        <v>37</v>
      </c>
      <c r="AX1677" s="13" t="s">
        <v>73</v>
      </c>
      <c r="AY1677" s="227" t="s">
        <v>159</v>
      </c>
    </row>
    <row r="1678" spans="2:65" s="1" customFormat="1" ht="31.5" customHeight="1">
      <c r="B1678" s="34"/>
      <c r="C1678" s="192" t="s">
        <v>1695</v>
      </c>
      <c r="D1678" s="192" t="s">
        <v>161</v>
      </c>
      <c r="E1678" s="193" t="s">
        <v>1696</v>
      </c>
      <c r="F1678" s="194" t="s">
        <v>1697</v>
      </c>
      <c r="G1678" s="195" t="s">
        <v>235</v>
      </c>
      <c r="H1678" s="196">
        <v>65.298</v>
      </c>
      <c r="I1678" s="197"/>
      <c r="J1678" s="198">
        <f>ROUND(I1678*H1678,2)</f>
        <v>0</v>
      </c>
      <c r="K1678" s="194" t="s">
        <v>20</v>
      </c>
      <c r="L1678" s="54"/>
      <c r="M1678" s="199" t="s">
        <v>20</v>
      </c>
      <c r="N1678" s="200" t="s">
        <v>44</v>
      </c>
      <c r="O1678" s="35"/>
      <c r="P1678" s="201">
        <f>O1678*H1678</f>
        <v>0</v>
      </c>
      <c r="Q1678" s="201">
        <v>0.025</v>
      </c>
      <c r="R1678" s="201">
        <f>Q1678*H1678</f>
        <v>1.6324500000000002</v>
      </c>
      <c r="S1678" s="201">
        <v>0.1</v>
      </c>
      <c r="T1678" s="202">
        <f>S1678*H1678</f>
        <v>6.529800000000001</v>
      </c>
      <c r="AR1678" s="17" t="s">
        <v>166</v>
      </c>
      <c r="AT1678" s="17" t="s">
        <v>161</v>
      </c>
      <c r="AU1678" s="17" t="s">
        <v>176</v>
      </c>
      <c r="AY1678" s="17" t="s">
        <v>159</v>
      </c>
      <c r="BE1678" s="203">
        <f>IF(N1678="základní",J1678,0)</f>
        <v>0</v>
      </c>
      <c r="BF1678" s="203">
        <f>IF(N1678="snížená",J1678,0)</f>
        <v>0</v>
      </c>
      <c r="BG1678" s="203">
        <f>IF(N1678="zákl. přenesená",J1678,0)</f>
        <v>0</v>
      </c>
      <c r="BH1678" s="203">
        <f>IF(N1678="sníž. přenesená",J1678,0)</f>
        <v>0</v>
      </c>
      <c r="BI1678" s="203">
        <f>IF(N1678="nulová",J1678,0)</f>
        <v>0</v>
      </c>
      <c r="BJ1678" s="17" t="s">
        <v>22</v>
      </c>
      <c r="BK1678" s="203">
        <f>ROUND(I1678*H1678,2)</f>
        <v>0</v>
      </c>
      <c r="BL1678" s="17" t="s">
        <v>166</v>
      </c>
      <c r="BM1678" s="17" t="s">
        <v>1698</v>
      </c>
    </row>
    <row r="1679" spans="2:51" s="12" customFormat="1" ht="27">
      <c r="B1679" s="204"/>
      <c r="C1679" s="205"/>
      <c r="D1679" s="206" t="s">
        <v>168</v>
      </c>
      <c r="E1679" s="207" t="s">
        <v>20</v>
      </c>
      <c r="F1679" s="208" t="s">
        <v>1107</v>
      </c>
      <c r="G1679" s="205"/>
      <c r="H1679" s="209" t="s">
        <v>20</v>
      </c>
      <c r="I1679" s="210"/>
      <c r="J1679" s="205"/>
      <c r="K1679" s="205"/>
      <c r="L1679" s="211"/>
      <c r="M1679" s="212"/>
      <c r="N1679" s="213"/>
      <c r="O1679" s="213"/>
      <c r="P1679" s="213"/>
      <c r="Q1679" s="213"/>
      <c r="R1679" s="213"/>
      <c r="S1679" s="213"/>
      <c r="T1679" s="214"/>
      <c r="AT1679" s="215" t="s">
        <v>168</v>
      </c>
      <c r="AU1679" s="215" t="s">
        <v>176</v>
      </c>
      <c r="AV1679" s="12" t="s">
        <v>22</v>
      </c>
      <c r="AW1679" s="12" t="s">
        <v>37</v>
      </c>
      <c r="AX1679" s="12" t="s">
        <v>73</v>
      </c>
      <c r="AY1679" s="215" t="s">
        <v>159</v>
      </c>
    </row>
    <row r="1680" spans="2:51" s="12" customFormat="1" ht="13.5">
      <c r="B1680" s="204"/>
      <c r="C1680" s="205"/>
      <c r="D1680" s="206" t="s">
        <v>168</v>
      </c>
      <c r="E1680" s="207" t="s">
        <v>20</v>
      </c>
      <c r="F1680" s="208" t="s">
        <v>170</v>
      </c>
      <c r="G1680" s="205"/>
      <c r="H1680" s="209" t="s">
        <v>20</v>
      </c>
      <c r="I1680" s="210"/>
      <c r="J1680" s="205"/>
      <c r="K1680" s="205"/>
      <c r="L1680" s="211"/>
      <c r="M1680" s="212"/>
      <c r="N1680" s="213"/>
      <c r="O1680" s="213"/>
      <c r="P1680" s="213"/>
      <c r="Q1680" s="213"/>
      <c r="R1680" s="213"/>
      <c r="S1680" s="213"/>
      <c r="T1680" s="214"/>
      <c r="AT1680" s="215" t="s">
        <v>168</v>
      </c>
      <c r="AU1680" s="215" t="s">
        <v>176</v>
      </c>
      <c r="AV1680" s="12" t="s">
        <v>22</v>
      </c>
      <c r="AW1680" s="12" t="s">
        <v>37</v>
      </c>
      <c r="AX1680" s="12" t="s">
        <v>73</v>
      </c>
      <c r="AY1680" s="215" t="s">
        <v>159</v>
      </c>
    </row>
    <row r="1681" spans="2:51" s="12" customFormat="1" ht="13.5">
      <c r="B1681" s="204"/>
      <c r="C1681" s="205"/>
      <c r="D1681" s="206" t="s">
        <v>168</v>
      </c>
      <c r="E1681" s="207" t="s">
        <v>20</v>
      </c>
      <c r="F1681" s="208" t="s">
        <v>1699</v>
      </c>
      <c r="G1681" s="205"/>
      <c r="H1681" s="209" t="s">
        <v>20</v>
      </c>
      <c r="I1681" s="210"/>
      <c r="J1681" s="205"/>
      <c r="K1681" s="205"/>
      <c r="L1681" s="211"/>
      <c r="M1681" s="212"/>
      <c r="N1681" s="213"/>
      <c r="O1681" s="213"/>
      <c r="P1681" s="213"/>
      <c r="Q1681" s="213"/>
      <c r="R1681" s="213"/>
      <c r="S1681" s="213"/>
      <c r="T1681" s="214"/>
      <c r="AT1681" s="215" t="s">
        <v>168</v>
      </c>
      <c r="AU1681" s="215" t="s">
        <v>176</v>
      </c>
      <c r="AV1681" s="12" t="s">
        <v>22</v>
      </c>
      <c r="AW1681" s="12" t="s">
        <v>37</v>
      </c>
      <c r="AX1681" s="12" t="s">
        <v>73</v>
      </c>
      <c r="AY1681" s="215" t="s">
        <v>159</v>
      </c>
    </row>
    <row r="1682" spans="2:51" s="13" customFormat="1" ht="13.5">
      <c r="B1682" s="216"/>
      <c r="C1682" s="217"/>
      <c r="D1682" s="206" t="s">
        <v>168</v>
      </c>
      <c r="E1682" s="240" t="s">
        <v>20</v>
      </c>
      <c r="F1682" s="238" t="s">
        <v>1700</v>
      </c>
      <c r="G1682" s="217"/>
      <c r="H1682" s="239">
        <v>12.398</v>
      </c>
      <c r="I1682" s="222"/>
      <c r="J1682" s="217"/>
      <c r="K1682" s="217"/>
      <c r="L1682" s="223"/>
      <c r="M1682" s="224"/>
      <c r="N1682" s="225"/>
      <c r="O1682" s="225"/>
      <c r="P1682" s="225"/>
      <c r="Q1682" s="225"/>
      <c r="R1682" s="225"/>
      <c r="S1682" s="225"/>
      <c r="T1682" s="226"/>
      <c r="AT1682" s="227" t="s">
        <v>168</v>
      </c>
      <c r="AU1682" s="227" t="s">
        <v>176</v>
      </c>
      <c r="AV1682" s="13" t="s">
        <v>81</v>
      </c>
      <c r="AW1682" s="13" t="s">
        <v>37</v>
      </c>
      <c r="AX1682" s="13" t="s">
        <v>73</v>
      </c>
      <c r="AY1682" s="227" t="s">
        <v>159</v>
      </c>
    </row>
    <row r="1683" spans="2:51" s="13" customFormat="1" ht="13.5">
      <c r="B1683" s="216"/>
      <c r="C1683" s="217"/>
      <c r="D1683" s="206" t="s">
        <v>168</v>
      </c>
      <c r="E1683" s="240" t="s">
        <v>20</v>
      </c>
      <c r="F1683" s="238" t="s">
        <v>1701</v>
      </c>
      <c r="G1683" s="217"/>
      <c r="H1683" s="239">
        <v>13.2</v>
      </c>
      <c r="I1683" s="222"/>
      <c r="J1683" s="217"/>
      <c r="K1683" s="217"/>
      <c r="L1683" s="223"/>
      <c r="M1683" s="224"/>
      <c r="N1683" s="225"/>
      <c r="O1683" s="225"/>
      <c r="P1683" s="225"/>
      <c r="Q1683" s="225"/>
      <c r="R1683" s="225"/>
      <c r="S1683" s="225"/>
      <c r="T1683" s="226"/>
      <c r="AT1683" s="227" t="s">
        <v>168</v>
      </c>
      <c r="AU1683" s="227" t="s">
        <v>176</v>
      </c>
      <c r="AV1683" s="13" t="s">
        <v>81</v>
      </c>
      <c r="AW1683" s="13" t="s">
        <v>37</v>
      </c>
      <c r="AX1683" s="13" t="s">
        <v>73</v>
      </c>
      <c r="AY1683" s="227" t="s">
        <v>159</v>
      </c>
    </row>
    <row r="1684" spans="2:51" s="13" customFormat="1" ht="13.5">
      <c r="B1684" s="216"/>
      <c r="C1684" s="217"/>
      <c r="D1684" s="206" t="s">
        <v>168</v>
      </c>
      <c r="E1684" s="240" t="s">
        <v>20</v>
      </c>
      <c r="F1684" s="238" t="s">
        <v>1702</v>
      </c>
      <c r="G1684" s="217"/>
      <c r="H1684" s="239">
        <v>13.2</v>
      </c>
      <c r="I1684" s="222"/>
      <c r="J1684" s="217"/>
      <c r="K1684" s="217"/>
      <c r="L1684" s="223"/>
      <c r="M1684" s="224"/>
      <c r="N1684" s="225"/>
      <c r="O1684" s="225"/>
      <c r="P1684" s="225"/>
      <c r="Q1684" s="225"/>
      <c r="R1684" s="225"/>
      <c r="S1684" s="225"/>
      <c r="T1684" s="226"/>
      <c r="AT1684" s="227" t="s">
        <v>168</v>
      </c>
      <c r="AU1684" s="227" t="s">
        <v>176</v>
      </c>
      <c r="AV1684" s="13" t="s">
        <v>81</v>
      </c>
      <c r="AW1684" s="13" t="s">
        <v>37</v>
      </c>
      <c r="AX1684" s="13" t="s">
        <v>73</v>
      </c>
      <c r="AY1684" s="227" t="s">
        <v>159</v>
      </c>
    </row>
    <row r="1685" spans="2:51" s="13" customFormat="1" ht="13.5">
      <c r="B1685" s="216"/>
      <c r="C1685" s="217"/>
      <c r="D1685" s="206" t="s">
        <v>168</v>
      </c>
      <c r="E1685" s="240" t="s">
        <v>20</v>
      </c>
      <c r="F1685" s="238" t="s">
        <v>1703</v>
      </c>
      <c r="G1685" s="217"/>
      <c r="H1685" s="239">
        <v>13.2</v>
      </c>
      <c r="I1685" s="222"/>
      <c r="J1685" s="217"/>
      <c r="K1685" s="217"/>
      <c r="L1685" s="223"/>
      <c r="M1685" s="224"/>
      <c r="N1685" s="225"/>
      <c r="O1685" s="225"/>
      <c r="P1685" s="225"/>
      <c r="Q1685" s="225"/>
      <c r="R1685" s="225"/>
      <c r="S1685" s="225"/>
      <c r="T1685" s="226"/>
      <c r="AT1685" s="227" t="s">
        <v>168</v>
      </c>
      <c r="AU1685" s="227" t="s">
        <v>176</v>
      </c>
      <c r="AV1685" s="13" t="s">
        <v>81</v>
      </c>
      <c r="AW1685" s="13" t="s">
        <v>37</v>
      </c>
      <c r="AX1685" s="13" t="s">
        <v>73</v>
      </c>
      <c r="AY1685" s="227" t="s">
        <v>159</v>
      </c>
    </row>
    <row r="1686" spans="2:51" s="13" customFormat="1" ht="13.5">
      <c r="B1686" s="216"/>
      <c r="C1686" s="217"/>
      <c r="D1686" s="218" t="s">
        <v>168</v>
      </c>
      <c r="E1686" s="219" t="s">
        <v>20</v>
      </c>
      <c r="F1686" s="220" t="s">
        <v>1704</v>
      </c>
      <c r="G1686" s="217"/>
      <c r="H1686" s="221">
        <v>13.3</v>
      </c>
      <c r="I1686" s="222"/>
      <c r="J1686" s="217"/>
      <c r="K1686" s="217"/>
      <c r="L1686" s="223"/>
      <c r="M1686" s="224"/>
      <c r="N1686" s="225"/>
      <c r="O1686" s="225"/>
      <c r="P1686" s="225"/>
      <c r="Q1686" s="225"/>
      <c r="R1686" s="225"/>
      <c r="S1686" s="225"/>
      <c r="T1686" s="226"/>
      <c r="AT1686" s="227" t="s">
        <v>168</v>
      </c>
      <c r="AU1686" s="227" t="s">
        <v>176</v>
      </c>
      <c r="AV1686" s="13" t="s">
        <v>81</v>
      </c>
      <c r="AW1686" s="13" t="s">
        <v>37</v>
      </c>
      <c r="AX1686" s="13" t="s">
        <v>73</v>
      </c>
      <c r="AY1686" s="227" t="s">
        <v>159</v>
      </c>
    </row>
    <row r="1687" spans="2:65" s="1" customFormat="1" ht="31.5" customHeight="1">
      <c r="B1687" s="34"/>
      <c r="C1687" s="192" t="s">
        <v>1705</v>
      </c>
      <c r="D1687" s="192" t="s">
        <v>161</v>
      </c>
      <c r="E1687" s="193" t="s">
        <v>1706</v>
      </c>
      <c r="F1687" s="194" t="s">
        <v>1707</v>
      </c>
      <c r="G1687" s="195" t="s">
        <v>489</v>
      </c>
      <c r="H1687" s="196">
        <v>34.85</v>
      </c>
      <c r="I1687" s="197"/>
      <c r="J1687" s="198">
        <f>ROUND(I1687*H1687,2)</f>
        <v>0</v>
      </c>
      <c r="K1687" s="194" t="s">
        <v>165</v>
      </c>
      <c r="L1687" s="54"/>
      <c r="M1687" s="199" t="s">
        <v>20</v>
      </c>
      <c r="N1687" s="200" t="s">
        <v>44</v>
      </c>
      <c r="O1687" s="35"/>
      <c r="P1687" s="201">
        <f>O1687*H1687</f>
        <v>0</v>
      </c>
      <c r="Q1687" s="201">
        <v>0.02362</v>
      </c>
      <c r="R1687" s="201">
        <f>Q1687*H1687</f>
        <v>0.823157</v>
      </c>
      <c r="S1687" s="201">
        <v>0</v>
      </c>
      <c r="T1687" s="202">
        <f>S1687*H1687</f>
        <v>0</v>
      </c>
      <c r="AR1687" s="17" t="s">
        <v>166</v>
      </c>
      <c r="AT1687" s="17" t="s">
        <v>161</v>
      </c>
      <c r="AU1687" s="17" t="s">
        <v>176</v>
      </c>
      <c r="AY1687" s="17" t="s">
        <v>159</v>
      </c>
      <c r="BE1687" s="203">
        <f>IF(N1687="základní",J1687,0)</f>
        <v>0</v>
      </c>
      <c r="BF1687" s="203">
        <f>IF(N1687="snížená",J1687,0)</f>
        <v>0</v>
      </c>
      <c r="BG1687" s="203">
        <f>IF(N1687="zákl. přenesená",J1687,0)</f>
        <v>0</v>
      </c>
      <c r="BH1687" s="203">
        <f>IF(N1687="sníž. přenesená",J1687,0)</f>
        <v>0</v>
      </c>
      <c r="BI1687" s="203">
        <f>IF(N1687="nulová",J1687,0)</f>
        <v>0</v>
      </c>
      <c r="BJ1687" s="17" t="s">
        <v>22</v>
      </c>
      <c r="BK1687" s="203">
        <f>ROUND(I1687*H1687,2)</f>
        <v>0</v>
      </c>
      <c r="BL1687" s="17" t="s">
        <v>166</v>
      </c>
      <c r="BM1687" s="17" t="s">
        <v>1708</v>
      </c>
    </row>
    <row r="1688" spans="2:51" s="12" customFormat="1" ht="27">
      <c r="B1688" s="204"/>
      <c r="C1688" s="205"/>
      <c r="D1688" s="206" t="s">
        <v>168</v>
      </c>
      <c r="E1688" s="207" t="s">
        <v>20</v>
      </c>
      <c r="F1688" s="208" t="s">
        <v>1107</v>
      </c>
      <c r="G1688" s="205"/>
      <c r="H1688" s="209" t="s">
        <v>20</v>
      </c>
      <c r="I1688" s="210"/>
      <c r="J1688" s="205"/>
      <c r="K1688" s="205"/>
      <c r="L1688" s="211"/>
      <c r="M1688" s="212"/>
      <c r="N1688" s="213"/>
      <c r="O1688" s="213"/>
      <c r="P1688" s="213"/>
      <c r="Q1688" s="213"/>
      <c r="R1688" s="213"/>
      <c r="S1688" s="213"/>
      <c r="T1688" s="214"/>
      <c r="AT1688" s="215" t="s">
        <v>168</v>
      </c>
      <c r="AU1688" s="215" t="s">
        <v>176</v>
      </c>
      <c r="AV1688" s="12" t="s">
        <v>22</v>
      </c>
      <c r="AW1688" s="12" t="s">
        <v>37</v>
      </c>
      <c r="AX1688" s="12" t="s">
        <v>73</v>
      </c>
      <c r="AY1688" s="215" t="s">
        <v>159</v>
      </c>
    </row>
    <row r="1689" spans="2:51" s="12" customFormat="1" ht="13.5">
      <c r="B1689" s="204"/>
      <c r="C1689" s="205"/>
      <c r="D1689" s="206" t="s">
        <v>168</v>
      </c>
      <c r="E1689" s="207" t="s">
        <v>20</v>
      </c>
      <c r="F1689" s="208" t="s">
        <v>170</v>
      </c>
      <c r="G1689" s="205"/>
      <c r="H1689" s="209" t="s">
        <v>20</v>
      </c>
      <c r="I1689" s="210"/>
      <c r="J1689" s="205"/>
      <c r="K1689" s="205"/>
      <c r="L1689" s="211"/>
      <c r="M1689" s="212"/>
      <c r="N1689" s="213"/>
      <c r="O1689" s="213"/>
      <c r="P1689" s="213"/>
      <c r="Q1689" s="213"/>
      <c r="R1689" s="213"/>
      <c r="S1689" s="213"/>
      <c r="T1689" s="214"/>
      <c r="AT1689" s="215" t="s">
        <v>168</v>
      </c>
      <c r="AU1689" s="215" t="s">
        <v>176</v>
      </c>
      <c r="AV1689" s="12" t="s">
        <v>22</v>
      </c>
      <c r="AW1689" s="12" t="s">
        <v>37</v>
      </c>
      <c r="AX1689" s="12" t="s">
        <v>73</v>
      </c>
      <c r="AY1689" s="215" t="s">
        <v>159</v>
      </c>
    </row>
    <row r="1690" spans="2:51" s="12" customFormat="1" ht="13.5">
      <c r="B1690" s="204"/>
      <c r="C1690" s="205"/>
      <c r="D1690" s="206" t="s">
        <v>168</v>
      </c>
      <c r="E1690" s="207" t="s">
        <v>20</v>
      </c>
      <c r="F1690" s="208" t="s">
        <v>1709</v>
      </c>
      <c r="G1690" s="205"/>
      <c r="H1690" s="209" t="s">
        <v>20</v>
      </c>
      <c r="I1690" s="210"/>
      <c r="J1690" s="205"/>
      <c r="K1690" s="205"/>
      <c r="L1690" s="211"/>
      <c r="M1690" s="212"/>
      <c r="N1690" s="213"/>
      <c r="O1690" s="213"/>
      <c r="P1690" s="213"/>
      <c r="Q1690" s="213"/>
      <c r="R1690" s="213"/>
      <c r="S1690" s="213"/>
      <c r="T1690" s="214"/>
      <c r="AT1690" s="215" t="s">
        <v>168</v>
      </c>
      <c r="AU1690" s="215" t="s">
        <v>176</v>
      </c>
      <c r="AV1690" s="12" t="s">
        <v>22</v>
      </c>
      <c r="AW1690" s="12" t="s">
        <v>37</v>
      </c>
      <c r="AX1690" s="12" t="s">
        <v>73</v>
      </c>
      <c r="AY1690" s="215" t="s">
        <v>159</v>
      </c>
    </row>
    <row r="1691" spans="2:51" s="13" customFormat="1" ht="13.5">
      <c r="B1691" s="216"/>
      <c r="C1691" s="217"/>
      <c r="D1691" s="206" t="s">
        <v>168</v>
      </c>
      <c r="E1691" s="240" t="s">
        <v>20</v>
      </c>
      <c r="F1691" s="238" t="s">
        <v>1710</v>
      </c>
      <c r="G1691" s="217"/>
      <c r="H1691" s="239">
        <v>10.85</v>
      </c>
      <c r="I1691" s="222"/>
      <c r="J1691" s="217"/>
      <c r="K1691" s="217"/>
      <c r="L1691" s="223"/>
      <c r="M1691" s="224"/>
      <c r="N1691" s="225"/>
      <c r="O1691" s="225"/>
      <c r="P1691" s="225"/>
      <c r="Q1691" s="225"/>
      <c r="R1691" s="225"/>
      <c r="S1691" s="225"/>
      <c r="T1691" s="226"/>
      <c r="AT1691" s="227" t="s">
        <v>168</v>
      </c>
      <c r="AU1691" s="227" t="s">
        <v>176</v>
      </c>
      <c r="AV1691" s="13" t="s">
        <v>81</v>
      </c>
      <c r="AW1691" s="13" t="s">
        <v>37</v>
      </c>
      <c r="AX1691" s="13" t="s">
        <v>73</v>
      </c>
      <c r="AY1691" s="227" t="s">
        <v>159</v>
      </c>
    </row>
    <row r="1692" spans="2:51" s="13" customFormat="1" ht="13.5">
      <c r="B1692" s="216"/>
      <c r="C1692" s="217"/>
      <c r="D1692" s="206" t="s">
        <v>168</v>
      </c>
      <c r="E1692" s="240" t="s">
        <v>20</v>
      </c>
      <c r="F1692" s="238" t="s">
        <v>1711</v>
      </c>
      <c r="G1692" s="217"/>
      <c r="H1692" s="239">
        <v>6</v>
      </c>
      <c r="I1692" s="222"/>
      <c r="J1692" s="217"/>
      <c r="K1692" s="217"/>
      <c r="L1692" s="223"/>
      <c r="M1692" s="224"/>
      <c r="N1692" s="225"/>
      <c r="O1692" s="225"/>
      <c r="P1692" s="225"/>
      <c r="Q1692" s="225"/>
      <c r="R1692" s="225"/>
      <c r="S1692" s="225"/>
      <c r="T1692" s="226"/>
      <c r="AT1692" s="227" t="s">
        <v>168</v>
      </c>
      <c r="AU1692" s="227" t="s">
        <v>176</v>
      </c>
      <c r="AV1692" s="13" t="s">
        <v>81</v>
      </c>
      <c r="AW1692" s="13" t="s">
        <v>37</v>
      </c>
      <c r="AX1692" s="13" t="s">
        <v>73</v>
      </c>
      <c r="AY1692" s="227" t="s">
        <v>159</v>
      </c>
    </row>
    <row r="1693" spans="2:51" s="13" customFormat="1" ht="13.5">
      <c r="B1693" s="216"/>
      <c r="C1693" s="217"/>
      <c r="D1693" s="206" t="s">
        <v>168</v>
      </c>
      <c r="E1693" s="240" t="s">
        <v>20</v>
      </c>
      <c r="F1693" s="238" t="s">
        <v>1712</v>
      </c>
      <c r="G1693" s="217"/>
      <c r="H1693" s="239">
        <v>6</v>
      </c>
      <c r="I1693" s="222"/>
      <c r="J1693" s="217"/>
      <c r="K1693" s="217"/>
      <c r="L1693" s="223"/>
      <c r="M1693" s="224"/>
      <c r="N1693" s="225"/>
      <c r="O1693" s="225"/>
      <c r="P1693" s="225"/>
      <c r="Q1693" s="225"/>
      <c r="R1693" s="225"/>
      <c r="S1693" s="225"/>
      <c r="T1693" s="226"/>
      <c r="AT1693" s="227" t="s">
        <v>168</v>
      </c>
      <c r="AU1693" s="227" t="s">
        <v>176</v>
      </c>
      <c r="AV1693" s="13" t="s">
        <v>81</v>
      </c>
      <c r="AW1693" s="13" t="s">
        <v>37</v>
      </c>
      <c r="AX1693" s="13" t="s">
        <v>73</v>
      </c>
      <c r="AY1693" s="227" t="s">
        <v>159</v>
      </c>
    </row>
    <row r="1694" spans="2:51" s="13" customFormat="1" ht="13.5">
      <c r="B1694" s="216"/>
      <c r="C1694" s="217"/>
      <c r="D1694" s="206" t="s">
        <v>168</v>
      </c>
      <c r="E1694" s="240" t="s">
        <v>20</v>
      </c>
      <c r="F1694" s="238" t="s">
        <v>1713</v>
      </c>
      <c r="G1694" s="217"/>
      <c r="H1694" s="239">
        <v>6</v>
      </c>
      <c r="I1694" s="222"/>
      <c r="J1694" s="217"/>
      <c r="K1694" s="217"/>
      <c r="L1694" s="223"/>
      <c r="M1694" s="224"/>
      <c r="N1694" s="225"/>
      <c r="O1694" s="225"/>
      <c r="P1694" s="225"/>
      <c r="Q1694" s="225"/>
      <c r="R1694" s="225"/>
      <c r="S1694" s="225"/>
      <c r="T1694" s="226"/>
      <c r="AT1694" s="227" t="s">
        <v>168</v>
      </c>
      <c r="AU1694" s="227" t="s">
        <v>176</v>
      </c>
      <c r="AV1694" s="13" t="s">
        <v>81</v>
      </c>
      <c r="AW1694" s="13" t="s">
        <v>37</v>
      </c>
      <c r="AX1694" s="13" t="s">
        <v>73</v>
      </c>
      <c r="AY1694" s="227" t="s">
        <v>159</v>
      </c>
    </row>
    <row r="1695" spans="2:51" s="13" customFormat="1" ht="13.5">
      <c r="B1695" s="216"/>
      <c r="C1695" s="217"/>
      <c r="D1695" s="218" t="s">
        <v>168</v>
      </c>
      <c r="E1695" s="219" t="s">
        <v>20</v>
      </c>
      <c r="F1695" s="220" t="s">
        <v>1714</v>
      </c>
      <c r="G1695" s="217"/>
      <c r="H1695" s="221">
        <v>6</v>
      </c>
      <c r="I1695" s="222"/>
      <c r="J1695" s="217"/>
      <c r="K1695" s="217"/>
      <c r="L1695" s="223"/>
      <c r="M1695" s="224"/>
      <c r="N1695" s="225"/>
      <c r="O1695" s="225"/>
      <c r="P1695" s="225"/>
      <c r="Q1695" s="225"/>
      <c r="R1695" s="225"/>
      <c r="S1695" s="225"/>
      <c r="T1695" s="226"/>
      <c r="AT1695" s="227" t="s">
        <v>168</v>
      </c>
      <c r="AU1695" s="227" t="s">
        <v>176</v>
      </c>
      <c r="AV1695" s="13" t="s">
        <v>81</v>
      </c>
      <c r="AW1695" s="13" t="s">
        <v>37</v>
      </c>
      <c r="AX1695" s="13" t="s">
        <v>73</v>
      </c>
      <c r="AY1695" s="227" t="s">
        <v>159</v>
      </c>
    </row>
    <row r="1696" spans="2:65" s="1" customFormat="1" ht="31.5" customHeight="1">
      <c r="B1696" s="34"/>
      <c r="C1696" s="192" t="s">
        <v>1715</v>
      </c>
      <c r="D1696" s="192" t="s">
        <v>161</v>
      </c>
      <c r="E1696" s="193" t="s">
        <v>1716</v>
      </c>
      <c r="F1696" s="194" t="s">
        <v>1717</v>
      </c>
      <c r="G1696" s="195" t="s">
        <v>489</v>
      </c>
      <c r="H1696" s="196">
        <v>34.85</v>
      </c>
      <c r="I1696" s="197"/>
      <c r="J1696" s="198">
        <f>ROUND(I1696*H1696,2)</f>
        <v>0</v>
      </c>
      <c r="K1696" s="194" t="s">
        <v>165</v>
      </c>
      <c r="L1696" s="54"/>
      <c r="M1696" s="199" t="s">
        <v>20</v>
      </c>
      <c r="N1696" s="200" t="s">
        <v>44</v>
      </c>
      <c r="O1696" s="35"/>
      <c r="P1696" s="201">
        <f>O1696*H1696</f>
        <v>0</v>
      </c>
      <c r="Q1696" s="201">
        <v>0.0044</v>
      </c>
      <c r="R1696" s="201">
        <f>Q1696*H1696</f>
        <v>0.15334</v>
      </c>
      <c r="S1696" s="201">
        <v>0</v>
      </c>
      <c r="T1696" s="202">
        <f>S1696*H1696</f>
        <v>0</v>
      </c>
      <c r="AR1696" s="17" t="s">
        <v>166</v>
      </c>
      <c r="AT1696" s="17" t="s">
        <v>161</v>
      </c>
      <c r="AU1696" s="17" t="s">
        <v>176</v>
      </c>
      <c r="AY1696" s="17" t="s">
        <v>159</v>
      </c>
      <c r="BE1696" s="203">
        <f>IF(N1696="základní",J1696,0)</f>
        <v>0</v>
      </c>
      <c r="BF1696" s="203">
        <f>IF(N1696="snížená",J1696,0)</f>
        <v>0</v>
      </c>
      <c r="BG1696" s="203">
        <f>IF(N1696="zákl. přenesená",J1696,0)</f>
        <v>0</v>
      </c>
      <c r="BH1696" s="203">
        <f>IF(N1696="sníž. přenesená",J1696,0)</f>
        <v>0</v>
      </c>
      <c r="BI1696" s="203">
        <f>IF(N1696="nulová",J1696,0)</f>
        <v>0</v>
      </c>
      <c r="BJ1696" s="17" t="s">
        <v>22</v>
      </c>
      <c r="BK1696" s="203">
        <f>ROUND(I1696*H1696,2)</f>
        <v>0</v>
      </c>
      <c r="BL1696" s="17" t="s">
        <v>166</v>
      </c>
      <c r="BM1696" s="17" t="s">
        <v>1718</v>
      </c>
    </row>
    <row r="1697" spans="2:51" s="12" customFormat="1" ht="27">
      <c r="B1697" s="204"/>
      <c r="C1697" s="205"/>
      <c r="D1697" s="206" t="s">
        <v>168</v>
      </c>
      <c r="E1697" s="207" t="s">
        <v>20</v>
      </c>
      <c r="F1697" s="208" t="s">
        <v>1107</v>
      </c>
      <c r="G1697" s="205"/>
      <c r="H1697" s="209" t="s">
        <v>20</v>
      </c>
      <c r="I1697" s="210"/>
      <c r="J1697" s="205"/>
      <c r="K1697" s="205"/>
      <c r="L1697" s="211"/>
      <c r="M1697" s="212"/>
      <c r="N1697" s="213"/>
      <c r="O1697" s="213"/>
      <c r="P1697" s="213"/>
      <c r="Q1697" s="213"/>
      <c r="R1697" s="213"/>
      <c r="S1697" s="213"/>
      <c r="T1697" s="214"/>
      <c r="AT1697" s="215" t="s">
        <v>168</v>
      </c>
      <c r="AU1697" s="215" t="s">
        <v>176</v>
      </c>
      <c r="AV1697" s="12" t="s">
        <v>22</v>
      </c>
      <c r="AW1697" s="12" t="s">
        <v>37</v>
      </c>
      <c r="AX1697" s="12" t="s">
        <v>73</v>
      </c>
      <c r="AY1697" s="215" t="s">
        <v>159</v>
      </c>
    </row>
    <row r="1698" spans="2:51" s="12" customFormat="1" ht="13.5">
      <c r="B1698" s="204"/>
      <c r="C1698" s="205"/>
      <c r="D1698" s="206" t="s">
        <v>168</v>
      </c>
      <c r="E1698" s="207" t="s">
        <v>20</v>
      </c>
      <c r="F1698" s="208" t="s">
        <v>170</v>
      </c>
      <c r="G1698" s="205"/>
      <c r="H1698" s="209" t="s">
        <v>20</v>
      </c>
      <c r="I1698" s="210"/>
      <c r="J1698" s="205"/>
      <c r="K1698" s="205"/>
      <c r="L1698" s="211"/>
      <c r="M1698" s="212"/>
      <c r="N1698" s="213"/>
      <c r="O1698" s="213"/>
      <c r="P1698" s="213"/>
      <c r="Q1698" s="213"/>
      <c r="R1698" s="213"/>
      <c r="S1698" s="213"/>
      <c r="T1698" s="214"/>
      <c r="AT1698" s="215" t="s">
        <v>168</v>
      </c>
      <c r="AU1698" s="215" t="s">
        <v>176</v>
      </c>
      <c r="AV1698" s="12" t="s">
        <v>22</v>
      </c>
      <c r="AW1698" s="12" t="s">
        <v>37</v>
      </c>
      <c r="AX1698" s="12" t="s">
        <v>73</v>
      </c>
      <c r="AY1698" s="215" t="s">
        <v>159</v>
      </c>
    </row>
    <row r="1699" spans="2:51" s="13" customFormat="1" ht="13.5">
      <c r="B1699" s="216"/>
      <c r="C1699" s="217"/>
      <c r="D1699" s="206" t="s">
        <v>168</v>
      </c>
      <c r="E1699" s="240" t="s">
        <v>20</v>
      </c>
      <c r="F1699" s="238" t="s">
        <v>1710</v>
      </c>
      <c r="G1699" s="217"/>
      <c r="H1699" s="239">
        <v>10.85</v>
      </c>
      <c r="I1699" s="222"/>
      <c r="J1699" s="217"/>
      <c r="K1699" s="217"/>
      <c r="L1699" s="223"/>
      <c r="M1699" s="224"/>
      <c r="N1699" s="225"/>
      <c r="O1699" s="225"/>
      <c r="P1699" s="225"/>
      <c r="Q1699" s="225"/>
      <c r="R1699" s="225"/>
      <c r="S1699" s="225"/>
      <c r="T1699" s="226"/>
      <c r="AT1699" s="227" t="s">
        <v>168</v>
      </c>
      <c r="AU1699" s="227" t="s">
        <v>176</v>
      </c>
      <c r="AV1699" s="13" t="s">
        <v>81</v>
      </c>
      <c r="AW1699" s="13" t="s">
        <v>37</v>
      </c>
      <c r="AX1699" s="13" t="s">
        <v>73</v>
      </c>
      <c r="AY1699" s="227" t="s">
        <v>159</v>
      </c>
    </row>
    <row r="1700" spans="2:51" s="13" customFormat="1" ht="13.5">
      <c r="B1700" s="216"/>
      <c r="C1700" s="217"/>
      <c r="D1700" s="206" t="s">
        <v>168</v>
      </c>
      <c r="E1700" s="240" t="s">
        <v>20</v>
      </c>
      <c r="F1700" s="238" t="s">
        <v>1711</v>
      </c>
      <c r="G1700" s="217"/>
      <c r="H1700" s="239">
        <v>6</v>
      </c>
      <c r="I1700" s="222"/>
      <c r="J1700" s="217"/>
      <c r="K1700" s="217"/>
      <c r="L1700" s="223"/>
      <c r="M1700" s="224"/>
      <c r="N1700" s="225"/>
      <c r="O1700" s="225"/>
      <c r="P1700" s="225"/>
      <c r="Q1700" s="225"/>
      <c r="R1700" s="225"/>
      <c r="S1700" s="225"/>
      <c r="T1700" s="226"/>
      <c r="AT1700" s="227" t="s">
        <v>168</v>
      </c>
      <c r="AU1700" s="227" t="s">
        <v>176</v>
      </c>
      <c r="AV1700" s="13" t="s">
        <v>81</v>
      </c>
      <c r="AW1700" s="13" t="s">
        <v>37</v>
      </c>
      <c r="AX1700" s="13" t="s">
        <v>73</v>
      </c>
      <c r="AY1700" s="227" t="s">
        <v>159</v>
      </c>
    </row>
    <row r="1701" spans="2:51" s="13" customFormat="1" ht="13.5">
      <c r="B1701" s="216"/>
      <c r="C1701" s="217"/>
      <c r="D1701" s="206" t="s">
        <v>168</v>
      </c>
      <c r="E1701" s="240" t="s">
        <v>20</v>
      </c>
      <c r="F1701" s="238" t="s">
        <v>1712</v>
      </c>
      <c r="G1701" s="217"/>
      <c r="H1701" s="239">
        <v>6</v>
      </c>
      <c r="I1701" s="222"/>
      <c r="J1701" s="217"/>
      <c r="K1701" s="217"/>
      <c r="L1701" s="223"/>
      <c r="M1701" s="224"/>
      <c r="N1701" s="225"/>
      <c r="O1701" s="225"/>
      <c r="P1701" s="225"/>
      <c r="Q1701" s="225"/>
      <c r="R1701" s="225"/>
      <c r="S1701" s="225"/>
      <c r="T1701" s="226"/>
      <c r="AT1701" s="227" t="s">
        <v>168</v>
      </c>
      <c r="AU1701" s="227" t="s">
        <v>176</v>
      </c>
      <c r="AV1701" s="13" t="s">
        <v>81</v>
      </c>
      <c r="AW1701" s="13" t="s">
        <v>37</v>
      </c>
      <c r="AX1701" s="13" t="s">
        <v>73</v>
      </c>
      <c r="AY1701" s="227" t="s">
        <v>159</v>
      </c>
    </row>
    <row r="1702" spans="2:51" s="13" customFormat="1" ht="13.5">
      <c r="B1702" s="216"/>
      <c r="C1702" s="217"/>
      <c r="D1702" s="206" t="s">
        <v>168</v>
      </c>
      <c r="E1702" s="240" t="s">
        <v>20</v>
      </c>
      <c r="F1702" s="238" t="s">
        <v>1713</v>
      </c>
      <c r="G1702" s="217"/>
      <c r="H1702" s="239">
        <v>6</v>
      </c>
      <c r="I1702" s="222"/>
      <c r="J1702" s="217"/>
      <c r="K1702" s="217"/>
      <c r="L1702" s="223"/>
      <c r="M1702" s="224"/>
      <c r="N1702" s="225"/>
      <c r="O1702" s="225"/>
      <c r="P1702" s="225"/>
      <c r="Q1702" s="225"/>
      <c r="R1702" s="225"/>
      <c r="S1702" s="225"/>
      <c r="T1702" s="226"/>
      <c r="AT1702" s="227" t="s">
        <v>168</v>
      </c>
      <c r="AU1702" s="227" t="s">
        <v>176</v>
      </c>
      <c r="AV1702" s="13" t="s">
        <v>81</v>
      </c>
      <c r="AW1702" s="13" t="s">
        <v>37</v>
      </c>
      <c r="AX1702" s="13" t="s">
        <v>73</v>
      </c>
      <c r="AY1702" s="227" t="s">
        <v>159</v>
      </c>
    </row>
    <row r="1703" spans="2:51" s="13" customFormat="1" ht="13.5">
      <c r="B1703" s="216"/>
      <c r="C1703" s="217"/>
      <c r="D1703" s="218" t="s">
        <v>168</v>
      </c>
      <c r="E1703" s="219" t="s">
        <v>20</v>
      </c>
      <c r="F1703" s="220" t="s">
        <v>1714</v>
      </c>
      <c r="G1703" s="217"/>
      <c r="H1703" s="221">
        <v>6</v>
      </c>
      <c r="I1703" s="222"/>
      <c r="J1703" s="217"/>
      <c r="K1703" s="217"/>
      <c r="L1703" s="223"/>
      <c r="M1703" s="224"/>
      <c r="N1703" s="225"/>
      <c r="O1703" s="225"/>
      <c r="P1703" s="225"/>
      <c r="Q1703" s="225"/>
      <c r="R1703" s="225"/>
      <c r="S1703" s="225"/>
      <c r="T1703" s="226"/>
      <c r="AT1703" s="227" t="s">
        <v>168</v>
      </c>
      <c r="AU1703" s="227" t="s">
        <v>176</v>
      </c>
      <c r="AV1703" s="13" t="s">
        <v>81</v>
      </c>
      <c r="AW1703" s="13" t="s">
        <v>37</v>
      </c>
      <c r="AX1703" s="13" t="s">
        <v>73</v>
      </c>
      <c r="AY1703" s="227" t="s">
        <v>159</v>
      </c>
    </row>
    <row r="1704" spans="2:65" s="1" customFormat="1" ht="22.5" customHeight="1">
      <c r="B1704" s="34"/>
      <c r="C1704" s="192" t="s">
        <v>1719</v>
      </c>
      <c r="D1704" s="192" t="s">
        <v>161</v>
      </c>
      <c r="E1704" s="193" t="s">
        <v>1720</v>
      </c>
      <c r="F1704" s="194" t="s">
        <v>1721</v>
      </c>
      <c r="G1704" s="195" t="s">
        <v>489</v>
      </c>
      <c r="H1704" s="196">
        <v>18.9</v>
      </c>
      <c r="I1704" s="197"/>
      <c r="J1704" s="198">
        <f>ROUND(I1704*H1704,2)</f>
        <v>0</v>
      </c>
      <c r="K1704" s="194" t="s">
        <v>20</v>
      </c>
      <c r="L1704" s="54"/>
      <c r="M1704" s="199" t="s">
        <v>20</v>
      </c>
      <c r="N1704" s="200" t="s">
        <v>44</v>
      </c>
      <c r="O1704" s="35"/>
      <c r="P1704" s="201">
        <f>O1704*H1704</f>
        <v>0</v>
      </c>
      <c r="Q1704" s="201">
        <v>0.01</v>
      </c>
      <c r="R1704" s="201">
        <f>Q1704*H1704</f>
        <v>0.189</v>
      </c>
      <c r="S1704" s="201">
        <v>0</v>
      </c>
      <c r="T1704" s="202">
        <f>S1704*H1704</f>
        <v>0</v>
      </c>
      <c r="AR1704" s="17" t="s">
        <v>166</v>
      </c>
      <c r="AT1704" s="17" t="s">
        <v>161</v>
      </c>
      <c r="AU1704" s="17" t="s">
        <v>176</v>
      </c>
      <c r="AY1704" s="17" t="s">
        <v>159</v>
      </c>
      <c r="BE1704" s="203">
        <f>IF(N1704="základní",J1704,0)</f>
        <v>0</v>
      </c>
      <c r="BF1704" s="203">
        <f>IF(N1704="snížená",J1704,0)</f>
        <v>0</v>
      </c>
      <c r="BG1704" s="203">
        <f>IF(N1704="zákl. přenesená",J1704,0)</f>
        <v>0</v>
      </c>
      <c r="BH1704" s="203">
        <f>IF(N1704="sníž. přenesená",J1704,0)</f>
        <v>0</v>
      </c>
      <c r="BI1704" s="203">
        <f>IF(N1704="nulová",J1704,0)</f>
        <v>0</v>
      </c>
      <c r="BJ1704" s="17" t="s">
        <v>22</v>
      </c>
      <c r="BK1704" s="203">
        <f>ROUND(I1704*H1704,2)</f>
        <v>0</v>
      </c>
      <c r="BL1704" s="17" t="s">
        <v>166</v>
      </c>
      <c r="BM1704" s="17" t="s">
        <v>1722</v>
      </c>
    </row>
    <row r="1705" spans="2:51" s="12" customFormat="1" ht="27">
      <c r="B1705" s="204"/>
      <c r="C1705" s="205"/>
      <c r="D1705" s="206" t="s">
        <v>168</v>
      </c>
      <c r="E1705" s="207" t="s">
        <v>20</v>
      </c>
      <c r="F1705" s="208" t="s">
        <v>1156</v>
      </c>
      <c r="G1705" s="205"/>
      <c r="H1705" s="209" t="s">
        <v>20</v>
      </c>
      <c r="I1705" s="210"/>
      <c r="J1705" s="205"/>
      <c r="K1705" s="205"/>
      <c r="L1705" s="211"/>
      <c r="M1705" s="212"/>
      <c r="N1705" s="213"/>
      <c r="O1705" s="213"/>
      <c r="P1705" s="213"/>
      <c r="Q1705" s="213"/>
      <c r="R1705" s="213"/>
      <c r="S1705" s="213"/>
      <c r="T1705" s="214"/>
      <c r="AT1705" s="215" t="s">
        <v>168</v>
      </c>
      <c r="AU1705" s="215" t="s">
        <v>176</v>
      </c>
      <c r="AV1705" s="12" t="s">
        <v>22</v>
      </c>
      <c r="AW1705" s="12" t="s">
        <v>37</v>
      </c>
      <c r="AX1705" s="12" t="s">
        <v>73</v>
      </c>
      <c r="AY1705" s="215" t="s">
        <v>159</v>
      </c>
    </row>
    <row r="1706" spans="2:51" s="12" customFormat="1" ht="13.5">
      <c r="B1706" s="204"/>
      <c r="C1706" s="205"/>
      <c r="D1706" s="206" t="s">
        <v>168</v>
      </c>
      <c r="E1706" s="207" t="s">
        <v>20</v>
      </c>
      <c r="F1706" s="208" t="s">
        <v>170</v>
      </c>
      <c r="G1706" s="205"/>
      <c r="H1706" s="209" t="s">
        <v>20</v>
      </c>
      <c r="I1706" s="210"/>
      <c r="J1706" s="205"/>
      <c r="K1706" s="205"/>
      <c r="L1706" s="211"/>
      <c r="M1706" s="212"/>
      <c r="N1706" s="213"/>
      <c r="O1706" s="213"/>
      <c r="P1706" s="213"/>
      <c r="Q1706" s="213"/>
      <c r="R1706" s="213"/>
      <c r="S1706" s="213"/>
      <c r="T1706" s="214"/>
      <c r="AT1706" s="215" t="s">
        <v>168</v>
      </c>
      <c r="AU1706" s="215" t="s">
        <v>176</v>
      </c>
      <c r="AV1706" s="12" t="s">
        <v>22</v>
      </c>
      <c r="AW1706" s="12" t="s">
        <v>37</v>
      </c>
      <c r="AX1706" s="12" t="s">
        <v>73</v>
      </c>
      <c r="AY1706" s="215" t="s">
        <v>159</v>
      </c>
    </row>
    <row r="1707" spans="2:51" s="13" customFormat="1" ht="13.5">
      <c r="B1707" s="216"/>
      <c r="C1707" s="217"/>
      <c r="D1707" s="218" t="s">
        <v>168</v>
      </c>
      <c r="E1707" s="219" t="s">
        <v>20</v>
      </c>
      <c r="F1707" s="220" t="s">
        <v>1723</v>
      </c>
      <c r="G1707" s="217"/>
      <c r="H1707" s="221">
        <v>18.9</v>
      </c>
      <c r="I1707" s="222"/>
      <c r="J1707" s="217"/>
      <c r="K1707" s="217"/>
      <c r="L1707" s="223"/>
      <c r="M1707" s="224"/>
      <c r="N1707" s="225"/>
      <c r="O1707" s="225"/>
      <c r="P1707" s="225"/>
      <c r="Q1707" s="225"/>
      <c r="R1707" s="225"/>
      <c r="S1707" s="225"/>
      <c r="T1707" s="226"/>
      <c r="AT1707" s="227" t="s">
        <v>168</v>
      </c>
      <c r="AU1707" s="227" t="s">
        <v>176</v>
      </c>
      <c r="AV1707" s="13" t="s">
        <v>81</v>
      </c>
      <c r="AW1707" s="13" t="s">
        <v>37</v>
      </c>
      <c r="AX1707" s="13" t="s">
        <v>73</v>
      </c>
      <c r="AY1707" s="227" t="s">
        <v>159</v>
      </c>
    </row>
    <row r="1708" spans="2:65" s="1" customFormat="1" ht="31.5" customHeight="1">
      <c r="B1708" s="34"/>
      <c r="C1708" s="192" t="s">
        <v>1724</v>
      </c>
      <c r="D1708" s="192" t="s">
        <v>161</v>
      </c>
      <c r="E1708" s="193" t="s">
        <v>1725</v>
      </c>
      <c r="F1708" s="194" t="s">
        <v>1726</v>
      </c>
      <c r="G1708" s="195" t="s">
        <v>198</v>
      </c>
      <c r="H1708" s="196">
        <v>463.4</v>
      </c>
      <c r="I1708" s="197"/>
      <c r="J1708" s="198">
        <f>ROUND(I1708*H1708,2)</f>
        <v>0</v>
      </c>
      <c r="K1708" s="194" t="s">
        <v>165</v>
      </c>
      <c r="L1708" s="54"/>
      <c r="M1708" s="199" t="s">
        <v>20</v>
      </c>
      <c r="N1708" s="200" t="s">
        <v>44</v>
      </c>
      <c r="O1708" s="35"/>
      <c r="P1708" s="201">
        <f>O1708*H1708</f>
        <v>0</v>
      </c>
      <c r="Q1708" s="201">
        <v>0</v>
      </c>
      <c r="R1708" s="201">
        <f>Q1708*H1708</f>
        <v>0</v>
      </c>
      <c r="S1708" s="201">
        <v>0</v>
      </c>
      <c r="T1708" s="202">
        <f>S1708*H1708</f>
        <v>0</v>
      </c>
      <c r="AR1708" s="17" t="s">
        <v>166</v>
      </c>
      <c r="AT1708" s="17" t="s">
        <v>161</v>
      </c>
      <c r="AU1708" s="17" t="s">
        <v>176</v>
      </c>
      <c r="AY1708" s="17" t="s">
        <v>159</v>
      </c>
      <c r="BE1708" s="203">
        <f>IF(N1708="základní",J1708,0)</f>
        <v>0</v>
      </c>
      <c r="BF1708" s="203">
        <f>IF(N1708="snížená",J1708,0)</f>
        <v>0</v>
      </c>
      <c r="BG1708" s="203">
        <f>IF(N1708="zákl. přenesená",J1708,0)</f>
        <v>0</v>
      </c>
      <c r="BH1708" s="203">
        <f>IF(N1708="sníž. přenesená",J1708,0)</f>
        <v>0</v>
      </c>
      <c r="BI1708" s="203">
        <f>IF(N1708="nulová",J1708,0)</f>
        <v>0</v>
      </c>
      <c r="BJ1708" s="17" t="s">
        <v>22</v>
      </c>
      <c r="BK1708" s="203">
        <f>ROUND(I1708*H1708,2)</f>
        <v>0</v>
      </c>
      <c r="BL1708" s="17" t="s">
        <v>166</v>
      </c>
      <c r="BM1708" s="17" t="s">
        <v>1727</v>
      </c>
    </row>
    <row r="1709" spans="2:65" s="1" customFormat="1" ht="22.5" customHeight="1">
      <c r="B1709" s="34"/>
      <c r="C1709" s="192" t="s">
        <v>1728</v>
      </c>
      <c r="D1709" s="192" t="s">
        <v>161</v>
      </c>
      <c r="E1709" s="193" t="s">
        <v>1729</v>
      </c>
      <c r="F1709" s="194" t="s">
        <v>1730</v>
      </c>
      <c r="G1709" s="195" t="s">
        <v>198</v>
      </c>
      <c r="H1709" s="196">
        <v>463.4</v>
      </c>
      <c r="I1709" s="197"/>
      <c r="J1709" s="198">
        <f>ROUND(I1709*H1709,2)</f>
        <v>0</v>
      </c>
      <c r="K1709" s="194" t="s">
        <v>20</v>
      </c>
      <c r="L1709" s="54"/>
      <c r="M1709" s="199" t="s">
        <v>20</v>
      </c>
      <c r="N1709" s="200" t="s">
        <v>44</v>
      </c>
      <c r="O1709" s="35"/>
      <c r="P1709" s="201">
        <f>O1709*H1709</f>
        <v>0</v>
      </c>
      <c r="Q1709" s="201">
        <v>0</v>
      </c>
      <c r="R1709" s="201">
        <f>Q1709*H1709</f>
        <v>0</v>
      </c>
      <c r="S1709" s="201">
        <v>0</v>
      </c>
      <c r="T1709" s="202">
        <f>S1709*H1709</f>
        <v>0</v>
      </c>
      <c r="AR1709" s="17" t="s">
        <v>166</v>
      </c>
      <c r="AT1709" s="17" t="s">
        <v>161</v>
      </c>
      <c r="AU1709" s="17" t="s">
        <v>176</v>
      </c>
      <c r="AY1709" s="17" t="s">
        <v>159</v>
      </c>
      <c r="BE1709" s="203">
        <f>IF(N1709="základní",J1709,0)</f>
        <v>0</v>
      </c>
      <c r="BF1709" s="203">
        <f>IF(N1709="snížená",J1709,0)</f>
        <v>0</v>
      </c>
      <c r="BG1709" s="203">
        <f>IF(N1709="zákl. přenesená",J1709,0)</f>
        <v>0</v>
      </c>
      <c r="BH1709" s="203">
        <f>IF(N1709="sníž. přenesená",J1709,0)</f>
        <v>0</v>
      </c>
      <c r="BI1709" s="203">
        <f>IF(N1709="nulová",J1709,0)</f>
        <v>0</v>
      </c>
      <c r="BJ1709" s="17" t="s">
        <v>22</v>
      </c>
      <c r="BK1709" s="203">
        <f>ROUND(I1709*H1709,2)</f>
        <v>0</v>
      </c>
      <c r="BL1709" s="17" t="s">
        <v>166</v>
      </c>
      <c r="BM1709" s="17" t="s">
        <v>1731</v>
      </c>
    </row>
    <row r="1710" spans="2:65" s="1" customFormat="1" ht="22.5" customHeight="1">
      <c r="B1710" s="34"/>
      <c r="C1710" s="192" t="s">
        <v>1732</v>
      </c>
      <c r="D1710" s="192" t="s">
        <v>161</v>
      </c>
      <c r="E1710" s="193" t="s">
        <v>1733</v>
      </c>
      <c r="F1710" s="194" t="s">
        <v>1734</v>
      </c>
      <c r="G1710" s="195" t="s">
        <v>198</v>
      </c>
      <c r="H1710" s="196">
        <v>463.4</v>
      </c>
      <c r="I1710" s="197"/>
      <c r="J1710" s="198">
        <f>ROUND(I1710*H1710,2)</f>
        <v>0</v>
      </c>
      <c r="K1710" s="194" t="s">
        <v>20</v>
      </c>
      <c r="L1710" s="54"/>
      <c r="M1710" s="199" t="s">
        <v>20</v>
      </c>
      <c r="N1710" s="200" t="s">
        <v>44</v>
      </c>
      <c r="O1710" s="35"/>
      <c r="P1710" s="201">
        <f>O1710*H1710</f>
        <v>0</v>
      </c>
      <c r="Q1710" s="201">
        <v>0</v>
      </c>
      <c r="R1710" s="201">
        <f>Q1710*H1710</f>
        <v>0</v>
      </c>
      <c r="S1710" s="201">
        <v>0</v>
      </c>
      <c r="T1710" s="202">
        <f>S1710*H1710</f>
        <v>0</v>
      </c>
      <c r="AR1710" s="17" t="s">
        <v>166</v>
      </c>
      <c r="AT1710" s="17" t="s">
        <v>161</v>
      </c>
      <c r="AU1710" s="17" t="s">
        <v>176</v>
      </c>
      <c r="AY1710" s="17" t="s">
        <v>159</v>
      </c>
      <c r="BE1710" s="203">
        <f>IF(N1710="základní",J1710,0)</f>
        <v>0</v>
      </c>
      <c r="BF1710" s="203">
        <f>IF(N1710="snížená",J1710,0)</f>
        <v>0</v>
      </c>
      <c r="BG1710" s="203">
        <f>IF(N1710="zákl. přenesená",J1710,0)</f>
        <v>0</v>
      </c>
      <c r="BH1710" s="203">
        <f>IF(N1710="sníž. přenesená",J1710,0)</f>
        <v>0</v>
      </c>
      <c r="BI1710" s="203">
        <f>IF(N1710="nulová",J1710,0)</f>
        <v>0</v>
      </c>
      <c r="BJ1710" s="17" t="s">
        <v>22</v>
      </c>
      <c r="BK1710" s="203">
        <f>ROUND(I1710*H1710,2)</f>
        <v>0</v>
      </c>
      <c r="BL1710" s="17" t="s">
        <v>166</v>
      </c>
      <c r="BM1710" s="17" t="s">
        <v>1735</v>
      </c>
    </row>
    <row r="1711" spans="2:65" s="1" customFormat="1" ht="22.5" customHeight="1">
      <c r="B1711" s="34"/>
      <c r="C1711" s="192" t="s">
        <v>1736</v>
      </c>
      <c r="D1711" s="192" t="s">
        <v>161</v>
      </c>
      <c r="E1711" s="193" t="s">
        <v>1737</v>
      </c>
      <c r="F1711" s="194" t="s">
        <v>1738</v>
      </c>
      <c r="G1711" s="195" t="s">
        <v>198</v>
      </c>
      <c r="H1711" s="196">
        <v>115.85</v>
      </c>
      <c r="I1711" s="197"/>
      <c r="J1711" s="198">
        <f>ROUND(I1711*H1711,2)</f>
        <v>0</v>
      </c>
      <c r="K1711" s="194" t="s">
        <v>165</v>
      </c>
      <c r="L1711" s="54"/>
      <c r="M1711" s="199" t="s">
        <v>20</v>
      </c>
      <c r="N1711" s="200" t="s">
        <v>44</v>
      </c>
      <c r="O1711" s="35"/>
      <c r="P1711" s="201">
        <f>O1711*H1711</f>
        <v>0</v>
      </c>
      <c r="Q1711" s="201">
        <v>0</v>
      </c>
      <c r="R1711" s="201">
        <f>Q1711*H1711</f>
        <v>0</v>
      </c>
      <c r="S1711" s="201">
        <v>0</v>
      </c>
      <c r="T1711" s="202">
        <f>S1711*H1711</f>
        <v>0</v>
      </c>
      <c r="AR1711" s="17" t="s">
        <v>166</v>
      </c>
      <c r="AT1711" s="17" t="s">
        <v>161</v>
      </c>
      <c r="AU1711" s="17" t="s">
        <v>176</v>
      </c>
      <c r="AY1711" s="17" t="s">
        <v>159</v>
      </c>
      <c r="BE1711" s="203">
        <f>IF(N1711="základní",J1711,0)</f>
        <v>0</v>
      </c>
      <c r="BF1711" s="203">
        <f>IF(N1711="snížená",J1711,0)</f>
        <v>0</v>
      </c>
      <c r="BG1711" s="203">
        <f>IF(N1711="zákl. přenesená",J1711,0)</f>
        <v>0</v>
      </c>
      <c r="BH1711" s="203">
        <f>IF(N1711="sníž. přenesená",J1711,0)</f>
        <v>0</v>
      </c>
      <c r="BI1711" s="203">
        <f>IF(N1711="nulová",J1711,0)</f>
        <v>0</v>
      </c>
      <c r="BJ1711" s="17" t="s">
        <v>22</v>
      </c>
      <c r="BK1711" s="203">
        <f>ROUND(I1711*H1711,2)</f>
        <v>0</v>
      </c>
      <c r="BL1711" s="17" t="s">
        <v>166</v>
      </c>
      <c r="BM1711" s="17" t="s">
        <v>1739</v>
      </c>
    </row>
    <row r="1712" spans="2:51" s="13" customFormat="1" ht="13.5">
      <c r="B1712" s="216"/>
      <c r="C1712" s="217"/>
      <c r="D1712" s="218" t="s">
        <v>168</v>
      </c>
      <c r="E1712" s="217"/>
      <c r="F1712" s="220" t="s">
        <v>1740</v>
      </c>
      <c r="G1712" s="217"/>
      <c r="H1712" s="221">
        <v>115.85</v>
      </c>
      <c r="I1712" s="222"/>
      <c r="J1712" s="217"/>
      <c r="K1712" s="217"/>
      <c r="L1712" s="223"/>
      <c r="M1712" s="224"/>
      <c r="N1712" s="225"/>
      <c r="O1712" s="225"/>
      <c r="P1712" s="225"/>
      <c r="Q1712" s="225"/>
      <c r="R1712" s="225"/>
      <c r="S1712" s="225"/>
      <c r="T1712" s="226"/>
      <c r="AT1712" s="227" t="s">
        <v>168</v>
      </c>
      <c r="AU1712" s="227" t="s">
        <v>176</v>
      </c>
      <c r="AV1712" s="13" t="s">
        <v>81</v>
      </c>
      <c r="AW1712" s="13" t="s">
        <v>4</v>
      </c>
      <c r="AX1712" s="13" t="s">
        <v>22</v>
      </c>
      <c r="AY1712" s="227" t="s">
        <v>159</v>
      </c>
    </row>
    <row r="1713" spans="2:65" s="1" customFormat="1" ht="22.5" customHeight="1">
      <c r="B1713" s="34"/>
      <c r="C1713" s="192" t="s">
        <v>1741</v>
      </c>
      <c r="D1713" s="192" t="s">
        <v>161</v>
      </c>
      <c r="E1713" s="193" t="s">
        <v>1742</v>
      </c>
      <c r="F1713" s="194" t="s">
        <v>1743</v>
      </c>
      <c r="G1713" s="195" t="s">
        <v>198</v>
      </c>
      <c r="H1713" s="196">
        <v>92.68</v>
      </c>
      <c r="I1713" s="197"/>
      <c r="J1713" s="198">
        <f>ROUND(I1713*H1713,2)</f>
        <v>0</v>
      </c>
      <c r="K1713" s="194" t="s">
        <v>165</v>
      </c>
      <c r="L1713" s="54"/>
      <c r="M1713" s="199" t="s">
        <v>20</v>
      </c>
      <c r="N1713" s="200" t="s">
        <v>44</v>
      </c>
      <c r="O1713" s="35"/>
      <c r="P1713" s="201">
        <f>O1713*H1713</f>
        <v>0</v>
      </c>
      <c r="Q1713" s="201">
        <v>0</v>
      </c>
      <c r="R1713" s="201">
        <f>Q1713*H1713</f>
        <v>0</v>
      </c>
      <c r="S1713" s="201">
        <v>0</v>
      </c>
      <c r="T1713" s="202">
        <f>S1713*H1713</f>
        <v>0</v>
      </c>
      <c r="AR1713" s="17" t="s">
        <v>166</v>
      </c>
      <c r="AT1713" s="17" t="s">
        <v>161</v>
      </c>
      <c r="AU1713" s="17" t="s">
        <v>176</v>
      </c>
      <c r="AY1713" s="17" t="s">
        <v>159</v>
      </c>
      <c r="BE1713" s="203">
        <f>IF(N1713="základní",J1713,0)</f>
        <v>0</v>
      </c>
      <c r="BF1713" s="203">
        <f>IF(N1713="snížená",J1713,0)</f>
        <v>0</v>
      </c>
      <c r="BG1713" s="203">
        <f>IF(N1713="zákl. přenesená",J1713,0)</f>
        <v>0</v>
      </c>
      <c r="BH1713" s="203">
        <f>IF(N1713="sníž. přenesená",J1713,0)</f>
        <v>0</v>
      </c>
      <c r="BI1713" s="203">
        <f>IF(N1713="nulová",J1713,0)</f>
        <v>0</v>
      </c>
      <c r="BJ1713" s="17" t="s">
        <v>22</v>
      </c>
      <c r="BK1713" s="203">
        <f>ROUND(I1713*H1713,2)</f>
        <v>0</v>
      </c>
      <c r="BL1713" s="17" t="s">
        <v>166</v>
      </c>
      <c r="BM1713" s="17" t="s">
        <v>1744</v>
      </c>
    </row>
    <row r="1714" spans="2:51" s="13" customFormat="1" ht="13.5">
      <c r="B1714" s="216"/>
      <c r="C1714" s="217"/>
      <c r="D1714" s="218" t="s">
        <v>168</v>
      </c>
      <c r="E1714" s="217"/>
      <c r="F1714" s="220" t="s">
        <v>1745</v>
      </c>
      <c r="G1714" s="217"/>
      <c r="H1714" s="221">
        <v>92.68</v>
      </c>
      <c r="I1714" s="222"/>
      <c r="J1714" s="217"/>
      <c r="K1714" s="217"/>
      <c r="L1714" s="223"/>
      <c r="M1714" s="224"/>
      <c r="N1714" s="225"/>
      <c r="O1714" s="225"/>
      <c r="P1714" s="225"/>
      <c r="Q1714" s="225"/>
      <c r="R1714" s="225"/>
      <c r="S1714" s="225"/>
      <c r="T1714" s="226"/>
      <c r="AT1714" s="227" t="s">
        <v>168</v>
      </c>
      <c r="AU1714" s="227" t="s">
        <v>176</v>
      </c>
      <c r="AV1714" s="13" t="s">
        <v>81</v>
      </c>
      <c r="AW1714" s="13" t="s">
        <v>4</v>
      </c>
      <c r="AX1714" s="13" t="s">
        <v>22</v>
      </c>
      <c r="AY1714" s="227" t="s">
        <v>159</v>
      </c>
    </row>
    <row r="1715" spans="2:65" s="1" customFormat="1" ht="22.5" customHeight="1">
      <c r="B1715" s="34"/>
      <c r="C1715" s="192" t="s">
        <v>1746</v>
      </c>
      <c r="D1715" s="192" t="s">
        <v>161</v>
      </c>
      <c r="E1715" s="193" t="s">
        <v>1747</v>
      </c>
      <c r="F1715" s="194" t="s">
        <v>1748</v>
      </c>
      <c r="G1715" s="195" t="s">
        <v>198</v>
      </c>
      <c r="H1715" s="196">
        <v>162.19</v>
      </c>
      <c r="I1715" s="197"/>
      <c r="J1715" s="198">
        <f>ROUND(I1715*H1715,2)</f>
        <v>0</v>
      </c>
      <c r="K1715" s="194" t="s">
        <v>165</v>
      </c>
      <c r="L1715" s="54"/>
      <c r="M1715" s="199" t="s">
        <v>20</v>
      </c>
      <c r="N1715" s="200" t="s">
        <v>44</v>
      </c>
      <c r="O1715" s="35"/>
      <c r="P1715" s="201">
        <f>O1715*H1715</f>
        <v>0</v>
      </c>
      <c r="Q1715" s="201">
        <v>0</v>
      </c>
      <c r="R1715" s="201">
        <f>Q1715*H1715</f>
        <v>0</v>
      </c>
      <c r="S1715" s="201">
        <v>0</v>
      </c>
      <c r="T1715" s="202">
        <f>S1715*H1715</f>
        <v>0</v>
      </c>
      <c r="AR1715" s="17" t="s">
        <v>166</v>
      </c>
      <c r="AT1715" s="17" t="s">
        <v>161</v>
      </c>
      <c r="AU1715" s="17" t="s">
        <v>176</v>
      </c>
      <c r="AY1715" s="17" t="s">
        <v>159</v>
      </c>
      <c r="BE1715" s="203">
        <f>IF(N1715="základní",J1715,0)</f>
        <v>0</v>
      </c>
      <c r="BF1715" s="203">
        <f>IF(N1715="snížená",J1715,0)</f>
        <v>0</v>
      </c>
      <c r="BG1715" s="203">
        <f>IF(N1715="zákl. přenesená",J1715,0)</f>
        <v>0</v>
      </c>
      <c r="BH1715" s="203">
        <f>IF(N1715="sníž. přenesená",J1715,0)</f>
        <v>0</v>
      </c>
      <c r="BI1715" s="203">
        <f>IF(N1715="nulová",J1715,0)</f>
        <v>0</v>
      </c>
      <c r="BJ1715" s="17" t="s">
        <v>22</v>
      </c>
      <c r="BK1715" s="203">
        <f>ROUND(I1715*H1715,2)</f>
        <v>0</v>
      </c>
      <c r="BL1715" s="17" t="s">
        <v>166</v>
      </c>
      <c r="BM1715" s="17" t="s">
        <v>1749</v>
      </c>
    </row>
    <row r="1716" spans="2:51" s="13" customFormat="1" ht="13.5">
      <c r="B1716" s="216"/>
      <c r="C1716" s="217"/>
      <c r="D1716" s="218" t="s">
        <v>168</v>
      </c>
      <c r="E1716" s="217"/>
      <c r="F1716" s="220" t="s">
        <v>1750</v>
      </c>
      <c r="G1716" s="217"/>
      <c r="H1716" s="221">
        <v>162.19</v>
      </c>
      <c r="I1716" s="222"/>
      <c r="J1716" s="217"/>
      <c r="K1716" s="217"/>
      <c r="L1716" s="223"/>
      <c r="M1716" s="224"/>
      <c r="N1716" s="225"/>
      <c r="O1716" s="225"/>
      <c r="P1716" s="225"/>
      <c r="Q1716" s="225"/>
      <c r="R1716" s="225"/>
      <c r="S1716" s="225"/>
      <c r="T1716" s="226"/>
      <c r="AT1716" s="227" t="s">
        <v>168</v>
      </c>
      <c r="AU1716" s="227" t="s">
        <v>176</v>
      </c>
      <c r="AV1716" s="13" t="s">
        <v>81</v>
      </c>
      <c r="AW1716" s="13" t="s">
        <v>4</v>
      </c>
      <c r="AX1716" s="13" t="s">
        <v>22</v>
      </c>
      <c r="AY1716" s="227" t="s">
        <v>159</v>
      </c>
    </row>
    <row r="1717" spans="2:65" s="1" customFormat="1" ht="22.5" customHeight="1">
      <c r="B1717" s="34"/>
      <c r="C1717" s="192" t="s">
        <v>1751</v>
      </c>
      <c r="D1717" s="192" t="s">
        <v>161</v>
      </c>
      <c r="E1717" s="193" t="s">
        <v>1752</v>
      </c>
      <c r="F1717" s="194" t="s">
        <v>1753</v>
      </c>
      <c r="G1717" s="195" t="s">
        <v>198</v>
      </c>
      <c r="H1717" s="196">
        <v>4.634</v>
      </c>
      <c r="I1717" s="197"/>
      <c r="J1717" s="198">
        <f>ROUND(I1717*H1717,2)</f>
        <v>0</v>
      </c>
      <c r="K1717" s="194" t="s">
        <v>165</v>
      </c>
      <c r="L1717" s="54"/>
      <c r="M1717" s="199" t="s">
        <v>20</v>
      </c>
      <c r="N1717" s="200" t="s">
        <v>44</v>
      </c>
      <c r="O1717" s="35"/>
      <c r="P1717" s="201">
        <f>O1717*H1717</f>
        <v>0</v>
      </c>
      <c r="Q1717" s="201">
        <v>0</v>
      </c>
      <c r="R1717" s="201">
        <f>Q1717*H1717</f>
        <v>0</v>
      </c>
      <c r="S1717" s="201">
        <v>0</v>
      </c>
      <c r="T1717" s="202">
        <f>S1717*H1717</f>
        <v>0</v>
      </c>
      <c r="AR1717" s="17" t="s">
        <v>166</v>
      </c>
      <c r="AT1717" s="17" t="s">
        <v>161</v>
      </c>
      <c r="AU1717" s="17" t="s">
        <v>176</v>
      </c>
      <c r="AY1717" s="17" t="s">
        <v>159</v>
      </c>
      <c r="BE1717" s="203">
        <f>IF(N1717="základní",J1717,0)</f>
        <v>0</v>
      </c>
      <c r="BF1717" s="203">
        <f>IF(N1717="snížená",J1717,0)</f>
        <v>0</v>
      </c>
      <c r="BG1717" s="203">
        <f>IF(N1717="zákl. přenesená",J1717,0)</f>
        <v>0</v>
      </c>
      <c r="BH1717" s="203">
        <f>IF(N1717="sníž. přenesená",J1717,0)</f>
        <v>0</v>
      </c>
      <c r="BI1717" s="203">
        <f>IF(N1717="nulová",J1717,0)</f>
        <v>0</v>
      </c>
      <c r="BJ1717" s="17" t="s">
        <v>22</v>
      </c>
      <c r="BK1717" s="203">
        <f>ROUND(I1717*H1717,2)</f>
        <v>0</v>
      </c>
      <c r="BL1717" s="17" t="s">
        <v>166</v>
      </c>
      <c r="BM1717" s="17" t="s">
        <v>1754</v>
      </c>
    </row>
    <row r="1718" spans="2:51" s="13" customFormat="1" ht="13.5">
      <c r="B1718" s="216"/>
      <c r="C1718" s="217"/>
      <c r="D1718" s="218" t="s">
        <v>168</v>
      </c>
      <c r="E1718" s="217"/>
      <c r="F1718" s="220" t="s">
        <v>1755</v>
      </c>
      <c r="G1718" s="217"/>
      <c r="H1718" s="221">
        <v>4.634</v>
      </c>
      <c r="I1718" s="222"/>
      <c r="J1718" s="217"/>
      <c r="K1718" s="217"/>
      <c r="L1718" s="223"/>
      <c r="M1718" s="224"/>
      <c r="N1718" s="225"/>
      <c r="O1718" s="225"/>
      <c r="P1718" s="225"/>
      <c r="Q1718" s="225"/>
      <c r="R1718" s="225"/>
      <c r="S1718" s="225"/>
      <c r="T1718" s="226"/>
      <c r="AT1718" s="227" t="s">
        <v>168</v>
      </c>
      <c r="AU1718" s="227" t="s">
        <v>176</v>
      </c>
      <c r="AV1718" s="13" t="s">
        <v>81</v>
      </c>
      <c r="AW1718" s="13" t="s">
        <v>4</v>
      </c>
      <c r="AX1718" s="13" t="s">
        <v>22</v>
      </c>
      <c r="AY1718" s="227" t="s">
        <v>159</v>
      </c>
    </row>
    <row r="1719" spans="2:65" s="1" customFormat="1" ht="22.5" customHeight="1">
      <c r="B1719" s="34"/>
      <c r="C1719" s="192" t="s">
        <v>1756</v>
      </c>
      <c r="D1719" s="192" t="s">
        <v>161</v>
      </c>
      <c r="E1719" s="193" t="s">
        <v>1757</v>
      </c>
      <c r="F1719" s="194" t="s">
        <v>1758</v>
      </c>
      <c r="G1719" s="195" t="s">
        <v>198</v>
      </c>
      <c r="H1719" s="196">
        <v>88.046</v>
      </c>
      <c r="I1719" s="197"/>
      <c r="J1719" s="198">
        <f>ROUND(I1719*H1719,2)</f>
        <v>0</v>
      </c>
      <c r="K1719" s="194" t="s">
        <v>165</v>
      </c>
      <c r="L1719" s="54"/>
      <c r="M1719" s="199" t="s">
        <v>20</v>
      </c>
      <c r="N1719" s="200" t="s">
        <v>44</v>
      </c>
      <c r="O1719" s="35"/>
      <c r="P1719" s="201">
        <f>O1719*H1719</f>
        <v>0</v>
      </c>
      <c r="Q1719" s="201">
        <v>0</v>
      </c>
      <c r="R1719" s="201">
        <f>Q1719*H1719</f>
        <v>0</v>
      </c>
      <c r="S1719" s="201">
        <v>0</v>
      </c>
      <c r="T1719" s="202">
        <f>S1719*H1719</f>
        <v>0</v>
      </c>
      <c r="AR1719" s="17" t="s">
        <v>166</v>
      </c>
      <c r="AT1719" s="17" t="s">
        <v>161</v>
      </c>
      <c r="AU1719" s="17" t="s">
        <v>176</v>
      </c>
      <c r="AY1719" s="17" t="s">
        <v>159</v>
      </c>
      <c r="BE1719" s="203">
        <f>IF(N1719="základní",J1719,0)</f>
        <v>0</v>
      </c>
      <c r="BF1719" s="203">
        <f>IF(N1719="snížená",J1719,0)</f>
        <v>0</v>
      </c>
      <c r="BG1719" s="203">
        <f>IF(N1719="zákl. přenesená",J1719,0)</f>
        <v>0</v>
      </c>
      <c r="BH1719" s="203">
        <f>IF(N1719="sníž. přenesená",J1719,0)</f>
        <v>0</v>
      </c>
      <c r="BI1719" s="203">
        <f>IF(N1719="nulová",J1719,0)</f>
        <v>0</v>
      </c>
      <c r="BJ1719" s="17" t="s">
        <v>22</v>
      </c>
      <c r="BK1719" s="203">
        <f>ROUND(I1719*H1719,2)</f>
        <v>0</v>
      </c>
      <c r="BL1719" s="17" t="s">
        <v>166</v>
      </c>
      <c r="BM1719" s="17" t="s">
        <v>1759</v>
      </c>
    </row>
    <row r="1720" spans="2:51" s="13" customFormat="1" ht="13.5">
      <c r="B1720" s="216"/>
      <c r="C1720" s="217"/>
      <c r="D1720" s="218" t="s">
        <v>168</v>
      </c>
      <c r="E1720" s="217"/>
      <c r="F1720" s="220" t="s">
        <v>1760</v>
      </c>
      <c r="G1720" s="217"/>
      <c r="H1720" s="221">
        <v>88.046</v>
      </c>
      <c r="I1720" s="222"/>
      <c r="J1720" s="217"/>
      <c r="K1720" s="217"/>
      <c r="L1720" s="223"/>
      <c r="M1720" s="224"/>
      <c r="N1720" s="225"/>
      <c r="O1720" s="225"/>
      <c r="P1720" s="225"/>
      <c r="Q1720" s="225"/>
      <c r="R1720" s="225"/>
      <c r="S1720" s="225"/>
      <c r="T1720" s="226"/>
      <c r="AT1720" s="227" t="s">
        <v>168</v>
      </c>
      <c r="AU1720" s="227" t="s">
        <v>176</v>
      </c>
      <c r="AV1720" s="13" t="s">
        <v>81</v>
      </c>
      <c r="AW1720" s="13" t="s">
        <v>4</v>
      </c>
      <c r="AX1720" s="13" t="s">
        <v>22</v>
      </c>
      <c r="AY1720" s="227" t="s">
        <v>159</v>
      </c>
    </row>
    <row r="1721" spans="2:65" s="1" customFormat="1" ht="22.5" customHeight="1">
      <c r="B1721" s="34"/>
      <c r="C1721" s="192" t="s">
        <v>1761</v>
      </c>
      <c r="D1721" s="192" t="s">
        <v>161</v>
      </c>
      <c r="E1721" s="193" t="s">
        <v>1762</v>
      </c>
      <c r="F1721" s="194" t="s">
        <v>1763</v>
      </c>
      <c r="G1721" s="195" t="s">
        <v>1764</v>
      </c>
      <c r="H1721" s="196">
        <v>200</v>
      </c>
      <c r="I1721" s="197"/>
      <c r="J1721" s="198">
        <f>ROUND(I1721*H1721,2)</f>
        <v>0</v>
      </c>
      <c r="K1721" s="194" t="s">
        <v>20</v>
      </c>
      <c r="L1721" s="54"/>
      <c r="M1721" s="199" t="s">
        <v>20</v>
      </c>
      <c r="N1721" s="200" t="s">
        <v>44</v>
      </c>
      <c r="O1721" s="35"/>
      <c r="P1721" s="201">
        <f>O1721*H1721</f>
        <v>0</v>
      </c>
      <c r="Q1721" s="201">
        <v>0</v>
      </c>
      <c r="R1721" s="201">
        <f>Q1721*H1721</f>
        <v>0</v>
      </c>
      <c r="S1721" s="201">
        <v>0</v>
      </c>
      <c r="T1721" s="202">
        <f>S1721*H1721</f>
        <v>0</v>
      </c>
      <c r="AR1721" s="17" t="s">
        <v>166</v>
      </c>
      <c r="AT1721" s="17" t="s">
        <v>161</v>
      </c>
      <c r="AU1721" s="17" t="s">
        <v>176</v>
      </c>
      <c r="AY1721" s="17" t="s">
        <v>159</v>
      </c>
      <c r="BE1721" s="203">
        <f>IF(N1721="základní",J1721,0)</f>
        <v>0</v>
      </c>
      <c r="BF1721" s="203">
        <f>IF(N1721="snížená",J1721,0)</f>
        <v>0</v>
      </c>
      <c r="BG1721" s="203">
        <f>IF(N1721="zákl. přenesená",J1721,0)</f>
        <v>0</v>
      </c>
      <c r="BH1721" s="203">
        <f>IF(N1721="sníž. přenesená",J1721,0)</f>
        <v>0</v>
      </c>
      <c r="BI1721" s="203">
        <f>IF(N1721="nulová",J1721,0)</f>
        <v>0</v>
      </c>
      <c r="BJ1721" s="17" t="s">
        <v>22</v>
      </c>
      <c r="BK1721" s="203">
        <f>ROUND(I1721*H1721,2)</f>
        <v>0</v>
      </c>
      <c r="BL1721" s="17" t="s">
        <v>166</v>
      </c>
      <c r="BM1721" s="17" t="s">
        <v>1765</v>
      </c>
    </row>
    <row r="1722" spans="2:51" s="12" customFormat="1" ht="27">
      <c r="B1722" s="204"/>
      <c r="C1722" s="205"/>
      <c r="D1722" s="206" t="s">
        <v>168</v>
      </c>
      <c r="E1722" s="207" t="s">
        <v>20</v>
      </c>
      <c r="F1722" s="208" t="s">
        <v>1077</v>
      </c>
      <c r="G1722" s="205"/>
      <c r="H1722" s="209" t="s">
        <v>20</v>
      </c>
      <c r="I1722" s="210"/>
      <c r="J1722" s="205"/>
      <c r="K1722" s="205"/>
      <c r="L1722" s="211"/>
      <c r="M1722" s="212"/>
      <c r="N1722" s="213"/>
      <c r="O1722" s="213"/>
      <c r="P1722" s="213"/>
      <c r="Q1722" s="213"/>
      <c r="R1722" s="213"/>
      <c r="S1722" s="213"/>
      <c r="T1722" s="214"/>
      <c r="AT1722" s="215" t="s">
        <v>168</v>
      </c>
      <c r="AU1722" s="215" t="s">
        <v>176</v>
      </c>
      <c r="AV1722" s="12" t="s">
        <v>22</v>
      </c>
      <c r="AW1722" s="12" t="s">
        <v>37</v>
      </c>
      <c r="AX1722" s="12" t="s">
        <v>73</v>
      </c>
      <c r="AY1722" s="215" t="s">
        <v>159</v>
      </c>
    </row>
    <row r="1723" spans="2:51" s="12" customFormat="1" ht="13.5">
      <c r="B1723" s="204"/>
      <c r="C1723" s="205"/>
      <c r="D1723" s="206" t="s">
        <v>168</v>
      </c>
      <c r="E1723" s="207" t="s">
        <v>20</v>
      </c>
      <c r="F1723" s="208" t="s">
        <v>170</v>
      </c>
      <c r="G1723" s="205"/>
      <c r="H1723" s="209" t="s">
        <v>20</v>
      </c>
      <c r="I1723" s="210"/>
      <c r="J1723" s="205"/>
      <c r="K1723" s="205"/>
      <c r="L1723" s="211"/>
      <c r="M1723" s="212"/>
      <c r="N1723" s="213"/>
      <c r="O1723" s="213"/>
      <c r="P1723" s="213"/>
      <c r="Q1723" s="213"/>
      <c r="R1723" s="213"/>
      <c r="S1723" s="213"/>
      <c r="T1723" s="214"/>
      <c r="AT1723" s="215" t="s">
        <v>168</v>
      </c>
      <c r="AU1723" s="215" t="s">
        <v>176</v>
      </c>
      <c r="AV1723" s="12" t="s">
        <v>22</v>
      </c>
      <c r="AW1723" s="12" t="s">
        <v>37</v>
      </c>
      <c r="AX1723" s="12" t="s">
        <v>73</v>
      </c>
      <c r="AY1723" s="215" t="s">
        <v>159</v>
      </c>
    </row>
    <row r="1724" spans="2:51" s="13" customFormat="1" ht="13.5">
      <c r="B1724" s="216"/>
      <c r="C1724" s="217"/>
      <c r="D1724" s="206" t="s">
        <v>168</v>
      </c>
      <c r="E1724" s="240" t="s">
        <v>20</v>
      </c>
      <c r="F1724" s="238" t="s">
        <v>1766</v>
      </c>
      <c r="G1724" s="217"/>
      <c r="H1724" s="239">
        <v>200</v>
      </c>
      <c r="I1724" s="222"/>
      <c r="J1724" s="217"/>
      <c r="K1724" s="217"/>
      <c r="L1724" s="223"/>
      <c r="M1724" s="224"/>
      <c r="N1724" s="225"/>
      <c r="O1724" s="225"/>
      <c r="P1724" s="225"/>
      <c r="Q1724" s="225"/>
      <c r="R1724" s="225"/>
      <c r="S1724" s="225"/>
      <c r="T1724" s="226"/>
      <c r="AT1724" s="227" t="s">
        <v>168</v>
      </c>
      <c r="AU1724" s="227" t="s">
        <v>176</v>
      </c>
      <c r="AV1724" s="13" t="s">
        <v>81</v>
      </c>
      <c r="AW1724" s="13" t="s">
        <v>37</v>
      </c>
      <c r="AX1724" s="13" t="s">
        <v>73</v>
      </c>
      <c r="AY1724" s="227" t="s">
        <v>159</v>
      </c>
    </row>
    <row r="1725" spans="2:63" s="11" customFormat="1" ht="22.35" customHeight="1">
      <c r="B1725" s="175"/>
      <c r="C1725" s="176"/>
      <c r="D1725" s="189" t="s">
        <v>72</v>
      </c>
      <c r="E1725" s="190" t="s">
        <v>885</v>
      </c>
      <c r="F1725" s="190" t="s">
        <v>1767</v>
      </c>
      <c r="G1725" s="176"/>
      <c r="H1725" s="176"/>
      <c r="I1725" s="179"/>
      <c r="J1725" s="191">
        <f>BK1725</f>
        <v>0</v>
      </c>
      <c r="K1725" s="176"/>
      <c r="L1725" s="181"/>
      <c r="M1725" s="182"/>
      <c r="N1725" s="183"/>
      <c r="O1725" s="183"/>
      <c r="P1725" s="184">
        <f>P1726</f>
        <v>0</v>
      </c>
      <c r="Q1725" s="183"/>
      <c r="R1725" s="184">
        <f>R1726</f>
        <v>0</v>
      </c>
      <c r="S1725" s="183"/>
      <c r="T1725" s="185">
        <f>T1726</f>
        <v>0</v>
      </c>
      <c r="AR1725" s="186" t="s">
        <v>22</v>
      </c>
      <c r="AT1725" s="187" t="s">
        <v>72</v>
      </c>
      <c r="AU1725" s="187" t="s">
        <v>81</v>
      </c>
      <c r="AY1725" s="186" t="s">
        <v>159</v>
      </c>
      <c r="BK1725" s="188">
        <f>BK1726</f>
        <v>0</v>
      </c>
    </row>
    <row r="1726" spans="2:65" s="1" customFormat="1" ht="22.5" customHeight="1">
      <c r="B1726" s="34"/>
      <c r="C1726" s="192" t="s">
        <v>1768</v>
      </c>
      <c r="D1726" s="192" t="s">
        <v>161</v>
      </c>
      <c r="E1726" s="193" t="s">
        <v>1769</v>
      </c>
      <c r="F1726" s="194" t="s">
        <v>1770</v>
      </c>
      <c r="G1726" s="195" t="s">
        <v>198</v>
      </c>
      <c r="H1726" s="196">
        <v>518.262</v>
      </c>
      <c r="I1726" s="197"/>
      <c r="J1726" s="198">
        <f>ROUND(I1726*H1726,2)</f>
        <v>0</v>
      </c>
      <c r="K1726" s="194" t="s">
        <v>165</v>
      </c>
      <c r="L1726" s="54"/>
      <c r="M1726" s="199" t="s">
        <v>20</v>
      </c>
      <c r="N1726" s="200" t="s">
        <v>44</v>
      </c>
      <c r="O1726" s="35"/>
      <c r="P1726" s="201">
        <f>O1726*H1726</f>
        <v>0</v>
      </c>
      <c r="Q1726" s="201">
        <v>0</v>
      </c>
      <c r="R1726" s="201">
        <f>Q1726*H1726</f>
        <v>0</v>
      </c>
      <c r="S1726" s="201">
        <v>0</v>
      </c>
      <c r="T1726" s="202">
        <f>S1726*H1726</f>
        <v>0</v>
      </c>
      <c r="AR1726" s="17" t="s">
        <v>166</v>
      </c>
      <c r="AT1726" s="17" t="s">
        <v>161</v>
      </c>
      <c r="AU1726" s="17" t="s">
        <v>176</v>
      </c>
      <c r="AY1726" s="17" t="s">
        <v>159</v>
      </c>
      <c r="BE1726" s="203">
        <f>IF(N1726="základní",J1726,0)</f>
        <v>0</v>
      </c>
      <c r="BF1726" s="203">
        <f>IF(N1726="snížená",J1726,0)</f>
        <v>0</v>
      </c>
      <c r="BG1726" s="203">
        <f>IF(N1726="zákl. přenesená",J1726,0)</f>
        <v>0</v>
      </c>
      <c r="BH1726" s="203">
        <f>IF(N1726="sníž. přenesená",J1726,0)</f>
        <v>0</v>
      </c>
      <c r="BI1726" s="203">
        <f>IF(N1726="nulová",J1726,0)</f>
        <v>0</v>
      </c>
      <c r="BJ1726" s="17" t="s">
        <v>22</v>
      </c>
      <c r="BK1726" s="203">
        <f>ROUND(I1726*H1726,2)</f>
        <v>0</v>
      </c>
      <c r="BL1726" s="17" t="s">
        <v>166</v>
      </c>
      <c r="BM1726" s="17" t="s">
        <v>1771</v>
      </c>
    </row>
    <row r="1727" spans="2:63" s="11" customFormat="1" ht="37.35" customHeight="1">
      <c r="B1727" s="175"/>
      <c r="C1727" s="176"/>
      <c r="D1727" s="177" t="s">
        <v>72</v>
      </c>
      <c r="E1727" s="178" t="s">
        <v>1772</v>
      </c>
      <c r="F1727" s="178" t="s">
        <v>1773</v>
      </c>
      <c r="G1727" s="176"/>
      <c r="H1727" s="176"/>
      <c r="I1727" s="179"/>
      <c r="J1727" s="180">
        <f>BK1727</f>
        <v>0</v>
      </c>
      <c r="K1727" s="176"/>
      <c r="L1727" s="181"/>
      <c r="M1727" s="182"/>
      <c r="N1727" s="183"/>
      <c r="O1727" s="183"/>
      <c r="P1727" s="184">
        <f>P1728+P1822+P1921+P2071+P2078+P2089+P2101+P2114+P2179+P2199+P2287+P2337+P2345</f>
        <v>0</v>
      </c>
      <c r="Q1727" s="183"/>
      <c r="R1727" s="184">
        <f>R1728+R1822+R1921+R2071+R2078+R2089+R2101+R2114+R2179+R2199+R2287+R2337+R2345</f>
        <v>4.124187693000001</v>
      </c>
      <c r="S1727" s="183"/>
      <c r="T1727" s="185">
        <f>T1728+T1822+T1921+T2071+T2078+T2089+T2101+T2114+T2179+T2199+T2287+T2337+T2345</f>
        <v>0</v>
      </c>
      <c r="AR1727" s="186" t="s">
        <v>81</v>
      </c>
      <c r="AT1727" s="187" t="s">
        <v>72</v>
      </c>
      <c r="AU1727" s="187" t="s">
        <v>73</v>
      </c>
      <c r="AY1727" s="186" t="s">
        <v>159</v>
      </c>
      <c r="BK1727" s="188">
        <f>BK1728+BK1822+BK1921+BK2071+BK2078+BK2089+BK2101+BK2114+BK2179+BK2199+BK2287+BK2337+BK2345</f>
        <v>0</v>
      </c>
    </row>
    <row r="1728" spans="2:63" s="11" customFormat="1" ht="19.9" customHeight="1">
      <c r="B1728" s="175"/>
      <c r="C1728" s="176"/>
      <c r="D1728" s="189" t="s">
        <v>72</v>
      </c>
      <c r="E1728" s="190" t="s">
        <v>1774</v>
      </c>
      <c r="F1728" s="190" t="s">
        <v>1775</v>
      </c>
      <c r="G1728" s="176"/>
      <c r="H1728" s="176"/>
      <c r="I1728" s="179"/>
      <c r="J1728" s="191">
        <f>BK1728</f>
        <v>0</v>
      </c>
      <c r="K1728" s="176"/>
      <c r="L1728" s="181"/>
      <c r="M1728" s="182"/>
      <c r="N1728" s="183"/>
      <c r="O1728" s="183"/>
      <c r="P1728" s="184">
        <f>SUM(P1729:P1821)</f>
        <v>0</v>
      </c>
      <c r="Q1728" s="183"/>
      <c r="R1728" s="184">
        <f>SUM(R1729:R1821)</f>
        <v>0.14037135000000003</v>
      </c>
      <c r="S1728" s="183"/>
      <c r="T1728" s="185">
        <f>SUM(T1729:T1821)</f>
        <v>0</v>
      </c>
      <c r="AR1728" s="186" t="s">
        <v>81</v>
      </c>
      <c r="AT1728" s="187" t="s">
        <v>72</v>
      </c>
      <c r="AU1728" s="187" t="s">
        <v>22</v>
      </c>
      <c r="AY1728" s="186" t="s">
        <v>159</v>
      </c>
      <c r="BK1728" s="188">
        <f>SUM(BK1729:BK1821)</f>
        <v>0</v>
      </c>
    </row>
    <row r="1729" spans="2:65" s="1" customFormat="1" ht="22.5" customHeight="1">
      <c r="B1729" s="34"/>
      <c r="C1729" s="192" t="s">
        <v>1776</v>
      </c>
      <c r="D1729" s="192" t="s">
        <v>161</v>
      </c>
      <c r="E1729" s="193" t="s">
        <v>1777</v>
      </c>
      <c r="F1729" s="194" t="s">
        <v>1778</v>
      </c>
      <c r="G1729" s="195" t="s">
        <v>235</v>
      </c>
      <c r="H1729" s="196">
        <v>51.395</v>
      </c>
      <c r="I1729" s="197"/>
      <c r="J1729" s="198">
        <f>ROUND(I1729*H1729,2)</f>
        <v>0</v>
      </c>
      <c r="K1729" s="194" t="s">
        <v>165</v>
      </c>
      <c r="L1729" s="54"/>
      <c r="M1729" s="199" t="s">
        <v>20</v>
      </c>
      <c r="N1729" s="200" t="s">
        <v>44</v>
      </c>
      <c r="O1729" s="35"/>
      <c r="P1729" s="201">
        <f>O1729*H1729</f>
        <v>0</v>
      </c>
      <c r="Q1729" s="201">
        <v>0</v>
      </c>
      <c r="R1729" s="201">
        <f>Q1729*H1729</f>
        <v>0</v>
      </c>
      <c r="S1729" s="201">
        <v>0</v>
      </c>
      <c r="T1729" s="202">
        <f>S1729*H1729</f>
        <v>0</v>
      </c>
      <c r="AR1729" s="17" t="s">
        <v>255</v>
      </c>
      <c r="AT1729" s="17" t="s">
        <v>161</v>
      </c>
      <c r="AU1729" s="17" t="s">
        <v>81</v>
      </c>
      <c r="AY1729" s="17" t="s">
        <v>159</v>
      </c>
      <c r="BE1729" s="203">
        <f>IF(N1729="základní",J1729,0)</f>
        <v>0</v>
      </c>
      <c r="BF1729" s="203">
        <f>IF(N1729="snížená",J1729,0)</f>
        <v>0</v>
      </c>
      <c r="BG1729" s="203">
        <f>IF(N1729="zákl. přenesená",J1729,0)</f>
        <v>0</v>
      </c>
      <c r="BH1729" s="203">
        <f>IF(N1729="sníž. přenesená",J1729,0)</f>
        <v>0</v>
      </c>
      <c r="BI1729" s="203">
        <f>IF(N1729="nulová",J1729,0)</f>
        <v>0</v>
      </c>
      <c r="BJ1729" s="17" t="s">
        <v>22</v>
      </c>
      <c r="BK1729" s="203">
        <f>ROUND(I1729*H1729,2)</f>
        <v>0</v>
      </c>
      <c r="BL1729" s="17" t="s">
        <v>255</v>
      </c>
      <c r="BM1729" s="17" t="s">
        <v>1779</v>
      </c>
    </row>
    <row r="1730" spans="2:51" s="12" customFormat="1" ht="27">
      <c r="B1730" s="204"/>
      <c r="C1730" s="205"/>
      <c r="D1730" s="206" t="s">
        <v>168</v>
      </c>
      <c r="E1730" s="207" t="s">
        <v>20</v>
      </c>
      <c r="F1730" s="208" t="s">
        <v>1780</v>
      </c>
      <c r="G1730" s="205"/>
      <c r="H1730" s="209" t="s">
        <v>20</v>
      </c>
      <c r="I1730" s="210"/>
      <c r="J1730" s="205"/>
      <c r="K1730" s="205"/>
      <c r="L1730" s="211"/>
      <c r="M1730" s="212"/>
      <c r="N1730" s="213"/>
      <c r="O1730" s="213"/>
      <c r="P1730" s="213"/>
      <c r="Q1730" s="213"/>
      <c r="R1730" s="213"/>
      <c r="S1730" s="213"/>
      <c r="T1730" s="214"/>
      <c r="AT1730" s="215" t="s">
        <v>168</v>
      </c>
      <c r="AU1730" s="215" t="s">
        <v>81</v>
      </c>
      <c r="AV1730" s="12" t="s">
        <v>22</v>
      </c>
      <c r="AW1730" s="12" t="s">
        <v>37</v>
      </c>
      <c r="AX1730" s="12" t="s">
        <v>73</v>
      </c>
      <c r="AY1730" s="215" t="s">
        <v>159</v>
      </c>
    </row>
    <row r="1731" spans="2:51" s="12" customFormat="1" ht="13.5">
      <c r="B1731" s="204"/>
      <c r="C1731" s="205"/>
      <c r="D1731" s="206" t="s">
        <v>168</v>
      </c>
      <c r="E1731" s="207" t="s">
        <v>20</v>
      </c>
      <c r="F1731" s="208" t="s">
        <v>170</v>
      </c>
      <c r="G1731" s="205"/>
      <c r="H1731" s="209" t="s">
        <v>20</v>
      </c>
      <c r="I1731" s="210"/>
      <c r="J1731" s="205"/>
      <c r="K1731" s="205"/>
      <c r="L1731" s="211"/>
      <c r="M1731" s="212"/>
      <c r="N1731" s="213"/>
      <c r="O1731" s="213"/>
      <c r="P1731" s="213"/>
      <c r="Q1731" s="213"/>
      <c r="R1731" s="213"/>
      <c r="S1731" s="213"/>
      <c r="T1731" s="214"/>
      <c r="AT1731" s="215" t="s">
        <v>168</v>
      </c>
      <c r="AU1731" s="215" t="s">
        <v>81</v>
      </c>
      <c r="AV1731" s="12" t="s">
        <v>22</v>
      </c>
      <c r="AW1731" s="12" t="s">
        <v>37</v>
      </c>
      <c r="AX1731" s="12" t="s">
        <v>73</v>
      </c>
      <c r="AY1731" s="215" t="s">
        <v>159</v>
      </c>
    </row>
    <row r="1732" spans="2:51" s="12" customFormat="1" ht="13.5">
      <c r="B1732" s="204"/>
      <c r="C1732" s="205"/>
      <c r="D1732" s="206" t="s">
        <v>168</v>
      </c>
      <c r="E1732" s="207" t="s">
        <v>20</v>
      </c>
      <c r="F1732" s="208" t="s">
        <v>1781</v>
      </c>
      <c r="G1732" s="205"/>
      <c r="H1732" s="209" t="s">
        <v>20</v>
      </c>
      <c r="I1732" s="210"/>
      <c r="J1732" s="205"/>
      <c r="K1732" s="205"/>
      <c r="L1732" s="211"/>
      <c r="M1732" s="212"/>
      <c r="N1732" s="213"/>
      <c r="O1732" s="213"/>
      <c r="P1732" s="213"/>
      <c r="Q1732" s="213"/>
      <c r="R1732" s="213"/>
      <c r="S1732" s="213"/>
      <c r="T1732" s="214"/>
      <c r="AT1732" s="215" t="s">
        <v>168</v>
      </c>
      <c r="AU1732" s="215" t="s">
        <v>81</v>
      </c>
      <c r="AV1732" s="12" t="s">
        <v>22</v>
      </c>
      <c r="AW1732" s="12" t="s">
        <v>37</v>
      </c>
      <c r="AX1732" s="12" t="s">
        <v>73</v>
      </c>
      <c r="AY1732" s="215" t="s">
        <v>159</v>
      </c>
    </row>
    <row r="1733" spans="2:51" s="12" customFormat="1" ht="13.5">
      <c r="B1733" s="204"/>
      <c r="C1733" s="205"/>
      <c r="D1733" s="206" t="s">
        <v>168</v>
      </c>
      <c r="E1733" s="207" t="s">
        <v>20</v>
      </c>
      <c r="F1733" s="208" t="s">
        <v>1782</v>
      </c>
      <c r="G1733" s="205"/>
      <c r="H1733" s="209" t="s">
        <v>20</v>
      </c>
      <c r="I1733" s="210"/>
      <c r="J1733" s="205"/>
      <c r="K1733" s="205"/>
      <c r="L1733" s="211"/>
      <c r="M1733" s="212"/>
      <c r="N1733" s="213"/>
      <c r="O1733" s="213"/>
      <c r="P1733" s="213"/>
      <c r="Q1733" s="213"/>
      <c r="R1733" s="213"/>
      <c r="S1733" s="213"/>
      <c r="T1733" s="214"/>
      <c r="AT1733" s="215" t="s">
        <v>168</v>
      </c>
      <c r="AU1733" s="215" t="s">
        <v>81</v>
      </c>
      <c r="AV1733" s="12" t="s">
        <v>22</v>
      </c>
      <c r="AW1733" s="12" t="s">
        <v>37</v>
      </c>
      <c r="AX1733" s="12" t="s">
        <v>73</v>
      </c>
      <c r="AY1733" s="215" t="s">
        <v>159</v>
      </c>
    </row>
    <row r="1734" spans="2:51" s="12" customFormat="1" ht="13.5">
      <c r="B1734" s="204"/>
      <c r="C1734" s="205"/>
      <c r="D1734" s="206" t="s">
        <v>168</v>
      </c>
      <c r="E1734" s="207" t="s">
        <v>20</v>
      </c>
      <c r="F1734" s="208" t="s">
        <v>170</v>
      </c>
      <c r="G1734" s="205"/>
      <c r="H1734" s="209" t="s">
        <v>20</v>
      </c>
      <c r="I1734" s="210"/>
      <c r="J1734" s="205"/>
      <c r="K1734" s="205"/>
      <c r="L1734" s="211"/>
      <c r="M1734" s="212"/>
      <c r="N1734" s="213"/>
      <c r="O1734" s="213"/>
      <c r="P1734" s="213"/>
      <c r="Q1734" s="213"/>
      <c r="R1734" s="213"/>
      <c r="S1734" s="213"/>
      <c r="T1734" s="214"/>
      <c r="AT1734" s="215" t="s">
        <v>168</v>
      </c>
      <c r="AU1734" s="215" t="s">
        <v>81</v>
      </c>
      <c r="AV1734" s="12" t="s">
        <v>22</v>
      </c>
      <c r="AW1734" s="12" t="s">
        <v>37</v>
      </c>
      <c r="AX1734" s="12" t="s">
        <v>73</v>
      </c>
      <c r="AY1734" s="215" t="s">
        <v>159</v>
      </c>
    </row>
    <row r="1735" spans="2:51" s="12" customFormat="1" ht="13.5">
      <c r="B1735" s="204"/>
      <c r="C1735" s="205"/>
      <c r="D1735" s="206" t="s">
        <v>168</v>
      </c>
      <c r="E1735" s="207" t="s">
        <v>20</v>
      </c>
      <c r="F1735" s="208" t="s">
        <v>1783</v>
      </c>
      <c r="G1735" s="205"/>
      <c r="H1735" s="209" t="s">
        <v>20</v>
      </c>
      <c r="I1735" s="210"/>
      <c r="J1735" s="205"/>
      <c r="K1735" s="205"/>
      <c r="L1735" s="211"/>
      <c r="M1735" s="212"/>
      <c r="N1735" s="213"/>
      <c r="O1735" s="213"/>
      <c r="P1735" s="213"/>
      <c r="Q1735" s="213"/>
      <c r="R1735" s="213"/>
      <c r="S1735" s="213"/>
      <c r="T1735" s="214"/>
      <c r="AT1735" s="215" t="s">
        <v>168</v>
      </c>
      <c r="AU1735" s="215" t="s">
        <v>81</v>
      </c>
      <c r="AV1735" s="12" t="s">
        <v>22</v>
      </c>
      <c r="AW1735" s="12" t="s">
        <v>37</v>
      </c>
      <c r="AX1735" s="12" t="s">
        <v>73</v>
      </c>
      <c r="AY1735" s="215" t="s">
        <v>159</v>
      </c>
    </row>
    <row r="1736" spans="2:51" s="13" customFormat="1" ht="13.5">
      <c r="B1736" s="216"/>
      <c r="C1736" s="217"/>
      <c r="D1736" s="218" t="s">
        <v>168</v>
      </c>
      <c r="E1736" s="219" t="s">
        <v>20</v>
      </c>
      <c r="F1736" s="220" t="s">
        <v>1784</v>
      </c>
      <c r="G1736" s="217"/>
      <c r="H1736" s="221">
        <v>51.395</v>
      </c>
      <c r="I1736" s="222"/>
      <c r="J1736" s="217"/>
      <c r="K1736" s="217"/>
      <c r="L1736" s="223"/>
      <c r="M1736" s="224"/>
      <c r="N1736" s="225"/>
      <c r="O1736" s="225"/>
      <c r="P1736" s="225"/>
      <c r="Q1736" s="225"/>
      <c r="R1736" s="225"/>
      <c r="S1736" s="225"/>
      <c r="T1736" s="226"/>
      <c r="AT1736" s="227" t="s">
        <v>168</v>
      </c>
      <c r="AU1736" s="227" t="s">
        <v>81</v>
      </c>
      <c r="AV1736" s="13" t="s">
        <v>81</v>
      </c>
      <c r="AW1736" s="13" t="s">
        <v>37</v>
      </c>
      <c r="AX1736" s="13" t="s">
        <v>73</v>
      </c>
      <c r="AY1736" s="227" t="s">
        <v>159</v>
      </c>
    </row>
    <row r="1737" spans="2:65" s="1" customFormat="1" ht="22.5" customHeight="1">
      <c r="B1737" s="34"/>
      <c r="C1737" s="192" t="s">
        <v>1785</v>
      </c>
      <c r="D1737" s="192" t="s">
        <v>161</v>
      </c>
      <c r="E1737" s="193" t="s">
        <v>1786</v>
      </c>
      <c r="F1737" s="194" t="s">
        <v>1787</v>
      </c>
      <c r="G1737" s="195" t="s">
        <v>235</v>
      </c>
      <c r="H1737" s="196">
        <v>34.585</v>
      </c>
      <c r="I1737" s="197"/>
      <c r="J1737" s="198">
        <f>ROUND(I1737*H1737,2)</f>
        <v>0</v>
      </c>
      <c r="K1737" s="194" t="s">
        <v>165</v>
      </c>
      <c r="L1737" s="54"/>
      <c r="M1737" s="199" t="s">
        <v>20</v>
      </c>
      <c r="N1737" s="200" t="s">
        <v>44</v>
      </c>
      <c r="O1737" s="35"/>
      <c r="P1737" s="201">
        <f>O1737*H1737</f>
        <v>0</v>
      </c>
      <c r="Q1737" s="201">
        <v>0</v>
      </c>
      <c r="R1737" s="201">
        <f>Q1737*H1737</f>
        <v>0</v>
      </c>
      <c r="S1737" s="201">
        <v>0</v>
      </c>
      <c r="T1737" s="202">
        <f>S1737*H1737</f>
        <v>0</v>
      </c>
      <c r="AR1737" s="17" t="s">
        <v>255</v>
      </c>
      <c r="AT1737" s="17" t="s">
        <v>161</v>
      </c>
      <c r="AU1737" s="17" t="s">
        <v>81</v>
      </c>
      <c r="AY1737" s="17" t="s">
        <v>159</v>
      </c>
      <c r="BE1737" s="203">
        <f>IF(N1737="základní",J1737,0)</f>
        <v>0</v>
      </c>
      <c r="BF1737" s="203">
        <f>IF(N1737="snížená",J1737,0)</f>
        <v>0</v>
      </c>
      <c r="BG1737" s="203">
        <f>IF(N1737="zákl. přenesená",J1737,0)</f>
        <v>0</v>
      </c>
      <c r="BH1737" s="203">
        <f>IF(N1737="sníž. přenesená",J1737,0)</f>
        <v>0</v>
      </c>
      <c r="BI1737" s="203">
        <f>IF(N1737="nulová",J1737,0)</f>
        <v>0</v>
      </c>
      <c r="BJ1737" s="17" t="s">
        <v>22</v>
      </c>
      <c r="BK1737" s="203">
        <f>ROUND(I1737*H1737,2)</f>
        <v>0</v>
      </c>
      <c r="BL1737" s="17" t="s">
        <v>255</v>
      </c>
      <c r="BM1737" s="17" t="s">
        <v>1788</v>
      </c>
    </row>
    <row r="1738" spans="2:51" s="12" customFormat="1" ht="27">
      <c r="B1738" s="204"/>
      <c r="C1738" s="205"/>
      <c r="D1738" s="206" t="s">
        <v>168</v>
      </c>
      <c r="E1738" s="207" t="s">
        <v>20</v>
      </c>
      <c r="F1738" s="208" t="s">
        <v>1780</v>
      </c>
      <c r="G1738" s="205"/>
      <c r="H1738" s="209" t="s">
        <v>20</v>
      </c>
      <c r="I1738" s="210"/>
      <c r="J1738" s="205"/>
      <c r="K1738" s="205"/>
      <c r="L1738" s="211"/>
      <c r="M1738" s="212"/>
      <c r="N1738" s="213"/>
      <c r="O1738" s="213"/>
      <c r="P1738" s="213"/>
      <c r="Q1738" s="213"/>
      <c r="R1738" s="213"/>
      <c r="S1738" s="213"/>
      <c r="T1738" s="214"/>
      <c r="AT1738" s="215" t="s">
        <v>168</v>
      </c>
      <c r="AU1738" s="215" t="s">
        <v>81</v>
      </c>
      <c r="AV1738" s="12" t="s">
        <v>22</v>
      </c>
      <c r="AW1738" s="12" t="s">
        <v>37</v>
      </c>
      <c r="AX1738" s="12" t="s">
        <v>73</v>
      </c>
      <c r="AY1738" s="215" t="s">
        <v>159</v>
      </c>
    </row>
    <row r="1739" spans="2:51" s="12" customFormat="1" ht="13.5">
      <c r="B1739" s="204"/>
      <c r="C1739" s="205"/>
      <c r="D1739" s="206" t="s">
        <v>168</v>
      </c>
      <c r="E1739" s="207" t="s">
        <v>20</v>
      </c>
      <c r="F1739" s="208" t="s">
        <v>170</v>
      </c>
      <c r="G1739" s="205"/>
      <c r="H1739" s="209" t="s">
        <v>20</v>
      </c>
      <c r="I1739" s="210"/>
      <c r="J1739" s="205"/>
      <c r="K1739" s="205"/>
      <c r="L1739" s="211"/>
      <c r="M1739" s="212"/>
      <c r="N1739" s="213"/>
      <c r="O1739" s="213"/>
      <c r="P1739" s="213"/>
      <c r="Q1739" s="213"/>
      <c r="R1739" s="213"/>
      <c r="S1739" s="213"/>
      <c r="T1739" s="214"/>
      <c r="AT1739" s="215" t="s">
        <v>168</v>
      </c>
      <c r="AU1739" s="215" t="s">
        <v>81</v>
      </c>
      <c r="AV1739" s="12" t="s">
        <v>22</v>
      </c>
      <c r="AW1739" s="12" t="s">
        <v>37</v>
      </c>
      <c r="AX1739" s="12" t="s">
        <v>73</v>
      </c>
      <c r="AY1739" s="215" t="s">
        <v>159</v>
      </c>
    </row>
    <row r="1740" spans="2:51" s="12" customFormat="1" ht="13.5">
      <c r="B1740" s="204"/>
      <c r="C1740" s="205"/>
      <c r="D1740" s="206" t="s">
        <v>168</v>
      </c>
      <c r="E1740" s="207" t="s">
        <v>20</v>
      </c>
      <c r="F1740" s="208" t="s">
        <v>1781</v>
      </c>
      <c r="G1740" s="205"/>
      <c r="H1740" s="209" t="s">
        <v>20</v>
      </c>
      <c r="I1740" s="210"/>
      <c r="J1740" s="205"/>
      <c r="K1740" s="205"/>
      <c r="L1740" s="211"/>
      <c r="M1740" s="212"/>
      <c r="N1740" s="213"/>
      <c r="O1740" s="213"/>
      <c r="P1740" s="213"/>
      <c r="Q1740" s="213"/>
      <c r="R1740" s="213"/>
      <c r="S1740" s="213"/>
      <c r="T1740" s="214"/>
      <c r="AT1740" s="215" t="s">
        <v>168</v>
      </c>
      <c r="AU1740" s="215" t="s">
        <v>81</v>
      </c>
      <c r="AV1740" s="12" t="s">
        <v>22</v>
      </c>
      <c r="AW1740" s="12" t="s">
        <v>37</v>
      </c>
      <c r="AX1740" s="12" t="s">
        <v>73</v>
      </c>
      <c r="AY1740" s="215" t="s">
        <v>159</v>
      </c>
    </row>
    <row r="1741" spans="2:51" s="12" customFormat="1" ht="13.5">
      <c r="B1741" s="204"/>
      <c r="C1741" s="205"/>
      <c r="D1741" s="206" t="s">
        <v>168</v>
      </c>
      <c r="E1741" s="207" t="s">
        <v>20</v>
      </c>
      <c r="F1741" s="208" t="s">
        <v>1789</v>
      </c>
      <c r="G1741" s="205"/>
      <c r="H1741" s="209" t="s">
        <v>20</v>
      </c>
      <c r="I1741" s="210"/>
      <c r="J1741" s="205"/>
      <c r="K1741" s="205"/>
      <c r="L1741" s="211"/>
      <c r="M1741" s="212"/>
      <c r="N1741" s="213"/>
      <c r="O1741" s="213"/>
      <c r="P1741" s="213"/>
      <c r="Q1741" s="213"/>
      <c r="R1741" s="213"/>
      <c r="S1741" s="213"/>
      <c r="T1741" s="214"/>
      <c r="AT1741" s="215" t="s">
        <v>168</v>
      </c>
      <c r="AU1741" s="215" t="s">
        <v>81</v>
      </c>
      <c r="AV1741" s="12" t="s">
        <v>22</v>
      </c>
      <c r="AW1741" s="12" t="s">
        <v>37</v>
      </c>
      <c r="AX1741" s="12" t="s">
        <v>73</v>
      </c>
      <c r="AY1741" s="215" t="s">
        <v>159</v>
      </c>
    </row>
    <row r="1742" spans="2:51" s="12" customFormat="1" ht="13.5">
      <c r="B1742" s="204"/>
      <c r="C1742" s="205"/>
      <c r="D1742" s="206" t="s">
        <v>168</v>
      </c>
      <c r="E1742" s="207" t="s">
        <v>20</v>
      </c>
      <c r="F1742" s="208" t="s">
        <v>170</v>
      </c>
      <c r="G1742" s="205"/>
      <c r="H1742" s="209" t="s">
        <v>20</v>
      </c>
      <c r="I1742" s="210"/>
      <c r="J1742" s="205"/>
      <c r="K1742" s="205"/>
      <c r="L1742" s="211"/>
      <c r="M1742" s="212"/>
      <c r="N1742" s="213"/>
      <c r="O1742" s="213"/>
      <c r="P1742" s="213"/>
      <c r="Q1742" s="213"/>
      <c r="R1742" s="213"/>
      <c r="S1742" s="213"/>
      <c r="T1742" s="214"/>
      <c r="AT1742" s="215" t="s">
        <v>168</v>
      </c>
      <c r="AU1742" s="215" t="s">
        <v>81</v>
      </c>
      <c r="AV1742" s="12" t="s">
        <v>22</v>
      </c>
      <c r="AW1742" s="12" t="s">
        <v>37</v>
      </c>
      <c r="AX1742" s="12" t="s">
        <v>73</v>
      </c>
      <c r="AY1742" s="215" t="s">
        <v>159</v>
      </c>
    </row>
    <row r="1743" spans="2:51" s="12" customFormat="1" ht="13.5">
      <c r="B1743" s="204"/>
      <c r="C1743" s="205"/>
      <c r="D1743" s="206" t="s">
        <v>168</v>
      </c>
      <c r="E1743" s="207" t="s">
        <v>20</v>
      </c>
      <c r="F1743" s="208" t="s">
        <v>1790</v>
      </c>
      <c r="G1743" s="205"/>
      <c r="H1743" s="209" t="s">
        <v>20</v>
      </c>
      <c r="I1743" s="210"/>
      <c r="J1743" s="205"/>
      <c r="K1743" s="205"/>
      <c r="L1743" s="211"/>
      <c r="M1743" s="212"/>
      <c r="N1743" s="213"/>
      <c r="O1743" s="213"/>
      <c r="P1743" s="213"/>
      <c r="Q1743" s="213"/>
      <c r="R1743" s="213"/>
      <c r="S1743" s="213"/>
      <c r="T1743" s="214"/>
      <c r="AT1743" s="215" t="s">
        <v>168</v>
      </c>
      <c r="AU1743" s="215" t="s">
        <v>81</v>
      </c>
      <c r="AV1743" s="12" t="s">
        <v>22</v>
      </c>
      <c r="AW1743" s="12" t="s">
        <v>37</v>
      </c>
      <c r="AX1743" s="12" t="s">
        <v>73</v>
      </c>
      <c r="AY1743" s="215" t="s">
        <v>159</v>
      </c>
    </row>
    <row r="1744" spans="2:51" s="13" customFormat="1" ht="13.5">
      <c r="B1744" s="216"/>
      <c r="C1744" s="217"/>
      <c r="D1744" s="206" t="s">
        <v>168</v>
      </c>
      <c r="E1744" s="240" t="s">
        <v>20</v>
      </c>
      <c r="F1744" s="238" t="s">
        <v>1791</v>
      </c>
      <c r="G1744" s="217"/>
      <c r="H1744" s="239">
        <v>24.585</v>
      </c>
      <c r="I1744" s="222"/>
      <c r="J1744" s="217"/>
      <c r="K1744" s="217"/>
      <c r="L1744" s="223"/>
      <c r="M1744" s="224"/>
      <c r="N1744" s="225"/>
      <c r="O1744" s="225"/>
      <c r="P1744" s="225"/>
      <c r="Q1744" s="225"/>
      <c r="R1744" s="225"/>
      <c r="S1744" s="225"/>
      <c r="T1744" s="226"/>
      <c r="AT1744" s="227" t="s">
        <v>168</v>
      </c>
      <c r="AU1744" s="227" t="s">
        <v>81</v>
      </c>
      <c r="AV1744" s="13" t="s">
        <v>81</v>
      </c>
      <c r="AW1744" s="13" t="s">
        <v>37</v>
      </c>
      <c r="AX1744" s="13" t="s">
        <v>73</v>
      </c>
      <c r="AY1744" s="227" t="s">
        <v>159</v>
      </c>
    </row>
    <row r="1745" spans="2:51" s="12" customFormat="1" ht="13.5">
      <c r="B1745" s="204"/>
      <c r="C1745" s="205"/>
      <c r="D1745" s="206" t="s">
        <v>168</v>
      </c>
      <c r="E1745" s="207" t="s">
        <v>20</v>
      </c>
      <c r="F1745" s="208" t="s">
        <v>1792</v>
      </c>
      <c r="G1745" s="205"/>
      <c r="H1745" s="209" t="s">
        <v>20</v>
      </c>
      <c r="I1745" s="210"/>
      <c r="J1745" s="205"/>
      <c r="K1745" s="205"/>
      <c r="L1745" s="211"/>
      <c r="M1745" s="212"/>
      <c r="N1745" s="213"/>
      <c r="O1745" s="213"/>
      <c r="P1745" s="213"/>
      <c r="Q1745" s="213"/>
      <c r="R1745" s="213"/>
      <c r="S1745" s="213"/>
      <c r="T1745" s="214"/>
      <c r="AT1745" s="215" t="s">
        <v>168</v>
      </c>
      <c r="AU1745" s="215" t="s">
        <v>81</v>
      </c>
      <c r="AV1745" s="12" t="s">
        <v>22</v>
      </c>
      <c r="AW1745" s="12" t="s">
        <v>37</v>
      </c>
      <c r="AX1745" s="12" t="s">
        <v>73</v>
      </c>
      <c r="AY1745" s="215" t="s">
        <v>159</v>
      </c>
    </row>
    <row r="1746" spans="2:51" s="13" customFormat="1" ht="13.5">
      <c r="B1746" s="216"/>
      <c r="C1746" s="217"/>
      <c r="D1746" s="218" t="s">
        <v>168</v>
      </c>
      <c r="E1746" s="219" t="s">
        <v>20</v>
      </c>
      <c r="F1746" s="220" t="s">
        <v>802</v>
      </c>
      <c r="G1746" s="217"/>
      <c r="H1746" s="221">
        <v>10</v>
      </c>
      <c r="I1746" s="222"/>
      <c r="J1746" s="217"/>
      <c r="K1746" s="217"/>
      <c r="L1746" s="223"/>
      <c r="M1746" s="224"/>
      <c r="N1746" s="225"/>
      <c r="O1746" s="225"/>
      <c r="P1746" s="225"/>
      <c r="Q1746" s="225"/>
      <c r="R1746" s="225"/>
      <c r="S1746" s="225"/>
      <c r="T1746" s="226"/>
      <c r="AT1746" s="227" t="s">
        <v>168</v>
      </c>
      <c r="AU1746" s="227" t="s">
        <v>81</v>
      </c>
      <c r="AV1746" s="13" t="s">
        <v>81</v>
      </c>
      <c r="AW1746" s="13" t="s">
        <v>37</v>
      </c>
      <c r="AX1746" s="13" t="s">
        <v>73</v>
      </c>
      <c r="AY1746" s="227" t="s">
        <v>159</v>
      </c>
    </row>
    <row r="1747" spans="2:65" s="1" customFormat="1" ht="22.5" customHeight="1">
      <c r="B1747" s="34"/>
      <c r="C1747" s="228" t="s">
        <v>1793</v>
      </c>
      <c r="D1747" s="228" t="s">
        <v>209</v>
      </c>
      <c r="E1747" s="229" t="s">
        <v>1794</v>
      </c>
      <c r="F1747" s="230" t="s">
        <v>1795</v>
      </c>
      <c r="G1747" s="231" t="s">
        <v>198</v>
      </c>
      <c r="H1747" s="232">
        <v>0.028</v>
      </c>
      <c r="I1747" s="233"/>
      <c r="J1747" s="234">
        <f>ROUND(I1747*H1747,2)</f>
        <v>0</v>
      </c>
      <c r="K1747" s="230" t="s">
        <v>165</v>
      </c>
      <c r="L1747" s="235"/>
      <c r="M1747" s="236" t="s">
        <v>20</v>
      </c>
      <c r="N1747" s="237" t="s">
        <v>44</v>
      </c>
      <c r="O1747" s="35"/>
      <c r="P1747" s="201">
        <f>O1747*H1747</f>
        <v>0</v>
      </c>
      <c r="Q1747" s="201">
        <v>1</v>
      </c>
      <c r="R1747" s="201">
        <f>Q1747*H1747</f>
        <v>0.028</v>
      </c>
      <c r="S1747" s="201">
        <v>0</v>
      </c>
      <c r="T1747" s="202">
        <f>S1747*H1747</f>
        <v>0</v>
      </c>
      <c r="AR1747" s="17" t="s">
        <v>371</v>
      </c>
      <c r="AT1747" s="17" t="s">
        <v>209</v>
      </c>
      <c r="AU1747" s="17" t="s">
        <v>81</v>
      </c>
      <c r="AY1747" s="17" t="s">
        <v>159</v>
      </c>
      <c r="BE1747" s="203">
        <f>IF(N1747="základní",J1747,0)</f>
        <v>0</v>
      </c>
      <c r="BF1747" s="203">
        <f>IF(N1747="snížená",J1747,0)</f>
        <v>0</v>
      </c>
      <c r="BG1747" s="203">
        <f>IF(N1747="zákl. přenesená",J1747,0)</f>
        <v>0</v>
      </c>
      <c r="BH1747" s="203">
        <f>IF(N1747="sníž. přenesená",J1747,0)</f>
        <v>0</v>
      </c>
      <c r="BI1747" s="203">
        <f>IF(N1747="nulová",J1747,0)</f>
        <v>0</v>
      </c>
      <c r="BJ1747" s="17" t="s">
        <v>22</v>
      </c>
      <c r="BK1747" s="203">
        <f>ROUND(I1747*H1747,2)</f>
        <v>0</v>
      </c>
      <c r="BL1747" s="17" t="s">
        <v>255</v>
      </c>
      <c r="BM1747" s="17" t="s">
        <v>1796</v>
      </c>
    </row>
    <row r="1748" spans="2:51" s="13" customFormat="1" ht="13.5">
      <c r="B1748" s="216"/>
      <c r="C1748" s="217"/>
      <c r="D1748" s="218" t="s">
        <v>168</v>
      </c>
      <c r="E1748" s="219" t="s">
        <v>20</v>
      </c>
      <c r="F1748" s="220" t="s">
        <v>1797</v>
      </c>
      <c r="G1748" s="217"/>
      <c r="H1748" s="221">
        <v>0.028</v>
      </c>
      <c r="I1748" s="222"/>
      <c r="J1748" s="217"/>
      <c r="K1748" s="217"/>
      <c r="L1748" s="223"/>
      <c r="M1748" s="224"/>
      <c r="N1748" s="225"/>
      <c r="O1748" s="225"/>
      <c r="P1748" s="225"/>
      <c r="Q1748" s="225"/>
      <c r="R1748" s="225"/>
      <c r="S1748" s="225"/>
      <c r="T1748" s="226"/>
      <c r="AT1748" s="227" t="s">
        <v>168</v>
      </c>
      <c r="AU1748" s="227" t="s">
        <v>81</v>
      </c>
      <c r="AV1748" s="13" t="s">
        <v>81</v>
      </c>
      <c r="AW1748" s="13" t="s">
        <v>37</v>
      </c>
      <c r="AX1748" s="13" t="s">
        <v>22</v>
      </c>
      <c r="AY1748" s="227" t="s">
        <v>159</v>
      </c>
    </row>
    <row r="1749" spans="2:65" s="1" customFormat="1" ht="22.5" customHeight="1">
      <c r="B1749" s="34"/>
      <c r="C1749" s="192" t="s">
        <v>1798</v>
      </c>
      <c r="D1749" s="192" t="s">
        <v>161</v>
      </c>
      <c r="E1749" s="193" t="s">
        <v>1799</v>
      </c>
      <c r="F1749" s="194" t="s">
        <v>1800</v>
      </c>
      <c r="G1749" s="195" t="s">
        <v>235</v>
      </c>
      <c r="H1749" s="196">
        <v>102.79</v>
      </c>
      <c r="I1749" s="197"/>
      <c r="J1749" s="198">
        <f>ROUND(I1749*H1749,2)</f>
        <v>0</v>
      </c>
      <c r="K1749" s="194" t="s">
        <v>165</v>
      </c>
      <c r="L1749" s="54"/>
      <c r="M1749" s="199" t="s">
        <v>20</v>
      </c>
      <c r="N1749" s="200" t="s">
        <v>44</v>
      </c>
      <c r="O1749" s="35"/>
      <c r="P1749" s="201">
        <f>O1749*H1749</f>
        <v>0</v>
      </c>
      <c r="Q1749" s="201">
        <v>0.0004</v>
      </c>
      <c r="R1749" s="201">
        <f>Q1749*H1749</f>
        <v>0.04111600000000001</v>
      </c>
      <c r="S1749" s="201">
        <v>0</v>
      </c>
      <c r="T1749" s="202">
        <f>S1749*H1749</f>
        <v>0</v>
      </c>
      <c r="AR1749" s="17" t="s">
        <v>255</v>
      </c>
      <c r="AT1749" s="17" t="s">
        <v>161</v>
      </c>
      <c r="AU1749" s="17" t="s">
        <v>81</v>
      </c>
      <c r="AY1749" s="17" t="s">
        <v>159</v>
      </c>
      <c r="BE1749" s="203">
        <f>IF(N1749="základní",J1749,0)</f>
        <v>0</v>
      </c>
      <c r="BF1749" s="203">
        <f>IF(N1749="snížená",J1749,0)</f>
        <v>0</v>
      </c>
      <c r="BG1749" s="203">
        <f>IF(N1749="zákl. přenesená",J1749,0)</f>
        <v>0</v>
      </c>
      <c r="BH1749" s="203">
        <f>IF(N1749="sníž. přenesená",J1749,0)</f>
        <v>0</v>
      </c>
      <c r="BI1749" s="203">
        <f>IF(N1749="nulová",J1749,0)</f>
        <v>0</v>
      </c>
      <c r="BJ1749" s="17" t="s">
        <v>22</v>
      </c>
      <c r="BK1749" s="203">
        <f>ROUND(I1749*H1749,2)</f>
        <v>0</v>
      </c>
      <c r="BL1749" s="17" t="s">
        <v>255</v>
      </c>
      <c r="BM1749" s="17" t="s">
        <v>1801</v>
      </c>
    </row>
    <row r="1750" spans="2:51" s="12" customFormat="1" ht="27">
      <c r="B1750" s="204"/>
      <c r="C1750" s="205"/>
      <c r="D1750" s="206" t="s">
        <v>168</v>
      </c>
      <c r="E1750" s="207" t="s">
        <v>20</v>
      </c>
      <c r="F1750" s="208" t="s">
        <v>1780</v>
      </c>
      <c r="G1750" s="205"/>
      <c r="H1750" s="209" t="s">
        <v>20</v>
      </c>
      <c r="I1750" s="210"/>
      <c r="J1750" s="205"/>
      <c r="K1750" s="205"/>
      <c r="L1750" s="211"/>
      <c r="M1750" s="212"/>
      <c r="N1750" s="213"/>
      <c r="O1750" s="213"/>
      <c r="P1750" s="213"/>
      <c r="Q1750" s="213"/>
      <c r="R1750" s="213"/>
      <c r="S1750" s="213"/>
      <c r="T1750" s="214"/>
      <c r="AT1750" s="215" t="s">
        <v>168</v>
      </c>
      <c r="AU1750" s="215" t="s">
        <v>81</v>
      </c>
      <c r="AV1750" s="12" t="s">
        <v>22</v>
      </c>
      <c r="AW1750" s="12" t="s">
        <v>37</v>
      </c>
      <c r="AX1750" s="12" t="s">
        <v>73</v>
      </c>
      <c r="AY1750" s="215" t="s">
        <v>159</v>
      </c>
    </row>
    <row r="1751" spans="2:51" s="12" customFormat="1" ht="13.5">
      <c r="B1751" s="204"/>
      <c r="C1751" s="205"/>
      <c r="D1751" s="206" t="s">
        <v>168</v>
      </c>
      <c r="E1751" s="207" t="s">
        <v>20</v>
      </c>
      <c r="F1751" s="208" t="s">
        <v>170</v>
      </c>
      <c r="G1751" s="205"/>
      <c r="H1751" s="209" t="s">
        <v>20</v>
      </c>
      <c r="I1751" s="210"/>
      <c r="J1751" s="205"/>
      <c r="K1751" s="205"/>
      <c r="L1751" s="211"/>
      <c r="M1751" s="212"/>
      <c r="N1751" s="213"/>
      <c r="O1751" s="213"/>
      <c r="P1751" s="213"/>
      <c r="Q1751" s="213"/>
      <c r="R1751" s="213"/>
      <c r="S1751" s="213"/>
      <c r="T1751" s="214"/>
      <c r="AT1751" s="215" t="s">
        <v>168</v>
      </c>
      <c r="AU1751" s="215" t="s">
        <v>81</v>
      </c>
      <c r="AV1751" s="12" t="s">
        <v>22</v>
      </c>
      <c r="AW1751" s="12" t="s">
        <v>37</v>
      </c>
      <c r="AX1751" s="12" t="s">
        <v>73</v>
      </c>
      <c r="AY1751" s="215" t="s">
        <v>159</v>
      </c>
    </row>
    <row r="1752" spans="2:51" s="12" customFormat="1" ht="13.5">
      <c r="B1752" s="204"/>
      <c r="C1752" s="205"/>
      <c r="D1752" s="206" t="s">
        <v>168</v>
      </c>
      <c r="E1752" s="207" t="s">
        <v>20</v>
      </c>
      <c r="F1752" s="208" t="s">
        <v>1781</v>
      </c>
      <c r="G1752" s="205"/>
      <c r="H1752" s="209" t="s">
        <v>20</v>
      </c>
      <c r="I1752" s="210"/>
      <c r="J1752" s="205"/>
      <c r="K1752" s="205"/>
      <c r="L1752" s="211"/>
      <c r="M1752" s="212"/>
      <c r="N1752" s="213"/>
      <c r="O1752" s="213"/>
      <c r="P1752" s="213"/>
      <c r="Q1752" s="213"/>
      <c r="R1752" s="213"/>
      <c r="S1752" s="213"/>
      <c r="T1752" s="214"/>
      <c r="AT1752" s="215" t="s">
        <v>168</v>
      </c>
      <c r="AU1752" s="215" t="s">
        <v>81</v>
      </c>
      <c r="AV1752" s="12" t="s">
        <v>22</v>
      </c>
      <c r="AW1752" s="12" t="s">
        <v>37</v>
      </c>
      <c r="AX1752" s="12" t="s">
        <v>73</v>
      </c>
      <c r="AY1752" s="215" t="s">
        <v>159</v>
      </c>
    </row>
    <row r="1753" spans="2:51" s="12" customFormat="1" ht="13.5">
      <c r="B1753" s="204"/>
      <c r="C1753" s="205"/>
      <c r="D1753" s="206" t="s">
        <v>168</v>
      </c>
      <c r="E1753" s="207" t="s">
        <v>20</v>
      </c>
      <c r="F1753" s="208" t="s">
        <v>1802</v>
      </c>
      <c r="G1753" s="205"/>
      <c r="H1753" s="209" t="s">
        <v>20</v>
      </c>
      <c r="I1753" s="210"/>
      <c r="J1753" s="205"/>
      <c r="K1753" s="205"/>
      <c r="L1753" s="211"/>
      <c r="M1753" s="212"/>
      <c r="N1753" s="213"/>
      <c r="O1753" s="213"/>
      <c r="P1753" s="213"/>
      <c r="Q1753" s="213"/>
      <c r="R1753" s="213"/>
      <c r="S1753" s="213"/>
      <c r="T1753" s="214"/>
      <c r="AT1753" s="215" t="s">
        <v>168</v>
      </c>
      <c r="AU1753" s="215" t="s">
        <v>81</v>
      </c>
      <c r="AV1753" s="12" t="s">
        <v>22</v>
      </c>
      <c r="AW1753" s="12" t="s">
        <v>37</v>
      </c>
      <c r="AX1753" s="12" t="s">
        <v>73</v>
      </c>
      <c r="AY1753" s="215" t="s">
        <v>159</v>
      </c>
    </row>
    <row r="1754" spans="2:51" s="12" customFormat="1" ht="13.5">
      <c r="B1754" s="204"/>
      <c r="C1754" s="205"/>
      <c r="D1754" s="206" t="s">
        <v>168</v>
      </c>
      <c r="E1754" s="207" t="s">
        <v>20</v>
      </c>
      <c r="F1754" s="208" t="s">
        <v>170</v>
      </c>
      <c r="G1754" s="205"/>
      <c r="H1754" s="209" t="s">
        <v>20</v>
      </c>
      <c r="I1754" s="210"/>
      <c r="J1754" s="205"/>
      <c r="K1754" s="205"/>
      <c r="L1754" s="211"/>
      <c r="M1754" s="212"/>
      <c r="N1754" s="213"/>
      <c r="O1754" s="213"/>
      <c r="P1754" s="213"/>
      <c r="Q1754" s="213"/>
      <c r="R1754" s="213"/>
      <c r="S1754" s="213"/>
      <c r="T1754" s="214"/>
      <c r="AT1754" s="215" t="s">
        <v>168</v>
      </c>
      <c r="AU1754" s="215" t="s">
        <v>81</v>
      </c>
      <c r="AV1754" s="12" t="s">
        <v>22</v>
      </c>
      <c r="AW1754" s="12" t="s">
        <v>37</v>
      </c>
      <c r="AX1754" s="12" t="s">
        <v>73</v>
      </c>
      <c r="AY1754" s="215" t="s">
        <v>159</v>
      </c>
    </row>
    <row r="1755" spans="2:51" s="12" customFormat="1" ht="13.5">
      <c r="B1755" s="204"/>
      <c r="C1755" s="205"/>
      <c r="D1755" s="206" t="s">
        <v>168</v>
      </c>
      <c r="E1755" s="207" t="s">
        <v>20</v>
      </c>
      <c r="F1755" s="208" t="s">
        <v>1803</v>
      </c>
      <c r="G1755" s="205"/>
      <c r="H1755" s="209" t="s">
        <v>20</v>
      </c>
      <c r="I1755" s="210"/>
      <c r="J1755" s="205"/>
      <c r="K1755" s="205"/>
      <c r="L1755" s="211"/>
      <c r="M1755" s="212"/>
      <c r="N1755" s="213"/>
      <c r="O1755" s="213"/>
      <c r="P1755" s="213"/>
      <c r="Q1755" s="213"/>
      <c r="R1755" s="213"/>
      <c r="S1755" s="213"/>
      <c r="T1755" s="214"/>
      <c r="AT1755" s="215" t="s">
        <v>168</v>
      </c>
      <c r="AU1755" s="215" t="s">
        <v>81</v>
      </c>
      <c r="AV1755" s="12" t="s">
        <v>22</v>
      </c>
      <c r="AW1755" s="12" t="s">
        <v>37</v>
      </c>
      <c r="AX1755" s="12" t="s">
        <v>73</v>
      </c>
      <c r="AY1755" s="215" t="s">
        <v>159</v>
      </c>
    </row>
    <row r="1756" spans="2:51" s="12" customFormat="1" ht="13.5">
      <c r="B1756" s="204"/>
      <c r="C1756" s="205"/>
      <c r="D1756" s="206" t="s">
        <v>168</v>
      </c>
      <c r="E1756" s="207" t="s">
        <v>20</v>
      </c>
      <c r="F1756" s="208" t="s">
        <v>1783</v>
      </c>
      <c r="G1756" s="205"/>
      <c r="H1756" s="209" t="s">
        <v>20</v>
      </c>
      <c r="I1756" s="210"/>
      <c r="J1756" s="205"/>
      <c r="K1756" s="205"/>
      <c r="L1756" s="211"/>
      <c r="M1756" s="212"/>
      <c r="N1756" s="213"/>
      <c r="O1756" s="213"/>
      <c r="P1756" s="213"/>
      <c r="Q1756" s="213"/>
      <c r="R1756" s="213"/>
      <c r="S1756" s="213"/>
      <c r="T1756" s="214"/>
      <c r="AT1756" s="215" t="s">
        <v>168</v>
      </c>
      <c r="AU1756" s="215" t="s">
        <v>81</v>
      </c>
      <c r="AV1756" s="12" t="s">
        <v>22</v>
      </c>
      <c r="AW1756" s="12" t="s">
        <v>37</v>
      </c>
      <c r="AX1756" s="12" t="s">
        <v>73</v>
      </c>
      <c r="AY1756" s="215" t="s">
        <v>159</v>
      </c>
    </row>
    <row r="1757" spans="2:51" s="13" customFormat="1" ht="13.5">
      <c r="B1757" s="216"/>
      <c r="C1757" s="217"/>
      <c r="D1757" s="206" t="s">
        <v>168</v>
      </c>
      <c r="E1757" s="240" t="s">
        <v>20</v>
      </c>
      <c r="F1757" s="238" t="s">
        <v>1784</v>
      </c>
      <c r="G1757" s="217"/>
      <c r="H1757" s="239">
        <v>51.395</v>
      </c>
      <c r="I1757" s="222"/>
      <c r="J1757" s="217"/>
      <c r="K1757" s="217"/>
      <c r="L1757" s="223"/>
      <c r="M1757" s="224"/>
      <c r="N1757" s="225"/>
      <c r="O1757" s="225"/>
      <c r="P1757" s="225"/>
      <c r="Q1757" s="225"/>
      <c r="R1757" s="225"/>
      <c r="S1757" s="225"/>
      <c r="T1757" s="226"/>
      <c r="AT1757" s="227" t="s">
        <v>168</v>
      </c>
      <c r="AU1757" s="227" t="s">
        <v>81</v>
      </c>
      <c r="AV1757" s="13" t="s">
        <v>81</v>
      </c>
      <c r="AW1757" s="13" t="s">
        <v>37</v>
      </c>
      <c r="AX1757" s="13" t="s">
        <v>73</v>
      </c>
      <c r="AY1757" s="227" t="s">
        <v>159</v>
      </c>
    </row>
    <row r="1758" spans="2:51" s="12" customFormat="1" ht="13.5">
      <c r="B1758" s="204"/>
      <c r="C1758" s="205"/>
      <c r="D1758" s="206" t="s">
        <v>168</v>
      </c>
      <c r="E1758" s="207" t="s">
        <v>20</v>
      </c>
      <c r="F1758" s="208" t="s">
        <v>1804</v>
      </c>
      <c r="G1758" s="205"/>
      <c r="H1758" s="209" t="s">
        <v>20</v>
      </c>
      <c r="I1758" s="210"/>
      <c r="J1758" s="205"/>
      <c r="K1758" s="205"/>
      <c r="L1758" s="211"/>
      <c r="M1758" s="212"/>
      <c r="N1758" s="213"/>
      <c r="O1758" s="213"/>
      <c r="P1758" s="213"/>
      <c r="Q1758" s="213"/>
      <c r="R1758" s="213"/>
      <c r="S1758" s="213"/>
      <c r="T1758" s="214"/>
      <c r="AT1758" s="215" t="s">
        <v>168</v>
      </c>
      <c r="AU1758" s="215" t="s">
        <v>81</v>
      </c>
      <c r="AV1758" s="12" t="s">
        <v>22</v>
      </c>
      <c r="AW1758" s="12" t="s">
        <v>37</v>
      </c>
      <c r="AX1758" s="12" t="s">
        <v>73</v>
      </c>
      <c r="AY1758" s="215" t="s">
        <v>159</v>
      </c>
    </row>
    <row r="1759" spans="2:51" s="13" customFormat="1" ht="13.5">
      <c r="B1759" s="216"/>
      <c r="C1759" s="217"/>
      <c r="D1759" s="218" t="s">
        <v>168</v>
      </c>
      <c r="E1759" s="219" t="s">
        <v>20</v>
      </c>
      <c r="F1759" s="220" t="s">
        <v>1805</v>
      </c>
      <c r="G1759" s="217"/>
      <c r="H1759" s="221">
        <v>51.395</v>
      </c>
      <c r="I1759" s="222"/>
      <c r="J1759" s="217"/>
      <c r="K1759" s="217"/>
      <c r="L1759" s="223"/>
      <c r="M1759" s="224"/>
      <c r="N1759" s="225"/>
      <c r="O1759" s="225"/>
      <c r="P1759" s="225"/>
      <c r="Q1759" s="225"/>
      <c r="R1759" s="225"/>
      <c r="S1759" s="225"/>
      <c r="T1759" s="226"/>
      <c r="AT1759" s="227" t="s">
        <v>168</v>
      </c>
      <c r="AU1759" s="227" t="s">
        <v>81</v>
      </c>
      <c r="AV1759" s="13" t="s">
        <v>81</v>
      </c>
      <c r="AW1759" s="13" t="s">
        <v>37</v>
      </c>
      <c r="AX1759" s="13" t="s">
        <v>73</v>
      </c>
      <c r="AY1759" s="227" t="s">
        <v>159</v>
      </c>
    </row>
    <row r="1760" spans="2:65" s="1" customFormat="1" ht="22.5" customHeight="1">
      <c r="B1760" s="34"/>
      <c r="C1760" s="192" t="s">
        <v>1806</v>
      </c>
      <c r="D1760" s="192" t="s">
        <v>161</v>
      </c>
      <c r="E1760" s="193" t="s">
        <v>1807</v>
      </c>
      <c r="F1760" s="194" t="s">
        <v>1808</v>
      </c>
      <c r="G1760" s="195" t="s">
        <v>235</v>
      </c>
      <c r="H1760" s="196">
        <v>73.64</v>
      </c>
      <c r="I1760" s="197"/>
      <c r="J1760" s="198">
        <f>ROUND(I1760*H1760,2)</f>
        <v>0</v>
      </c>
      <c r="K1760" s="194" t="s">
        <v>165</v>
      </c>
      <c r="L1760" s="54"/>
      <c r="M1760" s="199" t="s">
        <v>20</v>
      </c>
      <c r="N1760" s="200" t="s">
        <v>44</v>
      </c>
      <c r="O1760" s="35"/>
      <c r="P1760" s="201">
        <f>O1760*H1760</f>
        <v>0</v>
      </c>
      <c r="Q1760" s="201">
        <v>0.0004</v>
      </c>
      <c r="R1760" s="201">
        <f>Q1760*H1760</f>
        <v>0.029456000000000003</v>
      </c>
      <c r="S1760" s="201">
        <v>0</v>
      </c>
      <c r="T1760" s="202">
        <f>S1760*H1760</f>
        <v>0</v>
      </c>
      <c r="AR1760" s="17" t="s">
        <v>255</v>
      </c>
      <c r="AT1760" s="17" t="s">
        <v>161</v>
      </c>
      <c r="AU1760" s="17" t="s">
        <v>81</v>
      </c>
      <c r="AY1760" s="17" t="s">
        <v>159</v>
      </c>
      <c r="BE1760" s="203">
        <f>IF(N1760="základní",J1760,0)</f>
        <v>0</v>
      </c>
      <c r="BF1760" s="203">
        <f>IF(N1760="snížená",J1760,0)</f>
        <v>0</v>
      </c>
      <c r="BG1760" s="203">
        <f>IF(N1760="zákl. přenesená",J1760,0)</f>
        <v>0</v>
      </c>
      <c r="BH1760" s="203">
        <f>IF(N1760="sníž. přenesená",J1760,0)</f>
        <v>0</v>
      </c>
      <c r="BI1760" s="203">
        <f>IF(N1760="nulová",J1760,0)</f>
        <v>0</v>
      </c>
      <c r="BJ1760" s="17" t="s">
        <v>22</v>
      </c>
      <c r="BK1760" s="203">
        <f>ROUND(I1760*H1760,2)</f>
        <v>0</v>
      </c>
      <c r="BL1760" s="17" t="s">
        <v>255</v>
      </c>
      <c r="BM1760" s="17" t="s">
        <v>1809</v>
      </c>
    </row>
    <row r="1761" spans="2:51" s="12" customFormat="1" ht="27">
      <c r="B1761" s="204"/>
      <c r="C1761" s="205"/>
      <c r="D1761" s="206" t="s">
        <v>168</v>
      </c>
      <c r="E1761" s="207" t="s">
        <v>20</v>
      </c>
      <c r="F1761" s="208" t="s">
        <v>1780</v>
      </c>
      <c r="G1761" s="205"/>
      <c r="H1761" s="209" t="s">
        <v>20</v>
      </c>
      <c r="I1761" s="210"/>
      <c r="J1761" s="205"/>
      <c r="K1761" s="205"/>
      <c r="L1761" s="211"/>
      <c r="M1761" s="212"/>
      <c r="N1761" s="213"/>
      <c r="O1761" s="213"/>
      <c r="P1761" s="213"/>
      <c r="Q1761" s="213"/>
      <c r="R1761" s="213"/>
      <c r="S1761" s="213"/>
      <c r="T1761" s="214"/>
      <c r="AT1761" s="215" t="s">
        <v>168</v>
      </c>
      <c r="AU1761" s="215" t="s">
        <v>81</v>
      </c>
      <c r="AV1761" s="12" t="s">
        <v>22</v>
      </c>
      <c r="AW1761" s="12" t="s">
        <v>37</v>
      </c>
      <c r="AX1761" s="12" t="s">
        <v>73</v>
      </c>
      <c r="AY1761" s="215" t="s">
        <v>159</v>
      </c>
    </row>
    <row r="1762" spans="2:51" s="12" customFormat="1" ht="13.5">
      <c r="B1762" s="204"/>
      <c r="C1762" s="205"/>
      <c r="D1762" s="206" t="s">
        <v>168</v>
      </c>
      <c r="E1762" s="207" t="s">
        <v>20</v>
      </c>
      <c r="F1762" s="208" t="s">
        <v>170</v>
      </c>
      <c r="G1762" s="205"/>
      <c r="H1762" s="209" t="s">
        <v>20</v>
      </c>
      <c r="I1762" s="210"/>
      <c r="J1762" s="205"/>
      <c r="K1762" s="205"/>
      <c r="L1762" s="211"/>
      <c r="M1762" s="212"/>
      <c r="N1762" s="213"/>
      <c r="O1762" s="213"/>
      <c r="P1762" s="213"/>
      <c r="Q1762" s="213"/>
      <c r="R1762" s="213"/>
      <c r="S1762" s="213"/>
      <c r="T1762" s="214"/>
      <c r="AT1762" s="215" t="s">
        <v>168</v>
      </c>
      <c r="AU1762" s="215" t="s">
        <v>81</v>
      </c>
      <c r="AV1762" s="12" t="s">
        <v>22</v>
      </c>
      <c r="AW1762" s="12" t="s">
        <v>37</v>
      </c>
      <c r="AX1762" s="12" t="s">
        <v>73</v>
      </c>
      <c r="AY1762" s="215" t="s">
        <v>159</v>
      </c>
    </row>
    <row r="1763" spans="2:51" s="12" customFormat="1" ht="13.5">
      <c r="B1763" s="204"/>
      <c r="C1763" s="205"/>
      <c r="D1763" s="206" t="s">
        <v>168</v>
      </c>
      <c r="E1763" s="207" t="s">
        <v>20</v>
      </c>
      <c r="F1763" s="208" t="s">
        <v>1803</v>
      </c>
      <c r="G1763" s="205"/>
      <c r="H1763" s="209" t="s">
        <v>20</v>
      </c>
      <c r="I1763" s="210"/>
      <c r="J1763" s="205"/>
      <c r="K1763" s="205"/>
      <c r="L1763" s="211"/>
      <c r="M1763" s="212"/>
      <c r="N1763" s="213"/>
      <c r="O1763" s="213"/>
      <c r="P1763" s="213"/>
      <c r="Q1763" s="213"/>
      <c r="R1763" s="213"/>
      <c r="S1763" s="213"/>
      <c r="T1763" s="214"/>
      <c r="AT1763" s="215" t="s">
        <v>168</v>
      </c>
      <c r="AU1763" s="215" t="s">
        <v>81</v>
      </c>
      <c r="AV1763" s="12" t="s">
        <v>22</v>
      </c>
      <c r="AW1763" s="12" t="s">
        <v>37</v>
      </c>
      <c r="AX1763" s="12" t="s">
        <v>73</v>
      </c>
      <c r="AY1763" s="215" t="s">
        <v>159</v>
      </c>
    </row>
    <row r="1764" spans="2:51" s="12" customFormat="1" ht="13.5">
      <c r="B1764" s="204"/>
      <c r="C1764" s="205"/>
      <c r="D1764" s="206" t="s">
        <v>168</v>
      </c>
      <c r="E1764" s="207" t="s">
        <v>20</v>
      </c>
      <c r="F1764" s="208" t="s">
        <v>1790</v>
      </c>
      <c r="G1764" s="205"/>
      <c r="H1764" s="209" t="s">
        <v>20</v>
      </c>
      <c r="I1764" s="210"/>
      <c r="J1764" s="205"/>
      <c r="K1764" s="205"/>
      <c r="L1764" s="211"/>
      <c r="M1764" s="212"/>
      <c r="N1764" s="213"/>
      <c r="O1764" s="213"/>
      <c r="P1764" s="213"/>
      <c r="Q1764" s="213"/>
      <c r="R1764" s="213"/>
      <c r="S1764" s="213"/>
      <c r="T1764" s="214"/>
      <c r="AT1764" s="215" t="s">
        <v>168</v>
      </c>
      <c r="AU1764" s="215" t="s">
        <v>81</v>
      </c>
      <c r="AV1764" s="12" t="s">
        <v>22</v>
      </c>
      <c r="AW1764" s="12" t="s">
        <v>37</v>
      </c>
      <c r="AX1764" s="12" t="s">
        <v>73</v>
      </c>
      <c r="AY1764" s="215" t="s">
        <v>159</v>
      </c>
    </row>
    <row r="1765" spans="2:51" s="13" customFormat="1" ht="13.5">
      <c r="B1765" s="216"/>
      <c r="C1765" s="217"/>
      <c r="D1765" s="206" t="s">
        <v>168</v>
      </c>
      <c r="E1765" s="240" t="s">
        <v>20</v>
      </c>
      <c r="F1765" s="238" t="s">
        <v>1810</v>
      </c>
      <c r="G1765" s="217"/>
      <c r="H1765" s="239">
        <v>26.82</v>
      </c>
      <c r="I1765" s="222"/>
      <c r="J1765" s="217"/>
      <c r="K1765" s="217"/>
      <c r="L1765" s="223"/>
      <c r="M1765" s="224"/>
      <c r="N1765" s="225"/>
      <c r="O1765" s="225"/>
      <c r="P1765" s="225"/>
      <c r="Q1765" s="225"/>
      <c r="R1765" s="225"/>
      <c r="S1765" s="225"/>
      <c r="T1765" s="226"/>
      <c r="AT1765" s="227" t="s">
        <v>168</v>
      </c>
      <c r="AU1765" s="227" t="s">
        <v>81</v>
      </c>
      <c r="AV1765" s="13" t="s">
        <v>81</v>
      </c>
      <c r="AW1765" s="13" t="s">
        <v>37</v>
      </c>
      <c r="AX1765" s="13" t="s">
        <v>73</v>
      </c>
      <c r="AY1765" s="227" t="s">
        <v>159</v>
      </c>
    </row>
    <row r="1766" spans="2:51" s="12" customFormat="1" ht="13.5">
      <c r="B1766" s="204"/>
      <c r="C1766" s="205"/>
      <c r="D1766" s="206" t="s">
        <v>168</v>
      </c>
      <c r="E1766" s="207" t="s">
        <v>20</v>
      </c>
      <c r="F1766" s="208" t="s">
        <v>1792</v>
      </c>
      <c r="G1766" s="205"/>
      <c r="H1766" s="209" t="s">
        <v>20</v>
      </c>
      <c r="I1766" s="210"/>
      <c r="J1766" s="205"/>
      <c r="K1766" s="205"/>
      <c r="L1766" s="211"/>
      <c r="M1766" s="212"/>
      <c r="N1766" s="213"/>
      <c r="O1766" s="213"/>
      <c r="P1766" s="213"/>
      <c r="Q1766" s="213"/>
      <c r="R1766" s="213"/>
      <c r="S1766" s="213"/>
      <c r="T1766" s="214"/>
      <c r="AT1766" s="215" t="s">
        <v>168</v>
      </c>
      <c r="AU1766" s="215" t="s">
        <v>81</v>
      </c>
      <c r="AV1766" s="12" t="s">
        <v>22</v>
      </c>
      <c r="AW1766" s="12" t="s">
        <v>37</v>
      </c>
      <c r="AX1766" s="12" t="s">
        <v>73</v>
      </c>
      <c r="AY1766" s="215" t="s">
        <v>159</v>
      </c>
    </row>
    <row r="1767" spans="2:51" s="13" customFormat="1" ht="13.5">
      <c r="B1767" s="216"/>
      <c r="C1767" s="217"/>
      <c r="D1767" s="206" t="s">
        <v>168</v>
      </c>
      <c r="E1767" s="240" t="s">
        <v>20</v>
      </c>
      <c r="F1767" s="238" t="s">
        <v>802</v>
      </c>
      <c r="G1767" s="217"/>
      <c r="H1767" s="239">
        <v>10</v>
      </c>
      <c r="I1767" s="222"/>
      <c r="J1767" s="217"/>
      <c r="K1767" s="217"/>
      <c r="L1767" s="223"/>
      <c r="M1767" s="224"/>
      <c r="N1767" s="225"/>
      <c r="O1767" s="225"/>
      <c r="P1767" s="225"/>
      <c r="Q1767" s="225"/>
      <c r="R1767" s="225"/>
      <c r="S1767" s="225"/>
      <c r="T1767" s="226"/>
      <c r="AT1767" s="227" t="s">
        <v>168</v>
      </c>
      <c r="AU1767" s="227" t="s">
        <v>81</v>
      </c>
      <c r="AV1767" s="13" t="s">
        <v>81</v>
      </c>
      <c r="AW1767" s="13" t="s">
        <v>37</v>
      </c>
      <c r="AX1767" s="13" t="s">
        <v>73</v>
      </c>
      <c r="AY1767" s="227" t="s">
        <v>159</v>
      </c>
    </row>
    <row r="1768" spans="2:51" s="12" customFormat="1" ht="13.5">
      <c r="B1768" s="204"/>
      <c r="C1768" s="205"/>
      <c r="D1768" s="206" t="s">
        <v>168</v>
      </c>
      <c r="E1768" s="207" t="s">
        <v>20</v>
      </c>
      <c r="F1768" s="208" t="s">
        <v>1811</v>
      </c>
      <c r="G1768" s="205"/>
      <c r="H1768" s="209" t="s">
        <v>20</v>
      </c>
      <c r="I1768" s="210"/>
      <c r="J1768" s="205"/>
      <c r="K1768" s="205"/>
      <c r="L1768" s="211"/>
      <c r="M1768" s="212"/>
      <c r="N1768" s="213"/>
      <c r="O1768" s="213"/>
      <c r="P1768" s="213"/>
      <c r="Q1768" s="213"/>
      <c r="R1768" s="213"/>
      <c r="S1768" s="213"/>
      <c r="T1768" s="214"/>
      <c r="AT1768" s="215" t="s">
        <v>168</v>
      </c>
      <c r="AU1768" s="215" t="s">
        <v>81</v>
      </c>
      <c r="AV1768" s="12" t="s">
        <v>22</v>
      </c>
      <c r="AW1768" s="12" t="s">
        <v>37</v>
      </c>
      <c r="AX1768" s="12" t="s">
        <v>73</v>
      </c>
      <c r="AY1768" s="215" t="s">
        <v>159</v>
      </c>
    </row>
    <row r="1769" spans="2:51" s="13" customFormat="1" ht="13.5">
      <c r="B1769" s="216"/>
      <c r="C1769" s="217"/>
      <c r="D1769" s="218" t="s">
        <v>168</v>
      </c>
      <c r="E1769" s="219" t="s">
        <v>20</v>
      </c>
      <c r="F1769" s="220" t="s">
        <v>1812</v>
      </c>
      <c r="G1769" s="217"/>
      <c r="H1769" s="221">
        <v>36.82</v>
      </c>
      <c r="I1769" s="222"/>
      <c r="J1769" s="217"/>
      <c r="K1769" s="217"/>
      <c r="L1769" s="223"/>
      <c r="M1769" s="224"/>
      <c r="N1769" s="225"/>
      <c r="O1769" s="225"/>
      <c r="P1769" s="225"/>
      <c r="Q1769" s="225"/>
      <c r="R1769" s="225"/>
      <c r="S1769" s="225"/>
      <c r="T1769" s="226"/>
      <c r="AT1769" s="227" t="s">
        <v>168</v>
      </c>
      <c r="AU1769" s="227" t="s">
        <v>81</v>
      </c>
      <c r="AV1769" s="13" t="s">
        <v>81</v>
      </c>
      <c r="AW1769" s="13" t="s">
        <v>37</v>
      </c>
      <c r="AX1769" s="13" t="s">
        <v>73</v>
      </c>
      <c r="AY1769" s="227" t="s">
        <v>159</v>
      </c>
    </row>
    <row r="1770" spans="2:65" s="1" customFormat="1" ht="31.5" customHeight="1">
      <c r="B1770" s="34"/>
      <c r="C1770" s="228" t="s">
        <v>1813</v>
      </c>
      <c r="D1770" s="228" t="s">
        <v>209</v>
      </c>
      <c r="E1770" s="229" t="s">
        <v>1814</v>
      </c>
      <c r="F1770" s="230" t="s">
        <v>1815</v>
      </c>
      <c r="G1770" s="231" t="s">
        <v>235</v>
      </c>
      <c r="H1770" s="232">
        <v>103.288</v>
      </c>
      <c r="I1770" s="233"/>
      <c r="J1770" s="234">
        <f>ROUND(I1770*H1770,2)</f>
        <v>0</v>
      </c>
      <c r="K1770" s="230" t="s">
        <v>20</v>
      </c>
      <c r="L1770" s="235"/>
      <c r="M1770" s="236" t="s">
        <v>20</v>
      </c>
      <c r="N1770" s="237" t="s">
        <v>44</v>
      </c>
      <c r="O1770" s="35"/>
      <c r="P1770" s="201">
        <f>O1770*H1770</f>
        <v>0</v>
      </c>
      <c r="Q1770" s="201">
        <v>0</v>
      </c>
      <c r="R1770" s="201">
        <f>Q1770*H1770</f>
        <v>0</v>
      </c>
      <c r="S1770" s="201">
        <v>0</v>
      </c>
      <c r="T1770" s="202">
        <f>S1770*H1770</f>
        <v>0</v>
      </c>
      <c r="AR1770" s="17" t="s">
        <v>371</v>
      </c>
      <c r="AT1770" s="17" t="s">
        <v>209</v>
      </c>
      <c r="AU1770" s="17" t="s">
        <v>81</v>
      </c>
      <c r="AY1770" s="17" t="s">
        <v>159</v>
      </c>
      <c r="BE1770" s="203">
        <f>IF(N1770="základní",J1770,0)</f>
        <v>0</v>
      </c>
      <c r="BF1770" s="203">
        <f>IF(N1770="snížená",J1770,0)</f>
        <v>0</v>
      </c>
      <c r="BG1770" s="203">
        <f>IF(N1770="zákl. přenesená",J1770,0)</f>
        <v>0</v>
      </c>
      <c r="BH1770" s="203">
        <f>IF(N1770="sníž. přenesená",J1770,0)</f>
        <v>0</v>
      </c>
      <c r="BI1770" s="203">
        <f>IF(N1770="nulová",J1770,0)</f>
        <v>0</v>
      </c>
      <c r="BJ1770" s="17" t="s">
        <v>22</v>
      </c>
      <c r="BK1770" s="203">
        <f>ROUND(I1770*H1770,2)</f>
        <v>0</v>
      </c>
      <c r="BL1770" s="17" t="s">
        <v>255</v>
      </c>
      <c r="BM1770" s="17" t="s">
        <v>1816</v>
      </c>
    </row>
    <row r="1771" spans="2:51" s="12" customFormat="1" ht="27">
      <c r="B1771" s="204"/>
      <c r="C1771" s="205"/>
      <c r="D1771" s="206" t="s">
        <v>168</v>
      </c>
      <c r="E1771" s="207" t="s">
        <v>20</v>
      </c>
      <c r="F1771" s="208" t="s">
        <v>1817</v>
      </c>
      <c r="G1771" s="205"/>
      <c r="H1771" s="209" t="s">
        <v>20</v>
      </c>
      <c r="I1771" s="210"/>
      <c r="J1771" s="205"/>
      <c r="K1771" s="205"/>
      <c r="L1771" s="211"/>
      <c r="M1771" s="212"/>
      <c r="N1771" s="213"/>
      <c r="O1771" s="213"/>
      <c r="P1771" s="213"/>
      <c r="Q1771" s="213"/>
      <c r="R1771" s="213"/>
      <c r="S1771" s="213"/>
      <c r="T1771" s="214"/>
      <c r="AT1771" s="215" t="s">
        <v>168</v>
      </c>
      <c r="AU1771" s="215" t="s">
        <v>81</v>
      </c>
      <c r="AV1771" s="12" t="s">
        <v>22</v>
      </c>
      <c r="AW1771" s="12" t="s">
        <v>37</v>
      </c>
      <c r="AX1771" s="12" t="s">
        <v>73</v>
      </c>
      <c r="AY1771" s="215" t="s">
        <v>159</v>
      </c>
    </row>
    <row r="1772" spans="2:51" s="12" customFormat="1" ht="13.5">
      <c r="B1772" s="204"/>
      <c r="C1772" s="205"/>
      <c r="D1772" s="206" t="s">
        <v>168</v>
      </c>
      <c r="E1772" s="207" t="s">
        <v>20</v>
      </c>
      <c r="F1772" s="208" t="s">
        <v>170</v>
      </c>
      <c r="G1772" s="205"/>
      <c r="H1772" s="209" t="s">
        <v>20</v>
      </c>
      <c r="I1772" s="210"/>
      <c r="J1772" s="205"/>
      <c r="K1772" s="205"/>
      <c r="L1772" s="211"/>
      <c r="M1772" s="212"/>
      <c r="N1772" s="213"/>
      <c r="O1772" s="213"/>
      <c r="P1772" s="213"/>
      <c r="Q1772" s="213"/>
      <c r="R1772" s="213"/>
      <c r="S1772" s="213"/>
      <c r="T1772" s="214"/>
      <c r="AT1772" s="215" t="s">
        <v>168</v>
      </c>
      <c r="AU1772" s="215" t="s">
        <v>81</v>
      </c>
      <c r="AV1772" s="12" t="s">
        <v>22</v>
      </c>
      <c r="AW1772" s="12" t="s">
        <v>37</v>
      </c>
      <c r="AX1772" s="12" t="s">
        <v>73</v>
      </c>
      <c r="AY1772" s="215" t="s">
        <v>159</v>
      </c>
    </row>
    <row r="1773" spans="2:51" s="12" customFormat="1" ht="13.5">
      <c r="B1773" s="204"/>
      <c r="C1773" s="205"/>
      <c r="D1773" s="206" t="s">
        <v>168</v>
      </c>
      <c r="E1773" s="207" t="s">
        <v>20</v>
      </c>
      <c r="F1773" s="208" t="s">
        <v>1818</v>
      </c>
      <c r="G1773" s="205"/>
      <c r="H1773" s="209" t="s">
        <v>20</v>
      </c>
      <c r="I1773" s="210"/>
      <c r="J1773" s="205"/>
      <c r="K1773" s="205"/>
      <c r="L1773" s="211"/>
      <c r="M1773" s="212"/>
      <c r="N1773" s="213"/>
      <c r="O1773" s="213"/>
      <c r="P1773" s="213"/>
      <c r="Q1773" s="213"/>
      <c r="R1773" s="213"/>
      <c r="S1773" s="213"/>
      <c r="T1773" s="214"/>
      <c r="AT1773" s="215" t="s">
        <v>168</v>
      </c>
      <c r="AU1773" s="215" t="s">
        <v>81</v>
      </c>
      <c r="AV1773" s="12" t="s">
        <v>22</v>
      </c>
      <c r="AW1773" s="12" t="s">
        <v>37</v>
      </c>
      <c r="AX1773" s="12" t="s">
        <v>73</v>
      </c>
      <c r="AY1773" s="215" t="s">
        <v>159</v>
      </c>
    </row>
    <row r="1774" spans="2:51" s="12" customFormat="1" ht="13.5">
      <c r="B1774" s="204"/>
      <c r="C1774" s="205"/>
      <c r="D1774" s="206" t="s">
        <v>168</v>
      </c>
      <c r="E1774" s="207" t="s">
        <v>20</v>
      </c>
      <c r="F1774" s="208" t="s">
        <v>170</v>
      </c>
      <c r="G1774" s="205"/>
      <c r="H1774" s="209" t="s">
        <v>20</v>
      </c>
      <c r="I1774" s="210"/>
      <c r="J1774" s="205"/>
      <c r="K1774" s="205"/>
      <c r="L1774" s="211"/>
      <c r="M1774" s="212"/>
      <c r="N1774" s="213"/>
      <c r="O1774" s="213"/>
      <c r="P1774" s="213"/>
      <c r="Q1774" s="213"/>
      <c r="R1774" s="213"/>
      <c r="S1774" s="213"/>
      <c r="T1774" s="214"/>
      <c r="AT1774" s="215" t="s">
        <v>168</v>
      </c>
      <c r="AU1774" s="215" t="s">
        <v>81</v>
      </c>
      <c r="AV1774" s="12" t="s">
        <v>22</v>
      </c>
      <c r="AW1774" s="12" t="s">
        <v>37</v>
      </c>
      <c r="AX1774" s="12" t="s">
        <v>73</v>
      </c>
      <c r="AY1774" s="215" t="s">
        <v>159</v>
      </c>
    </row>
    <row r="1775" spans="2:51" s="13" customFormat="1" ht="13.5">
      <c r="B1775" s="216"/>
      <c r="C1775" s="217"/>
      <c r="D1775" s="218" t="s">
        <v>168</v>
      </c>
      <c r="E1775" s="219" t="s">
        <v>20</v>
      </c>
      <c r="F1775" s="220" t="s">
        <v>1819</v>
      </c>
      <c r="G1775" s="217"/>
      <c r="H1775" s="221">
        <v>103.288</v>
      </c>
      <c r="I1775" s="222"/>
      <c r="J1775" s="217"/>
      <c r="K1775" s="217"/>
      <c r="L1775" s="223"/>
      <c r="M1775" s="224"/>
      <c r="N1775" s="225"/>
      <c r="O1775" s="225"/>
      <c r="P1775" s="225"/>
      <c r="Q1775" s="225"/>
      <c r="R1775" s="225"/>
      <c r="S1775" s="225"/>
      <c r="T1775" s="226"/>
      <c r="AT1775" s="227" t="s">
        <v>168</v>
      </c>
      <c r="AU1775" s="227" t="s">
        <v>81</v>
      </c>
      <c r="AV1775" s="13" t="s">
        <v>81</v>
      </c>
      <c r="AW1775" s="13" t="s">
        <v>37</v>
      </c>
      <c r="AX1775" s="13" t="s">
        <v>73</v>
      </c>
      <c r="AY1775" s="227" t="s">
        <v>159</v>
      </c>
    </row>
    <row r="1776" spans="2:65" s="1" customFormat="1" ht="31.5" customHeight="1">
      <c r="B1776" s="34"/>
      <c r="C1776" s="228" t="s">
        <v>1820</v>
      </c>
      <c r="D1776" s="228" t="s">
        <v>209</v>
      </c>
      <c r="E1776" s="229" t="s">
        <v>1821</v>
      </c>
      <c r="F1776" s="230" t="s">
        <v>1822</v>
      </c>
      <c r="G1776" s="231" t="s">
        <v>235</v>
      </c>
      <c r="H1776" s="232">
        <v>103.288</v>
      </c>
      <c r="I1776" s="233"/>
      <c r="J1776" s="234">
        <f>ROUND(I1776*H1776,2)</f>
        <v>0</v>
      </c>
      <c r="K1776" s="230" t="s">
        <v>20</v>
      </c>
      <c r="L1776" s="235"/>
      <c r="M1776" s="236" t="s">
        <v>20</v>
      </c>
      <c r="N1776" s="237" t="s">
        <v>44</v>
      </c>
      <c r="O1776" s="35"/>
      <c r="P1776" s="201">
        <f>O1776*H1776</f>
        <v>0</v>
      </c>
      <c r="Q1776" s="201">
        <v>0</v>
      </c>
      <c r="R1776" s="201">
        <f>Q1776*H1776</f>
        <v>0</v>
      </c>
      <c r="S1776" s="201">
        <v>0</v>
      </c>
      <c r="T1776" s="202">
        <f>S1776*H1776</f>
        <v>0</v>
      </c>
      <c r="AR1776" s="17" t="s">
        <v>371</v>
      </c>
      <c r="AT1776" s="17" t="s">
        <v>209</v>
      </c>
      <c r="AU1776" s="17" t="s">
        <v>81</v>
      </c>
      <c r="AY1776" s="17" t="s">
        <v>159</v>
      </c>
      <c r="BE1776" s="203">
        <f>IF(N1776="základní",J1776,0)</f>
        <v>0</v>
      </c>
      <c r="BF1776" s="203">
        <f>IF(N1776="snížená",J1776,0)</f>
        <v>0</v>
      </c>
      <c r="BG1776" s="203">
        <f>IF(N1776="zákl. přenesená",J1776,0)</f>
        <v>0</v>
      </c>
      <c r="BH1776" s="203">
        <f>IF(N1776="sníž. přenesená",J1776,0)</f>
        <v>0</v>
      </c>
      <c r="BI1776" s="203">
        <f>IF(N1776="nulová",J1776,0)</f>
        <v>0</v>
      </c>
      <c r="BJ1776" s="17" t="s">
        <v>22</v>
      </c>
      <c r="BK1776" s="203">
        <f>ROUND(I1776*H1776,2)</f>
        <v>0</v>
      </c>
      <c r="BL1776" s="17" t="s">
        <v>255</v>
      </c>
      <c r="BM1776" s="17" t="s">
        <v>1823</v>
      </c>
    </row>
    <row r="1777" spans="2:51" s="12" customFormat="1" ht="27">
      <c r="B1777" s="204"/>
      <c r="C1777" s="205"/>
      <c r="D1777" s="206" t="s">
        <v>168</v>
      </c>
      <c r="E1777" s="207" t="s">
        <v>20</v>
      </c>
      <c r="F1777" s="208" t="s">
        <v>1817</v>
      </c>
      <c r="G1777" s="205"/>
      <c r="H1777" s="209" t="s">
        <v>20</v>
      </c>
      <c r="I1777" s="210"/>
      <c r="J1777" s="205"/>
      <c r="K1777" s="205"/>
      <c r="L1777" s="211"/>
      <c r="M1777" s="212"/>
      <c r="N1777" s="213"/>
      <c r="O1777" s="213"/>
      <c r="P1777" s="213"/>
      <c r="Q1777" s="213"/>
      <c r="R1777" s="213"/>
      <c r="S1777" s="213"/>
      <c r="T1777" s="214"/>
      <c r="AT1777" s="215" t="s">
        <v>168</v>
      </c>
      <c r="AU1777" s="215" t="s">
        <v>81</v>
      </c>
      <c r="AV1777" s="12" t="s">
        <v>22</v>
      </c>
      <c r="AW1777" s="12" t="s">
        <v>37</v>
      </c>
      <c r="AX1777" s="12" t="s">
        <v>73</v>
      </c>
      <c r="AY1777" s="215" t="s">
        <v>159</v>
      </c>
    </row>
    <row r="1778" spans="2:51" s="12" customFormat="1" ht="13.5">
      <c r="B1778" s="204"/>
      <c r="C1778" s="205"/>
      <c r="D1778" s="206" t="s">
        <v>168</v>
      </c>
      <c r="E1778" s="207" t="s">
        <v>20</v>
      </c>
      <c r="F1778" s="208" t="s">
        <v>170</v>
      </c>
      <c r="G1778" s="205"/>
      <c r="H1778" s="209" t="s">
        <v>20</v>
      </c>
      <c r="I1778" s="210"/>
      <c r="J1778" s="205"/>
      <c r="K1778" s="205"/>
      <c r="L1778" s="211"/>
      <c r="M1778" s="212"/>
      <c r="N1778" s="213"/>
      <c r="O1778" s="213"/>
      <c r="P1778" s="213"/>
      <c r="Q1778" s="213"/>
      <c r="R1778" s="213"/>
      <c r="S1778" s="213"/>
      <c r="T1778" s="214"/>
      <c r="AT1778" s="215" t="s">
        <v>168</v>
      </c>
      <c r="AU1778" s="215" t="s">
        <v>81</v>
      </c>
      <c r="AV1778" s="12" t="s">
        <v>22</v>
      </c>
      <c r="AW1778" s="12" t="s">
        <v>37</v>
      </c>
      <c r="AX1778" s="12" t="s">
        <v>73</v>
      </c>
      <c r="AY1778" s="215" t="s">
        <v>159</v>
      </c>
    </row>
    <row r="1779" spans="2:51" s="12" customFormat="1" ht="13.5">
      <c r="B1779" s="204"/>
      <c r="C1779" s="205"/>
      <c r="D1779" s="206" t="s">
        <v>168</v>
      </c>
      <c r="E1779" s="207" t="s">
        <v>20</v>
      </c>
      <c r="F1779" s="208" t="s">
        <v>1824</v>
      </c>
      <c r="G1779" s="205"/>
      <c r="H1779" s="209" t="s">
        <v>20</v>
      </c>
      <c r="I1779" s="210"/>
      <c r="J1779" s="205"/>
      <c r="K1779" s="205"/>
      <c r="L1779" s="211"/>
      <c r="M1779" s="212"/>
      <c r="N1779" s="213"/>
      <c r="O1779" s="213"/>
      <c r="P1779" s="213"/>
      <c r="Q1779" s="213"/>
      <c r="R1779" s="213"/>
      <c r="S1779" s="213"/>
      <c r="T1779" s="214"/>
      <c r="AT1779" s="215" t="s">
        <v>168</v>
      </c>
      <c r="AU1779" s="215" t="s">
        <v>81</v>
      </c>
      <c r="AV1779" s="12" t="s">
        <v>22</v>
      </c>
      <c r="AW1779" s="12" t="s">
        <v>37</v>
      </c>
      <c r="AX1779" s="12" t="s">
        <v>73</v>
      </c>
      <c r="AY1779" s="215" t="s">
        <v>159</v>
      </c>
    </row>
    <row r="1780" spans="2:51" s="12" customFormat="1" ht="13.5">
      <c r="B1780" s="204"/>
      <c r="C1780" s="205"/>
      <c r="D1780" s="206" t="s">
        <v>168</v>
      </c>
      <c r="E1780" s="207" t="s">
        <v>20</v>
      </c>
      <c r="F1780" s="208" t="s">
        <v>170</v>
      </c>
      <c r="G1780" s="205"/>
      <c r="H1780" s="209" t="s">
        <v>20</v>
      </c>
      <c r="I1780" s="210"/>
      <c r="J1780" s="205"/>
      <c r="K1780" s="205"/>
      <c r="L1780" s="211"/>
      <c r="M1780" s="212"/>
      <c r="N1780" s="213"/>
      <c r="O1780" s="213"/>
      <c r="P1780" s="213"/>
      <c r="Q1780" s="213"/>
      <c r="R1780" s="213"/>
      <c r="S1780" s="213"/>
      <c r="T1780" s="214"/>
      <c r="AT1780" s="215" t="s">
        <v>168</v>
      </c>
      <c r="AU1780" s="215" t="s">
        <v>81</v>
      </c>
      <c r="AV1780" s="12" t="s">
        <v>22</v>
      </c>
      <c r="AW1780" s="12" t="s">
        <v>37</v>
      </c>
      <c r="AX1780" s="12" t="s">
        <v>73</v>
      </c>
      <c r="AY1780" s="215" t="s">
        <v>159</v>
      </c>
    </row>
    <row r="1781" spans="2:51" s="13" customFormat="1" ht="13.5">
      <c r="B1781" s="216"/>
      <c r="C1781" s="217"/>
      <c r="D1781" s="218" t="s">
        <v>168</v>
      </c>
      <c r="E1781" s="219" t="s">
        <v>20</v>
      </c>
      <c r="F1781" s="220" t="s">
        <v>1819</v>
      </c>
      <c r="G1781" s="217"/>
      <c r="H1781" s="221">
        <v>103.288</v>
      </c>
      <c r="I1781" s="222"/>
      <c r="J1781" s="217"/>
      <c r="K1781" s="217"/>
      <c r="L1781" s="223"/>
      <c r="M1781" s="224"/>
      <c r="N1781" s="225"/>
      <c r="O1781" s="225"/>
      <c r="P1781" s="225"/>
      <c r="Q1781" s="225"/>
      <c r="R1781" s="225"/>
      <c r="S1781" s="225"/>
      <c r="T1781" s="226"/>
      <c r="AT1781" s="227" t="s">
        <v>168</v>
      </c>
      <c r="AU1781" s="227" t="s">
        <v>81</v>
      </c>
      <c r="AV1781" s="13" t="s">
        <v>81</v>
      </c>
      <c r="AW1781" s="13" t="s">
        <v>37</v>
      </c>
      <c r="AX1781" s="13" t="s">
        <v>73</v>
      </c>
      <c r="AY1781" s="227" t="s">
        <v>159</v>
      </c>
    </row>
    <row r="1782" spans="2:65" s="1" customFormat="1" ht="22.5" customHeight="1">
      <c r="B1782" s="34"/>
      <c r="C1782" s="192" t="s">
        <v>1825</v>
      </c>
      <c r="D1782" s="192" t="s">
        <v>161</v>
      </c>
      <c r="E1782" s="193" t="s">
        <v>1826</v>
      </c>
      <c r="F1782" s="194" t="s">
        <v>1827</v>
      </c>
      <c r="G1782" s="195" t="s">
        <v>235</v>
      </c>
      <c r="H1782" s="196">
        <v>60</v>
      </c>
      <c r="I1782" s="197"/>
      <c r="J1782" s="198">
        <f>ROUND(I1782*H1782,2)</f>
        <v>0</v>
      </c>
      <c r="K1782" s="194" t="s">
        <v>20</v>
      </c>
      <c r="L1782" s="54"/>
      <c r="M1782" s="199" t="s">
        <v>20</v>
      </c>
      <c r="N1782" s="200" t="s">
        <v>44</v>
      </c>
      <c r="O1782" s="35"/>
      <c r="P1782" s="201">
        <f>O1782*H1782</f>
        <v>0</v>
      </c>
      <c r="Q1782" s="201">
        <v>0</v>
      </c>
      <c r="R1782" s="201">
        <f>Q1782*H1782</f>
        <v>0</v>
      </c>
      <c r="S1782" s="201">
        <v>0</v>
      </c>
      <c r="T1782" s="202">
        <f>S1782*H1782</f>
        <v>0</v>
      </c>
      <c r="AR1782" s="17" t="s">
        <v>255</v>
      </c>
      <c r="AT1782" s="17" t="s">
        <v>161</v>
      </c>
      <c r="AU1782" s="17" t="s">
        <v>81</v>
      </c>
      <c r="AY1782" s="17" t="s">
        <v>159</v>
      </c>
      <c r="BE1782" s="203">
        <f>IF(N1782="základní",J1782,0)</f>
        <v>0</v>
      </c>
      <c r="BF1782" s="203">
        <f>IF(N1782="snížená",J1782,0)</f>
        <v>0</v>
      </c>
      <c r="BG1782" s="203">
        <f>IF(N1782="zákl. přenesená",J1782,0)</f>
        <v>0</v>
      </c>
      <c r="BH1782" s="203">
        <f>IF(N1782="sníž. přenesená",J1782,0)</f>
        <v>0</v>
      </c>
      <c r="BI1782" s="203">
        <f>IF(N1782="nulová",J1782,0)</f>
        <v>0</v>
      </c>
      <c r="BJ1782" s="17" t="s">
        <v>22</v>
      </c>
      <c r="BK1782" s="203">
        <f>ROUND(I1782*H1782,2)</f>
        <v>0</v>
      </c>
      <c r="BL1782" s="17" t="s">
        <v>255</v>
      </c>
      <c r="BM1782" s="17" t="s">
        <v>1828</v>
      </c>
    </row>
    <row r="1783" spans="2:51" s="12" customFormat="1" ht="27">
      <c r="B1783" s="204"/>
      <c r="C1783" s="205"/>
      <c r="D1783" s="206" t="s">
        <v>168</v>
      </c>
      <c r="E1783" s="207" t="s">
        <v>20</v>
      </c>
      <c r="F1783" s="208" t="s">
        <v>1817</v>
      </c>
      <c r="G1783" s="205"/>
      <c r="H1783" s="209" t="s">
        <v>20</v>
      </c>
      <c r="I1783" s="210"/>
      <c r="J1783" s="205"/>
      <c r="K1783" s="205"/>
      <c r="L1783" s="211"/>
      <c r="M1783" s="212"/>
      <c r="N1783" s="213"/>
      <c r="O1783" s="213"/>
      <c r="P1783" s="213"/>
      <c r="Q1783" s="213"/>
      <c r="R1783" s="213"/>
      <c r="S1783" s="213"/>
      <c r="T1783" s="214"/>
      <c r="AT1783" s="215" t="s">
        <v>168</v>
      </c>
      <c r="AU1783" s="215" t="s">
        <v>81</v>
      </c>
      <c r="AV1783" s="12" t="s">
        <v>22</v>
      </c>
      <c r="AW1783" s="12" t="s">
        <v>37</v>
      </c>
      <c r="AX1783" s="12" t="s">
        <v>73</v>
      </c>
      <c r="AY1783" s="215" t="s">
        <v>159</v>
      </c>
    </row>
    <row r="1784" spans="2:51" s="12" customFormat="1" ht="13.5">
      <c r="B1784" s="204"/>
      <c r="C1784" s="205"/>
      <c r="D1784" s="206" t="s">
        <v>168</v>
      </c>
      <c r="E1784" s="207" t="s">
        <v>20</v>
      </c>
      <c r="F1784" s="208" t="s">
        <v>170</v>
      </c>
      <c r="G1784" s="205"/>
      <c r="H1784" s="209" t="s">
        <v>20</v>
      </c>
      <c r="I1784" s="210"/>
      <c r="J1784" s="205"/>
      <c r="K1784" s="205"/>
      <c r="L1784" s="211"/>
      <c r="M1784" s="212"/>
      <c r="N1784" s="213"/>
      <c r="O1784" s="213"/>
      <c r="P1784" s="213"/>
      <c r="Q1784" s="213"/>
      <c r="R1784" s="213"/>
      <c r="S1784" s="213"/>
      <c r="T1784" s="214"/>
      <c r="AT1784" s="215" t="s">
        <v>168</v>
      </c>
      <c r="AU1784" s="215" t="s">
        <v>81</v>
      </c>
      <c r="AV1784" s="12" t="s">
        <v>22</v>
      </c>
      <c r="AW1784" s="12" t="s">
        <v>37</v>
      </c>
      <c r="AX1784" s="12" t="s">
        <v>73</v>
      </c>
      <c r="AY1784" s="215" t="s">
        <v>159</v>
      </c>
    </row>
    <row r="1785" spans="2:51" s="13" customFormat="1" ht="13.5">
      <c r="B1785" s="216"/>
      <c r="C1785" s="217"/>
      <c r="D1785" s="218" t="s">
        <v>168</v>
      </c>
      <c r="E1785" s="219" t="s">
        <v>20</v>
      </c>
      <c r="F1785" s="220" t="s">
        <v>1829</v>
      </c>
      <c r="G1785" s="217"/>
      <c r="H1785" s="221">
        <v>60</v>
      </c>
      <c r="I1785" s="222"/>
      <c r="J1785" s="217"/>
      <c r="K1785" s="217"/>
      <c r="L1785" s="223"/>
      <c r="M1785" s="224"/>
      <c r="N1785" s="225"/>
      <c r="O1785" s="225"/>
      <c r="P1785" s="225"/>
      <c r="Q1785" s="225"/>
      <c r="R1785" s="225"/>
      <c r="S1785" s="225"/>
      <c r="T1785" s="226"/>
      <c r="AT1785" s="227" t="s">
        <v>168</v>
      </c>
      <c r="AU1785" s="227" t="s">
        <v>81</v>
      </c>
      <c r="AV1785" s="13" t="s">
        <v>81</v>
      </c>
      <c r="AW1785" s="13" t="s">
        <v>37</v>
      </c>
      <c r="AX1785" s="13" t="s">
        <v>73</v>
      </c>
      <c r="AY1785" s="227" t="s">
        <v>159</v>
      </c>
    </row>
    <row r="1786" spans="2:65" s="1" customFormat="1" ht="22.5" customHeight="1">
      <c r="B1786" s="34"/>
      <c r="C1786" s="192" t="s">
        <v>1830</v>
      </c>
      <c r="D1786" s="192" t="s">
        <v>161</v>
      </c>
      <c r="E1786" s="193" t="s">
        <v>1831</v>
      </c>
      <c r="F1786" s="194" t="s">
        <v>1832</v>
      </c>
      <c r="G1786" s="195" t="s">
        <v>235</v>
      </c>
      <c r="H1786" s="196">
        <v>51.395</v>
      </c>
      <c r="I1786" s="197"/>
      <c r="J1786" s="198">
        <f>ROUND(I1786*H1786,2)</f>
        <v>0</v>
      </c>
      <c r="K1786" s="194" t="s">
        <v>165</v>
      </c>
      <c r="L1786" s="54"/>
      <c r="M1786" s="199" t="s">
        <v>20</v>
      </c>
      <c r="N1786" s="200" t="s">
        <v>44</v>
      </c>
      <c r="O1786" s="35"/>
      <c r="P1786" s="201">
        <f>O1786*H1786</f>
        <v>0</v>
      </c>
      <c r="Q1786" s="201">
        <v>0</v>
      </c>
      <c r="R1786" s="201">
        <f>Q1786*H1786</f>
        <v>0</v>
      </c>
      <c r="S1786" s="201">
        <v>0</v>
      </c>
      <c r="T1786" s="202">
        <f>S1786*H1786</f>
        <v>0</v>
      </c>
      <c r="AR1786" s="17" t="s">
        <v>255</v>
      </c>
      <c r="AT1786" s="17" t="s">
        <v>161</v>
      </c>
      <c r="AU1786" s="17" t="s">
        <v>81</v>
      </c>
      <c r="AY1786" s="17" t="s">
        <v>159</v>
      </c>
      <c r="BE1786" s="203">
        <f>IF(N1786="základní",J1786,0)</f>
        <v>0</v>
      </c>
      <c r="BF1786" s="203">
        <f>IF(N1786="snížená",J1786,0)</f>
        <v>0</v>
      </c>
      <c r="BG1786" s="203">
        <f>IF(N1786="zákl. přenesená",J1786,0)</f>
        <v>0</v>
      </c>
      <c r="BH1786" s="203">
        <f>IF(N1786="sníž. přenesená",J1786,0)</f>
        <v>0</v>
      </c>
      <c r="BI1786" s="203">
        <f>IF(N1786="nulová",J1786,0)</f>
        <v>0</v>
      </c>
      <c r="BJ1786" s="17" t="s">
        <v>22</v>
      </c>
      <c r="BK1786" s="203">
        <f>ROUND(I1786*H1786,2)</f>
        <v>0</v>
      </c>
      <c r="BL1786" s="17" t="s">
        <v>255</v>
      </c>
      <c r="BM1786" s="17" t="s">
        <v>1833</v>
      </c>
    </row>
    <row r="1787" spans="2:51" s="12" customFormat="1" ht="27">
      <c r="B1787" s="204"/>
      <c r="C1787" s="205"/>
      <c r="D1787" s="206" t="s">
        <v>168</v>
      </c>
      <c r="E1787" s="207" t="s">
        <v>20</v>
      </c>
      <c r="F1787" s="208" t="s">
        <v>1817</v>
      </c>
      <c r="G1787" s="205"/>
      <c r="H1787" s="209" t="s">
        <v>20</v>
      </c>
      <c r="I1787" s="210"/>
      <c r="J1787" s="205"/>
      <c r="K1787" s="205"/>
      <c r="L1787" s="211"/>
      <c r="M1787" s="212"/>
      <c r="N1787" s="213"/>
      <c r="O1787" s="213"/>
      <c r="P1787" s="213"/>
      <c r="Q1787" s="213"/>
      <c r="R1787" s="213"/>
      <c r="S1787" s="213"/>
      <c r="T1787" s="214"/>
      <c r="AT1787" s="215" t="s">
        <v>168</v>
      </c>
      <c r="AU1787" s="215" t="s">
        <v>81</v>
      </c>
      <c r="AV1787" s="12" t="s">
        <v>22</v>
      </c>
      <c r="AW1787" s="12" t="s">
        <v>37</v>
      </c>
      <c r="AX1787" s="12" t="s">
        <v>73</v>
      </c>
      <c r="AY1787" s="215" t="s">
        <v>159</v>
      </c>
    </row>
    <row r="1788" spans="2:51" s="12" customFormat="1" ht="13.5">
      <c r="B1788" s="204"/>
      <c r="C1788" s="205"/>
      <c r="D1788" s="206" t="s">
        <v>168</v>
      </c>
      <c r="E1788" s="207" t="s">
        <v>20</v>
      </c>
      <c r="F1788" s="208" t="s">
        <v>170</v>
      </c>
      <c r="G1788" s="205"/>
      <c r="H1788" s="209" t="s">
        <v>20</v>
      </c>
      <c r="I1788" s="210"/>
      <c r="J1788" s="205"/>
      <c r="K1788" s="205"/>
      <c r="L1788" s="211"/>
      <c r="M1788" s="212"/>
      <c r="N1788" s="213"/>
      <c r="O1788" s="213"/>
      <c r="P1788" s="213"/>
      <c r="Q1788" s="213"/>
      <c r="R1788" s="213"/>
      <c r="S1788" s="213"/>
      <c r="T1788" s="214"/>
      <c r="AT1788" s="215" t="s">
        <v>168</v>
      </c>
      <c r="AU1788" s="215" t="s">
        <v>81</v>
      </c>
      <c r="AV1788" s="12" t="s">
        <v>22</v>
      </c>
      <c r="AW1788" s="12" t="s">
        <v>37</v>
      </c>
      <c r="AX1788" s="12" t="s">
        <v>73</v>
      </c>
      <c r="AY1788" s="215" t="s">
        <v>159</v>
      </c>
    </row>
    <row r="1789" spans="2:51" s="12" customFormat="1" ht="13.5">
      <c r="B1789" s="204"/>
      <c r="C1789" s="205"/>
      <c r="D1789" s="206" t="s">
        <v>168</v>
      </c>
      <c r="E1789" s="207" t="s">
        <v>20</v>
      </c>
      <c r="F1789" s="208" t="s">
        <v>1781</v>
      </c>
      <c r="G1789" s="205"/>
      <c r="H1789" s="209" t="s">
        <v>20</v>
      </c>
      <c r="I1789" s="210"/>
      <c r="J1789" s="205"/>
      <c r="K1789" s="205"/>
      <c r="L1789" s="211"/>
      <c r="M1789" s="212"/>
      <c r="N1789" s="213"/>
      <c r="O1789" s="213"/>
      <c r="P1789" s="213"/>
      <c r="Q1789" s="213"/>
      <c r="R1789" s="213"/>
      <c r="S1789" s="213"/>
      <c r="T1789" s="214"/>
      <c r="AT1789" s="215" t="s">
        <v>168</v>
      </c>
      <c r="AU1789" s="215" t="s">
        <v>81</v>
      </c>
      <c r="AV1789" s="12" t="s">
        <v>22</v>
      </c>
      <c r="AW1789" s="12" t="s">
        <v>37</v>
      </c>
      <c r="AX1789" s="12" t="s">
        <v>73</v>
      </c>
      <c r="AY1789" s="215" t="s">
        <v>159</v>
      </c>
    </row>
    <row r="1790" spans="2:51" s="12" customFormat="1" ht="13.5">
      <c r="B1790" s="204"/>
      <c r="C1790" s="205"/>
      <c r="D1790" s="206" t="s">
        <v>168</v>
      </c>
      <c r="E1790" s="207" t="s">
        <v>20</v>
      </c>
      <c r="F1790" s="208" t="s">
        <v>1782</v>
      </c>
      <c r="G1790" s="205"/>
      <c r="H1790" s="209" t="s">
        <v>20</v>
      </c>
      <c r="I1790" s="210"/>
      <c r="J1790" s="205"/>
      <c r="K1790" s="205"/>
      <c r="L1790" s="211"/>
      <c r="M1790" s="212"/>
      <c r="N1790" s="213"/>
      <c r="O1790" s="213"/>
      <c r="P1790" s="213"/>
      <c r="Q1790" s="213"/>
      <c r="R1790" s="213"/>
      <c r="S1790" s="213"/>
      <c r="T1790" s="214"/>
      <c r="AT1790" s="215" t="s">
        <v>168</v>
      </c>
      <c r="AU1790" s="215" t="s">
        <v>81</v>
      </c>
      <c r="AV1790" s="12" t="s">
        <v>22</v>
      </c>
      <c r="AW1790" s="12" t="s">
        <v>37</v>
      </c>
      <c r="AX1790" s="12" t="s">
        <v>73</v>
      </c>
      <c r="AY1790" s="215" t="s">
        <v>159</v>
      </c>
    </row>
    <row r="1791" spans="2:51" s="13" customFormat="1" ht="13.5">
      <c r="B1791" s="216"/>
      <c r="C1791" s="217"/>
      <c r="D1791" s="218" t="s">
        <v>168</v>
      </c>
      <c r="E1791" s="219" t="s">
        <v>20</v>
      </c>
      <c r="F1791" s="220" t="s">
        <v>1805</v>
      </c>
      <c r="G1791" s="217"/>
      <c r="H1791" s="221">
        <v>51.395</v>
      </c>
      <c r="I1791" s="222"/>
      <c r="J1791" s="217"/>
      <c r="K1791" s="217"/>
      <c r="L1791" s="223"/>
      <c r="M1791" s="224"/>
      <c r="N1791" s="225"/>
      <c r="O1791" s="225"/>
      <c r="P1791" s="225"/>
      <c r="Q1791" s="225"/>
      <c r="R1791" s="225"/>
      <c r="S1791" s="225"/>
      <c r="T1791" s="226"/>
      <c r="AT1791" s="227" t="s">
        <v>168</v>
      </c>
      <c r="AU1791" s="227" t="s">
        <v>81</v>
      </c>
      <c r="AV1791" s="13" t="s">
        <v>81</v>
      </c>
      <c r="AW1791" s="13" t="s">
        <v>37</v>
      </c>
      <c r="AX1791" s="13" t="s">
        <v>73</v>
      </c>
      <c r="AY1791" s="227" t="s">
        <v>159</v>
      </c>
    </row>
    <row r="1792" spans="2:65" s="1" customFormat="1" ht="22.5" customHeight="1">
      <c r="B1792" s="34"/>
      <c r="C1792" s="228" t="s">
        <v>1834</v>
      </c>
      <c r="D1792" s="228" t="s">
        <v>209</v>
      </c>
      <c r="E1792" s="229" t="s">
        <v>1835</v>
      </c>
      <c r="F1792" s="230" t="s">
        <v>1836</v>
      </c>
      <c r="G1792" s="231" t="s">
        <v>235</v>
      </c>
      <c r="H1792" s="232">
        <v>56.535</v>
      </c>
      <c r="I1792" s="233"/>
      <c r="J1792" s="234">
        <f>ROUND(I1792*H1792,2)</f>
        <v>0</v>
      </c>
      <c r="K1792" s="230" t="s">
        <v>20</v>
      </c>
      <c r="L1792" s="235"/>
      <c r="M1792" s="236" t="s">
        <v>20</v>
      </c>
      <c r="N1792" s="237" t="s">
        <v>44</v>
      </c>
      <c r="O1792" s="35"/>
      <c r="P1792" s="201">
        <f>O1792*H1792</f>
        <v>0</v>
      </c>
      <c r="Q1792" s="201">
        <v>1E-05</v>
      </c>
      <c r="R1792" s="201">
        <f>Q1792*H1792</f>
        <v>0.00056535</v>
      </c>
      <c r="S1792" s="201">
        <v>0</v>
      </c>
      <c r="T1792" s="202">
        <f>S1792*H1792</f>
        <v>0</v>
      </c>
      <c r="AR1792" s="17" t="s">
        <v>371</v>
      </c>
      <c r="AT1792" s="17" t="s">
        <v>209</v>
      </c>
      <c r="AU1792" s="17" t="s">
        <v>81</v>
      </c>
      <c r="AY1792" s="17" t="s">
        <v>159</v>
      </c>
      <c r="BE1792" s="203">
        <f>IF(N1792="základní",J1792,0)</f>
        <v>0</v>
      </c>
      <c r="BF1792" s="203">
        <f>IF(N1792="snížená",J1792,0)</f>
        <v>0</v>
      </c>
      <c r="BG1792" s="203">
        <f>IF(N1792="zákl. přenesená",J1792,0)</f>
        <v>0</v>
      </c>
      <c r="BH1792" s="203">
        <f>IF(N1792="sníž. přenesená",J1792,0)</f>
        <v>0</v>
      </c>
      <c r="BI1792" s="203">
        <f>IF(N1792="nulová",J1792,0)</f>
        <v>0</v>
      </c>
      <c r="BJ1792" s="17" t="s">
        <v>22</v>
      </c>
      <c r="BK1792" s="203">
        <f>ROUND(I1792*H1792,2)</f>
        <v>0</v>
      </c>
      <c r="BL1792" s="17" t="s">
        <v>255</v>
      </c>
      <c r="BM1792" s="17" t="s">
        <v>1837</v>
      </c>
    </row>
    <row r="1793" spans="2:51" s="13" customFormat="1" ht="13.5">
      <c r="B1793" s="216"/>
      <c r="C1793" s="217"/>
      <c r="D1793" s="218" t="s">
        <v>168</v>
      </c>
      <c r="E1793" s="217"/>
      <c r="F1793" s="220" t="s">
        <v>1838</v>
      </c>
      <c r="G1793" s="217"/>
      <c r="H1793" s="221">
        <v>56.535</v>
      </c>
      <c r="I1793" s="222"/>
      <c r="J1793" s="217"/>
      <c r="K1793" s="217"/>
      <c r="L1793" s="223"/>
      <c r="M1793" s="224"/>
      <c r="N1793" s="225"/>
      <c r="O1793" s="225"/>
      <c r="P1793" s="225"/>
      <c r="Q1793" s="225"/>
      <c r="R1793" s="225"/>
      <c r="S1793" s="225"/>
      <c r="T1793" s="226"/>
      <c r="AT1793" s="227" t="s">
        <v>168</v>
      </c>
      <c r="AU1793" s="227" t="s">
        <v>81</v>
      </c>
      <c r="AV1793" s="13" t="s">
        <v>81</v>
      </c>
      <c r="AW1793" s="13" t="s">
        <v>4</v>
      </c>
      <c r="AX1793" s="13" t="s">
        <v>22</v>
      </c>
      <c r="AY1793" s="227" t="s">
        <v>159</v>
      </c>
    </row>
    <row r="1794" spans="2:65" s="1" customFormat="1" ht="31.5" customHeight="1">
      <c r="B1794" s="34"/>
      <c r="C1794" s="192" t="s">
        <v>1839</v>
      </c>
      <c r="D1794" s="192" t="s">
        <v>161</v>
      </c>
      <c r="E1794" s="193" t="s">
        <v>1840</v>
      </c>
      <c r="F1794" s="194" t="s">
        <v>1841</v>
      </c>
      <c r="G1794" s="195" t="s">
        <v>489</v>
      </c>
      <c r="H1794" s="196">
        <v>29.8</v>
      </c>
      <c r="I1794" s="197"/>
      <c r="J1794" s="198">
        <f>ROUND(I1794*H1794,2)</f>
        <v>0</v>
      </c>
      <c r="K1794" s="194" t="s">
        <v>20</v>
      </c>
      <c r="L1794" s="54"/>
      <c r="M1794" s="199" t="s">
        <v>20</v>
      </c>
      <c r="N1794" s="200" t="s">
        <v>44</v>
      </c>
      <c r="O1794" s="35"/>
      <c r="P1794" s="201">
        <f>O1794*H1794</f>
        <v>0</v>
      </c>
      <c r="Q1794" s="201">
        <v>0</v>
      </c>
      <c r="R1794" s="201">
        <f>Q1794*H1794</f>
        <v>0</v>
      </c>
      <c r="S1794" s="201">
        <v>0</v>
      </c>
      <c r="T1794" s="202">
        <f>S1794*H1794</f>
        <v>0</v>
      </c>
      <c r="AR1794" s="17" t="s">
        <v>255</v>
      </c>
      <c r="AT1794" s="17" t="s">
        <v>161</v>
      </c>
      <c r="AU1794" s="17" t="s">
        <v>81</v>
      </c>
      <c r="AY1794" s="17" t="s">
        <v>159</v>
      </c>
      <c r="BE1794" s="203">
        <f>IF(N1794="základní",J1794,0)</f>
        <v>0</v>
      </c>
      <c r="BF1794" s="203">
        <f>IF(N1794="snížená",J1794,0)</f>
        <v>0</v>
      </c>
      <c r="BG1794" s="203">
        <f>IF(N1794="zákl. přenesená",J1794,0)</f>
        <v>0</v>
      </c>
      <c r="BH1794" s="203">
        <f>IF(N1794="sníž. přenesená",J1794,0)</f>
        <v>0</v>
      </c>
      <c r="BI1794" s="203">
        <f>IF(N1794="nulová",J1794,0)</f>
        <v>0</v>
      </c>
      <c r="BJ1794" s="17" t="s">
        <v>22</v>
      </c>
      <c r="BK1794" s="203">
        <f>ROUND(I1794*H1794,2)</f>
        <v>0</v>
      </c>
      <c r="BL1794" s="17" t="s">
        <v>255</v>
      </c>
      <c r="BM1794" s="17" t="s">
        <v>1842</v>
      </c>
    </row>
    <row r="1795" spans="2:51" s="12" customFormat="1" ht="27">
      <c r="B1795" s="204"/>
      <c r="C1795" s="205"/>
      <c r="D1795" s="206" t="s">
        <v>168</v>
      </c>
      <c r="E1795" s="207" t="s">
        <v>20</v>
      </c>
      <c r="F1795" s="208" t="s">
        <v>1817</v>
      </c>
      <c r="G1795" s="205"/>
      <c r="H1795" s="209" t="s">
        <v>20</v>
      </c>
      <c r="I1795" s="210"/>
      <c r="J1795" s="205"/>
      <c r="K1795" s="205"/>
      <c r="L1795" s="211"/>
      <c r="M1795" s="212"/>
      <c r="N1795" s="213"/>
      <c r="O1795" s="213"/>
      <c r="P1795" s="213"/>
      <c r="Q1795" s="213"/>
      <c r="R1795" s="213"/>
      <c r="S1795" s="213"/>
      <c r="T1795" s="214"/>
      <c r="AT1795" s="215" t="s">
        <v>168</v>
      </c>
      <c r="AU1795" s="215" t="s">
        <v>81</v>
      </c>
      <c r="AV1795" s="12" t="s">
        <v>22</v>
      </c>
      <c r="AW1795" s="12" t="s">
        <v>37</v>
      </c>
      <c r="AX1795" s="12" t="s">
        <v>73</v>
      </c>
      <c r="AY1795" s="215" t="s">
        <v>159</v>
      </c>
    </row>
    <row r="1796" spans="2:51" s="12" customFormat="1" ht="13.5">
      <c r="B1796" s="204"/>
      <c r="C1796" s="205"/>
      <c r="D1796" s="206" t="s">
        <v>168</v>
      </c>
      <c r="E1796" s="207" t="s">
        <v>20</v>
      </c>
      <c r="F1796" s="208" t="s">
        <v>170</v>
      </c>
      <c r="G1796" s="205"/>
      <c r="H1796" s="209" t="s">
        <v>20</v>
      </c>
      <c r="I1796" s="210"/>
      <c r="J1796" s="205"/>
      <c r="K1796" s="205"/>
      <c r="L1796" s="211"/>
      <c r="M1796" s="212"/>
      <c r="N1796" s="213"/>
      <c r="O1796" s="213"/>
      <c r="P1796" s="213"/>
      <c r="Q1796" s="213"/>
      <c r="R1796" s="213"/>
      <c r="S1796" s="213"/>
      <c r="T1796" s="214"/>
      <c r="AT1796" s="215" t="s">
        <v>168</v>
      </c>
      <c r="AU1796" s="215" t="s">
        <v>81</v>
      </c>
      <c r="AV1796" s="12" t="s">
        <v>22</v>
      </c>
      <c r="AW1796" s="12" t="s">
        <v>37</v>
      </c>
      <c r="AX1796" s="12" t="s">
        <v>73</v>
      </c>
      <c r="AY1796" s="215" t="s">
        <v>159</v>
      </c>
    </row>
    <row r="1797" spans="2:51" s="12" customFormat="1" ht="13.5">
      <c r="B1797" s="204"/>
      <c r="C1797" s="205"/>
      <c r="D1797" s="206" t="s">
        <v>168</v>
      </c>
      <c r="E1797" s="207" t="s">
        <v>20</v>
      </c>
      <c r="F1797" s="208" t="s">
        <v>1499</v>
      </c>
      <c r="G1797" s="205"/>
      <c r="H1797" s="209" t="s">
        <v>20</v>
      </c>
      <c r="I1797" s="210"/>
      <c r="J1797" s="205"/>
      <c r="K1797" s="205"/>
      <c r="L1797" s="211"/>
      <c r="M1797" s="212"/>
      <c r="N1797" s="213"/>
      <c r="O1797" s="213"/>
      <c r="P1797" s="213"/>
      <c r="Q1797" s="213"/>
      <c r="R1797" s="213"/>
      <c r="S1797" s="213"/>
      <c r="T1797" s="214"/>
      <c r="AT1797" s="215" t="s">
        <v>168</v>
      </c>
      <c r="AU1797" s="215" t="s">
        <v>81</v>
      </c>
      <c r="AV1797" s="12" t="s">
        <v>22</v>
      </c>
      <c r="AW1797" s="12" t="s">
        <v>37</v>
      </c>
      <c r="AX1797" s="12" t="s">
        <v>73</v>
      </c>
      <c r="AY1797" s="215" t="s">
        <v>159</v>
      </c>
    </row>
    <row r="1798" spans="2:51" s="13" customFormat="1" ht="13.5">
      <c r="B1798" s="216"/>
      <c r="C1798" s="217"/>
      <c r="D1798" s="218" t="s">
        <v>168</v>
      </c>
      <c r="E1798" s="219" t="s">
        <v>20</v>
      </c>
      <c r="F1798" s="220" t="s">
        <v>1843</v>
      </c>
      <c r="G1798" s="217"/>
      <c r="H1798" s="221">
        <v>29.8</v>
      </c>
      <c r="I1798" s="222"/>
      <c r="J1798" s="217"/>
      <c r="K1798" s="217"/>
      <c r="L1798" s="223"/>
      <c r="M1798" s="224"/>
      <c r="N1798" s="225"/>
      <c r="O1798" s="225"/>
      <c r="P1798" s="225"/>
      <c r="Q1798" s="225"/>
      <c r="R1798" s="225"/>
      <c r="S1798" s="225"/>
      <c r="T1798" s="226"/>
      <c r="AT1798" s="227" t="s">
        <v>168</v>
      </c>
      <c r="AU1798" s="227" t="s">
        <v>81</v>
      </c>
      <c r="AV1798" s="13" t="s">
        <v>81</v>
      </c>
      <c r="AW1798" s="13" t="s">
        <v>37</v>
      </c>
      <c r="AX1798" s="13" t="s">
        <v>73</v>
      </c>
      <c r="AY1798" s="227" t="s">
        <v>159</v>
      </c>
    </row>
    <row r="1799" spans="2:65" s="1" customFormat="1" ht="31.5" customHeight="1">
      <c r="B1799" s="34"/>
      <c r="C1799" s="192" t="s">
        <v>1844</v>
      </c>
      <c r="D1799" s="192" t="s">
        <v>161</v>
      </c>
      <c r="E1799" s="193" t="s">
        <v>1845</v>
      </c>
      <c r="F1799" s="194" t="s">
        <v>1846</v>
      </c>
      <c r="G1799" s="195" t="s">
        <v>235</v>
      </c>
      <c r="H1799" s="196">
        <v>9</v>
      </c>
      <c r="I1799" s="197"/>
      <c r="J1799" s="198">
        <f>ROUND(I1799*H1799,2)</f>
        <v>0</v>
      </c>
      <c r="K1799" s="194" t="s">
        <v>165</v>
      </c>
      <c r="L1799" s="54"/>
      <c r="M1799" s="199" t="s">
        <v>20</v>
      </c>
      <c r="N1799" s="200" t="s">
        <v>44</v>
      </c>
      <c r="O1799" s="35"/>
      <c r="P1799" s="201">
        <f>O1799*H1799</f>
        <v>0</v>
      </c>
      <c r="Q1799" s="201">
        <v>0</v>
      </c>
      <c r="R1799" s="201">
        <f>Q1799*H1799</f>
        <v>0</v>
      </c>
      <c r="S1799" s="201">
        <v>0</v>
      </c>
      <c r="T1799" s="202">
        <f>S1799*H1799</f>
        <v>0</v>
      </c>
      <c r="AR1799" s="17" t="s">
        <v>255</v>
      </c>
      <c r="AT1799" s="17" t="s">
        <v>161</v>
      </c>
      <c r="AU1799" s="17" t="s">
        <v>81</v>
      </c>
      <c r="AY1799" s="17" t="s">
        <v>159</v>
      </c>
      <c r="BE1799" s="203">
        <f>IF(N1799="základní",J1799,0)</f>
        <v>0</v>
      </c>
      <c r="BF1799" s="203">
        <f>IF(N1799="snížená",J1799,0)</f>
        <v>0</v>
      </c>
      <c r="BG1799" s="203">
        <f>IF(N1799="zákl. přenesená",J1799,0)</f>
        <v>0</v>
      </c>
      <c r="BH1799" s="203">
        <f>IF(N1799="sníž. přenesená",J1799,0)</f>
        <v>0</v>
      </c>
      <c r="BI1799" s="203">
        <f>IF(N1799="nulová",J1799,0)</f>
        <v>0</v>
      </c>
      <c r="BJ1799" s="17" t="s">
        <v>22</v>
      </c>
      <c r="BK1799" s="203">
        <f>ROUND(I1799*H1799,2)</f>
        <v>0</v>
      </c>
      <c r="BL1799" s="17" t="s">
        <v>255</v>
      </c>
      <c r="BM1799" s="17" t="s">
        <v>1847</v>
      </c>
    </row>
    <row r="1800" spans="2:51" s="12" customFormat="1" ht="27">
      <c r="B1800" s="204"/>
      <c r="C1800" s="205"/>
      <c r="D1800" s="206" t="s">
        <v>168</v>
      </c>
      <c r="E1800" s="207" t="s">
        <v>20</v>
      </c>
      <c r="F1800" s="208" t="s">
        <v>1780</v>
      </c>
      <c r="G1800" s="205"/>
      <c r="H1800" s="209" t="s">
        <v>20</v>
      </c>
      <c r="I1800" s="210"/>
      <c r="J1800" s="205"/>
      <c r="K1800" s="205"/>
      <c r="L1800" s="211"/>
      <c r="M1800" s="212"/>
      <c r="N1800" s="213"/>
      <c r="O1800" s="213"/>
      <c r="P1800" s="213"/>
      <c r="Q1800" s="213"/>
      <c r="R1800" s="213"/>
      <c r="S1800" s="213"/>
      <c r="T1800" s="214"/>
      <c r="AT1800" s="215" t="s">
        <v>168</v>
      </c>
      <c r="AU1800" s="215" t="s">
        <v>81</v>
      </c>
      <c r="AV1800" s="12" t="s">
        <v>22</v>
      </c>
      <c r="AW1800" s="12" t="s">
        <v>37</v>
      </c>
      <c r="AX1800" s="12" t="s">
        <v>73</v>
      </c>
      <c r="AY1800" s="215" t="s">
        <v>159</v>
      </c>
    </row>
    <row r="1801" spans="2:51" s="12" customFormat="1" ht="13.5">
      <c r="B1801" s="204"/>
      <c r="C1801" s="205"/>
      <c r="D1801" s="206" t="s">
        <v>168</v>
      </c>
      <c r="E1801" s="207" t="s">
        <v>20</v>
      </c>
      <c r="F1801" s="208" t="s">
        <v>170</v>
      </c>
      <c r="G1801" s="205"/>
      <c r="H1801" s="209" t="s">
        <v>20</v>
      </c>
      <c r="I1801" s="210"/>
      <c r="J1801" s="205"/>
      <c r="K1801" s="205"/>
      <c r="L1801" s="211"/>
      <c r="M1801" s="212"/>
      <c r="N1801" s="213"/>
      <c r="O1801" s="213"/>
      <c r="P1801" s="213"/>
      <c r="Q1801" s="213"/>
      <c r="R1801" s="213"/>
      <c r="S1801" s="213"/>
      <c r="T1801" s="214"/>
      <c r="AT1801" s="215" t="s">
        <v>168</v>
      </c>
      <c r="AU1801" s="215" t="s">
        <v>81</v>
      </c>
      <c r="AV1801" s="12" t="s">
        <v>22</v>
      </c>
      <c r="AW1801" s="12" t="s">
        <v>37</v>
      </c>
      <c r="AX1801" s="12" t="s">
        <v>73</v>
      </c>
      <c r="AY1801" s="215" t="s">
        <v>159</v>
      </c>
    </row>
    <row r="1802" spans="2:51" s="12" customFormat="1" ht="13.5">
      <c r="B1802" s="204"/>
      <c r="C1802" s="205"/>
      <c r="D1802" s="206" t="s">
        <v>168</v>
      </c>
      <c r="E1802" s="207" t="s">
        <v>20</v>
      </c>
      <c r="F1802" s="208" t="s">
        <v>1848</v>
      </c>
      <c r="G1802" s="205"/>
      <c r="H1802" s="209" t="s">
        <v>20</v>
      </c>
      <c r="I1802" s="210"/>
      <c r="J1802" s="205"/>
      <c r="K1802" s="205"/>
      <c r="L1802" s="211"/>
      <c r="M1802" s="212"/>
      <c r="N1802" s="213"/>
      <c r="O1802" s="213"/>
      <c r="P1802" s="213"/>
      <c r="Q1802" s="213"/>
      <c r="R1802" s="213"/>
      <c r="S1802" s="213"/>
      <c r="T1802" s="214"/>
      <c r="AT1802" s="215" t="s">
        <v>168</v>
      </c>
      <c r="AU1802" s="215" t="s">
        <v>81</v>
      </c>
      <c r="AV1802" s="12" t="s">
        <v>22</v>
      </c>
      <c r="AW1802" s="12" t="s">
        <v>37</v>
      </c>
      <c r="AX1802" s="12" t="s">
        <v>73</v>
      </c>
      <c r="AY1802" s="215" t="s">
        <v>159</v>
      </c>
    </row>
    <row r="1803" spans="2:51" s="12" customFormat="1" ht="13.5">
      <c r="B1803" s="204"/>
      <c r="C1803" s="205"/>
      <c r="D1803" s="206" t="s">
        <v>168</v>
      </c>
      <c r="E1803" s="207" t="s">
        <v>20</v>
      </c>
      <c r="F1803" s="208" t="s">
        <v>170</v>
      </c>
      <c r="G1803" s="205"/>
      <c r="H1803" s="209" t="s">
        <v>20</v>
      </c>
      <c r="I1803" s="210"/>
      <c r="J1803" s="205"/>
      <c r="K1803" s="205"/>
      <c r="L1803" s="211"/>
      <c r="M1803" s="212"/>
      <c r="N1803" s="213"/>
      <c r="O1803" s="213"/>
      <c r="P1803" s="213"/>
      <c r="Q1803" s="213"/>
      <c r="R1803" s="213"/>
      <c r="S1803" s="213"/>
      <c r="T1803" s="214"/>
      <c r="AT1803" s="215" t="s">
        <v>168</v>
      </c>
      <c r="AU1803" s="215" t="s">
        <v>81</v>
      </c>
      <c r="AV1803" s="12" t="s">
        <v>22</v>
      </c>
      <c r="AW1803" s="12" t="s">
        <v>37</v>
      </c>
      <c r="AX1803" s="12" t="s">
        <v>73</v>
      </c>
      <c r="AY1803" s="215" t="s">
        <v>159</v>
      </c>
    </row>
    <row r="1804" spans="2:51" s="12" customFormat="1" ht="13.5">
      <c r="B1804" s="204"/>
      <c r="C1804" s="205"/>
      <c r="D1804" s="206" t="s">
        <v>168</v>
      </c>
      <c r="E1804" s="207" t="s">
        <v>20</v>
      </c>
      <c r="F1804" s="208" t="s">
        <v>1849</v>
      </c>
      <c r="G1804" s="205"/>
      <c r="H1804" s="209" t="s">
        <v>20</v>
      </c>
      <c r="I1804" s="210"/>
      <c r="J1804" s="205"/>
      <c r="K1804" s="205"/>
      <c r="L1804" s="211"/>
      <c r="M1804" s="212"/>
      <c r="N1804" s="213"/>
      <c r="O1804" s="213"/>
      <c r="P1804" s="213"/>
      <c r="Q1804" s="213"/>
      <c r="R1804" s="213"/>
      <c r="S1804" s="213"/>
      <c r="T1804" s="214"/>
      <c r="AT1804" s="215" t="s">
        <v>168</v>
      </c>
      <c r="AU1804" s="215" t="s">
        <v>81</v>
      </c>
      <c r="AV1804" s="12" t="s">
        <v>22</v>
      </c>
      <c r="AW1804" s="12" t="s">
        <v>37</v>
      </c>
      <c r="AX1804" s="12" t="s">
        <v>73</v>
      </c>
      <c r="AY1804" s="215" t="s">
        <v>159</v>
      </c>
    </row>
    <row r="1805" spans="2:51" s="12" customFormat="1" ht="13.5">
      <c r="B1805" s="204"/>
      <c r="C1805" s="205"/>
      <c r="D1805" s="206" t="s">
        <v>168</v>
      </c>
      <c r="E1805" s="207" t="s">
        <v>20</v>
      </c>
      <c r="F1805" s="208" t="s">
        <v>1850</v>
      </c>
      <c r="G1805" s="205"/>
      <c r="H1805" s="209" t="s">
        <v>20</v>
      </c>
      <c r="I1805" s="210"/>
      <c r="J1805" s="205"/>
      <c r="K1805" s="205"/>
      <c r="L1805" s="211"/>
      <c r="M1805" s="212"/>
      <c r="N1805" s="213"/>
      <c r="O1805" s="213"/>
      <c r="P1805" s="213"/>
      <c r="Q1805" s="213"/>
      <c r="R1805" s="213"/>
      <c r="S1805" s="213"/>
      <c r="T1805" s="214"/>
      <c r="AT1805" s="215" t="s">
        <v>168</v>
      </c>
      <c r="AU1805" s="215" t="s">
        <v>81</v>
      </c>
      <c r="AV1805" s="12" t="s">
        <v>22</v>
      </c>
      <c r="AW1805" s="12" t="s">
        <v>37</v>
      </c>
      <c r="AX1805" s="12" t="s">
        <v>73</v>
      </c>
      <c r="AY1805" s="215" t="s">
        <v>159</v>
      </c>
    </row>
    <row r="1806" spans="2:51" s="13" customFormat="1" ht="13.5">
      <c r="B1806" s="216"/>
      <c r="C1806" s="217"/>
      <c r="D1806" s="218" t="s">
        <v>168</v>
      </c>
      <c r="E1806" s="219" t="s">
        <v>20</v>
      </c>
      <c r="F1806" s="220" t="s">
        <v>1851</v>
      </c>
      <c r="G1806" s="217"/>
      <c r="H1806" s="221">
        <v>9</v>
      </c>
      <c r="I1806" s="222"/>
      <c r="J1806" s="217"/>
      <c r="K1806" s="217"/>
      <c r="L1806" s="223"/>
      <c r="M1806" s="224"/>
      <c r="N1806" s="225"/>
      <c r="O1806" s="225"/>
      <c r="P1806" s="225"/>
      <c r="Q1806" s="225"/>
      <c r="R1806" s="225"/>
      <c r="S1806" s="225"/>
      <c r="T1806" s="226"/>
      <c r="AT1806" s="227" t="s">
        <v>168</v>
      </c>
      <c r="AU1806" s="227" t="s">
        <v>81</v>
      </c>
      <c r="AV1806" s="13" t="s">
        <v>81</v>
      </c>
      <c r="AW1806" s="13" t="s">
        <v>37</v>
      </c>
      <c r="AX1806" s="13" t="s">
        <v>73</v>
      </c>
      <c r="AY1806" s="227" t="s">
        <v>159</v>
      </c>
    </row>
    <row r="1807" spans="2:65" s="1" customFormat="1" ht="31.5" customHeight="1">
      <c r="B1807" s="34"/>
      <c r="C1807" s="192" t="s">
        <v>1852</v>
      </c>
      <c r="D1807" s="192" t="s">
        <v>161</v>
      </c>
      <c r="E1807" s="193" t="s">
        <v>1853</v>
      </c>
      <c r="F1807" s="194" t="s">
        <v>1854</v>
      </c>
      <c r="G1807" s="195" t="s">
        <v>235</v>
      </c>
      <c r="H1807" s="196">
        <v>15.99</v>
      </c>
      <c r="I1807" s="197"/>
      <c r="J1807" s="198">
        <f>ROUND(I1807*H1807,2)</f>
        <v>0</v>
      </c>
      <c r="K1807" s="194" t="s">
        <v>165</v>
      </c>
      <c r="L1807" s="54"/>
      <c r="M1807" s="199" t="s">
        <v>20</v>
      </c>
      <c r="N1807" s="200" t="s">
        <v>44</v>
      </c>
      <c r="O1807" s="35"/>
      <c r="P1807" s="201">
        <f>O1807*H1807</f>
        <v>0</v>
      </c>
      <c r="Q1807" s="201">
        <v>0</v>
      </c>
      <c r="R1807" s="201">
        <f>Q1807*H1807</f>
        <v>0</v>
      </c>
      <c r="S1807" s="201">
        <v>0</v>
      </c>
      <c r="T1807" s="202">
        <f>S1807*H1807</f>
        <v>0</v>
      </c>
      <c r="AR1807" s="17" t="s">
        <v>255</v>
      </c>
      <c r="AT1807" s="17" t="s">
        <v>161</v>
      </c>
      <c r="AU1807" s="17" t="s">
        <v>81</v>
      </c>
      <c r="AY1807" s="17" t="s">
        <v>159</v>
      </c>
      <c r="BE1807" s="203">
        <f>IF(N1807="základní",J1807,0)</f>
        <v>0</v>
      </c>
      <c r="BF1807" s="203">
        <f>IF(N1807="snížená",J1807,0)</f>
        <v>0</v>
      </c>
      <c r="BG1807" s="203">
        <f>IF(N1807="zákl. přenesená",J1807,0)</f>
        <v>0</v>
      </c>
      <c r="BH1807" s="203">
        <f>IF(N1807="sníž. přenesená",J1807,0)</f>
        <v>0</v>
      </c>
      <c r="BI1807" s="203">
        <f>IF(N1807="nulová",J1807,0)</f>
        <v>0</v>
      </c>
      <c r="BJ1807" s="17" t="s">
        <v>22</v>
      </c>
      <c r="BK1807" s="203">
        <f>ROUND(I1807*H1807,2)</f>
        <v>0</v>
      </c>
      <c r="BL1807" s="17" t="s">
        <v>255</v>
      </c>
      <c r="BM1807" s="17" t="s">
        <v>1855</v>
      </c>
    </row>
    <row r="1808" spans="2:51" s="12" customFormat="1" ht="27">
      <c r="B1808" s="204"/>
      <c r="C1808" s="205"/>
      <c r="D1808" s="206" t="s">
        <v>168</v>
      </c>
      <c r="E1808" s="207" t="s">
        <v>20</v>
      </c>
      <c r="F1808" s="208" t="s">
        <v>1780</v>
      </c>
      <c r="G1808" s="205"/>
      <c r="H1808" s="209" t="s">
        <v>20</v>
      </c>
      <c r="I1808" s="210"/>
      <c r="J1808" s="205"/>
      <c r="K1808" s="205"/>
      <c r="L1808" s="211"/>
      <c r="M1808" s="212"/>
      <c r="N1808" s="213"/>
      <c r="O1808" s="213"/>
      <c r="P1808" s="213"/>
      <c r="Q1808" s="213"/>
      <c r="R1808" s="213"/>
      <c r="S1808" s="213"/>
      <c r="T1808" s="214"/>
      <c r="AT1808" s="215" t="s">
        <v>168</v>
      </c>
      <c r="AU1808" s="215" t="s">
        <v>81</v>
      </c>
      <c r="AV1808" s="12" t="s">
        <v>22</v>
      </c>
      <c r="AW1808" s="12" t="s">
        <v>37</v>
      </c>
      <c r="AX1808" s="12" t="s">
        <v>73</v>
      </c>
      <c r="AY1808" s="215" t="s">
        <v>159</v>
      </c>
    </row>
    <row r="1809" spans="2:51" s="12" customFormat="1" ht="13.5">
      <c r="B1809" s="204"/>
      <c r="C1809" s="205"/>
      <c r="D1809" s="206" t="s">
        <v>168</v>
      </c>
      <c r="E1809" s="207" t="s">
        <v>20</v>
      </c>
      <c r="F1809" s="208" t="s">
        <v>170</v>
      </c>
      <c r="G1809" s="205"/>
      <c r="H1809" s="209" t="s">
        <v>20</v>
      </c>
      <c r="I1809" s="210"/>
      <c r="J1809" s="205"/>
      <c r="K1809" s="205"/>
      <c r="L1809" s="211"/>
      <c r="M1809" s="212"/>
      <c r="N1809" s="213"/>
      <c r="O1809" s="213"/>
      <c r="P1809" s="213"/>
      <c r="Q1809" s="213"/>
      <c r="R1809" s="213"/>
      <c r="S1809" s="213"/>
      <c r="T1809" s="214"/>
      <c r="AT1809" s="215" t="s">
        <v>168</v>
      </c>
      <c r="AU1809" s="215" t="s">
        <v>81</v>
      </c>
      <c r="AV1809" s="12" t="s">
        <v>22</v>
      </c>
      <c r="AW1809" s="12" t="s">
        <v>37</v>
      </c>
      <c r="AX1809" s="12" t="s">
        <v>73</v>
      </c>
      <c r="AY1809" s="215" t="s">
        <v>159</v>
      </c>
    </row>
    <row r="1810" spans="2:51" s="12" customFormat="1" ht="13.5">
      <c r="B1810" s="204"/>
      <c r="C1810" s="205"/>
      <c r="D1810" s="206" t="s">
        <v>168</v>
      </c>
      <c r="E1810" s="207" t="s">
        <v>20</v>
      </c>
      <c r="F1810" s="208" t="s">
        <v>1856</v>
      </c>
      <c r="G1810" s="205"/>
      <c r="H1810" s="209" t="s">
        <v>20</v>
      </c>
      <c r="I1810" s="210"/>
      <c r="J1810" s="205"/>
      <c r="K1810" s="205"/>
      <c r="L1810" s="211"/>
      <c r="M1810" s="212"/>
      <c r="N1810" s="213"/>
      <c r="O1810" s="213"/>
      <c r="P1810" s="213"/>
      <c r="Q1810" s="213"/>
      <c r="R1810" s="213"/>
      <c r="S1810" s="213"/>
      <c r="T1810" s="214"/>
      <c r="AT1810" s="215" t="s">
        <v>168</v>
      </c>
      <c r="AU1810" s="215" t="s">
        <v>81</v>
      </c>
      <c r="AV1810" s="12" t="s">
        <v>22</v>
      </c>
      <c r="AW1810" s="12" t="s">
        <v>37</v>
      </c>
      <c r="AX1810" s="12" t="s">
        <v>73</v>
      </c>
      <c r="AY1810" s="215" t="s">
        <v>159</v>
      </c>
    </row>
    <row r="1811" spans="2:51" s="12" customFormat="1" ht="13.5">
      <c r="B1811" s="204"/>
      <c r="C1811" s="205"/>
      <c r="D1811" s="206" t="s">
        <v>168</v>
      </c>
      <c r="E1811" s="207" t="s">
        <v>20</v>
      </c>
      <c r="F1811" s="208" t="s">
        <v>170</v>
      </c>
      <c r="G1811" s="205"/>
      <c r="H1811" s="209" t="s">
        <v>20</v>
      </c>
      <c r="I1811" s="210"/>
      <c r="J1811" s="205"/>
      <c r="K1811" s="205"/>
      <c r="L1811" s="211"/>
      <c r="M1811" s="212"/>
      <c r="N1811" s="213"/>
      <c r="O1811" s="213"/>
      <c r="P1811" s="213"/>
      <c r="Q1811" s="213"/>
      <c r="R1811" s="213"/>
      <c r="S1811" s="213"/>
      <c r="T1811" s="214"/>
      <c r="AT1811" s="215" t="s">
        <v>168</v>
      </c>
      <c r="AU1811" s="215" t="s">
        <v>81</v>
      </c>
      <c r="AV1811" s="12" t="s">
        <v>22</v>
      </c>
      <c r="AW1811" s="12" t="s">
        <v>37</v>
      </c>
      <c r="AX1811" s="12" t="s">
        <v>73</v>
      </c>
      <c r="AY1811" s="215" t="s">
        <v>159</v>
      </c>
    </row>
    <row r="1812" spans="2:51" s="12" customFormat="1" ht="13.5">
      <c r="B1812" s="204"/>
      <c r="C1812" s="205"/>
      <c r="D1812" s="206" t="s">
        <v>168</v>
      </c>
      <c r="E1812" s="207" t="s">
        <v>20</v>
      </c>
      <c r="F1812" s="208" t="s">
        <v>1857</v>
      </c>
      <c r="G1812" s="205"/>
      <c r="H1812" s="209" t="s">
        <v>20</v>
      </c>
      <c r="I1812" s="210"/>
      <c r="J1812" s="205"/>
      <c r="K1812" s="205"/>
      <c r="L1812" s="211"/>
      <c r="M1812" s="212"/>
      <c r="N1812" s="213"/>
      <c r="O1812" s="213"/>
      <c r="P1812" s="213"/>
      <c r="Q1812" s="213"/>
      <c r="R1812" s="213"/>
      <c r="S1812" s="213"/>
      <c r="T1812" s="214"/>
      <c r="AT1812" s="215" t="s">
        <v>168</v>
      </c>
      <c r="AU1812" s="215" t="s">
        <v>81</v>
      </c>
      <c r="AV1812" s="12" t="s">
        <v>22</v>
      </c>
      <c r="AW1812" s="12" t="s">
        <v>37</v>
      </c>
      <c r="AX1812" s="12" t="s">
        <v>73</v>
      </c>
      <c r="AY1812" s="215" t="s">
        <v>159</v>
      </c>
    </row>
    <row r="1813" spans="2:51" s="13" customFormat="1" ht="13.5">
      <c r="B1813" s="216"/>
      <c r="C1813" s="217"/>
      <c r="D1813" s="218" t="s">
        <v>168</v>
      </c>
      <c r="E1813" s="219" t="s">
        <v>20</v>
      </c>
      <c r="F1813" s="220" t="s">
        <v>1858</v>
      </c>
      <c r="G1813" s="217"/>
      <c r="H1813" s="221">
        <v>15.99</v>
      </c>
      <c r="I1813" s="222"/>
      <c r="J1813" s="217"/>
      <c r="K1813" s="217"/>
      <c r="L1813" s="223"/>
      <c r="M1813" s="224"/>
      <c r="N1813" s="225"/>
      <c r="O1813" s="225"/>
      <c r="P1813" s="225"/>
      <c r="Q1813" s="225"/>
      <c r="R1813" s="225"/>
      <c r="S1813" s="225"/>
      <c r="T1813" s="226"/>
      <c r="AT1813" s="227" t="s">
        <v>168</v>
      </c>
      <c r="AU1813" s="227" t="s">
        <v>81</v>
      </c>
      <c r="AV1813" s="13" t="s">
        <v>81</v>
      </c>
      <c r="AW1813" s="13" t="s">
        <v>37</v>
      </c>
      <c r="AX1813" s="13" t="s">
        <v>73</v>
      </c>
      <c r="AY1813" s="227" t="s">
        <v>159</v>
      </c>
    </row>
    <row r="1814" spans="2:65" s="1" customFormat="1" ht="22.5" customHeight="1">
      <c r="B1814" s="34"/>
      <c r="C1814" s="228" t="s">
        <v>1859</v>
      </c>
      <c r="D1814" s="228" t="s">
        <v>209</v>
      </c>
      <c r="E1814" s="229" t="s">
        <v>1860</v>
      </c>
      <c r="F1814" s="230" t="s">
        <v>1861</v>
      </c>
      <c r="G1814" s="231" t="s">
        <v>1137</v>
      </c>
      <c r="H1814" s="232">
        <v>41.234</v>
      </c>
      <c r="I1814" s="233"/>
      <c r="J1814" s="234">
        <f>ROUND(I1814*H1814,2)</f>
        <v>0</v>
      </c>
      <c r="K1814" s="230" t="s">
        <v>20</v>
      </c>
      <c r="L1814" s="235"/>
      <c r="M1814" s="236" t="s">
        <v>20</v>
      </c>
      <c r="N1814" s="237" t="s">
        <v>44</v>
      </c>
      <c r="O1814" s="35"/>
      <c r="P1814" s="201">
        <f>O1814*H1814</f>
        <v>0</v>
      </c>
      <c r="Q1814" s="201">
        <v>0.001</v>
      </c>
      <c r="R1814" s="201">
        <f>Q1814*H1814</f>
        <v>0.041234</v>
      </c>
      <c r="S1814" s="201">
        <v>0</v>
      </c>
      <c r="T1814" s="202">
        <f>S1814*H1814</f>
        <v>0</v>
      </c>
      <c r="AR1814" s="17" t="s">
        <v>371</v>
      </c>
      <c r="AT1814" s="17" t="s">
        <v>209</v>
      </c>
      <c r="AU1814" s="17" t="s">
        <v>81</v>
      </c>
      <c r="AY1814" s="17" t="s">
        <v>159</v>
      </c>
      <c r="BE1814" s="203">
        <f>IF(N1814="základní",J1814,0)</f>
        <v>0</v>
      </c>
      <c r="BF1814" s="203">
        <f>IF(N1814="snížená",J1814,0)</f>
        <v>0</v>
      </c>
      <c r="BG1814" s="203">
        <f>IF(N1814="zákl. přenesená",J1814,0)</f>
        <v>0</v>
      </c>
      <c r="BH1814" s="203">
        <f>IF(N1814="sníž. přenesená",J1814,0)</f>
        <v>0</v>
      </c>
      <c r="BI1814" s="203">
        <f>IF(N1814="nulová",J1814,0)</f>
        <v>0</v>
      </c>
      <c r="BJ1814" s="17" t="s">
        <v>22</v>
      </c>
      <c r="BK1814" s="203">
        <f>ROUND(I1814*H1814,2)</f>
        <v>0</v>
      </c>
      <c r="BL1814" s="17" t="s">
        <v>255</v>
      </c>
      <c r="BM1814" s="17" t="s">
        <v>1862</v>
      </c>
    </row>
    <row r="1815" spans="2:51" s="12" customFormat="1" ht="27">
      <c r="B1815" s="204"/>
      <c r="C1815" s="205"/>
      <c r="D1815" s="206" t="s">
        <v>168</v>
      </c>
      <c r="E1815" s="207" t="s">
        <v>20</v>
      </c>
      <c r="F1815" s="208" t="s">
        <v>1780</v>
      </c>
      <c r="G1815" s="205"/>
      <c r="H1815" s="209" t="s">
        <v>20</v>
      </c>
      <c r="I1815" s="210"/>
      <c r="J1815" s="205"/>
      <c r="K1815" s="205"/>
      <c r="L1815" s="211"/>
      <c r="M1815" s="212"/>
      <c r="N1815" s="213"/>
      <c r="O1815" s="213"/>
      <c r="P1815" s="213"/>
      <c r="Q1815" s="213"/>
      <c r="R1815" s="213"/>
      <c r="S1815" s="213"/>
      <c r="T1815" s="214"/>
      <c r="AT1815" s="215" t="s">
        <v>168</v>
      </c>
      <c r="AU1815" s="215" t="s">
        <v>81</v>
      </c>
      <c r="AV1815" s="12" t="s">
        <v>22</v>
      </c>
      <c r="AW1815" s="12" t="s">
        <v>37</v>
      </c>
      <c r="AX1815" s="12" t="s">
        <v>73</v>
      </c>
      <c r="AY1815" s="215" t="s">
        <v>159</v>
      </c>
    </row>
    <row r="1816" spans="2:51" s="12" customFormat="1" ht="13.5">
      <c r="B1816" s="204"/>
      <c r="C1816" s="205"/>
      <c r="D1816" s="206" t="s">
        <v>168</v>
      </c>
      <c r="E1816" s="207" t="s">
        <v>20</v>
      </c>
      <c r="F1816" s="208" t="s">
        <v>170</v>
      </c>
      <c r="G1816" s="205"/>
      <c r="H1816" s="209" t="s">
        <v>20</v>
      </c>
      <c r="I1816" s="210"/>
      <c r="J1816" s="205"/>
      <c r="K1816" s="205"/>
      <c r="L1816" s="211"/>
      <c r="M1816" s="212"/>
      <c r="N1816" s="213"/>
      <c r="O1816" s="213"/>
      <c r="P1816" s="213"/>
      <c r="Q1816" s="213"/>
      <c r="R1816" s="213"/>
      <c r="S1816" s="213"/>
      <c r="T1816" s="214"/>
      <c r="AT1816" s="215" t="s">
        <v>168</v>
      </c>
      <c r="AU1816" s="215" t="s">
        <v>81</v>
      </c>
      <c r="AV1816" s="12" t="s">
        <v>22</v>
      </c>
      <c r="AW1816" s="12" t="s">
        <v>37</v>
      </c>
      <c r="AX1816" s="12" t="s">
        <v>73</v>
      </c>
      <c r="AY1816" s="215" t="s">
        <v>159</v>
      </c>
    </row>
    <row r="1817" spans="2:51" s="13" customFormat="1" ht="13.5">
      <c r="B1817" s="216"/>
      <c r="C1817" s="217"/>
      <c r="D1817" s="218" t="s">
        <v>168</v>
      </c>
      <c r="E1817" s="219" t="s">
        <v>20</v>
      </c>
      <c r="F1817" s="220" t="s">
        <v>1863</v>
      </c>
      <c r="G1817" s="217"/>
      <c r="H1817" s="221">
        <v>41.234</v>
      </c>
      <c r="I1817" s="222"/>
      <c r="J1817" s="217"/>
      <c r="K1817" s="217"/>
      <c r="L1817" s="223"/>
      <c r="M1817" s="224"/>
      <c r="N1817" s="225"/>
      <c r="O1817" s="225"/>
      <c r="P1817" s="225"/>
      <c r="Q1817" s="225"/>
      <c r="R1817" s="225"/>
      <c r="S1817" s="225"/>
      <c r="T1817" s="226"/>
      <c r="AT1817" s="227" t="s">
        <v>168</v>
      </c>
      <c r="AU1817" s="227" t="s">
        <v>81</v>
      </c>
      <c r="AV1817" s="13" t="s">
        <v>81</v>
      </c>
      <c r="AW1817" s="13" t="s">
        <v>37</v>
      </c>
      <c r="AX1817" s="13" t="s">
        <v>73</v>
      </c>
      <c r="AY1817" s="227" t="s">
        <v>159</v>
      </c>
    </row>
    <row r="1818" spans="2:65" s="1" customFormat="1" ht="31.5" customHeight="1">
      <c r="B1818" s="34"/>
      <c r="C1818" s="192" t="s">
        <v>1864</v>
      </c>
      <c r="D1818" s="192" t="s">
        <v>161</v>
      </c>
      <c r="E1818" s="193" t="s">
        <v>1865</v>
      </c>
      <c r="F1818" s="194" t="s">
        <v>1866</v>
      </c>
      <c r="G1818" s="195" t="s">
        <v>235</v>
      </c>
      <c r="H1818" s="196">
        <v>24.99</v>
      </c>
      <c r="I1818" s="197"/>
      <c r="J1818" s="198">
        <f>ROUND(I1818*H1818,2)</f>
        <v>0</v>
      </c>
      <c r="K1818" s="194" t="s">
        <v>20</v>
      </c>
      <c r="L1818" s="54"/>
      <c r="M1818" s="199" t="s">
        <v>20</v>
      </c>
      <c r="N1818" s="200" t="s">
        <v>44</v>
      </c>
      <c r="O1818" s="35"/>
      <c r="P1818" s="201">
        <f>O1818*H1818</f>
        <v>0</v>
      </c>
      <c r="Q1818" s="201">
        <v>0</v>
      </c>
      <c r="R1818" s="201">
        <f>Q1818*H1818</f>
        <v>0</v>
      </c>
      <c r="S1818" s="201">
        <v>0</v>
      </c>
      <c r="T1818" s="202">
        <f>S1818*H1818</f>
        <v>0</v>
      </c>
      <c r="AR1818" s="17" t="s">
        <v>255</v>
      </c>
      <c r="AT1818" s="17" t="s">
        <v>161</v>
      </c>
      <c r="AU1818" s="17" t="s">
        <v>81</v>
      </c>
      <c r="AY1818" s="17" t="s">
        <v>159</v>
      </c>
      <c r="BE1818" s="203">
        <f>IF(N1818="základní",J1818,0)</f>
        <v>0</v>
      </c>
      <c r="BF1818" s="203">
        <f>IF(N1818="snížená",J1818,0)</f>
        <v>0</v>
      </c>
      <c r="BG1818" s="203">
        <f>IF(N1818="zákl. přenesená",J1818,0)</f>
        <v>0</v>
      </c>
      <c r="BH1818" s="203">
        <f>IF(N1818="sníž. přenesená",J1818,0)</f>
        <v>0</v>
      </c>
      <c r="BI1818" s="203">
        <f>IF(N1818="nulová",J1818,0)</f>
        <v>0</v>
      </c>
      <c r="BJ1818" s="17" t="s">
        <v>22</v>
      </c>
      <c r="BK1818" s="203">
        <f>ROUND(I1818*H1818,2)</f>
        <v>0</v>
      </c>
      <c r="BL1818" s="17" t="s">
        <v>255</v>
      </c>
      <c r="BM1818" s="17" t="s">
        <v>1867</v>
      </c>
    </row>
    <row r="1819" spans="2:51" s="13" customFormat="1" ht="13.5">
      <c r="B1819" s="216"/>
      <c r="C1819" s="217"/>
      <c r="D1819" s="206" t="s">
        <v>168</v>
      </c>
      <c r="E1819" s="240" t="s">
        <v>20</v>
      </c>
      <c r="F1819" s="238" t="s">
        <v>1868</v>
      </c>
      <c r="G1819" s="217"/>
      <c r="H1819" s="239">
        <v>9</v>
      </c>
      <c r="I1819" s="222"/>
      <c r="J1819" s="217"/>
      <c r="K1819" s="217"/>
      <c r="L1819" s="223"/>
      <c r="M1819" s="224"/>
      <c r="N1819" s="225"/>
      <c r="O1819" s="225"/>
      <c r="P1819" s="225"/>
      <c r="Q1819" s="225"/>
      <c r="R1819" s="225"/>
      <c r="S1819" s="225"/>
      <c r="T1819" s="226"/>
      <c r="AT1819" s="227" t="s">
        <v>168</v>
      </c>
      <c r="AU1819" s="227" t="s">
        <v>81</v>
      </c>
      <c r="AV1819" s="13" t="s">
        <v>81</v>
      </c>
      <c r="AW1819" s="13" t="s">
        <v>37</v>
      </c>
      <c r="AX1819" s="13" t="s">
        <v>73</v>
      </c>
      <c r="AY1819" s="227" t="s">
        <v>159</v>
      </c>
    </row>
    <row r="1820" spans="2:51" s="13" customFormat="1" ht="13.5">
      <c r="B1820" s="216"/>
      <c r="C1820" s="217"/>
      <c r="D1820" s="218" t="s">
        <v>168</v>
      </c>
      <c r="E1820" s="219" t="s">
        <v>20</v>
      </c>
      <c r="F1820" s="220" t="s">
        <v>1869</v>
      </c>
      <c r="G1820" s="217"/>
      <c r="H1820" s="221">
        <v>15.99</v>
      </c>
      <c r="I1820" s="222"/>
      <c r="J1820" s="217"/>
      <c r="K1820" s="217"/>
      <c r="L1820" s="223"/>
      <c r="M1820" s="224"/>
      <c r="N1820" s="225"/>
      <c r="O1820" s="225"/>
      <c r="P1820" s="225"/>
      <c r="Q1820" s="225"/>
      <c r="R1820" s="225"/>
      <c r="S1820" s="225"/>
      <c r="T1820" s="226"/>
      <c r="AT1820" s="227" t="s">
        <v>168</v>
      </c>
      <c r="AU1820" s="227" t="s">
        <v>81</v>
      </c>
      <c r="AV1820" s="13" t="s">
        <v>81</v>
      </c>
      <c r="AW1820" s="13" t="s">
        <v>37</v>
      </c>
      <c r="AX1820" s="13" t="s">
        <v>73</v>
      </c>
      <c r="AY1820" s="227" t="s">
        <v>159</v>
      </c>
    </row>
    <row r="1821" spans="2:65" s="1" customFormat="1" ht="22.5" customHeight="1">
      <c r="B1821" s="34"/>
      <c r="C1821" s="192" t="s">
        <v>1870</v>
      </c>
      <c r="D1821" s="192" t="s">
        <v>161</v>
      </c>
      <c r="E1821" s="193" t="s">
        <v>1871</v>
      </c>
      <c r="F1821" s="194" t="s">
        <v>1872</v>
      </c>
      <c r="G1821" s="195" t="s">
        <v>1873</v>
      </c>
      <c r="H1821" s="246"/>
      <c r="I1821" s="197"/>
      <c r="J1821" s="198">
        <f>ROUND(I1821*H1821,2)</f>
        <v>0</v>
      </c>
      <c r="K1821" s="194" t="s">
        <v>165</v>
      </c>
      <c r="L1821" s="54"/>
      <c r="M1821" s="199" t="s">
        <v>20</v>
      </c>
      <c r="N1821" s="200" t="s">
        <v>44</v>
      </c>
      <c r="O1821" s="35"/>
      <c r="P1821" s="201">
        <f>O1821*H1821</f>
        <v>0</v>
      </c>
      <c r="Q1821" s="201">
        <v>0</v>
      </c>
      <c r="R1821" s="201">
        <f>Q1821*H1821</f>
        <v>0</v>
      </c>
      <c r="S1821" s="201">
        <v>0</v>
      </c>
      <c r="T1821" s="202">
        <f>S1821*H1821</f>
        <v>0</v>
      </c>
      <c r="AR1821" s="17" t="s">
        <v>255</v>
      </c>
      <c r="AT1821" s="17" t="s">
        <v>161</v>
      </c>
      <c r="AU1821" s="17" t="s">
        <v>81</v>
      </c>
      <c r="AY1821" s="17" t="s">
        <v>159</v>
      </c>
      <c r="BE1821" s="203">
        <f>IF(N1821="základní",J1821,0)</f>
        <v>0</v>
      </c>
      <c r="BF1821" s="203">
        <f>IF(N1821="snížená",J1821,0)</f>
        <v>0</v>
      </c>
      <c r="BG1821" s="203">
        <f>IF(N1821="zákl. přenesená",J1821,0)</f>
        <v>0</v>
      </c>
      <c r="BH1821" s="203">
        <f>IF(N1821="sníž. přenesená",J1821,0)</f>
        <v>0</v>
      </c>
      <c r="BI1821" s="203">
        <f>IF(N1821="nulová",J1821,0)</f>
        <v>0</v>
      </c>
      <c r="BJ1821" s="17" t="s">
        <v>22</v>
      </c>
      <c r="BK1821" s="203">
        <f>ROUND(I1821*H1821,2)</f>
        <v>0</v>
      </c>
      <c r="BL1821" s="17" t="s">
        <v>255</v>
      </c>
      <c r="BM1821" s="17" t="s">
        <v>1874</v>
      </c>
    </row>
    <row r="1822" spans="2:63" s="11" customFormat="1" ht="29.85" customHeight="1">
      <c r="B1822" s="175"/>
      <c r="C1822" s="176"/>
      <c r="D1822" s="189" t="s">
        <v>72</v>
      </c>
      <c r="E1822" s="190" t="s">
        <v>1875</v>
      </c>
      <c r="F1822" s="190" t="s">
        <v>1876</v>
      </c>
      <c r="G1822" s="176"/>
      <c r="H1822" s="176"/>
      <c r="I1822" s="179"/>
      <c r="J1822" s="191">
        <f>BK1822</f>
        <v>0</v>
      </c>
      <c r="K1822" s="176"/>
      <c r="L1822" s="181"/>
      <c r="M1822" s="182"/>
      <c r="N1822" s="183"/>
      <c r="O1822" s="183"/>
      <c r="P1822" s="184">
        <f>SUM(P1823:P1920)</f>
        <v>0</v>
      </c>
      <c r="Q1822" s="183"/>
      <c r="R1822" s="184">
        <f>SUM(R1823:R1920)</f>
        <v>0.32674460000000005</v>
      </c>
      <c r="S1822" s="183"/>
      <c r="T1822" s="185">
        <f>SUM(T1823:T1920)</f>
        <v>0</v>
      </c>
      <c r="AR1822" s="186" t="s">
        <v>81</v>
      </c>
      <c r="AT1822" s="187" t="s">
        <v>72</v>
      </c>
      <c r="AU1822" s="187" t="s">
        <v>22</v>
      </c>
      <c r="AY1822" s="186" t="s">
        <v>159</v>
      </c>
      <c r="BK1822" s="188">
        <f>SUM(BK1823:BK1920)</f>
        <v>0</v>
      </c>
    </row>
    <row r="1823" spans="2:65" s="1" customFormat="1" ht="31.5" customHeight="1">
      <c r="B1823" s="34"/>
      <c r="C1823" s="192" t="s">
        <v>1877</v>
      </c>
      <c r="D1823" s="192" t="s">
        <v>161</v>
      </c>
      <c r="E1823" s="193" t="s">
        <v>1878</v>
      </c>
      <c r="F1823" s="194" t="s">
        <v>1879</v>
      </c>
      <c r="G1823" s="195" t="s">
        <v>235</v>
      </c>
      <c r="H1823" s="196">
        <v>10.9</v>
      </c>
      <c r="I1823" s="197"/>
      <c r="J1823" s="198">
        <f>ROUND(I1823*H1823,2)</f>
        <v>0</v>
      </c>
      <c r="K1823" s="194" t="s">
        <v>165</v>
      </c>
      <c r="L1823" s="54"/>
      <c r="M1823" s="199" t="s">
        <v>20</v>
      </c>
      <c r="N1823" s="200" t="s">
        <v>44</v>
      </c>
      <c r="O1823" s="35"/>
      <c r="P1823" s="201">
        <f>O1823*H1823</f>
        <v>0</v>
      </c>
      <c r="Q1823" s="201">
        <v>0</v>
      </c>
      <c r="R1823" s="201">
        <f>Q1823*H1823</f>
        <v>0</v>
      </c>
      <c r="S1823" s="201">
        <v>0</v>
      </c>
      <c r="T1823" s="202">
        <f>S1823*H1823</f>
        <v>0</v>
      </c>
      <c r="AR1823" s="17" t="s">
        <v>255</v>
      </c>
      <c r="AT1823" s="17" t="s">
        <v>161</v>
      </c>
      <c r="AU1823" s="17" t="s">
        <v>81</v>
      </c>
      <c r="AY1823" s="17" t="s">
        <v>159</v>
      </c>
      <c r="BE1823" s="203">
        <f>IF(N1823="základní",J1823,0)</f>
        <v>0</v>
      </c>
      <c r="BF1823" s="203">
        <f>IF(N1823="snížená",J1823,0)</f>
        <v>0</v>
      </c>
      <c r="BG1823" s="203">
        <f>IF(N1823="zákl. přenesená",J1823,0)</f>
        <v>0</v>
      </c>
      <c r="BH1823" s="203">
        <f>IF(N1823="sníž. přenesená",J1823,0)</f>
        <v>0</v>
      </c>
      <c r="BI1823" s="203">
        <f>IF(N1823="nulová",J1823,0)</f>
        <v>0</v>
      </c>
      <c r="BJ1823" s="17" t="s">
        <v>22</v>
      </c>
      <c r="BK1823" s="203">
        <f>ROUND(I1823*H1823,2)</f>
        <v>0</v>
      </c>
      <c r="BL1823" s="17" t="s">
        <v>255</v>
      </c>
      <c r="BM1823" s="17" t="s">
        <v>1880</v>
      </c>
    </row>
    <row r="1824" spans="2:51" s="12" customFormat="1" ht="27">
      <c r="B1824" s="204"/>
      <c r="C1824" s="205"/>
      <c r="D1824" s="206" t="s">
        <v>168</v>
      </c>
      <c r="E1824" s="207" t="s">
        <v>20</v>
      </c>
      <c r="F1824" s="208" t="s">
        <v>1881</v>
      </c>
      <c r="G1824" s="205"/>
      <c r="H1824" s="209" t="s">
        <v>20</v>
      </c>
      <c r="I1824" s="210"/>
      <c r="J1824" s="205"/>
      <c r="K1824" s="205"/>
      <c r="L1824" s="211"/>
      <c r="M1824" s="212"/>
      <c r="N1824" s="213"/>
      <c r="O1824" s="213"/>
      <c r="P1824" s="213"/>
      <c r="Q1824" s="213"/>
      <c r="R1824" s="213"/>
      <c r="S1824" s="213"/>
      <c r="T1824" s="214"/>
      <c r="AT1824" s="215" t="s">
        <v>168</v>
      </c>
      <c r="AU1824" s="215" t="s">
        <v>81</v>
      </c>
      <c r="AV1824" s="12" t="s">
        <v>22</v>
      </c>
      <c r="AW1824" s="12" t="s">
        <v>37</v>
      </c>
      <c r="AX1824" s="12" t="s">
        <v>73</v>
      </c>
      <c r="AY1824" s="215" t="s">
        <v>159</v>
      </c>
    </row>
    <row r="1825" spans="2:51" s="12" customFormat="1" ht="13.5">
      <c r="B1825" s="204"/>
      <c r="C1825" s="205"/>
      <c r="D1825" s="206" t="s">
        <v>168</v>
      </c>
      <c r="E1825" s="207" t="s">
        <v>20</v>
      </c>
      <c r="F1825" s="208" t="s">
        <v>170</v>
      </c>
      <c r="G1825" s="205"/>
      <c r="H1825" s="209" t="s">
        <v>20</v>
      </c>
      <c r="I1825" s="210"/>
      <c r="J1825" s="205"/>
      <c r="K1825" s="205"/>
      <c r="L1825" s="211"/>
      <c r="M1825" s="212"/>
      <c r="N1825" s="213"/>
      <c r="O1825" s="213"/>
      <c r="P1825" s="213"/>
      <c r="Q1825" s="213"/>
      <c r="R1825" s="213"/>
      <c r="S1825" s="213"/>
      <c r="T1825" s="214"/>
      <c r="AT1825" s="215" t="s">
        <v>168</v>
      </c>
      <c r="AU1825" s="215" t="s">
        <v>81</v>
      </c>
      <c r="AV1825" s="12" t="s">
        <v>22</v>
      </c>
      <c r="AW1825" s="12" t="s">
        <v>37</v>
      </c>
      <c r="AX1825" s="12" t="s">
        <v>73</v>
      </c>
      <c r="AY1825" s="215" t="s">
        <v>159</v>
      </c>
    </row>
    <row r="1826" spans="2:51" s="12" customFormat="1" ht="13.5">
      <c r="B1826" s="204"/>
      <c r="C1826" s="205"/>
      <c r="D1826" s="206" t="s">
        <v>168</v>
      </c>
      <c r="E1826" s="207" t="s">
        <v>20</v>
      </c>
      <c r="F1826" s="208" t="s">
        <v>1882</v>
      </c>
      <c r="G1826" s="205"/>
      <c r="H1826" s="209" t="s">
        <v>20</v>
      </c>
      <c r="I1826" s="210"/>
      <c r="J1826" s="205"/>
      <c r="K1826" s="205"/>
      <c r="L1826" s="211"/>
      <c r="M1826" s="212"/>
      <c r="N1826" s="213"/>
      <c r="O1826" s="213"/>
      <c r="P1826" s="213"/>
      <c r="Q1826" s="213"/>
      <c r="R1826" s="213"/>
      <c r="S1826" s="213"/>
      <c r="T1826" s="214"/>
      <c r="AT1826" s="215" t="s">
        <v>168</v>
      </c>
      <c r="AU1826" s="215" t="s">
        <v>81</v>
      </c>
      <c r="AV1826" s="12" t="s">
        <v>22</v>
      </c>
      <c r="AW1826" s="12" t="s">
        <v>37</v>
      </c>
      <c r="AX1826" s="12" t="s">
        <v>73</v>
      </c>
      <c r="AY1826" s="215" t="s">
        <v>159</v>
      </c>
    </row>
    <row r="1827" spans="2:51" s="12" customFormat="1" ht="13.5">
      <c r="B1827" s="204"/>
      <c r="C1827" s="205"/>
      <c r="D1827" s="206" t="s">
        <v>168</v>
      </c>
      <c r="E1827" s="207" t="s">
        <v>20</v>
      </c>
      <c r="F1827" s="208" t="s">
        <v>170</v>
      </c>
      <c r="G1827" s="205"/>
      <c r="H1827" s="209" t="s">
        <v>20</v>
      </c>
      <c r="I1827" s="210"/>
      <c r="J1827" s="205"/>
      <c r="K1827" s="205"/>
      <c r="L1827" s="211"/>
      <c r="M1827" s="212"/>
      <c r="N1827" s="213"/>
      <c r="O1827" s="213"/>
      <c r="P1827" s="213"/>
      <c r="Q1827" s="213"/>
      <c r="R1827" s="213"/>
      <c r="S1827" s="213"/>
      <c r="T1827" s="214"/>
      <c r="AT1827" s="215" t="s">
        <v>168</v>
      </c>
      <c r="AU1827" s="215" t="s">
        <v>81</v>
      </c>
      <c r="AV1827" s="12" t="s">
        <v>22</v>
      </c>
      <c r="AW1827" s="12" t="s">
        <v>37</v>
      </c>
      <c r="AX1827" s="12" t="s">
        <v>73</v>
      </c>
      <c r="AY1827" s="215" t="s">
        <v>159</v>
      </c>
    </row>
    <row r="1828" spans="2:51" s="12" customFormat="1" ht="13.5">
      <c r="B1828" s="204"/>
      <c r="C1828" s="205"/>
      <c r="D1828" s="206" t="s">
        <v>168</v>
      </c>
      <c r="E1828" s="207" t="s">
        <v>20</v>
      </c>
      <c r="F1828" s="208" t="s">
        <v>1883</v>
      </c>
      <c r="G1828" s="205"/>
      <c r="H1828" s="209" t="s">
        <v>20</v>
      </c>
      <c r="I1828" s="210"/>
      <c r="J1828" s="205"/>
      <c r="K1828" s="205"/>
      <c r="L1828" s="211"/>
      <c r="M1828" s="212"/>
      <c r="N1828" s="213"/>
      <c r="O1828" s="213"/>
      <c r="P1828" s="213"/>
      <c r="Q1828" s="213"/>
      <c r="R1828" s="213"/>
      <c r="S1828" s="213"/>
      <c r="T1828" s="214"/>
      <c r="AT1828" s="215" t="s">
        <v>168</v>
      </c>
      <c r="AU1828" s="215" t="s">
        <v>81</v>
      </c>
      <c r="AV1828" s="12" t="s">
        <v>22</v>
      </c>
      <c r="AW1828" s="12" t="s">
        <v>37</v>
      </c>
      <c r="AX1828" s="12" t="s">
        <v>73</v>
      </c>
      <c r="AY1828" s="215" t="s">
        <v>159</v>
      </c>
    </row>
    <row r="1829" spans="2:51" s="12" customFormat="1" ht="13.5">
      <c r="B1829" s="204"/>
      <c r="C1829" s="205"/>
      <c r="D1829" s="206" t="s">
        <v>168</v>
      </c>
      <c r="E1829" s="207" t="s">
        <v>20</v>
      </c>
      <c r="F1829" s="208" t="s">
        <v>1884</v>
      </c>
      <c r="G1829" s="205"/>
      <c r="H1829" s="209" t="s">
        <v>20</v>
      </c>
      <c r="I1829" s="210"/>
      <c r="J1829" s="205"/>
      <c r="K1829" s="205"/>
      <c r="L1829" s="211"/>
      <c r="M1829" s="212"/>
      <c r="N1829" s="213"/>
      <c r="O1829" s="213"/>
      <c r="P1829" s="213"/>
      <c r="Q1829" s="213"/>
      <c r="R1829" s="213"/>
      <c r="S1829" s="213"/>
      <c r="T1829" s="214"/>
      <c r="AT1829" s="215" t="s">
        <v>168</v>
      </c>
      <c r="AU1829" s="215" t="s">
        <v>81</v>
      </c>
      <c r="AV1829" s="12" t="s">
        <v>22</v>
      </c>
      <c r="AW1829" s="12" t="s">
        <v>37</v>
      </c>
      <c r="AX1829" s="12" t="s">
        <v>73</v>
      </c>
      <c r="AY1829" s="215" t="s">
        <v>159</v>
      </c>
    </row>
    <row r="1830" spans="2:51" s="13" customFormat="1" ht="13.5">
      <c r="B1830" s="216"/>
      <c r="C1830" s="217"/>
      <c r="D1830" s="218" t="s">
        <v>168</v>
      </c>
      <c r="E1830" s="219" t="s">
        <v>20</v>
      </c>
      <c r="F1830" s="220" t="s">
        <v>1885</v>
      </c>
      <c r="G1830" s="217"/>
      <c r="H1830" s="221">
        <v>10.9</v>
      </c>
      <c r="I1830" s="222"/>
      <c r="J1830" s="217"/>
      <c r="K1830" s="217"/>
      <c r="L1830" s="223"/>
      <c r="M1830" s="224"/>
      <c r="N1830" s="225"/>
      <c r="O1830" s="225"/>
      <c r="P1830" s="225"/>
      <c r="Q1830" s="225"/>
      <c r="R1830" s="225"/>
      <c r="S1830" s="225"/>
      <c r="T1830" s="226"/>
      <c r="AT1830" s="227" t="s">
        <v>168</v>
      </c>
      <c r="AU1830" s="227" t="s">
        <v>81</v>
      </c>
      <c r="AV1830" s="13" t="s">
        <v>81</v>
      </c>
      <c r="AW1830" s="13" t="s">
        <v>37</v>
      </c>
      <c r="AX1830" s="13" t="s">
        <v>73</v>
      </c>
      <c r="AY1830" s="227" t="s">
        <v>159</v>
      </c>
    </row>
    <row r="1831" spans="2:65" s="1" customFormat="1" ht="22.5" customHeight="1">
      <c r="B1831" s="34"/>
      <c r="C1831" s="192" t="s">
        <v>1886</v>
      </c>
      <c r="D1831" s="192" t="s">
        <v>161</v>
      </c>
      <c r="E1831" s="193" t="s">
        <v>1887</v>
      </c>
      <c r="F1831" s="194" t="s">
        <v>1888</v>
      </c>
      <c r="G1831" s="195" t="s">
        <v>235</v>
      </c>
      <c r="H1831" s="196">
        <v>9.35</v>
      </c>
      <c r="I1831" s="197"/>
      <c r="J1831" s="198">
        <f>ROUND(I1831*H1831,2)</f>
        <v>0</v>
      </c>
      <c r="K1831" s="194" t="s">
        <v>165</v>
      </c>
      <c r="L1831" s="54"/>
      <c r="M1831" s="199" t="s">
        <v>20</v>
      </c>
      <c r="N1831" s="200" t="s">
        <v>44</v>
      </c>
      <c r="O1831" s="35"/>
      <c r="P1831" s="201">
        <f>O1831*H1831</f>
        <v>0</v>
      </c>
      <c r="Q1831" s="201">
        <v>0</v>
      </c>
      <c r="R1831" s="201">
        <f>Q1831*H1831</f>
        <v>0</v>
      </c>
      <c r="S1831" s="201">
        <v>0</v>
      </c>
      <c r="T1831" s="202">
        <f>S1831*H1831</f>
        <v>0</v>
      </c>
      <c r="AR1831" s="17" t="s">
        <v>255</v>
      </c>
      <c r="AT1831" s="17" t="s">
        <v>161</v>
      </c>
      <c r="AU1831" s="17" t="s">
        <v>81</v>
      </c>
      <c r="AY1831" s="17" t="s">
        <v>159</v>
      </c>
      <c r="BE1831" s="203">
        <f>IF(N1831="základní",J1831,0)</f>
        <v>0</v>
      </c>
      <c r="BF1831" s="203">
        <f>IF(N1831="snížená",J1831,0)</f>
        <v>0</v>
      </c>
      <c r="BG1831" s="203">
        <f>IF(N1831="zákl. přenesená",J1831,0)</f>
        <v>0</v>
      </c>
      <c r="BH1831" s="203">
        <f>IF(N1831="sníž. přenesená",J1831,0)</f>
        <v>0</v>
      </c>
      <c r="BI1831" s="203">
        <f>IF(N1831="nulová",J1831,0)</f>
        <v>0</v>
      </c>
      <c r="BJ1831" s="17" t="s">
        <v>22</v>
      </c>
      <c r="BK1831" s="203">
        <f>ROUND(I1831*H1831,2)</f>
        <v>0</v>
      </c>
      <c r="BL1831" s="17" t="s">
        <v>255</v>
      </c>
      <c r="BM1831" s="17" t="s">
        <v>1889</v>
      </c>
    </row>
    <row r="1832" spans="2:51" s="12" customFormat="1" ht="27">
      <c r="B1832" s="204"/>
      <c r="C1832" s="205"/>
      <c r="D1832" s="206" t="s">
        <v>168</v>
      </c>
      <c r="E1832" s="207" t="s">
        <v>20</v>
      </c>
      <c r="F1832" s="208" t="s">
        <v>1881</v>
      </c>
      <c r="G1832" s="205"/>
      <c r="H1832" s="209" t="s">
        <v>20</v>
      </c>
      <c r="I1832" s="210"/>
      <c r="J1832" s="205"/>
      <c r="K1832" s="205"/>
      <c r="L1832" s="211"/>
      <c r="M1832" s="212"/>
      <c r="N1832" s="213"/>
      <c r="O1832" s="213"/>
      <c r="P1832" s="213"/>
      <c r="Q1832" s="213"/>
      <c r="R1832" s="213"/>
      <c r="S1832" s="213"/>
      <c r="T1832" s="214"/>
      <c r="AT1832" s="215" t="s">
        <v>168</v>
      </c>
      <c r="AU1832" s="215" t="s">
        <v>81</v>
      </c>
      <c r="AV1832" s="12" t="s">
        <v>22</v>
      </c>
      <c r="AW1832" s="12" t="s">
        <v>37</v>
      </c>
      <c r="AX1832" s="12" t="s">
        <v>73</v>
      </c>
      <c r="AY1832" s="215" t="s">
        <v>159</v>
      </c>
    </row>
    <row r="1833" spans="2:51" s="12" customFormat="1" ht="13.5">
      <c r="B1833" s="204"/>
      <c r="C1833" s="205"/>
      <c r="D1833" s="206" t="s">
        <v>168</v>
      </c>
      <c r="E1833" s="207" t="s">
        <v>20</v>
      </c>
      <c r="F1833" s="208" t="s">
        <v>170</v>
      </c>
      <c r="G1833" s="205"/>
      <c r="H1833" s="209" t="s">
        <v>20</v>
      </c>
      <c r="I1833" s="210"/>
      <c r="J1833" s="205"/>
      <c r="K1833" s="205"/>
      <c r="L1833" s="211"/>
      <c r="M1833" s="212"/>
      <c r="N1833" s="213"/>
      <c r="O1833" s="213"/>
      <c r="P1833" s="213"/>
      <c r="Q1833" s="213"/>
      <c r="R1833" s="213"/>
      <c r="S1833" s="213"/>
      <c r="T1833" s="214"/>
      <c r="AT1833" s="215" t="s">
        <v>168</v>
      </c>
      <c r="AU1833" s="215" t="s">
        <v>81</v>
      </c>
      <c r="AV1833" s="12" t="s">
        <v>22</v>
      </c>
      <c r="AW1833" s="12" t="s">
        <v>37</v>
      </c>
      <c r="AX1833" s="12" t="s">
        <v>73</v>
      </c>
      <c r="AY1833" s="215" t="s">
        <v>159</v>
      </c>
    </row>
    <row r="1834" spans="2:51" s="12" customFormat="1" ht="13.5">
      <c r="B1834" s="204"/>
      <c r="C1834" s="205"/>
      <c r="D1834" s="206" t="s">
        <v>168</v>
      </c>
      <c r="E1834" s="207" t="s">
        <v>20</v>
      </c>
      <c r="F1834" s="208" t="s">
        <v>1890</v>
      </c>
      <c r="G1834" s="205"/>
      <c r="H1834" s="209" t="s">
        <v>20</v>
      </c>
      <c r="I1834" s="210"/>
      <c r="J1834" s="205"/>
      <c r="K1834" s="205"/>
      <c r="L1834" s="211"/>
      <c r="M1834" s="212"/>
      <c r="N1834" s="213"/>
      <c r="O1834" s="213"/>
      <c r="P1834" s="213"/>
      <c r="Q1834" s="213"/>
      <c r="R1834" s="213"/>
      <c r="S1834" s="213"/>
      <c r="T1834" s="214"/>
      <c r="AT1834" s="215" t="s">
        <v>168</v>
      </c>
      <c r="AU1834" s="215" t="s">
        <v>81</v>
      </c>
      <c r="AV1834" s="12" t="s">
        <v>22</v>
      </c>
      <c r="AW1834" s="12" t="s">
        <v>37</v>
      </c>
      <c r="AX1834" s="12" t="s">
        <v>73</v>
      </c>
      <c r="AY1834" s="215" t="s">
        <v>159</v>
      </c>
    </row>
    <row r="1835" spans="2:51" s="12" customFormat="1" ht="13.5">
      <c r="B1835" s="204"/>
      <c r="C1835" s="205"/>
      <c r="D1835" s="206" t="s">
        <v>168</v>
      </c>
      <c r="E1835" s="207" t="s">
        <v>20</v>
      </c>
      <c r="F1835" s="208" t="s">
        <v>170</v>
      </c>
      <c r="G1835" s="205"/>
      <c r="H1835" s="209" t="s">
        <v>20</v>
      </c>
      <c r="I1835" s="210"/>
      <c r="J1835" s="205"/>
      <c r="K1835" s="205"/>
      <c r="L1835" s="211"/>
      <c r="M1835" s="212"/>
      <c r="N1835" s="213"/>
      <c r="O1835" s="213"/>
      <c r="P1835" s="213"/>
      <c r="Q1835" s="213"/>
      <c r="R1835" s="213"/>
      <c r="S1835" s="213"/>
      <c r="T1835" s="214"/>
      <c r="AT1835" s="215" t="s">
        <v>168</v>
      </c>
      <c r="AU1835" s="215" t="s">
        <v>81</v>
      </c>
      <c r="AV1835" s="12" t="s">
        <v>22</v>
      </c>
      <c r="AW1835" s="12" t="s">
        <v>37</v>
      </c>
      <c r="AX1835" s="12" t="s">
        <v>73</v>
      </c>
      <c r="AY1835" s="215" t="s">
        <v>159</v>
      </c>
    </row>
    <row r="1836" spans="2:51" s="12" customFormat="1" ht="13.5">
      <c r="B1836" s="204"/>
      <c r="C1836" s="205"/>
      <c r="D1836" s="206" t="s">
        <v>168</v>
      </c>
      <c r="E1836" s="207" t="s">
        <v>20</v>
      </c>
      <c r="F1836" s="208" t="s">
        <v>1891</v>
      </c>
      <c r="G1836" s="205"/>
      <c r="H1836" s="209" t="s">
        <v>20</v>
      </c>
      <c r="I1836" s="210"/>
      <c r="J1836" s="205"/>
      <c r="K1836" s="205"/>
      <c r="L1836" s="211"/>
      <c r="M1836" s="212"/>
      <c r="N1836" s="213"/>
      <c r="O1836" s="213"/>
      <c r="P1836" s="213"/>
      <c r="Q1836" s="213"/>
      <c r="R1836" s="213"/>
      <c r="S1836" s="213"/>
      <c r="T1836" s="214"/>
      <c r="AT1836" s="215" t="s">
        <v>168</v>
      </c>
      <c r="AU1836" s="215" t="s">
        <v>81</v>
      </c>
      <c r="AV1836" s="12" t="s">
        <v>22</v>
      </c>
      <c r="AW1836" s="12" t="s">
        <v>37</v>
      </c>
      <c r="AX1836" s="12" t="s">
        <v>73</v>
      </c>
      <c r="AY1836" s="215" t="s">
        <v>159</v>
      </c>
    </row>
    <row r="1837" spans="2:51" s="12" customFormat="1" ht="13.5">
      <c r="B1837" s="204"/>
      <c r="C1837" s="205"/>
      <c r="D1837" s="206" t="s">
        <v>168</v>
      </c>
      <c r="E1837" s="207" t="s">
        <v>20</v>
      </c>
      <c r="F1837" s="208" t="s">
        <v>1884</v>
      </c>
      <c r="G1837" s="205"/>
      <c r="H1837" s="209" t="s">
        <v>20</v>
      </c>
      <c r="I1837" s="210"/>
      <c r="J1837" s="205"/>
      <c r="K1837" s="205"/>
      <c r="L1837" s="211"/>
      <c r="M1837" s="212"/>
      <c r="N1837" s="213"/>
      <c r="O1837" s="213"/>
      <c r="P1837" s="213"/>
      <c r="Q1837" s="213"/>
      <c r="R1837" s="213"/>
      <c r="S1837" s="213"/>
      <c r="T1837" s="214"/>
      <c r="AT1837" s="215" t="s">
        <v>168</v>
      </c>
      <c r="AU1837" s="215" t="s">
        <v>81</v>
      </c>
      <c r="AV1837" s="12" t="s">
        <v>22</v>
      </c>
      <c r="AW1837" s="12" t="s">
        <v>37</v>
      </c>
      <c r="AX1837" s="12" t="s">
        <v>73</v>
      </c>
      <c r="AY1837" s="215" t="s">
        <v>159</v>
      </c>
    </row>
    <row r="1838" spans="2:51" s="13" customFormat="1" ht="13.5">
      <c r="B1838" s="216"/>
      <c r="C1838" s="217"/>
      <c r="D1838" s="218" t="s">
        <v>168</v>
      </c>
      <c r="E1838" s="219" t="s">
        <v>20</v>
      </c>
      <c r="F1838" s="220" t="s">
        <v>1892</v>
      </c>
      <c r="G1838" s="217"/>
      <c r="H1838" s="221">
        <v>9.35</v>
      </c>
      <c r="I1838" s="222"/>
      <c r="J1838" s="217"/>
      <c r="K1838" s="217"/>
      <c r="L1838" s="223"/>
      <c r="M1838" s="224"/>
      <c r="N1838" s="225"/>
      <c r="O1838" s="225"/>
      <c r="P1838" s="225"/>
      <c r="Q1838" s="225"/>
      <c r="R1838" s="225"/>
      <c r="S1838" s="225"/>
      <c r="T1838" s="226"/>
      <c r="AT1838" s="227" t="s">
        <v>168</v>
      </c>
      <c r="AU1838" s="227" t="s">
        <v>81</v>
      </c>
      <c r="AV1838" s="13" t="s">
        <v>81</v>
      </c>
      <c r="AW1838" s="13" t="s">
        <v>37</v>
      </c>
      <c r="AX1838" s="13" t="s">
        <v>73</v>
      </c>
      <c r="AY1838" s="227" t="s">
        <v>159</v>
      </c>
    </row>
    <row r="1839" spans="2:65" s="1" customFormat="1" ht="22.5" customHeight="1">
      <c r="B1839" s="34"/>
      <c r="C1839" s="228" t="s">
        <v>1893</v>
      </c>
      <c r="D1839" s="228" t="s">
        <v>209</v>
      </c>
      <c r="E1839" s="229" t="s">
        <v>1794</v>
      </c>
      <c r="F1839" s="230" t="s">
        <v>1795</v>
      </c>
      <c r="G1839" s="231" t="s">
        <v>198</v>
      </c>
      <c r="H1839" s="232">
        <v>0.007</v>
      </c>
      <c r="I1839" s="233"/>
      <c r="J1839" s="234">
        <f>ROUND(I1839*H1839,2)</f>
        <v>0</v>
      </c>
      <c r="K1839" s="230" t="s">
        <v>165</v>
      </c>
      <c r="L1839" s="235"/>
      <c r="M1839" s="236" t="s">
        <v>20</v>
      </c>
      <c r="N1839" s="237" t="s">
        <v>44</v>
      </c>
      <c r="O1839" s="35"/>
      <c r="P1839" s="201">
        <f>O1839*H1839</f>
        <v>0</v>
      </c>
      <c r="Q1839" s="201">
        <v>1</v>
      </c>
      <c r="R1839" s="201">
        <f>Q1839*H1839</f>
        <v>0.007</v>
      </c>
      <c r="S1839" s="201">
        <v>0</v>
      </c>
      <c r="T1839" s="202">
        <f>S1839*H1839</f>
        <v>0</v>
      </c>
      <c r="AR1839" s="17" t="s">
        <v>371</v>
      </c>
      <c r="AT1839" s="17" t="s">
        <v>209</v>
      </c>
      <c r="AU1839" s="17" t="s">
        <v>81</v>
      </c>
      <c r="AY1839" s="17" t="s">
        <v>159</v>
      </c>
      <c r="BE1839" s="203">
        <f>IF(N1839="základní",J1839,0)</f>
        <v>0</v>
      </c>
      <c r="BF1839" s="203">
        <f>IF(N1839="snížená",J1839,0)</f>
        <v>0</v>
      </c>
      <c r="BG1839" s="203">
        <f>IF(N1839="zákl. přenesená",J1839,0)</f>
        <v>0</v>
      </c>
      <c r="BH1839" s="203">
        <f>IF(N1839="sníž. přenesená",J1839,0)</f>
        <v>0</v>
      </c>
      <c r="BI1839" s="203">
        <f>IF(N1839="nulová",J1839,0)</f>
        <v>0</v>
      </c>
      <c r="BJ1839" s="17" t="s">
        <v>22</v>
      </c>
      <c r="BK1839" s="203">
        <f>ROUND(I1839*H1839,2)</f>
        <v>0</v>
      </c>
      <c r="BL1839" s="17" t="s">
        <v>255</v>
      </c>
      <c r="BM1839" s="17" t="s">
        <v>1894</v>
      </c>
    </row>
    <row r="1840" spans="2:51" s="12" customFormat="1" ht="13.5">
      <c r="B1840" s="204"/>
      <c r="C1840" s="205"/>
      <c r="D1840" s="206" t="s">
        <v>168</v>
      </c>
      <c r="E1840" s="207" t="s">
        <v>20</v>
      </c>
      <c r="F1840" s="208" t="s">
        <v>1895</v>
      </c>
      <c r="G1840" s="205"/>
      <c r="H1840" s="209" t="s">
        <v>20</v>
      </c>
      <c r="I1840" s="210"/>
      <c r="J1840" s="205"/>
      <c r="K1840" s="205"/>
      <c r="L1840" s="211"/>
      <c r="M1840" s="212"/>
      <c r="N1840" s="213"/>
      <c r="O1840" s="213"/>
      <c r="P1840" s="213"/>
      <c r="Q1840" s="213"/>
      <c r="R1840" s="213"/>
      <c r="S1840" s="213"/>
      <c r="T1840" s="214"/>
      <c r="AT1840" s="215" t="s">
        <v>168</v>
      </c>
      <c r="AU1840" s="215" t="s">
        <v>81</v>
      </c>
      <c r="AV1840" s="12" t="s">
        <v>22</v>
      </c>
      <c r="AW1840" s="12" t="s">
        <v>37</v>
      </c>
      <c r="AX1840" s="12" t="s">
        <v>73</v>
      </c>
      <c r="AY1840" s="215" t="s">
        <v>159</v>
      </c>
    </row>
    <row r="1841" spans="2:51" s="13" customFormat="1" ht="13.5">
      <c r="B1841" s="216"/>
      <c r="C1841" s="217"/>
      <c r="D1841" s="218" t="s">
        <v>168</v>
      </c>
      <c r="E1841" s="219" t="s">
        <v>20</v>
      </c>
      <c r="F1841" s="220" t="s">
        <v>1896</v>
      </c>
      <c r="G1841" s="217"/>
      <c r="H1841" s="221">
        <v>0.007</v>
      </c>
      <c r="I1841" s="222"/>
      <c r="J1841" s="217"/>
      <c r="K1841" s="217"/>
      <c r="L1841" s="223"/>
      <c r="M1841" s="224"/>
      <c r="N1841" s="225"/>
      <c r="O1841" s="225"/>
      <c r="P1841" s="225"/>
      <c r="Q1841" s="225"/>
      <c r="R1841" s="225"/>
      <c r="S1841" s="225"/>
      <c r="T1841" s="226"/>
      <c r="AT1841" s="227" t="s">
        <v>168</v>
      </c>
      <c r="AU1841" s="227" t="s">
        <v>81</v>
      </c>
      <c r="AV1841" s="13" t="s">
        <v>81</v>
      </c>
      <c r="AW1841" s="13" t="s">
        <v>37</v>
      </c>
      <c r="AX1841" s="13" t="s">
        <v>73</v>
      </c>
      <c r="AY1841" s="227" t="s">
        <v>159</v>
      </c>
    </row>
    <row r="1842" spans="2:65" s="1" customFormat="1" ht="22.5" customHeight="1">
      <c r="B1842" s="34"/>
      <c r="C1842" s="192" t="s">
        <v>1897</v>
      </c>
      <c r="D1842" s="192" t="s">
        <v>161</v>
      </c>
      <c r="E1842" s="193" t="s">
        <v>1898</v>
      </c>
      <c r="F1842" s="194" t="s">
        <v>1899</v>
      </c>
      <c r="G1842" s="195" t="s">
        <v>235</v>
      </c>
      <c r="H1842" s="196">
        <v>12.58</v>
      </c>
      <c r="I1842" s="197"/>
      <c r="J1842" s="198">
        <f>ROUND(I1842*H1842,2)</f>
        <v>0</v>
      </c>
      <c r="K1842" s="194" t="s">
        <v>165</v>
      </c>
      <c r="L1842" s="54"/>
      <c r="M1842" s="199" t="s">
        <v>20</v>
      </c>
      <c r="N1842" s="200" t="s">
        <v>44</v>
      </c>
      <c r="O1842" s="35"/>
      <c r="P1842" s="201">
        <f>O1842*H1842</f>
        <v>0</v>
      </c>
      <c r="Q1842" s="201">
        <v>0</v>
      </c>
      <c r="R1842" s="201">
        <f>Q1842*H1842</f>
        <v>0</v>
      </c>
      <c r="S1842" s="201">
        <v>0</v>
      </c>
      <c r="T1842" s="202">
        <f>S1842*H1842</f>
        <v>0</v>
      </c>
      <c r="AR1842" s="17" t="s">
        <v>255</v>
      </c>
      <c r="AT1842" s="17" t="s">
        <v>161</v>
      </c>
      <c r="AU1842" s="17" t="s">
        <v>81</v>
      </c>
      <c r="AY1842" s="17" t="s">
        <v>159</v>
      </c>
      <c r="BE1842" s="203">
        <f>IF(N1842="základní",J1842,0)</f>
        <v>0</v>
      </c>
      <c r="BF1842" s="203">
        <f>IF(N1842="snížená",J1842,0)</f>
        <v>0</v>
      </c>
      <c r="BG1842" s="203">
        <f>IF(N1842="zákl. přenesená",J1842,0)</f>
        <v>0</v>
      </c>
      <c r="BH1842" s="203">
        <f>IF(N1842="sníž. přenesená",J1842,0)</f>
        <v>0</v>
      </c>
      <c r="BI1842" s="203">
        <f>IF(N1842="nulová",J1842,0)</f>
        <v>0</v>
      </c>
      <c r="BJ1842" s="17" t="s">
        <v>22</v>
      </c>
      <c r="BK1842" s="203">
        <f>ROUND(I1842*H1842,2)</f>
        <v>0</v>
      </c>
      <c r="BL1842" s="17" t="s">
        <v>255</v>
      </c>
      <c r="BM1842" s="17" t="s">
        <v>1900</v>
      </c>
    </row>
    <row r="1843" spans="2:51" s="12" customFormat="1" ht="27">
      <c r="B1843" s="204"/>
      <c r="C1843" s="205"/>
      <c r="D1843" s="206" t="s">
        <v>168</v>
      </c>
      <c r="E1843" s="207" t="s">
        <v>20</v>
      </c>
      <c r="F1843" s="208" t="s">
        <v>1881</v>
      </c>
      <c r="G1843" s="205"/>
      <c r="H1843" s="209" t="s">
        <v>20</v>
      </c>
      <c r="I1843" s="210"/>
      <c r="J1843" s="205"/>
      <c r="K1843" s="205"/>
      <c r="L1843" s="211"/>
      <c r="M1843" s="212"/>
      <c r="N1843" s="213"/>
      <c r="O1843" s="213"/>
      <c r="P1843" s="213"/>
      <c r="Q1843" s="213"/>
      <c r="R1843" s="213"/>
      <c r="S1843" s="213"/>
      <c r="T1843" s="214"/>
      <c r="AT1843" s="215" t="s">
        <v>168</v>
      </c>
      <c r="AU1843" s="215" t="s">
        <v>81</v>
      </c>
      <c r="AV1843" s="12" t="s">
        <v>22</v>
      </c>
      <c r="AW1843" s="12" t="s">
        <v>37</v>
      </c>
      <c r="AX1843" s="12" t="s">
        <v>73</v>
      </c>
      <c r="AY1843" s="215" t="s">
        <v>159</v>
      </c>
    </row>
    <row r="1844" spans="2:51" s="12" customFormat="1" ht="13.5">
      <c r="B1844" s="204"/>
      <c r="C1844" s="205"/>
      <c r="D1844" s="206" t="s">
        <v>168</v>
      </c>
      <c r="E1844" s="207" t="s">
        <v>20</v>
      </c>
      <c r="F1844" s="208" t="s">
        <v>170</v>
      </c>
      <c r="G1844" s="205"/>
      <c r="H1844" s="209" t="s">
        <v>20</v>
      </c>
      <c r="I1844" s="210"/>
      <c r="J1844" s="205"/>
      <c r="K1844" s="205"/>
      <c r="L1844" s="211"/>
      <c r="M1844" s="212"/>
      <c r="N1844" s="213"/>
      <c r="O1844" s="213"/>
      <c r="P1844" s="213"/>
      <c r="Q1844" s="213"/>
      <c r="R1844" s="213"/>
      <c r="S1844" s="213"/>
      <c r="T1844" s="214"/>
      <c r="AT1844" s="215" t="s">
        <v>168</v>
      </c>
      <c r="AU1844" s="215" t="s">
        <v>81</v>
      </c>
      <c r="AV1844" s="12" t="s">
        <v>22</v>
      </c>
      <c r="AW1844" s="12" t="s">
        <v>37</v>
      </c>
      <c r="AX1844" s="12" t="s">
        <v>73</v>
      </c>
      <c r="AY1844" s="215" t="s">
        <v>159</v>
      </c>
    </row>
    <row r="1845" spans="2:51" s="12" customFormat="1" ht="13.5">
      <c r="B1845" s="204"/>
      <c r="C1845" s="205"/>
      <c r="D1845" s="206" t="s">
        <v>168</v>
      </c>
      <c r="E1845" s="207" t="s">
        <v>20</v>
      </c>
      <c r="F1845" s="208" t="s">
        <v>1901</v>
      </c>
      <c r="G1845" s="205"/>
      <c r="H1845" s="209" t="s">
        <v>20</v>
      </c>
      <c r="I1845" s="210"/>
      <c r="J1845" s="205"/>
      <c r="K1845" s="205"/>
      <c r="L1845" s="211"/>
      <c r="M1845" s="212"/>
      <c r="N1845" s="213"/>
      <c r="O1845" s="213"/>
      <c r="P1845" s="213"/>
      <c r="Q1845" s="213"/>
      <c r="R1845" s="213"/>
      <c r="S1845" s="213"/>
      <c r="T1845" s="214"/>
      <c r="AT1845" s="215" t="s">
        <v>168</v>
      </c>
      <c r="AU1845" s="215" t="s">
        <v>81</v>
      </c>
      <c r="AV1845" s="12" t="s">
        <v>22</v>
      </c>
      <c r="AW1845" s="12" t="s">
        <v>37</v>
      </c>
      <c r="AX1845" s="12" t="s">
        <v>73</v>
      </c>
      <c r="AY1845" s="215" t="s">
        <v>159</v>
      </c>
    </row>
    <row r="1846" spans="2:51" s="12" customFormat="1" ht="13.5">
      <c r="B1846" s="204"/>
      <c r="C1846" s="205"/>
      <c r="D1846" s="206" t="s">
        <v>168</v>
      </c>
      <c r="E1846" s="207" t="s">
        <v>20</v>
      </c>
      <c r="F1846" s="208" t="s">
        <v>1902</v>
      </c>
      <c r="G1846" s="205"/>
      <c r="H1846" s="209" t="s">
        <v>20</v>
      </c>
      <c r="I1846" s="210"/>
      <c r="J1846" s="205"/>
      <c r="K1846" s="205"/>
      <c r="L1846" s="211"/>
      <c r="M1846" s="212"/>
      <c r="N1846" s="213"/>
      <c r="O1846" s="213"/>
      <c r="P1846" s="213"/>
      <c r="Q1846" s="213"/>
      <c r="R1846" s="213"/>
      <c r="S1846" s="213"/>
      <c r="T1846" s="214"/>
      <c r="AT1846" s="215" t="s">
        <v>168</v>
      </c>
      <c r="AU1846" s="215" t="s">
        <v>81</v>
      </c>
      <c r="AV1846" s="12" t="s">
        <v>22</v>
      </c>
      <c r="AW1846" s="12" t="s">
        <v>37</v>
      </c>
      <c r="AX1846" s="12" t="s">
        <v>73</v>
      </c>
      <c r="AY1846" s="215" t="s">
        <v>159</v>
      </c>
    </row>
    <row r="1847" spans="2:51" s="12" customFormat="1" ht="13.5">
      <c r="B1847" s="204"/>
      <c r="C1847" s="205"/>
      <c r="D1847" s="206" t="s">
        <v>168</v>
      </c>
      <c r="E1847" s="207" t="s">
        <v>20</v>
      </c>
      <c r="F1847" s="208" t="s">
        <v>1903</v>
      </c>
      <c r="G1847" s="205"/>
      <c r="H1847" s="209" t="s">
        <v>20</v>
      </c>
      <c r="I1847" s="210"/>
      <c r="J1847" s="205"/>
      <c r="K1847" s="205"/>
      <c r="L1847" s="211"/>
      <c r="M1847" s="212"/>
      <c r="N1847" s="213"/>
      <c r="O1847" s="213"/>
      <c r="P1847" s="213"/>
      <c r="Q1847" s="213"/>
      <c r="R1847" s="213"/>
      <c r="S1847" s="213"/>
      <c r="T1847" s="214"/>
      <c r="AT1847" s="215" t="s">
        <v>168</v>
      </c>
      <c r="AU1847" s="215" t="s">
        <v>81</v>
      </c>
      <c r="AV1847" s="12" t="s">
        <v>22</v>
      </c>
      <c r="AW1847" s="12" t="s">
        <v>37</v>
      </c>
      <c r="AX1847" s="12" t="s">
        <v>73</v>
      </c>
      <c r="AY1847" s="215" t="s">
        <v>159</v>
      </c>
    </row>
    <row r="1848" spans="2:51" s="12" customFormat="1" ht="13.5">
      <c r="B1848" s="204"/>
      <c r="C1848" s="205"/>
      <c r="D1848" s="206" t="s">
        <v>168</v>
      </c>
      <c r="E1848" s="207" t="s">
        <v>20</v>
      </c>
      <c r="F1848" s="208" t="s">
        <v>170</v>
      </c>
      <c r="G1848" s="205"/>
      <c r="H1848" s="209" t="s">
        <v>20</v>
      </c>
      <c r="I1848" s="210"/>
      <c r="J1848" s="205"/>
      <c r="K1848" s="205"/>
      <c r="L1848" s="211"/>
      <c r="M1848" s="212"/>
      <c r="N1848" s="213"/>
      <c r="O1848" s="213"/>
      <c r="P1848" s="213"/>
      <c r="Q1848" s="213"/>
      <c r="R1848" s="213"/>
      <c r="S1848" s="213"/>
      <c r="T1848" s="214"/>
      <c r="AT1848" s="215" t="s">
        <v>168</v>
      </c>
      <c r="AU1848" s="215" t="s">
        <v>81</v>
      </c>
      <c r="AV1848" s="12" t="s">
        <v>22</v>
      </c>
      <c r="AW1848" s="12" t="s">
        <v>37</v>
      </c>
      <c r="AX1848" s="12" t="s">
        <v>73</v>
      </c>
      <c r="AY1848" s="215" t="s">
        <v>159</v>
      </c>
    </row>
    <row r="1849" spans="2:51" s="12" customFormat="1" ht="13.5">
      <c r="B1849" s="204"/>
      <c r="C1849" s="205"/>
      <c r="D1849" s="206" t="s">
        <v>168</v>
      </c>
      <c r="E1849" s="207" t="s">
        <v>20</v>
      </c>
      <c r="F1849" s="208" t="s">
        <v>1883</v>
      </c>
      <c r="G1849" s="205"/>
      <c r="H1849" s="209" t="s">
        <v>20</v>
      </c>
      <c r="I1849" s="210"/>
      <c r="J1849" s="205"/>
      <c r="K1849" s="205"/>
      <c r="L1849" s="211"/>
      <c r="M1849" s="212"/>
      <c r="N1849" s="213"/>
      <c r="O1849" s="213"/>
      <c r="P1849" s="213"/>
      <c r="Q1849" s="213"/>
      <c r="R1849" s="213"/>
      <c r="S1849" s="213"/>
      <c r="T1849" s="214"/>
      <c r="AT1849" s="215" t="s">
        <v>168</v>
      </c>
      <c r="AU1849" s="215" t="s">
        <v>81</v>
      </c>
      <c r="AV1849" s="12" t="s">
        <v>22</v>
      </c>
      <c r="AW1849" s="12" t="s">
        <v>37</v>
      </c>
      <c r="AX1849" s="12" t="s">
        <v>73</v>
      </c>
      <c r="AY1849" s="215" t="s">
        <v>159</v>
      </c>
    </row>
    <row r="1850" spans="2:51" s="12" customFormat="1" ht="13.5">
      <c r="B1850" s="204"/>
      <c r="C1850" s="205"/>
      <c r="D1850" s="206" t="s">
        <v>168</v>
      </c>
      <c r="E1850" s="207" t="s">
        <v>20</v>
      </c>
      <c r="F1850" s="208" t="s">
        <v>1884</v>
      </c>
      <c r="G1850" s="205"/>
      <c r="H1850" s="209" t="s">
        <v>20</v>
      </c>
      <c r="I1850" s="210"/>
      <c r="J1850" s="205"/>
      <c r="K1850" s="205"/>
      <c r="L1850" s="211"/>
      <c r="M1850" s="212"/>
      <c r="N1850" s="213"/>
      <c r="O1850" s="213"/>
      <c r="P1850" s="213"/>
      <c r="Q1850" s="213"/>
      <c r="R1850" s="213"/>
      <c r="S1850" s="213"/>
      <c r="T1850" s="214"/>
      <c r="AT1850" s="215" t="s">
        <v>168</v>
      </c>
      <c r="AU1850" s="215" t="s">
        <v>81</v>
      </c>
      <c r="AV1850" s="12" t="s">
        <v>22</v>
      </c>
      <c r="AW1850" s="12" t="s">
        <v>37</v>
      </c>
      <c r="AX1850" s="12" t="s">
        <v>73</v>
      </c>
      <c r="AY1850" s="215" t="s">
        <v>159</v>
      </c>
    </row>
    <row r="1851" spans="2:51" s="13" customFormat="1" ht="13.5">
      <c r="B1851" s="216"/>
      <c r="C1851" s="217"/>
      <c r="D1851" s="218" t="s">
        <v>168</v>
      </c>
      <c r="E1851" s="219" t="s">
        <v>20</v>
      </c>
      <c r="F1851" s="220" t="s">
        <v>1904</v>
      </c>
      <c r="G1851" s="217"/>
      <c r="H1851" s="221">
        <v>12.58</v>
      </c>
      <c r="I1851" s="222"/>
      <c r="J1851" s="217"/>
      <c r="K1851" s="217"/>
      <c r="L1851" s="223"/>
      <c r="M1851" s="224"/>
      <c r="N1851" s="225"/>
      <c r="O1851" s="225"/>
      <c r="P1851" s="225"/>
      <c r="Q1851" s="225"/>
      <c r="R1851" s="225"/>
      <c r="S1851" s="225"/>
      <c r="T1851" s="226"/>
      <c r="AT1851" s="227" t="s">
        <v>168</v>
      </c>
      <c r="AU1851" s="227" t="s">
        <v>81</v>
      </c>
      <c r="AV1851" s="13" t="s">
        <v>81</v>
      </c>
      <c r="AW1851" s="13" t="s">
        <v>37</v>
      </c>
      <c r="AX1851" s="13" t="s">
        <v>73</v>
      </c>
      <c r="AY1851" s="227" t="s">
        <v>159</v>
      </c>
    </row>
    <row r="1852" spans="2:65" s="1" customFormat="1" ht="31.5" customHeight="1">
      <c r="B1852" s="34"/>
      <c r="C1852" s="192" t="s">
        <v>1905</v>
      </c>
      <c r="D1852" s="192" t="s">
        <v>161</v>
      </c>
      <c r="E1852" s="193" t="s">
        <v>1906</v>
      </c>
      <c r="F1852" s="194" t="s">
        <v>1907</v>
      </c>
      <c r="G1852" s="195" t="s">
        <v>235</v>
      </c>
      <c r="H1852" s="196">
        <v>10.05</v>
      </c>
      <c r="I1852" s="197"/>
      <c r="J1852" s="198">
        <f>ROUND(I1852*H1852,2)</f>
        <v>0</v>
      </c>
      <c r="K1852" s="194" t="s">
        <v>165</v>
      </c>
      <c r="L1852" s="54"/>
      <c r="M1852" s="199" t="s">
        <v>20</v>
      </c>
      <c r="N1852" s="200" t="s">
        <v>44</v>
      </c>
      <c r="O1852" s="35"/>
      <c r="P1852" s="201">
        <f>O1852*H1852</f>
        <v>0</v>
      </c>
      <c r="Q1852" s="201">
        <v>0</v>
      </c>
      <c r="R1852" s="201">
        <f>Q1852*H1852</f>
        <v>0</v>
      </c>
      <c r="S1852" s="201">
        <v>0</v>
      </c>
      <c r="T1852" s="202">
        <f>S1852*H1852</f>
        <v>0</v>
      </c>
      <c r="AR1852" s="17" t="s">
        <v>255</v>
      </c>
      <c r="AT1852" s="17" t="s">
        <v>161</v>
      </c>
      <c r="AU1852" s="17" t="s">
        <v>81</v>
      </c>
      <c r="AY1852" s="17" t="s">
        <v>159</v>
      </c>
      <c r="BE1852" s="203">
        <f>IF(N1852="základní",J1852,0)</f>
        <v>0</v>
      </c>
      <c r="BF1852" s="203">
        <f>IF(N1852="snížená",J1852,0)</f>
        <v>0</v>
      </c>
      <c r="BG1852" s="203">
        <f>IF(N1852="zákl. přenesená",J1852,0)</f>
        <v>0</v>
      </c>
      <c r="BH1852" s="203">
        <f>IF(N1852="sníž. přenesená",J1852,0)</f>
        <v>0</v>
      </c>
      <c r="BI1852" s="203">
        <f>IF(N1852="nulová",J1852,0)</f>
        <v>0</v>
      </c>
      <c r="BJ1852" s="17" t="s">
        <v>22</v>
      </c>
      <c r="BK1852" s="203">
        <f>ROUND(I1852*H1852,2)</f>
        <v>0</v>
      </c>
      <c r="BL1852" s="17" t="s">
        <v>255</v>
      </c>
      <c r="BM1852" s="17" t="s">
        <v>1908</v>
      </c>
    </row>
    <row r="1853" spans="2:51" s="12" customFormat="1" ht="27">
      <c r="B1853" s="204"/>
      <c r="C1853" s="205"/>
      <c r="D1853" s="206" t="s">
        <v>168</v>
      </c>
      <c r="E1853" s="207" t="s">
        <v>20</v>
      </c>
      <c r="F1853" s="208" t="s">
        <v>1881</v>
      </c>
      <c r="G1853" s="205"/>
      <c r="H1853" s="209" t="s">
        <v>20</v>
      </c>
      <c r="I1853" s="210"/>
      <c r="J1853" s="205"/>
      <c r="K1853" s="205"/>
      <c r="L1853" s="211"/>
      <c r="M1853" s="212"/>
      <c r="N1853" s="213"/>
      <c r="O1853" s="213"/>
      <c r="P1853" s="213"/>
      <c r="Q1853" s="213"/>
      <c r="R1853" s="213"/>
      <c r="S1853" s="213"/>
      <c r="T1853" s="214"/>
      <c r="AT1853" s="215" t="s">
        <v>168</v>
      </c>
      <c r="AU1853" s="215" t="s">
        <v>81</v>
      </c>
      <c r="AV1853" s="12" t="s">
        <v>22</v>
      </c>
      <c r="AW1853" s="12" t="s">
        <v>37</v>
      </c>
      <c r="AX1853" s="12" t="s">
        <v>73</v>
      </c>
      <c r="AY1853" s="215" t="s">
        <v>159</v>
      </c>
    </row>
    <row r="1854" spans="2:51" s="12" customFormat="1" ht="13.5">
      <c r="B1854" s="204"/>
      <c r="C1854" s="205"/>
      <c r="D1854" s="206" t="s">
        <v>168</v>
      </c>
      <c r="E1854" s="207" t="s">
        <v>20</v>
      </c>
      <c r="F1854" s="208" t="s">
        <v>170</v>
      </c>
      <c r="G1854" s="205"/>
      <c r="H1854" s="209" t="s">
        <v>20</v>
      </c>
      <c r="I1854" s="210"/>
      <c r="J1854" s="205"/>
      <c r="K1854" s="205"/>
      <c r="L1854" s="211"/>
      <c r="M1854" s="212"/>
      <c r="N1854" s="213"/>
      <c r="O1854" s="213"/>
      <c r="P1854" s="213"/>
      <c r="Q1854" s="213"/>
      <c r="R1854" s="213"/>
      <c r="S1854" s="213"/>
      <c r="T1854" s="214"/>
      <c r="AT1854" s="215" t="s">
        <v>168</v>
      </c>
      <c r="AU1854" s="215" t="s">
        <v>81</v>
      </c>
      <c r="AV1854" s="12" t="s">
        <v>22</v>
      </c>
      <c r="AW1854" s="12" t="s">
        <v>37</v>
      </c>
      <c r="AX1854" s="12" t="s">
        <v>73</v>
      </c>
      <c r="AY1854" s="215" t="s">
        <v>159</v>
      </c>
    </row>
    <row r="1855" spans="2:51" s="12" customFormat="1" ht="13.5">
      <c r="B1855" s="204"/>
      <c r="C1855" s="205"/>
      <c r="D1855" s="206" t="s">
        <v>168</v>
      </c>
      <c r="E1855" s="207" t="s">
        <v>20</v>
      </c>
      <c r="F1855" s="208" t="s">
        <v>1909</v>
      </c>
      <c r="G1855" s="205"/>
      <c r="H1855" s="209" t="s">
        <v>20</v>
      </c>
      <c r="I1855" s="210"/>
      <c r="J1855" s="205"/>
      <c r="K1855" s="205"/>
      <c r="L1855" s="211"/>
      <c r="M1855" s="212"/>
      <c r="N1855" s="213"/>
      <c r="O1855" s="213"/>
      <c r="P1855" s="213"/>
      <c r="Q1855" s="213"/>
      <c r="R1855" s="213"/>
      <c r="S1855" s="213"/>
      <c r="T1855" s="214"/>
      <c r="AT1855" s="215" t="s">
        <v>168</v>
      </c>
      <c r="AU1855" s="215" t="s">
        <v>81</v>
      </c>
      <c r="AV1855" s="12" t="s">
        <v>22</v>
      </c>
      <c r="AW1855" s="12" t="s">
        <v>37</v>
      </c>
      <c r="AX1855" s="12" t="s">
        <v>73</v>
      </c>
      <c r="AY1855" s="215" t="s">
        <v>159</v>
      </c>
    </row>
    <row r="1856" spans="2:51" s="12" customFormat="1" ht="13.5">
      <c r="B1856" s="204"/>
      <c r="C1856" s="205"/>
      <c r="D1856" s="206" t="s">
        <v>168</v>
      </c>
      <c r="E1856" s="207" t="s">
        <v>20</v>
      </c>
      <c r="F1856" s="208" t="s">
        <v>170</v>
      </c>
      <c r="G1856" s="205"/>
      <c r="H1856" s="209" t="s">
        <v>20</v>
      </c>
      <c r="I1856" s="210"/>
      <c r="J1856" s="205"/>
      <c r="K1856" s="205"/>
      <c r="L1856" s="211"/>
      <c r="M1856" s="212"/>
      <c r="N1856" s="213"/>
      <c r="O1856" s="213"/>
      <c r="P1856" s="213"/>
      <c r="Q1856" s="213"/>
      <c r="R1856" s="213"/>
      <c r="S1856" s="213"/>
      <c r="T1856" s="214"/>
      <c r="AT1856" s="215" t="s">
        <v>168</v>
      </c>
      <c r="AU1856" s="215" t="s">
        <v>81</v>
      </c>
      <c r="AV1856" s="12" t="s">
        <v>22</v>
      </c>
      <c r="AW1856" s="12" t="s">
        <v>37</v>
      </c>
      <c r="AX1856" s="12" t="s">
        <v>73</v>
      </c>
      <c r="AY1856" s="215" t="s">
        <v>159</v>
      </c>
    </row>
    <row r="1857" spans="2:51" s="12" customFormat="1" ht="13.5">
      <c r="B1857" s="204"/>
      <c r="C1857" s="205"/>
      <c r="D1857" s="206" t="s">
        <v>168</v>
      </c>
      <c r="E1857" s="207" t="s">
        <v>20</v>
      </c>
      <c r="F1857" s="208" t="s">
        <v>1910</v>
      </c>
      <c r="G1857" s="205"/>
      <c r="H1857" s="209" t="s">
        <v>20</v>
      </c>
      <c r="I1857" s="210"/>
      <c r="J1857" s="205"/>
      <c r="K1857" s="205"/>
      <c r="L1857" s="211"/>
      <c r="M1857" s="212"/>
      <c r="N1857" s="213"/>
      <c r="O1857" s="213"/>
      <c r="P1857" s="213"/>
      <c r="Q1857" s="213"/>
      <c r="R1857" s="213"/>
      <c r="S1857" s="213"/>
      <c r="T1857" s="214"/>
      <c r="AT1857" s="215" t="s">
        <v>168</v>
      </c>
      <c r="AU1857" s="215" t="s">
        <v>81</v>
      </c>
      <c r="AV1857" s="12" t="s">
        <v>22</v>
      </c>
      <c r="AW1857" s="12" t="s">
        <v>37</v>
      </c>
      <c r="AX1857" s="12" t="s">
        <v>73</v>
      </c>
      <c r="AY1857" s="215" t="s">
        <v>159</v>
      </c>
    </row>
    <row r="1858" spans="2:51" s="12" customFormat="1" ht="13.5">
      <c r="B1858" s="204"/>
      <c r="C1858" s="205"/>
      <c r="D1858" s="206" t="s">
        <v>168</v>
      </c>
      <c r="E1858" s="207" t="s">
        <v>20</v>
      </c>
      <c r="F1858" s="208" t="s">
        <v>1891</v>
      </c>
      <c r="G1858" s="205"/>
      <c r="H1858" s="209" t="s">
        <v>20</v>
      </c>
      <c r="I1858" s="210"/>
      <c r="J1858" s="205"/>
      <c r="K1858" s="205"/>
      <c r="L1858" s="211"/>
      <c r="M1858" s="212"/>
      <c r="N1858" s="213"/>
      <c r="O1858" s="213"/>
      <c r="P1858" s="213"/>
      <c r="Q1858" s="213"/>
      <c r="R1858" s="213"/>
      <c r="S1858" s="213"/>
      <c r="T1858" s="214"/>
      <c r="AT1858" s="215" t="s">
        <v>168</v>
      </c>
      <c r="AU1858" s="215" t="s">
        <v>81</v>
      </c>
      <c r="AV1858" s="12" t="s">
        <v>22</v>
      </c>
      <c r="AW1858" s="12" t="s">
        <v>37</v>
      </c>
      <c r="AX1858" s="12" t="s">
        <v>73</v>
      </c>
      <c r="AY1858" s="215" t="s">
        <v>159</v>
      </c>
    </row>
    <row r="1859" spans="2:51" s="12" customFormat="1" ht="13.5">
      <c r="B1859" s="204"/>
      <c r="C1859" s="205"/>
      <c r="D1859" s="206" t="s">
        <v>168</v>
      </c>
      <c r="E1859" s="207" t="s">
        <v>20</v>
      </c>
      <c r="F1859" s="208" t="s">
        <v>1884</v>
      </c>
      <c r="G1859" s="205"/>
      <c r="H1859" s="209" t="s">
        <v>20</v>
      </c>
      <c r="I1859" s="210"/>
      <c r="J1859" s="205"/>
      <c r="K1859" s="205"/>
      <c r="L1859" s="211"/>
      <c r="M1859" s="212"/>
      <c r="N1859" s="213"/>
      <c r="O1859" s="213"/>
      <c r="P1859" s="213"/>
      <c r="Q1859" s="213"/>
      <c r="R1859" s="213"/>
      <c r="S1859" s="213"/>
      <c r="T1859" s="214"/>
      <c r="AT1859" s="215" t="s">
        <v>168</v>
      </c>
      <c r="AU1859" s="215" t="s">
        <v>81</v>
      </c>
      <c r="AV1859" s="12" t="s">
        <v>22</v>
      </c>
      <c r="AW1859" s="12" t="s">
        <v>37</v>
      </c>
      <c r="AX1859" s="12" t="s">
        <v>73</v>
      </c>
      <c r="AY1859" s="215" t="s">
        <v>159</v>
      </c>
    </row>
    <row r="1860" spans="2:51" s="13" customFormat="1" ht="13.5">
      <c r="B1860" s="216"/>
      <c r="C1860" s="217"/>
      <c r="D1860" s="218" t="s">
        <v>168</v>
      </c>
      <c r="E1860" s="219" t="s">
        <v>20</v>
      </c>
      <c r="F1860" s="220" t="s">
        <v>1911</v>
      </c>
      <c r="G1860" s="217"/>
      <c r="H1860" s="221">
        <v>10.05</v>
      </c>
      <c r="I1860" s="222"/>
      <c r="J1860" s="217"/>
      <c r="K1860" s="217"/>
      <c r="L1860" s="223"/>
      <c r="M1860" s="224"/>
      <c r="N1860" s="225"/>
      <c r="O1860" s="225"/>
      <c r="P1860" s="225"/>
      <c r="Q1860" s="225"/>
      <c r="R1860" s="225"/>
      <c r="S1860" s="225"/>
      <c r="T1860" s="226"/>
      <c r="AT1860" s="227" t="s">
        <v>168</v>
      </c>
      <c r="AU1860" s="227" t="s">
        <v>81</v>
      </c>
      <c r="AV1860" s="13" t="s">
        <v>81</v>
      </c>
      <c r="AW1860" s="13" t="s">
        <v>37</v>
      </c>
      <c r="AX1860" s="13" t="s">
        <v>73</v>
      </c>
      <c r="AY1860" s="227" t="s">
        <v>159</v>
      </c>
    </row>
    <row r="1861" spans="2:65" s="1" customFormat="1" ht="31.5" customHeight="1">
      <c r="B1861" s="34"/>
      <c r="C1861" s="228" t="s">
        <v>1912</v>
      </c>
      <c r="D1861" s="228" t="s">
        <v>209</v>
      </c>
      <c r="E1861" s="229" t="s">
        <v>1913</v>
      </c>
      <c r="F1861" s="230" t="s">
        <v>1914</v>
      </c>
      <c r="G1861" s="231" t="s">
        <v>235</v>
      </c>
      <c r="H1861" s="232">
        <v>24.595</v>
      </c>
      <c r="I1861" s="233"/>
      <c r="J1861" s="234">
        <f>ROUND(I1861*H1861,2)</f>
        <v>0</v>
      </c>
      <c r="K1861" s="230" t="s">
        <v>20</v>
      </c>
      <c r="L1861" s="235"/>
      <c r="M1861" s="236" t="s">
        <v>20</v>
      </c>
      <c r="N1861" s="237" t="s">
        <v>44</v>
      </c>
      <c r="O1861" s="35"/>
      <c r="P1861" s="201">
        <f>O1861*H1861</f>
        <v>0</v>
      </c>
      <c r="Q1861" s="201">
        <v>0.0061</v>
      </c>
      <c r="R1861" s="201">
        <f>Q1861*H1861</f>
        <v>0.1500295</v>
      </c>
      <c r="S1861" s="201">
        <v>0</v>
      </c>
      <c r="T1861" s="202">
        <f>S1861*H1861</f>
        <v>0</v>
      </c>
      <c r="AR1861" s="17" t="s">
        <v>371</v>
      </c>
      <c r="AT1861" s="17" t="s">
        <v>209</v>
      </c>
      <c r="AU1861" s="17" t="s">
        <v>81</v>
      </c>
      <c r="AY1861" s="17" t="s">
        <v>159</v>
      </c>
      <c r="BE1861" s="203">
        <f>IF(N1861="základní",J1861,0)</f>
        <v>0</v>
      </c>
      <c r="BF1861" s="203">
        <f>IF(N1861="snížená",J1861,0)</f>
        <v>0</v>
      </c>
      <c r="BG1861" s="203">
        <f>IF(N1861="zákl. přenesená",J1861,0)</f>
        <v>0</v>
      </c>
      <c r="BH1861" s="203">
        <f>IF(N1861="sníž. přenesená",J1861,0)</f>
        <v>0</v>
      </c>
      <c r="BI1861" s="203">
        <f>IF(N1861="nulová",J1861,0)</f>
        <v>0</v>
      </c>
      <c r="BJ1861" s="17" t="s">
        <v>22</v>
      </c>
      <c r="BK1861" s="203">
        <f>ROUND(I1861*H1861,2)</f>
        <v>0</v>
      </c>
      <c r="BL1861" s="17" t="s">
        <v>255</v>
      </c>
      <c r="BM1861" s="17" t="s">
        <v>1915</v>
      </c>
    </row>
    <row r="1862" spans="2:51" s="12" customFormat="1" ht="27">
      <c r="B1862" s="204"/>
      <c r="C1862" s="205"/>
      <c r="D1862" s="206" t="s">
        <v>168</v>
      </c>
      <c r="E1862" s="207" t="s">
        <v>20</v>
      </c>
      <c r="F1862" s="208" t="s">
        <v>1881</v>
      </c>
      <c r="G1862" s="205"/>
      <c r="H1862" s="209" t="s">
        <v>20</v>
      </c>
      <c r="I1862" s="210"/>
      <c r="J1862" s="205"/>
      <c r="K1862" s="205"/>
      <c r="L1862" s="211"/>
      <c r="M1862" s="212"/>
      <c r="N1862" s="213"/>
      <c r="O1862" s="213"/>
      <c r="P1862" s="213"/>
      <c r="Q1862" s="213"/>
      <c r="R1862" s="213"/>
      <c r="S1862" s="213"/>
      <c r="T1862" s="214"/>
      <c r="AT1862" s="215" t="s">
        <v>168</v>
      </c>
      <c r="AU1862" s="215" t="s">
        <v>81</v>
      </c>
      <c r="AV1862" s="12" t="s">
        <v>22</v>
      </c>
      <c r="AW1862" s="12" t="s">
        <v>37</v>
      </c>
      <c r="AX1862" s="12" t="s">
        <v>73</v>
      </c>
      <c r="AY1862" s="215" t="s">
        <v>159</v>
      </c>
    </row>
    <row r="1863" spans="2:51" s="12" customFormat="1" ht="13.5">
      <c r="B1863" s="204"/>
      <c r="C1863" s="205"/>
      <c r="D1863" s="206" t="s">
        <v>168</v>
      </c>
      <c r="E1863" s="207" t="s">
        <v>20</v>
      </c>
      <c r="F1863" s="208" t="s">
        <v>170</v>
      </c>
      <c r="G1863" s="205"/>
      <c r="H1863" s="209" t="s">
        <v>20</v>
      </c>
      <c r="I1863" s="210"/>
      <c r="J1863" s="205"/>
      <c r="K1863" s="205"/>
      <c r="L1863" s="211"/>
      <c r="M1863" s="212"/>
      <c r="N1863" s="213"/>
      <c r="O1863" s="213"/>
      <c r="P1863" s="213"/>
      <c r="Q1863" s="213"/>
      <c r="R1863" s="213"/>
      <c r="S1863" s="213"/>
      <c r="T1863" s="214"/>
      <c r="AT1863" s="215" t="s">
        <v>168</v>
      </c>
      <c r="AU1863" s="215" t="s">
        <v>81</v>
      </c>
      <c r="AV1863" s="12" t="s">
        <v>22</v>
      </c>
      <c r="AW1863" s="12" t="s">
        <v>37</v>
      </c>
      <c r="AX1863" s="12" t="s">
        <v>73</v>
      </c>
      <c r="AY1863" s="215" t="s">
        <v>159</v>
      </c>
    </row>
    <row r="1864" spans="2:51" s="12" customFormat="1" ht="13.5">
      <c r="B1864" s="204"/>
      <c r="C1864" s="205"/>
      <c r="D1864" s="206" t="s">
        <v>168</v>
      </c>
      <c r="E1864" s="207" t="s">
        <v>20</v>
      </c>
      <c r="F1864" s="208" t="s">
        <v>1882</v>
      </c>
      <c r="G1864" s="205"/>
      <c r="H1864" s="209" t="s">
        <v>20</v>
      </c>
      <c r="I1864" s="210"/>
      <c r="J1864" s="205"/>
      <c r="K1864" s="205"/>
      <c r="L1864" s="211"/>
      <c r="M1864" s="212"/>
      <c r="N1864" s="213"/>
      <c r="O1864" s="213"/>
      <c r="P1864" s="213"/>
      <c r="Q1864" s="213"/>
      <c r="R1864" s="213"/>
      <c r="S1864" s="213"/>
      <c r="T1864" s="214"/>
      <c r="AT1864" s="215" t="s">
        <v>168</v>
      </c>
      <c r="AU1864" s="215" t="s">
        <v>81</v>
      </c>
      <c r="AV1864" s="12" t="s">
        <v>22</v>
      </c>
      <c r="AW1864" s="12" t="s">
        <v>37</v>
      </c>
      <c r="AX1864" s="12" t="s">
        <v>73</v>
      </c>
      <c r="AY1864" s="215" t="s">
        <v>159</v>
      </c>
    </row>
    <row r="1865" spans="2:51" s="12" customFormat="1" ht="13.5">
      <c r="B1865" s="204"/>
      <c r="C1865" s="205"/>
      <c r="D1865" s="206" t="s">
        <v>168</v>
      </c>
      <c r="E1865" s="207" t="s">
        <v>20</v>
      </c>
      <c r="F1865" s="208" t="s">
        <v>170</v>
      </c>
      <c r="G1865" s="205"/>
      <c r="H1865" s="209" t="s">
        <v>20</v>
      </c>
      <c r="I1865" s="210"/>
      <c r="J1865" s="205"/>
      <c r="K1865" s="205"/>
      <c r="L1865" s="211"/>
      <c r="M1865" s="212"/>
      <c r="N1865" s="213"/>
      <c r="O1865" s="213"/>
      <c r="P1865" s="213"/>
      <c r="Q1865" s="213"/>
      <c r="R1865" s="213"/>
      <c r="S1865" s="213"/>
      <c r="T1865" s="214"/>
      <c r="AT1865" s="215" t="s">
        <v>168</v>
      </c>
      <c r="AU1865" s="215" t="s">
        <v>81</v>
      </c>
      <c r="AV1865" s="12" t="s">
        <v>22</v>
      </c>
      <c r="AW1865" s="12" t="s">
        <v>37</v>
      </c>
      <c r="AX1865" s="12" t="s">
        <v>73</v>
      </c>
      <c r="AY1865" s="215" t="s">
        <v>159</v>
      </c>
    </row>
    <row r="1866" spans="2:51" s="12" customFormat="1" ht="13.5">
      <c r="B1866" s="204"/>
      <c r="C1866" s="205"/>
      <c r="D1866" s="206" t="s">
        <v>168</v>
      </c>
      <c r="E1866" s="207" t="s">
        <v>20</v>
      </c>
      <c r="F1866" s="208" t="s">
        <v>1916</v>
      </c>
      <c r="G1866" s="205"/>
      <c r="H1866" s="209" t="s">
        <v>20</v>
      </c>
      <c r="I1866" s="210"/>
      <c r="J1866" s="205"/>
      <c r="K1866" s="205"/>
      <c r="L1866" s="211"/>
      <c r="M1866" s="212"/>
      <c r="N1866" s="213"/>
      <c r="O1866" s="213"/>
      <c r="P1866" s="213"/>
      <c r="Q1866" s="213"/>
      <c r="R1866" s="213"/>
      <c r="S1866" s="213"/>
      <c r="T1866" s="214"/>
      <c r="AT1866" s="215" t="s">
        <v>168</v>
      </c>
      <c r="AU1866" s="215" t="s">
        <v>81</v>
      </c>
      <c r="AV1866" s="12" t="s">
        <v>22</v>
      </c>
      <c r="AW1866" s="12" t="s">
        <v>37</v>
      </c>
      <c r="AX1866" s="12" t="s">
        <v>73</v>
      </c>
      <c r="AY1866" s="215" t="s">
        <v>159</v>
      </c>
    </row>
    <row r="1867" spans="2:51" s="13" customFormat="1" ht="13.5">
      <c r="B1867" s="216"/>
      <c r="C1867" s="217"/>
      <c r="D1867" s="218" t="s">
        <v>168</v>
      </c>
      <c r="E1867" s="219" t="s">
        <v>20</v>
      </c>
      <c r="F1867" s="220" t="s">
        <v>1917</v>
      </c>
      <c r="G1867" s="217"/>
      <c r="H1867" s="221">
        <v>24.595</v>
      </c>
      <c r="I1867" s="222"/>
      <c r="J1867" s="217"/>
      <c r="K1867" s="217"/>
      <c r="L1867" s="223"/>
      <c r="M1867" s="224"/>
      <c r="N1867" s="225"/>
      <c r="O1867" s="225"/>
      <c r="P1867" s="225"/>
      <c r="Q1867" s="225"/>
      <c r="R1867" s="225"/>
      <c r="S1867" s="225"/>
      <c r="T1867" s="226"/>
      <c r="AT1867" s="227" t="s">
        <v>168</v>
      </c>
      <c r="AU1867" s="227" t="s">
        <v>81</v>
      </c>
      <c r="AV1867" s="13" t="s">
        <v>81</v>
      </c>
      <c r="AW1867" s="13" t="s">
        <v>37</v>
      </c>
      <c r="AX1867" s="13" t="s">
        <v>73</v>
      </c>
      <c r="AY1867" s="227" t="s">
        <v>159</v>
      </c>
    </row>
    <row r="1868" spans="2:65" s="1" customFormat="1" ht="22.5" customHeight="1">
      <c r="B1868" s="34"/>
      <c r="C1868" s="192" t="s">
        <v>1918</v>
      </c>
      <c r="D1868" s="192" t="s">
        <v>161</v>
      </c>
      <c r="E1868" s="193" t="s">
        <v>1919</v>
      </c>
      <c r="F1868" s="194" t="s">
        <v>1920</v>
      </c>
      <c r="G1868" s="195" t="s">
        <v>235</v>
      </c>
      <c r="H1868" s="196">
        <v>23.48</v>
      </c>
      <c r="I1868" s="197"/>
      <c r="J1868" s="198">
        <f>ROUND(I1868*H1868,2)</f>
        <v>0</v>
      </c>
      <c r="K1868" s="194" t="s">
        <v>165</v>
      </c>
      <c r="L1868" s="54"/>
      <c r="M1868" s="199" t="s">
        <v>20</v>
      </c>
      <c r="N1868" s="200" t="s">
        <v>44</v>
      </c>
      <c r="O1868" s="35"/>
      <c r="P1868" s="201">
        <f>O1868*H1868</f>
        <v>0</v>
      </c>
      <c r="Q1868" s="201">
        <v>0.00088</v>
      </c>
      <c r="R1868" s="201">
        <f>Q1868*H1868</f>
        <v>0.0206624</v>
      </c>
      <c r="S1868" s="201">
        <v>0</v>
      </c>
      <c r="T1868" s="202">
        <f>S1868*H1868</f>
        <v>0</v>
      </c>
      <c r="AR1868" s="17" t="s">
        <v>255</v>
      </c>
      <c r="AT1868" s="17" t="s">
        <v>161</v>
      </c>
      <c r="AU1868" s="17" t="s">
        <v>81</v>
      </c>
      <c r="AY1868" s="17" t="s">
        <v>159</v>
      </c>
      <c r="BE1868" s="203">
        <f>IF(N1868="základní",J1868,0)</f>
        <v>0</v>
      </c>
      <c r="BF1868" s="203">
        <f>IF(N1868="snížená",J1868,0)</f>
        <v>0</v>
      </c>
      <c r="BG1868" s="203">
        <f>IF(N1868="zákl. přenesená",J1868,0)</f>
        <v>0</v>
      </c>
      <c r="BH1868" s="203">
        <f>IF(N1868="sníž. přenesená",J1868,0)</f>
        <v>0</v>
      </c>
      <c r="BI1868" s="203">
        <f>IF(N1868="nulová",J1868,0)</f>
        <v>0</v>
      </c>
      <c r="BJ1868" s="17" t="s">
        <v>22</v>
      </c>
      <c r="BK1868" s="203">
        <f>ROUND(I1868*H1868,2)</f>
        <v>0</v>
      </c>
      <c r="BL1868" s="17" t="s">
        <v>255</v>
      </c>
      <c r="BM1868" s="17" t="s">
        <v>1921</v>
      </c>
    </row>
    <row r="1869" spans="2:51" s="12" customFormat="1" ht="27">
      <c r="B1869" s="204"/>
      <c r="C1869" s="205"/>
      <c r="D1869" s="206" t="s">
        <v>168</v>
      </c>
      <c r="E1869" s="207" t="s">
        <v>20</v>
      </c>
      <c r="F1869" s="208" t="s">
        <v>1881</v>
      </c>
      <c r="G1869" s="205"/>
      <c r="H1869" s="209" t="s">
        <v>20</v>
      </c>
      <c r="I1869" s="210"/>
      <c r="J1869" s="205"/>
      <c r="K1869" s="205"/>
      <c r="L1869" s="211"/>
      <c r="M1869" s="212"/>
      <c r="N1869" s="213"/>
      <c r="O1869" s="213"/>
      <c r="P1869" s="213"/>
      <c r="Q1869" s="213"/>
      <c r="R1869" s="213"/>
      <c r="S1869" s="213"/>
      <c r="T1869" s="214"/>
      <c r="AT1869" s="215" t="s">
        <v>168</v>
      </c>
      <c r="AU1869" s="215" t="s">
        <v>81</v>
      </c>
      <c r="AV1869" s="12" t="s">
        <v>22</v>
      </c>
      <c r="AW1869" s="12" t="s">
        <v>37</v>
      </c>
      <c r="AX1869" s="12" t="s">
        <v>73</v>
      </c>
      <c r="AY1869" s="215" t="s">
        <v>159</v>
      </c>
    </row>
    <row r="1870" spans="2:51" s="12" customFormat="1" ht="13.5">
      <c r="B1870" s="204"/>
      <c r="C1870" s="205"/>
      <c r="D1870" s="206" t="s">
        <v>168</v>
      </c>
      <c r="E1870" s="207" t="s">
        <v>20</v>
      </c>
      <c r="F1870" s="208" t="s">
        <v>170</v>
      </c>
      <c r="G1870" s="205"/>
      <c r="H1870" s="209" t="s">
        <v>20</v>
      </c>
      <c r="I1870" s="210"/>
      <c r="J1870" s="205"/>
      <c r="K1870" s="205"/>
      <c r="L1870" s="211"/>
      <c r="M1870" s="212"/>
      <c r="N1870" s="213"/>
      <c r="O1870" s="213"/>
      <c r="P1870" s="213"/>
      <c r="Q1870" s="213"/>
      <c r="R1870" s="213"/>
      <c r="S1870" s="213"/>
      <c r="T1870" s="214"/>
      <c r="AT1870" s="215" t="s">
        <v>168</v>
      </c>
      <c r="AU1870" s="215" t="s">
        <v>81</v>
      </c>
      <c r="AV1870" s="12" t="s">
        <v>22</v>
      </c>
      <c r="AW1870" s="12" t="s">
        <v>37</v>
      </c>
      <c r="AX1870" s="12" t="s">
        <v>73</v>
      </c>
      <c r="AY1870" s="215" t="s">
        <v>159</v>
      </c>
    </row>
    <row r="1871" spans="2:51" s="12" customFormat="1" ht="13.5">
      <c r="B1871" s="204"/>
      <c r="C1871" s="205"/>
      <c r="D1871" s="206" t="s">
        <v>168</v>
      </c>
      <c r="E1871" s="207" t="s">
        <v>20</v>
      </c>
      <c r="F1871" s="208" t="s">
        <v>1882</v>
      </c>
      <c r="G1871" s="205"/>
      <c r="H1871" s="209" t="s">
        <v>20</v>
      </c>
      <c r="I1871" s="210"/>
      <c r="J1871" s="205"/>
      <c r="K1871" s="205"/>
      <c r="L1871" s="211"/>
      <c r="M1871" s="212"/>
      <c r="N1871" s="213"/>
      <c r="O1871" s="213"/>
      <c r="P1871" s="213"/>
      <c r="Q1871" s="213"/>
      <c r="R1871" s="213"/>
      <c r="S1871" s="213"/>
      <c r="T1871" s="214"/>
      <c r="AT1871" s="215" t="s">
        <v>168</v>
      </c>
      <c r="AU1871" s="215" t="s">
        <v>81</v>
      </c>
      <c r="AV1871" s="12" t="s">
        <v>22</v>
      </c>
      <c r="AW1871" s="12" t="s">
        <v>37</v>
      </c>
      <c r="AX1871" s="12" t="s">
        <v>73</v>
      </c>
      <c r="AY1871" s="215" t="s">
        <v>159</v>
      </c>
    </row>
    <row r="1872" spans="2:51" s="12" customFormat="1" ht="13.5">
      <c r="B1872" s="204"/>
      <c r="C1872" s="205"/>
      <c r="D1872" s="206" t="s">
        <v>168</v>
      </c>
      <c r="E1872" s="207" t="s">
        <v>20</v>
      </c>
      <c r="F1872" s="208" t="s">
        <v>170</v>
      </c>
      <c r="G1872" s="205"/>
      <c r="H1872" s="209" t="s">
        <v>20</v>
      </c>
      <c r="I1872" s="210"/>
      <c r="J1872" s="205"/>
      <c r="K1872" s="205"/>
      <c r="L1872" s="211"/>
      <c r="M1872" s="212"/>
      <c r="N1872" s="213"/>
      <c r="O1872" s="213"/>
      <c r="P1872" s="213"/>
      <c r="Q1872" s="213"/>
      <c r="R1872" s="213"/>
      <c r="S1872" s="213"/>
      <c r="T1872" s="214"/>
      <c r="AT1872" s="215" t="s">
        <v>168</v>
      </c>
      <c r="AU1872" s="215" t="s">
        <v>81</v>
      </c>
      <c r="AV1872" s="12" t="s">
        <v>22</v>
      </c>
      <c r="AW1872" s="12" t="s">
        <v>37</v>
      </c>
      <c r="AX1872" s="12" t="s">
        <v>73</v>
      </c>
      <c r="AY1872" s="215" t="s">
        <v>159</v>
      </c>
    </row>
    <row r="1873" spans="2:51" s="12" customFormat="1" ht="13.5">
      <c r="B1873" s="204"/>
      <c r="C1873" s="205"/>
      <c r="D1873" s="206" t="s">
        <v>168</v>
      </c>
      <c r="E1873" s="207" t="s">
        <v>20</v>
      </c>
      <c r="F1873" s="208" t="s">
        <v>1922</v>
      </c>
      <c r="G1873" s="205"/>
      <c r="H1873" s="209" t="s">
        <v>20</v>
      </c>
      <c r="I1873" s="210"/>
      <c r="J1873" s="205"/>
      <c r="K1873" s="205"/>
      <c r="L1873" s="211"/>
      <c r="M1873" s="212"/>
      <c r="N1873" s="213"/>
      <c r="O1873" s="213"/>
      <c r="P1873" s="213"/>
      <c r="Q1873" s="213"/>
      <c r="R1873" s="213"/>
      <c r="S1873" s="213"/>
      <c r="T1873" s="214"/>
      <c r="AT1873" s="215" t="s">
        <v>168</v>
      </c>
      <c r="AU1873" s="215" t="s">
        <v>81</v>
      </c>
      <c r="AV1873" s="12" t="s">
        <v>22</v>
      </c>
      <c r="AW1873" s="12" t="s">
        <v>37</v>
      </c>
      <c r="AX1873" s="12" t="s">
        <v>73</v>
      </c>
      <c r="AY1873" s="215" t="s">
        <v>159</v>
      </c>
    </row>
    <row r="1874" spans="2:51" s="12" customFormat="1" ht="13.5">
      <c r="B1874" s="204"/>
      <c r="C1874" s="205"/>
      <c r="D1874" s="206" t="s">
        <v>168</v>
      </c>
      <c r="E1874" s="207" t="s">
        <v>20</v>
      </c>
      <c r="F1874" s="208" t="s">
        <v>170</v>
      </c>
      <c r="G1874" s="205"/>
      <c r="H1874" s="209" t="s">
        <v>20</v>
      </c>
      <c r="I1874" s="210"/>
      <c r="J1874" s="205"/>
      <c r="K1874" s="205"/>
      <c r="L1874" s="211"/>
      <c r="M1874" s="212"/>
      <c r="N1874" s="213"/>
      <c r="O1874" s="213"/>
      <c r="P1874" s="213"/>
      <c r="Q1874" s="213"/>
      <c r="R1874" s="213"/>
      <c r="S1874" s="213"/>
      <c r="T1874" s="214"/>
      <c r="AT1874" s="215" t="s">
        <v>168</v>
      </c>
      <c r="AU1874" s="215" t="s">
        <v>81</v>
      </c>
      <c r="AV1874" s="12" t="s">
        <v>22</v>
      </c>
      <c r="AW1874" s="12" t="s">
        <v>37</v>
      </c>
      <c r="AX1874" s="12" t="s">
        <v>73</v>
      </c>
      <c r="AY1874" s="215" t="s">
        <v>159</v>
      </c>
    </row>
    <row r="1875" spans="2:51" s="12" customFormat="1" ht="13.5">
      <c r="B1875" s="204"/>
      <c r="C1875" s="205"/>
      <c r="D1875" s="206" t="s">
        <v>168</v>
      </c>
      <c r="E1875" s="207" t="s">
        <v>20</v>
      </c>
      <c r="F1875" s="208" t="s">
        <v>1884</v>
      </c>
      <c r="G1875" s="205"/>
      <c r="H1875" s="209" t="s">
        <v>20</v>
      </c>
      <c r="I1875" s="210"/>
      <c r="J1875" s="205"/>
      <c r="K1875" s="205"/>
      <c r="L1875" s="211"/>
      <c r="M1875" s="212"/>
      <c r="N1875" s="213"/>
      <c r="O1875" s="213"/>
      <c r="P1875" s="213"/>
      <c r="Q1875" s="213"/>
      <c r="R1875" s="213"/>
      <c r="S1875" s="213"/>
      <c r="T1875" s="214"/>
      <c r="AT1875" s="215" t="s">
        <v>168</v>
      </c>
      <c r="AU1875" s="215" t="s">
        <v>81</v>
      </c>
      <c r="AV1875" s="12" t="s">
        <v>22</v>
      </c>
      <c r="AW1875" s="12" t="s">
        <v>37</v>
      </c>
      <c r="AX1875" s="12" t="s">
        <v>73</v>
      </c>
      <c r="AY1875" s="215" t="s">
        <v>159</v>
      </c>
    </row>
    <row r="1876" spans="2:51" s="12" customFormat="1" ht="13.5">
      <c r="B1876" s="204"/>
      <c r="C1876" s="205"/>
      <c r="D1876" s="206" t="s">
        <v>168</v>
      </c>
      <c r="E1876" s="207" t="s">
        <v>20</v>
      </c>
      <c r="F1876" s="208" t="s">
        <v>1923</v>
      </c>
      <c r="G1876" s="205"/>
      <c r="H1876" s="209" t="s">
        <v>20</v>
      </c>
      <c r="I1876" s="210"/>
      <c r="J1876" s="205"/>
      <c r="K1876" s="205"/>
      <c r="L1876" s="211"/>
      <c r="M1876" s="212"/>
      <c r="N1876" s="213"/>
      <c r="O1876" s="213"/>
      <c r="P1876" s="213"/>
      <c r="Q1876" s="213"/>
      <c r="R1876" s="213"/>
      <c r="S1876" s="213"/>
      <c r="T1876" s="214"/>
      <c r="AT1876" s="215" t="s">
        <v>168</v>
      </c>
      <c r="AU1876" s="215" t="s">
        <v>81</v>
      </c>
      <c r="AV1876" s="12" t="s">
        <v>22</v>
      </c>
      <c r="AW1876" s="12" t="s">
        <v>37</v>
      </c>
      <c r="AX1876" s="12" t="s">
        <v>73</v>
      </c>
      <c r="AY1876" s="215" t="s">
        <v>159</v>
      </c>
    </row>
    <row r="1877" spans="2:51" s="12" customFormat="1" ht="13.5">
      <c r="B1877" s="204"/>
      <c r="C1877" s="205"/>
      <c r="D1877" s="206" t="s">
        <v>168</v>
      </c>
      <c r="E1877" s="207" t="s">
        <v>20</v>
      </c>
      <c r="F1877" s="208" t="s">
        <v>1883</v>
      </c>
      <c r="G1877" s="205"/>
      <c r="H1877" s="209" t="s">
        <v>20</v>
      </c>
      <c r="I1877" s="210"/>
      <c r="J1877" s="205"/>
      <c r="K1877" s="205"/>
      <c r="L1877" s="211"/>
      <c r="M1877" s="212"/>
      <c r="N1877" s="213"/>
      <c r="O1877" s="213"/>
      <c r="P1877" s="213"/>
      <c r="Q1877" s="213"/>
      <c r="R1877" s="213"/>
      <c r="S1877" s="213"/>
      <c r="T1877" s="214"/>
      <c r="AT1877" s="215" t="s">
        <v>168</v>
      </c>
      <c r="AU1877" s="215" t="s">
        <v>81</v>
      </c>
      <c r="AV1877" s="12" t="s">
        <v>22</v>
      </c>
      <c r="AW1877" s="12" t="s">
        <v>37</v>
      </c>
      <c r="AX1877" s="12" t="s">
        <v>73</v>
      </c>
      <c r="AY1877" s="215" t="s">
        <v>159</v>
      </c>
    </row>
    <row r="1878" spans="2:51" s="13" customFormat="1" ht="13.5">
      <c r="B1878" s="216"/>
      <c r="C1878" s="217"/>
      <c r="D1878" s="206" t="s">
        <v>168</v>
      </c>
      <c r="E1878" s="240" t="s">
        <v>20</v>
      </c>
      <c r="F1878" s="238" t="s">
        <v>1885</v>
      </c>
      <c r="G1878" s="217"/>
      <c r="H1878" s="239">
        <v>10.9</v>
      </c>
      <c r="I1878" s="222"/>
      <c r="J1878" s="217"/>
      <c r="K1878" s="217"/>
      <c r="L1878" s="223"/>
      <c r="M1878" s="224"/>
      <c r="N1878" s="225"/>
      <c r="O1878" s="225"/>
      <c r="P1878" s="225"/>
      <c r="Q1878" s="225"/>
      <c r="R1878" s="225"/>
      <c r="S1878" s="225"/>
      <c r="T1878" s="226"/>
      <c r="AT1878" s="227" t="s">
        <v>168</v>
      </c>
      <c r="AU1878" s="227" t="s">
        <v>81</v>
      </c>
      <c r="AV1878" s="13" t="s">
        <v>81</v>
      </c>
      <c r="AW1878" s="13" t="s">
        <v>37</v>
      </c>
      <c r="AX1878" s="13" t="s">
        <v>73</v>
      </c>
      <c r="AY1878" s="227" t="s">
        <v>159</v>
      </c>
    </row>
    <row r="1879" spans="2:51" s="12" customFormat="1" ht="13.5">
      <c r="B1879" s="204"/>
      <c r="C1879" s="205"/>
      <c r="D1879" s="206" t="s">
        <v>168</v>
      </c>
      <c r="E1879" s="207" t="s">
        <v>20</v>
      </c>
      <c r="F1879" s="208" t="s">
        <v>170</v>
      </c>
      <c r="G1879" s="205"/>
      <c r="H1879" s="209" t="s">
        <v>20</v>
      </c>
      <c r="I1879" s="210"/>
      <c r="J1879" s="205"/>
      <c r="K1879" s="205"/>
      <c r="L1879" s="211"/>
      <c r="M1879" s="212"/>
      <c r="N1879" s="213"/>
      <c r="O1879" s="213"/>
      <c r="P1879" s="213"/>
      <c r="Q1879" s="213"/>
      <c r="R1879" s="213"/>
      <c r="S1879" s="213"/>
      <c r="T1879" s="214"/>
      <c r="AT1879" s="215" t="s">
        <v>168</v>
      </c>
      <c r="AU1879" s="215" t="s">
        <v>81</v>
      </c>
      <c r="AV1879" s="12" t="s">
        <v>22</v>
      </c>
      <c r="AW1879" s="12" t="s">
        <v>37</v>
      </c>
      <c r="AX1879" s="12" t="s">
        <v>73</v>
      </c>
      <c r="AY1879" s="215" t="s">
        <v>159</v>
      </c>
    </row>
    <row r="1880" spans="2:51" s="12" customFormat="1" ht="13.5">
      <c r="B1880" s="204"/>
      <c r="C1880" s="205"/>
      <c r="D1880" s="206" t="s">
        <v>168</v>
      </c>
      <c r="E1880" s="207" t="s">
        <v>20</v>
      </c>
      <c r="F1880" s="208" t="s">
        <v>1924</v>
      </c>
      <c r="G1880" s="205"/>
      <c r="H1880" s="209" t="s">
        <v>20</v>
      </c>
      <c r="I1880" s="210"/>
      <c r="J1880" s="205"/>
      <c r="K1880" s="205"/>
      <c r="L1880" s="211"/>
      <c r="M1880" s="212"/>
      <c r="N1880" s="213"/>
      <c r="O1880" s="213"/>
      <c r="P1880" s="213"/>
      <c r="Q1880" s="213"/>
      <c r="R1880" s="213"/>
      <c r="S1880" s="213"/>
      <c r="T1880" s="214"/>
      <c r="AT1880" s="215" t="s">
        <v>168</v>
      </c>
      <c r="AU1880" s="215" t="s">
        <v>81</v>
      </c>
      <c r="AV1880" s="12" t="s">
        <v>22</v>
      </c>
      <c r="AW1880" s="12" t="s">
        <v>37</v>
      </c>
      <c r="AX1880" s="12" t="s">
        <v>73</v>
      </c>
      <c r="AY1880" s="215" t="s">
        <v>159</v>
      </c>
    </row>
    <row r="1881" spans="2:51" s="13" customFormat="1" ht="13.5">
      <c r="B1881" s="216"/>
      <c r="C1881" s="217"/>
      <c r="D1881" s="218" t="s">
        <v>168</v>
      </c>
      <c r="E1881" s="219" t="s">
        <v>20</v>
      </c>
      <c r="F1881" s="220" t="s">
        <v>1904</v>
      </c>
      <c r="G1881" s="217"/>
      <c r="H1881" s="221">
        <v>12.58</v>
      </c>
      <c r="I1881" s="222"/>
      <c r="J1881" s="217"/>
      <c r="K1881" s="217"/>
      <c r="L1881" s="223"/>
      <c r="M1881" s="224"/>
      <c r="N1881" s="225"/>
      <c r="O1881" s="225"/>
      <c r="P1881" s="225"/>
      <c r="Q1881" s="225"/>
      <c r="R1881" s="225"/>
      <c r="S1881" s="225"/>
      <c r="T1881" s="226"/>
      <c r="AT1881" s="227" t="s">
        <v>168</v>
      </c>
      <c r="AU1881" s="227" t="s">
        <v>81</v>
      </c>
      <c r="AV1881" s="13" t="s">
        <v>81</v>
      </c>
      <c r="AW1881" s="13" t="s">
        <v>37</v>
      </c>
      <c r="AX1881" s="13" t="s">
        <v>73</v>
      </c>
      <c r="AY1881" s="227" t="s">
        <v>159</v>
      </c>
    </row>
    <row r="1882" spans="2:65" s="1" customFormat="1" ht="31.5" customHeight="1">
      <c r="B1882" s="34"/>
      <c r="C1882" s="192" t="s">
        <v>1925</v>
      </c>
      <c r="D1882" s="192" t="s">
        <v>161</v>
      </c>
      <c r="E1882" s="193" t="s">
        <v>1926</v>
      </c>
      <c r="F1882" s="194" t="s">
        <v>1927</v>
      </c>
      <c r="G1882" s="195" t="s">
        <v>235</v>
      </c>
      <c r="H1882" s="196">
        <v>12.9</v>
      </c>
      <c r="I1882" s="197"/>
      <c r="J1882" s="198">
        <f>ROUND(I1882*H1882,2)</f>
        <v>0</v>
      </c>
      <c r="K1882" s="194" t="s">
        <v>20</v>
      </c>
      <c r="L1882" s="54"/>
      <c r="M1882" s="199" t="s">
        <v>20</v>
      </c>
      <c r="N1882" s="200" t="s">
        <v>44</v>
      </c>
      <c r="O1882" s="35"/>
      <c r="P1882" s="201">
        <f>O1882*H1882</f>
        <v>0</v>
      </c>
      <c r="Q1882" s="201">
        <v>0.00094</v>
      </c>
      <c r="R1882" s="201">
        <f>Q1882*H1882</f>
        <v>0.012126</v>
      </c>
      <c r="S1882" s="201">
        <v>0</v>
      </c>
      <c r="T1882" s="202">
        <f>S1882*H1882</f>
        <v>0</v>
      </c>
      <c r="AR1882" s="17" t="s">
        <v>255</v>
      </c>
      <c r="AT1882" s="17" t="s">
        <v>161</v>
      </c>
      <c r="AU1882" s="17" t="s">
        <v>81</v>
      </c>
      <c r="AY1882" s="17" t="s">
        <v>159</v>
      </c>
      <c r="BE1882" s="203">
        <f>IF(N1882="základní",J1882,0)</f>
        <v>0</v>
      </c>
      <c r="BF1882" s="203">
        <f>IF(N1882="snížená",J1882,0)</f>
        <v>0</v>
      </c>
      <c r="BG1882" s="203">
        <f>IF(N1882="zákl. přenesená",J1882,0)</f>
        <v>0</v>
      </c>
      <c r="BH1882" s="203">
        <f>IF(N1882="sníž. přenesená",J1882,0)</f>
        <v>0</v>
      </c>
      <c r="BI1882" s="203">
        <f>IF(N1882="nulová",J1882,0)</f>
        <v>0</v>
      </c>
      <c r="BJ1882" s="17" t="s">
        <v>22</v>
      </c>
      <c r="BK1882" s="203">
        <f>ROUND(I1882*H1882,2)</f>
        <v>0</v>
      </c>
      <c r="BL1882" s="17" t="s">
        <v>255</v>
      </c>
      <c r="BM1882" s="17" t="s">
        <v>1928</v>
      </c>
    </row>
    <row r="1883" spans="2:51" s="12" customFormat="1" ht="27">
      <c r="B1883" s="204"/>
      <c r="C1883" s="205"/>
      <c r="D1883" s="206" t="s">
        <v>168</v>
      </c>
      <c r="E1883" s="207" t="s">
        <v>20</v>
      </c>
      <c r="F1883" s="208" t="s">
        <v>1881</v>
      </c>
      <c r="G1883" s="205"/>
      <c r="H1883" s="209" t="s">
        <v>20</v>
      </c>
      <c r="I1883" s="210"/>
      <c r="J1883" s="205"/>
      <c r="K1883" s="205"/>
      <c r="L1883" s="211"/>
      <c r="M1883" s="212"/>
      <c r="N1883" s="213"/>
      <c r="O1883" s="213"/>
      <c r="P1883" s="213"/>
      <c r="Q1883" s="213"/>
      <c r="R1883" s="213"/>
      <c r="S1883" s="213"/>
      <c r="T1883" s="214"/>
      <c r="AT1883" s="215" t="s">
        <v>168</v>
      </c>
      <c r="AU1883" s="215" t="s">
        <v>81</v>
      </c>
      <c r="AV1883" s="12" t="s">
        <v>22</v>
      </c>
      <c r="AW1883" s="12" t="s">
        <v>37</v>
      </c>
      <c r="AX1883" s="12" t="s">
        <v>73</v>
      </c>
      <c r="AY1883" s="215" t="s">
        <v>159</v>
      </c>
    </row>
    <row r="1884" spans="2:51" s="12" customFormat="1" ht="13.5">
      <c r="B1884" s="204"/>
      <c r="C1884" s="205"/>
      <c r="D1884" s="206" t="s">
        <v>168</v>
      </c>
      <c r="E1884" s="207" t="s">
        <v>20</v>
      </c>
      <c r="F1884" s="208" t="s">
        <v>170</v>
      </c>
      <c r="G1884" s="205"/>
      <c r="H1884" s="209" t="s">
        <v>20</v>
      </c>
      <c r="I1884" s="210"/>
      <c r="J1884" s="205"/>
      <c r="K1884" s="205"/>
      <c r="L1884" s="211"/>
      <c r="M1884" s="212"/>
      <c r="N1884" s="213"/>
      <c r="O1884" s="213"/>
      <c r="P1884" s="213"/>
      <c r="Q1884" s="213"/>
      <c r="R1884" s="213"/>
      <c r="S1884" s="213"/>
      <c r="T1884" s="214"/>
      <c r="AT1884" s="215" t="s">
        <v>168</v>
      </c>
      <c r="AU1884" s="215" t="s">
        <v>81</v>
      </c>
      <c r="AV1884" s="12" t="s">
        <v>22</v>
      </c>
      <c r="AW1884" s="12" t="s">
        <v>37</v>
      </c>
      <c r="AX1884" s="12" t="s">
        <v>73</v>
      </c>
      <c r="AY1884" s="215" t="s">
        <v>159</v>
      </c>
    </row>
    <row r="1885" spans="2:51" s="12" customFormat="1" ht="13.5">
      <c r="B1885" s="204"/>
      <c r="C1885" s="205"/>
      <c r="D1885" s="206" t="s">
        <v>168</v>
      </c>
      <c r="E1885" s="207" t="s">
        <v>20</v>
      </c>
      <c r="F1885" s="208" t="s">
        <v>1929</v>
      </c>
      <c r="G1885" s="205"/>
      <c r="H1885" s="209" t="s">
        <v>20</v>
      </c>
      <c r="I1885" s="210"/>
      <c r="J1885" s="205"/>
      <c r="K1885" s="205"/>
      <c r="L1885" s="211"/>
      <c r="M1885" s="212"/>
      <c r="N1885" s="213"/>
      <c r="O1885" s="213"/>
      <c r="P1885" s="213"/>
      <c r="Q1885" s="213"/>
      <c r="R1885" s="213"/>
      <c r="S1885" s="213"/>
      <c r="T1885" s="214"/>
      <c r="AT1885" s="215" t="s">
        <v>168</v>
      </c>
      <c r="AU1885" s="215" t="s">
        <v>81</v>
      </c>
      <c r="AV1885" s="12" t="s">
        <v>22</v>
      </c>
      <c r="AW1885" s="12" t="s">
        <v>37</v>
      </c>
      <c r="AX1885" s="12" t="s">
        <v>73</v>
      </c>
      <c r="AY1885" s="215" t="s">
        <v>159</v>
      </c>
    </row>
    <row r="1886" spans="2:51" s="12" customFormat="1" ht="13.5">
      <c r="B1886" s="204"/>
      <c r="C1886" s="205"/>
      <c r="D1886" s="206" t="s">
        <v>168</v>
      </c>
      <c r="E1886" s="207" t="s">
        <v>20</v>
      </c>
      <c r="F1886" s="208" t="s">
        <v>1884</v>
      </c>
      <c r="G1886" s="205"/>
      <c r="H1886" s="209" t="s">
        <v>20</v>
      </c>
      <c r="I1886" s="210"/>
      <c r="J1886" s="205"/>
      <c r="K1886" s="205"/>
      <c r="L1886" s="211"/>
      <c r="M1886" s="212"/>
      <c r="N1886" s="213"/>
      <c r="O1886" s="213"/>
      <c r="P1886" s="213"/>
      <c r="Q1886" s="213"/>
      <c r="R1886" s="213"/>
      <c r="S1886" s="213"/>
      <c r="T1886" s="214"/>
      <c r="AT1886" s="215" t="s">
        <v>168</v>
      </c>
      <c r="AU1886" s="215" t="s">
        <v>81</v>
      </c>
      <c r="AV1886" s="12" t="s">
        <v>22</v>
      </c>
      <c r="AW1886" s="12" t="s">
        <v>37</v>
      </c>
      <c r="AX1886" s="12" t="s">
        <v>73</v>
      </c>
      <c r="AY1886" s="215" t="s">
        <v>159</v>
      </c>
    </row>
    <row r="1887" spans="2:51" s="12" customFormat="1" ht="13.5">
      <c r="B1887" s="204"/>
      <c r="C1887" s="205"/>
      <c r="D1887" s="206" t="s">
        <v>168</v>
      </c>
      <c r="E1887" s="207" t="s">
        <v>20</v>
      </c>
      <c r="F1887" s="208" t="s">
        <v>1930</v>
      </c>
      <c r="G1887" s="205"/>
      <c r="H1887" s="209" t="s">
        <v>20</v>
      </c>
      <c r="I1887" s="210"/>
      <c r="J1887" s="205"/>
      <c r="K1887" s="205"/>
      <c r="L1887" s="211"/>
      <c r="M1887" s="212"/>
      <c r="N1887" s="213"/>
      <c r="O1887" s="213"/>
      <c r="P1887" s="213"/>
      <c r="Q1887" s="213"/>
      <c r="R1887" s="213"/>
      <c r="S1887" s="213"/>
      <c r="T1887" s="214"/>
      <c r="AT1887" s="215" t="s">
        <v>168</v>
      </c>
      <c r="AU1887" s="215" t="s">
        <v>81</v>
      </c>
      <c r="AV1887" s="12" t="s">
        <v>22</v>
      </c>
      <c r="AW1887" s="12" t="s">
        <v>37</v>
      </c>
      <c r="AX1887" s="12" t="s">
        <v>73</v>
      </c>
      <c r="AY1887" s="215" t="s">
        <v>159</v>
      </c>
    </row>
    <row r="1888" spans="2:51" s="12" customFormat="1" ht="13.5">
      <c r="B1888" s="204"/>
      <c r="C1888" s="205"/>
      <c r="D1888" s="206" t="s">
        <v>168</v>
      </c>
      <c r="E1888" s="207" t="s">
        <v>20</v>
      </c>
      <c r="F1888" s="208" t="s">
        <v>1910</v>
      </c>
      <c r="G1888" s="205"/>
      <c r="H1888" s="209" t="s">
        <v>20</v>
      </c>
      <c r="I1888" s="210"/>
      <c r="J1888" s="205"/>
      <c r="K1888" s="205"/>
      <c r="L1888" s="211"/>
      <c r="M1888" s="212"/>
      <c r="N1888" s="213"/>
      <c r="O1888" s="213"/>
      <c r="P1888" s="213"/>
      <c r="Q1888" s="213"/>
      <c r="R1888" s="213"/>
      <c r="S1888" s="213"/>
      <c r="T1888" s="214"/>
      <c r="AT1888" s="215" t="s">
        <v>168</v>
      </c>
      <c r="AU1888" s="215" t="s">
        <v>81</v>
      </c>
      <c r="AV1888" s="12" t="s">
        <v>22</v>
      </c>
      <c r="AW1888" s="12" t="s">
        <v>37</v>
      </c>
      <c r="AX1888" s="12" t="s">
        <v>73</v>
      </c>
      <c r="AY1888" s="215" t="s">
        <v>159</v>
      </c>
    </row>
    <row r="1889" spans="2:51" s="12" customFormat="1" ht="13.5">
      <c r="B1889" s="204"/>
      <c r="C1889" s="205"/>
      <c r="D1889" s="206" t="s">
        <v>168</v>
      </c>
      <c r="E1889" s="207" t="s">
        <v>20</v>
      </c>
      <c r="F1889" s="208" t="s">
        <v>1891</v>
      </c>
      <c r="G1889" s="205"/>
      <c r="H1889" s="209" t="s">
        <v>20</v>
      </c>
      <c r="I1889" s="210"/>
      <c r="J1889" s="205"/>
      <c r="K1889" s="205"/>
      <c r="L1889" s="211"/>
      <c r="M1889" s="212"/>
      <c r="N1889" s="213"/>
      <c r="O1889" s="213"/>
      <c r="P1889" s="213"/>
      <c r="Q1889" s="213"/>
      <c r="R1889" s="213"/>
      <c r="S1889" s="213"/>
      <c r="T1889" s="214"/>
      <c r="AT1889" s="215" t="s">
        <v>168</v>
      </c>
      <c r="AU1889" s="215" t="s">
        <v>81</v>
      </c>
      <c r="AV1889" s="12" t="s">
        <v>22</v>
      </c>
      <c r="AW1889" s="12" t="s">
        <v>37</v>
      </c>
      <c r="AX1889" s="12" t="s">
        <v>73</v>
      </c>
      <c r="AY1889" s="215" t="s">
        <v>159</v>
      </c>
    </row>
    <row r="1890" spans="2:51" s="13" customFormat="1" ht="13.5">
      <c r="B1890" s="216"/>
      <c r="C1890" s="217"/>
      <c r="D1890" s="206" t="s">
        <v>168</v>
      </c>
      <c r="E1890" s="240" t="s">
        <v>20</v>
      </c>
      <c r="F1890" s="238" t="s">
        <v>1931</v>
      </c>
      <c r="G1890" s="217"/>
      <c r="H1890" s="239">
        <v>6.25</v>
      </c>
      <c r="I1890" s="222"/>
      <c r="J1890" s="217"/>
      <c r="K1890" s="217"/>
      <c r="L1890" s="223"/>
      <c r="M1890" s="224"/>
      <c r="N1890" s="225"/>
      <c r="O1890" s="225"/>
      <c r="P1890" s="225"/>
      <c r="Q1890" s="225"/>
      <c r="R1890" s="225"/>
      <c r="S1890" s="225"/>
      <c r="T1890" s="226"/>
      <c r="AT1890" s="227" t="s">
        <v>168</v>
      </c>
      <c r="AU1890" s="227" t="s">
        <v>81</v>
      </c>
      <c r="AV1890" s="13" t="s">
        <v>81</v>
      </c>
      <c r="AW1890" s="13" t="s">
        <v>37</v>
      </c>
      <c r="AX1890" s="13" t="s">
        <v>73</v>
      </c>
      <c r="AY1890" s="227" t="s">
        <v>159</v>
      </c>
    </row>
    <row r="1891" spans="2:51" s="12" customFormat="1" ht="13.5">
      <c r="B1891" s="204"/>
      <c r="C1891" s="205"/>
      <c r="D1891" s="206" t="s">
        <v>168</v>
      </c>
      <c r="E1891" s="207" t="s">
        <v>20</v>
      </c>
      <c r="F1891" s="208" t="s">
        <v>1924</v>
      </c>
      <c r="G1891" s="205"/>
      <c r="H1891" s="209" t="s">
        <v>20</v>
      </c>
      <c r="I1891" s="210"/>
      <c r="J1891" s="205"/>
      <c r="K1891" s="205"/>
      <c r="L1891" s="211"/>
      <c r="M1891" s="212"/>
      <c r="N1891" s="213"/>
      <c r="O1891" s="213"/>
      <c r="P1891" s="213"/>
      <c r="Q1891" s="213"/>
      <c r="R1891" s="213"/>
      <c r="S1891" s="213"/>
      <c r="T1891" s="214"/>
      <c r="AT1891" s="215" t="s">
        <v>168</v>
      </c>
      <c r="AU1891" s="215" t="s">
        <v>81</v>
      </c>
      <c r="AV1891" s="12" t="s">
        <v>22</v>
      </c>
      <c r="AW1891" s="12" t="s">
        <v>37</v>
      </c>
      <c r="AX1891" s="12" t="s">
        <v>73</v>
      </c>
      <c r="AY1891" s="215" t="s">
        <v>159</v>
      </c>
    </row>
    <row r="1892" spans="2:51" s="12" customFormat="1" ht="13.5">
      <c r="B1892" s="204"/>
      <c r="C1892" s="205"/>
      <c r="D1892" s="206" t="s">
        <v>168</v>
      </c>
      <c r="E1892" s="207" t="s">
        <v>20</v>
      </c>
      <c r="F1892" s="208" t="s">
        <v>170</v>
      </c>
      <c r="G1892" s="205"/>
      <c r="H1892" s="209" t="s">
        <v>20</v>
      </c>
      <c r="I1892" s="210"/>
      <c r="J1892" s="205"/>
      <c r="K1892" s="205"/>
      <c r="L1892" s="211"/>
      <c r="M1892" s="212"/>
      <c r="N1892" s="213"/>
      <c r="O1892" s="213"/>
      <c r="P1892" s="213"/>
      <c r="Q1892" s="213"/>
      <c r="R1892" s="213"/>
      <c r="S1892" s="213"/>
      <c r="T1892" s="214"/>
      <c r="AT1892" s="215" t="s">
        <v>168</v>
      </c>
      <c r="AU1892" s="215" t="s">
        <v>81</v>
      </c>
      <c r="AV1892" s="12" t="s">
        <v>22</v>
      </c>
      <c r="AW1892" s="12" t="s">
        <v>37</v>
      </c>
      <c r="AX1892" s="12" t="s">
        <v>73</v>
      </c>
      <c r="AY1892" s="215" t="s">
        <v>159</v>
      </c>
    </row>
    <row r="1893" spans="2:51" s="13" customFormat="1" ht="13.5">
      <c r="B1893" s="216"/>
      <c r="C1893" s="217"/>
      <c r="D1893" s="218" t="s">
        <v>168</v>
      </c>
      <c r="E1893" s="219" t="s">
        <v>20</v>
      </c>
      <c r="F1893" s="220" t="s">
        <v>1932</v>
      </c>
      <c r="G1893" s="217"/>
      <c r="H1893" s="221">
        <v>6.65</v>
      </c>
      <c r="I1893" s="222"/>
      <c r="J1893" s="217"/>
      <c r="K1893" s="217"/>
      <c r="L1893" s="223"/>
      <c r="M1893" s="224"/>
      <c r="N1893" s="225"/>
      <c r="O1893" s="225"/>
      <c r="P1893" s="225"/>
      <c r="Q1893" s="225"/>
      <c r="R1893" s="225"/>
      <c r="S1893" s="225"/>
      <c r="T1893" s="226"/>
      <c r="AT1893" s="227" t="s">
        <v>168</v>
      </c>
      <c r="AU1893" s="227" t="s">
        <v>81</v>
      </c>
      <c r="AV1893" s="13" t="s">
        <v>81</v>
      </c>
      <c r="AW1893" s="13" t="s">
        <v>37</v>
      </c>
      <c r="AX1893" s="13" t="s">
        <v>73</v>
      </c>
      <c r="AY1893" s="227" t="s">
        <v>159</v>
      </c>
    </row>
    <row r="1894" spans="2:65" s="1" customFormat="1" ht="31.5" customHeight="1">
      <c r="B1894" s="34"/>
      <c r="C1894" s="228" t="s">
        <v>1933</v>
      </c>
      <c r="D1894" s="228" t="s">
        <v>209</v>
      </c>
      <c r="E1894" s="229" t="s">
        <v>1934</v>
      </c>
      <c r="F1894" s="230" t="s">
        <v>1935</v>
      </c>
      <c r="G1894" s="231" t="s">
        <v>235</v>
      </c>
      <c r="H1894" s="232">
        <v>20.035</v>
      </c>
      <c r="I1894" s="233"/>
      <c r="J1894" s="234">
        <f>ROUND(I1894*H1894,2)</f>
        <v>0</v>
      </c>
      <c r="K1894" s="230" t="s">
        <v>20</v>
      </c>
      <c r="L1894" s="235"/>
      <c r="M1894" s="236" t="s">
        <v>20</v>
      </c>
      <c r="N1894" s="237" t="s">
        <v>44</v>
      </c>
      <c r="O1894" s="35"/>
      <c r="P1894" s="201">
        <f>O1894*H1894</f>
        <v>0</v>
      </c>
      <c r="Q1894" s="201">
        <v>0</v>
      </c>
      <c r="R1894" s="201">
        <f>Q1894*H1894</f>
        <v>0</v>
      </c>
      <c r="S1894" s="201">
        <v>0</v>
      </c>
      <c r="T1894" s="202">
        <f>S1894*H1894</f>
        <v>0</v>
      </c>
      <c r="AR1894" s="17" t="s">
        <v>371</v>
      </c>
      <c r="AT1894" s="17" t="s">
        <v>209</v>
      </c>
      <c r="AU1894" s="17" t="s">
        <v>81</v>
      </c>
      <c r="AY1894" s="17" t="s">
        <v>159</v>
      </c>
      <c r="BE1894" s="203">
        <f>IF(N1894="základní",J1894,0)</f>
        <v>0</v>
      </c>
      <c r="BF1894" s="203">
        <f>IF(N1894="snížená",J1894,0)</f>
        <v>0</v>
      </c>
      <c r="BG1894" s="203">
        <f>IF(N1894="zákl. přenesená",J1894,0)</f>
        <v>0</v>
      </c>
      <c r="BH1894" s="203">
        <f>IF(N1894="sníž. přenesená",J1894,0)</f>
        <v>0</v>
      </c>
      <c r="BI1894" s="203">
        <f>IF(N1894="nulová",J1894,0)</f>
        <v>0</v>
      </c>
      <c r="BJ1894" s="17" t="s">
        <v>22</v>
      </c>
      <c r="BK1894" s="203">
        <f>ROUND(I1894*H1894,2)</f>
        <v>0</v>
      </c>
      <c r="BL1894" s="17" t="s">
        <v>255</v>
      </c>
      <c r="BM1894" s="17" t="s">
        <v>1936</v>
      </c>
    </row>
    <row r="1895" spans="2:51" s="12" customFormat="1" ht="27">
      <c r="B1895" s="204"/>
      <c r="C1895" s="205"/>
      <c r="D1895" s="206" t="s">
        <v>168</v>
      </c>
      <c r="E1895" s="207" t="s">
        <v>20</v>
      </c>
      <c r="F1895" s="208" t="s">
        <v>1881</v>
      </c>
      <c r="G1895" s="205"/>
      <c r="H1895" s="209" t="s">
        <v>20</v>
      </c>
      <c r="I1895" s="210"/>
      <c r="J1895" s="205"/>
      <c r="K1895" s="205"/>
      <c r="L1895" s="211"/>
      <c r="M1895" s="212"/>
      <c r="N1895" s="213"/>
      <c r="O1895" s="213"/>
      <c r="P1895" s="213"/>
      <c r="Q1895" s="213"/>
      <c r="R1895" s="213"/>
      <c r="S1895" s="213"/>
      <c r="T1895" s="214"/>
      <c r="AT1895" s="215" t="s">
        <v>168</v>
      </c>
      <c r="AU1895" s="215" t="s">
        <v>81</v>
      </c>
      <c r="AV1895" s="12" t="s">
        <v>22</v>
      </c>
      <c r="AW1895" s="12" t="s">
        <v>37</v>
      </c>
      <c r="AX1895" s="12" t="s">
        <v>73</v>
      </c>
      <c r="AY1895" s="215" t="s">
        <v>159</v>
      </c>
    </row>
    <row r="1896" spans="2:51" s="12" customFormat="1" ht="13.5">
      <c r="B1896" s="204"/>
      <c r="C1896" s="205"/>
      <c r="D1896" s="206" t="s">
        <v>168</v>
      </c>
      <c r="E1896" s="207" t="s">
        <v>20</v>
      </c>
      <c r="F1896" s="208" t="s">
        <v>170</v>
      </c>
      <c r="G1896" s="205"/>
      <c r="H1896" s="209" t="s">
        <v>20</v>
      </c>
      <c r="I1896" s="210"/>
      <c r="J1896" s="205"/>
      <c r="K1896" s="205"/>
      <c r="L1896" s="211"/>
      <c r="M1896" s="212"/>
      <c r="N1896" s="213"/>
      <c r="O1896" s="213"/>
      <c r="P1896" s="213"/>
      <c r="Q1896" s="213"/>
      <c r="R1896" s="213"/>
      <c r="S1896" s="213"/>
      <c r="T1896" s="214"/>
      <c r="AT1896" s="215" t="s">
        <v>168</v>
      </c>
      <c r="AU1896" s="215" t="s">
        <v>81</v>
      </c>
      <c r="AV1896" s="12" t="s">
        <v>22</v>
      </c>
      <c r="AW1896" s="12" t="s">
        <v>37</v>
      </c>
      <c r="AX1896" s="12" t="s">
        <v>73</v>
      </c>
      <c r="AY1896" s="215" t="s">
        <v>159</v>
      </c>
    </row>
    <row r="1897" spans="2:51" s="12" customFormat="1" ht="13.5">
      <c r="B1897" s="204"/>
      <c r="C1897" s="205"/>
      <c r="D1897" s="206" t="s">
        <v>168</v>
      </c>
      <c r="E1897" s="207" t="s">
        <v>20</v>
      </c>
      <c r="F1897" s="208" t="s">
        <v>1882</v>
      </c>
      <c r="G1897" s="205"/>
      <c r="H1897" s="209" t="s">
        <v>20</v>
      </c>
      <c r="I1897" s="210"/>
      <c r="J1897" s="205"/>
      <c r="K1897" s="205"/>
      <c r="L1897" s="211"/>
      <c r="M1897" s="212"/>
      <c r="N1897" s="213"/>
      <c r="O1897" s="213"/>
      <c r="P1897" s="213"/>
      <c r="Q1897" s="213"/>
      <c r="R1897" s="213"/>
      <c r="S1897" s="213"/>
      <c r="T1897" s="214"/>
      <c r="AT1897" s="215" t="s">
        <v>168</v>
      </c>
      <c r="AU1897" s="215" t="s">
        <v>81</v>
      </c>
      <c r="AV1897" s="12" t="s">
        <v>22</v>
      </c>
      <c r="AW1897" s="12" t="s">
        <v>37</v>
      </c>
      <c r="AX1897" s="12" t="s">
        <v>73</v>
      </c>
      <c r="AY1897" s="215" t="s">
        <v>159</v>
      </c>
    </row>
    <row r="1898" spans="2:51" s="12" customFormat="1" ht="13.5">
      <c r="B1898" s="204"/>
      <c r="C1898" s="205"/>
      <c r="D1898" s="206" t="s">
        <v>168</v>
      </c>
      <c r="E1898" s="207" t="s">
        <v>20</v>
      </c>
      <c r="F1898" s="208" t="s">
        <v>1937</v>
      </c>
      <c r="G1898" s="205"/>
      <c r="H1898" s="209" t="s">
        <v>20</v>
      </c>
      <c r="I1898" s="210"/>
      <c r="J1898" s="205"/>
      <c r="K1898" s="205"/>
      <c r="L1898" s="211"/>
      <c r="M1898" s="212"/>
      <c r="N1898" s="213"/>
      <c r="O1898" s="213"/>
      <c r="P1898" s="213"/>
      <c r="Q1898" s="213"/>
      <c r="R1898" s="213"/>
      <c r="S1898" s="213"/>
      <c r="T1898" s="214"/>
      <c r="AT1898" s="215" t="s">
        <v>168</v>
      </c>
      <c r="AU1898" s="215" t="s">
        <v>81</v>
      </c>
      <c r="AV1898" s="12" t="s">
        <v>22</v>
      </c>
      <c r="AW1898" s="12" t="s">
        <v>37</v>
      </c>
      <c r="AX1898" s="12" t="s">
        <v>73</v>
      </c>
      <c r="AY1898" s="215" t="s">
        <v>159</v>
      </c>
    </row>
    <row r="1899" spans="2:51" s="12" customFormat="1" ht="13.5">
      <c r="B1899" s="204"/>
      <c r="C1899" s="205"/>
      <c r="D1899" s="206" t="s">
        <v>168</v>
      </c>
      <c r="E1899" s="207" t="s">
        <v>20</v>
      </c>
      <c r="F1899" s="208" t="s">
        <v>1938</v>
      </c>
      <c r="G1899" s="205"/>
      <c r="H1899" s="209" t="s">
        <v>20</v>
      </c>
      <c r="I1899" s="210"/>
      <c r="J1899" s="205"/>
      <c r="K1899" s="205"/>
      <c r="L1899" s="211"/>
      <c r="M1899" s="212"/>
      <c r="N1899" s="213"/>
      <c r="O1899" s="213"/>
      <c r="P1899" s="213"/>
      <c r="Q1899" s="213"/>
      <c r="R1899" s="213"/>
      <c r="S1899" s="213"/>
      <c r="T1899" s="214"/>
      <c r="AT1899" s="215" t="s">
        <v>168</v>
      </c>
      <c r="AU1899" s="215" t="s">
        <v>81</v>
      </c>
      <c r="AV1899" s="12" t="s">
        <v>22</v>
      </c>
      <c r="AW1899" s="12" t="s">
        <v>37</v>
      </c>
      <c r="AX1899" s="12" t="s">
        <v>73</v>
      </c>
      <c r="AY1899" s="215" t="s">
        <v>159</v>
      </c>
    </row>
    <row r="1900" spans="2:51" s="12" customFormat="1" ht="13.5">
      <c r="B1900" s="204"/>
      <c r="C1900" s="205"/>
      <c r="D1900" s="206" t="s">
        <v>168</v>
      </c>
      <c r="E1900" s="207" t="s">
        <v>20</v>
      </c>
      <c r="F1900" s="208" t="s">
        <v>170</v>
      </c>
      <c r="G1900" s="205"/>
      <c r="H1900" s="209" t="s">
        <v>20</v>
      </c>
      <c r="I1900" s="210"/>
      <c r="J1900" s="205"/>
      <c r="K1900" s="205"/>
      <c r="L1900" s="211"/>
      <c r="M1900" s="212"/>
      <c r="N1900" s="213"/>
      <c r="O1900" s="213"/>
      <c r="P1900" s="213"/>
      <c r="Q1900" s="213"/>
      <c r="R1900" s="213"/>
      <c r="S1900" s="213"/>
      <c r="T1900" s="214"/>
      <c r="AT1900" s="215" t="s">
        <v>168</v>
      </c>
      <c r="AU1900" s="215" t="s">
        <v>81</v>
      </c>
      <c r="AV1900" s="12" t="s">
        <v>22</v>
      </c>
      <c r="AW1900" s="12" t="s">
        <v>37</v>
      </c>
      <c r="AX1900" s="12" t="s">
        <v>73</v>
      </c>
      <c r="AY1900" s="215" t="s">
        <v>159</v>
      </c>
    </row>
    <row r="1901" spans="2:51" s="13" customFormat="1" ht="13.5">
      <c r="B1901" s="216"/>
      <c r="C1901" s="217"/>
      <c r="D1901" s="218" t="s">
        <v>168</v>
      </c>
      <c r="E1901" s="219" t="s">
        <v>20</v>
      </c>
      <c r="F1901" s="220" t="s">
        <v>1939</v>
      </c>
      <c r="G1901" s="217"/>
      <c r="H1901" s="221">
        <v>20.035</v>
      </c>
      <c r="I1901" s="222"/>
      <c r="J1901" s="217"/>
      <c r="K1901" s="217"/>
      <c r="L1901" s="223"/>
      <c r="M1901" s="224"/>
      <c r="N1901" s="225"/>
      <c r="O1901" s="225"/>
      <c r="P1901" s="225"/>
      <c r="Q1901" s="225"/>
      <c r="R1901" s="225"/>
      <c r="S1901" s="225"/>
      <c r="T1901" s="226"/>
      <c r="AT1901" s="227" t="s">
        <v>168</v>
      </c>
      <c r="AU1901" s="227" t="s">
        <v>81</v>
      </c>
      <c r="AV1901" s="13" t="s">
        <v>81</v>
      </c>
      <c r="AW1901" s="13" t="s">
        <v>37</v>
      </c>
      <c r="AX1901" s="13" t="s">
        <v>73</v>
      </c>
      <c r="AY1901" s="227" t="s">
        <v>159</v>
      </c>
    </row>
    <row r="1902" spans="2:65" s="1" customFormat="1" ht="31.5" customHeight="1">
      <c r="B1902" s="34"/>
      <c r="C1902" s="228" t="s">
        <v>1940</v>
      </c>
      <c r="D1902" s="228" t="s">
        <v>209</v>
      </c>
      <c r="E1902" s="229" t="s">
        <v>1941</v>
      </c>
      <c r="F1902" s="230" t="s">
        <v>1942</v>
      </c>
      <c r="G1902" s="231" t="s">
        <v>235</v>
      </c>
      <c r="H1902" s="232">
        <v>22.447</v>
      </c>
      <c r="I1902" s="233"/>
      <c r="J1902" s="234">
        <f>ROUND(I1902*H1902,2)</f>
        <v>0</v>
      </c>
      <c r="K1902" s="230" t="s">
        <v>20</v>
      </c>
      <c r="L1902" s="235"/>
      <c r="M1902" s="236" t="s">
        <v>20</v>
      </c>
      <c r="N1902" s="237" t="s">
        <v>44</v>
      </c>
      <c r="O1902" s="35"/>
      <c r="P1902" s="201">
        <f>O1902*H1902</f>
        <v>0</v>
      </c>
      <c r="Q1902" s="201">
        <v>0.0061</v>
      </c>
      <c r="R1902" s="201">
        <f>Q1902*H1902</f>
        <v>0.1369267</v>
      </c>
      <c r="S1902" s="201">
        <v>0</v>
      </c>
      <c r="T1902" s="202">
        <f>S1902*H1902</f>
        <v>0</v>
      </c>
      <c r="AR1902" s="17" t="s">
        <v>371</v>
      </c>
      <c r="AT1902" s="17" t="s">
        <v>209</v>
      </c>
      <c r="AU1902" s="17" t="s">
        <v>81</v>
      </c>
      <c r="AY1902" s="17" t="s">
        <v>159</v>
      </c>
      <c r="BE1902" s="203">
        <f>IF(N1902="základní",J1902,0)</f>
        <v>0</v>
      </c>
      <c r="BF1902" s="203">
        <f>IF(N1902="snížená",J1902,0)</f>
        <v>0</v>
      </c>
      <c r="BG1902" s="203">
        <f>IF(N1902="zákl. přenesená",J1902,0)</f>
        <v>0</v>
      </c>
      <c r="BH1902" s="203">
        <f>IF(N1902="sníž. přenesená",J1902,0)</f>
        <v>0</v>
      </c>
      <c r="BI1902" s="203">
        <f>IF(N1902="nulová",J1902,0)</f>
        <v>0</v>
      </c>
      <c r="BJ1902" s="17" t="s">
        <v>22</v>
      </c>
      <c r="BK1902" s="203">
        <f>ROUND(I1902*H1902,2)</f>
        <v>0</v>
      </c>
      <c r="BL1902" s="17" t="s">
        <v>255</v>
      </c>
      <c r="BM1902" s="17" t="s">
        <v>1943</v>
      </c>
    </row>
    <row r="1903" spans="2:51" s="12" customFormat="1" ht="27">
      <c r="B1903" s="204"/>
      <c r="C1903" s="205"/>
      <c r="D1903" s="206" t="s">
        <v>168</v>
      </c>
      <c r="E1903" s="207" t="s">
        <v>20</v>
      </c>
      <c r="F1903" s="208" t="s">
        <v>1881</v>
      </c>
      <c r="G1903" s="205"/>
      <c r="H1903" s="209" t="s">
        <v>20</v>
      </c>
      <c r="I1903" s="210"/>
      <c r="J1903" s="205"/>
      <c r="K1903" s="205"/>
      <c r="L1903" s="211"/>
      <c r="M1903" s="212"/>
      <c r="N1903" s="213"/>
      <c r="O1903" s="213"/>
      <c r="P1903" s="213"/>
      <c r="Q1903" s="213"/>
      <c r="R1903" s="213"/>
      <c r="S1903" s="213"/>
      <c r="T1903" s="214"/>
      <c r="AT1903" s="215" t="s">
        <v>168</v>
      </c>
      <c r="AU1903" s="215" t="s">
        <v>81</v>
      </c>
      <c r="AV1903" s="12" t="s">
        <v>22</v>
      </c>
      <c r="AW1903" s="12" t="s">
        <v>37</v>
      </c>
      <c r="AX1903" s="12" t="s">
        <v>73</v>
      </c>
      <c r="AY1903" s="215" t="s">
        <v>159</v>
      </c>
    </row>
    <row r="1904" spans="2:51" s="12" customFormat="1" ht="13.5">
      <c r="B1904" s="204"/>
      <c r="C1904" s="205"/>
      <c r="D1904" s="206" t="s">
        <v>168</v>
      </c>
      <c r="E1904" s="207" t="s">
        <v>20</v>
      </c>
      <c r="F1904" s="208" t="s">
        <v>170</v>
      </c>
      <c r="G1904" s="205"/>
      <c r="H1904" s="209" t="s">
        <v>20</v>
      </c>
      <c r="I1904" s="210"/>
      <c r="J1904" s="205"/>
      <c r="K1904" s="205"/>
      <c r="L1904" s="211"/>
      <c r="M1904" s="212"/>
      <c r="N1904" s="213"/>
      <c r="O1904" s="213"/>
      <c r="P1904" s="213"/>
      <c r="Q1904" s="213"/>
      <c r="R1904" s="213"/>
      <c r="S1904" s="213"/>
      <c r="T1904" s="214"/>
      <c r="AT1904" s="215" t="s">
        <v>168</v>
      </c>
      <c r="AU1904" s="215" t="s">
        <v>81</v>
      </c>
      <c r="AV1904" s="12" t="s">
        <v>22</v>
      </c>
      <c r="AW1904" s="12" t="s">
        <v>37</v>
      </c>
      <c r="AX1904" s="12" t="s">
        <v>73</v>
      </c>
      <c r="AY1904" s="215" t="s">
        <v>159</v>
      </c>
    </row>
    <row r="1905" spans="2:51" s="12" customFormat="1" ht="13.5">
      <c r="B1905" s="204"/>
      <c r="C1905" s="205"/>
      <c r="D1905" s="206" t="s">
        <v>168</v>
      </c>
      <c r="E1905" s="207" t="s">
        <v>20</v>
      </c>
      <c r="F1905" s="208" t="s">
        <v>1944</v>
      </c>
      <c r="G1905" s="205"/>
      <c r="H1905" s="209" t="s">
        <v>20</v>
      </c>
      <c r="I1905" s="210"/>
      <c r="J1905" s="205"/>
      <c r="K1905" s="205"/>
      <c r="L1905" s="211"/>
      <c r="M1905" s="212"/>
      <c r="N1905" s="213"/>
      <c r="O1905" s="213"/>
      <c r="P1905" s="213"/>
      <c r="Q1905" s="213"/>
      <c r="R1905" s="213"/>
      <c r="S1905" s="213"/>
      <c r="T1905" s="214"/>
      <c r="AT1905" s="215" t="s">
        <v>168</v>
      </c>
      <c r="AU1905" s="215" t="s">
        <v>81</v>
      </c>
      <c r="AV1905" s="12" t="s">
        <v>22</v>
      </c>
      <c r="AW1905" s="12" t="s">
        <v>37</v>
      </c>
      <c r="AX1905" s="12" t="s">
        <v>73</v>
      </c>
      <c r="AY1905" s="215" t="s">
        <v>159</v>
      </c>
    </row>
    <row r="1906" spans="2:51" s="12" customFormat="1" ht="13.5">
      <c r="B1906" s="204"/>
      <c r="C1906" s="205"/>
      <c r="D1906" s="206" t="s">
        <v>168</v>
      </c>
      <c r="E1906" s="207" t="s">
        <v>20</v>
      </c>
      <c r="F1906" s="208" t="s">
        <v>1945</v>
      </c>
      <c r="G1906" s="205"/>
      <c r="H1906" s="209" t="s">
        <v>20</v>
      </c>
      <c r="I1906" s="210"/>
      <c r="J1906" s="205"/>
      <c r="K1906" s="205"/>
      <c r="L1906" s="211"/>
      <c r="M1906" s="212"/>
      <c r="N1906" s="213"/>
      <c r="O1906" s="213"/>
      <c r="P1906" s="213"/>
      <c r="Q1906" s="213"/>
      <c r="R1906" s="213"/>
      <c r="S1906" s="213"/>
      <c r="T1906" s="214"/>
      <c r="AT1906" s="215" t="s">
        <v>168</v>
      </c>
      <c r="AU1906" s="215" t="s">
        <v>81</v>
      </c>
      <c r="AV1906" s="12" t="s">
        <v>22</v>
      </c>
      <c r="AW1906" s="12" t="s">
        <v>37</v>
      </c>
      <c r="AX1906" s="12" t="s">
        <v>73</v>
      </c>
      <c r="AY1906" s="215" t="s">
        <v>159</v>
      </c>
    </row>
    <row r="1907" spans="2:51" s="12" customFormat="1" ht="13.5">
      <c r="B1907" s="204"/>
      <c r="C1907" s="205"/>
      <c r="D1907" s="206" t="s">
        <v>168</v>
      </c>
      <c r="E1907" s="207" t="s">
        <v>20</v>
      </c>
      <c r="F1907" s="208" t="s">
        <v>1946</v>
      </c>
      <c r="G1907" s="205"/>
      <c r="H1907" s="209" t="s">
        <v>20</v>
      </c>
      <c r="I1907" s="210"/>
      <c r="J1907" s="205"/>
      <c r="K1907" s="205"/>
      <c r="L1907" s="211"/>
      <c r="M1907" s="212"/>
      <c r="N1907" s="213"/>
      <c r="O1907" s="213"/>
      <c r="P1907" s="213"/>
      <c r="Q1907" s="213"/>
      <c r="R1907" s="213"/>
      <c r="S1907" s="213"/>
      <c r="T1907" s="214"/>
      <c r="AT1907" s="215" t="s">
        <v>168</v>
      </c>
      <c r="AU1907" s="215" t="s">
        <v>81</v>
      </c>
      <c r="AV1907" s="12" t="s">
        <v>22</v>
      </c>
      <c r="AW1907" s="12" t="s">
        <v>37</v>
      </c>
      <c r="AX1907" s="12" t="s">
        <v>73</v>
      </c>
      <c r="AY1907" s="215" t="s">
        <v>159</v>
      </c>
    </row>
    <row r="1908" spans="2:51" s="12" customFormat="1" ht="13.5">
      <c r="B1908" s="204"/>
      <c r="C1908" s="205"/>
      <c r="D1908" s="206" t="s">
        <v>168</v>
      </c>
      <c r="E1908" s="207" t="s">
        <v>20</v>
      </c>
      <c r="F1908" s="208" t="s">
        <v>170</v>
      </c>
      <c r="G1908" s="205"/>
      <c r="H1908" s="209" t="s">
        <v>20</v>
      </c>
      <c r="I1908" s="210"/>
      <c r="J1908" s="205"/>
      <c r="K1908" s="205"/>
      <c r="L1908" s="211"/>
      <c r="M1908" s="212"/>
      <c r="N1908" s="213"/>
      <c r="O1908" s="213"/>
      <c r="P1908" s="213"/>
      <c r="Q1908" s="213"/>
      <c r="R1908" s="213"/>
      <c r="S1908" s="213"/>
      <c r="T1908" s="214"/>
      <c r="AT1908" s="215" t="s">
        <v>168</v>
      </c>
      <c r="AU1908" s="215" t="s">
        <v>81</v>
      </c>
      <c r="AV1908" s="12" t="s">
        <v>22</v>
      </c>
      <c r="AW1908" s="12" t="s">
        <v>37</v>
      </c>
      <c r="AX1908" s="12" t="s">
        <v>73</v>
      </c>
      <c r="AY1908" s="215" t="s">
        <v>159</v>
      </c>
    </row>
    <row r="1909" spans="2:51" s="13" customFormat="1" ht="13.5">
      <c r="B1909" s="216"/>
      <c r="C1909" s="217"/>
      <c r="D1909" s="218" t="s">
        <v>168</v>
      </c>
      <c r="E1909" s="219" t="s">
        <v>20</v>
      </c>
      <c r="F1909" s="220" t="s">
        <v>1947</v>
      </c>
      <c r="G1909" s="217"/>
      <c r="H1909" s="221">
        <v>22.447</v>
      </c>
      <c r="I1909" s="222"/>
      <c r="J1909" s="217"/>
      <c r="K1909" s="217"/>
      <c r="L1909" s="223"/>
      <c r="M1909" s="224"/>
      <c r="N1909" s="225"/>
      <c r="O1909" s="225"/>
      <c r="P1909" s="225"/>
      <c r="Q1909" s="225"/>
      <c r="R1909" s="225"/>
      <c r="S1909" s="225"/>
      <c r="T1909" s="226"/>
      <c r="AT1909" s="227" t="s">
        <v>168</v>
      </c>
      <c r="AU1909" s="227" t="s">
        <v>81</v>
      </c>
      <c r="AV1909" s="13" t="s">
        <v>81</v>
      </c>
      <c r="AW1909" s="13" t="s">
        <v>37</v>
      </c>
      <c r="AX1909" s="13" t="s">
        <v>73</v>
      </c>
      <c r="AY1909" s="227" t="s">
        <v>159</v>
      </c>
    </row>
    <row r="1910" spans="2:65" s="1" customFormat="1" ht="22.5" customHeight="1">
      <c r="B1910" s="34"/>
      <c r="C1910" s="192" t="s">
        <v>1948</v>
      </c>
      <c r="D1910" s="192" t="s">
        <v>161</v>
      </c>
      <c r="E1910" s="193" t="s">
        <v>1949</v>
      </c>
      <c r="F1910" s="194" t="s">
        <v>1950</v>
      </c>
      <c r="G1910" s="195" t="s">
        <v>489</v>
      </c>
      <c r="H1910" s="196">
        <v>30</v>
      </c>
      <c r="I1910" s="197"/>
      <c r="J1910" s="198">
        <f>ROUND(I1910*H1910,2)</f>
        <v>0</v>
      </c>
      <c r="K1910" s="194" t="s">
        <v>20</v>
      </c>
      <c r="L1910" s="54"/>
      <c r="M1910" s="199" t="s">
        <v>20</v>
      </c>
      <c r="N1910" s="200" t="s">
        <v>44</v>
      </c>
      <c r="O1910" s="35"/>
      <c r="P1910" s="201">
        <f>O1910*H1910</f>
        <v>0</v>
      </c>
      <c r="Q1910" s="201">
        <v>0</v>
      </c>
      <c r="R1910" s="201">
        <f>Q1910*H1910</f>
        <v>0</v>
      </c>
      <c r="S1910" s="201">
        <v>0</v>
      </c>
      <c r="T1910" s="202">
        <f>S1910*H1910</f>
        <v>0</v>
      </c>
      <c r="AR1910" s="17" t="s">
        <v>255</v>
      </c>
      <c r="AT1910" s="17" t="s">
        <v>161</v>
      </c>
      <c r="AU1910" s="17" t="s">
        <v>81</v>
      </c>
      <c r="AY1910" s="17" t="s">
        <v>159</v>
      </c>
      <c r="BE1910" s="203">
        <f>IF(N1910="základní",J1910,0)</f>
        <v>0</v>
      </c>
      <c r="BF1910" s="203">
        <f>IF(N1910="snížená",J1910,0)</f>
        <v>0</v>
      </c>
      <c r="BG1910" s="203">
        <f>IF(N1910="zákl. přenesená",J1910,0)</f>
        <v>0</v>
      </c>
      <c r="BH1910" s="203">
        <f>IF(N1910="sníž. přenesená",J1910,0)</f>
        <v>0</v>
      </c>
      <c r="BI1910" s="203">
        <f>IF(N1910="nulová",J1910,0)</f>
        <v>0</v>
      </c>
      <c r="BJ1910" s="17" t="s">
        <v>22</v>
      </c>
      <c r="BK1910" s="203">
        <f>ROUND(I1910*H1910,2)</f>
        <v>0</v>
      </c>
      <c r="BL1910" s="17" t="s">
        <v>255</v>
      </c>
      <c r="BM1910" s="17" t="s">
        <v>1951</v>
      </c>
    </row>
    <row r="1911" spans="2:51" s="12" customFormat="1" ht="27">
      <c r="B1911" s="204"/>
      <c r="C1911" s="205"/>
      <c r="D1911" s="206" t="s">
        <v>168</v>
      </c>
      <c r="E1911" s="207" t="s">
        <v>20</v>
      </c>
      <c r="F1911" s="208" t="s">
        <v>1881</v>
      </c>
      <c r="G1911" s="205"/>
      <c r="H1911" s="209" t="s">
        <v>20</v>
      </c>
      <c r="I1911" s="210"/>
      <c r="J1911" s="205"/>
      <c r="K1911" s="205"/>
      <c r="L1911" s="211"/>
      <c r="M1911" s="212"/>
      <c r="N1911" s="213"/>
      <c r="O1911" s="213"/>
      <c r="P1911" s="213"/>
      <c r="Q1911" s="213"/>
      <c r="R1911" s="213"/>
      <c r="S1911" s="213"/>
      <c r="T1911" s="214"/>
      <c r="AT1911" s="215" t="s">
        <v>168</v>
      </c>
      <c r="AU1911" s="215" t="s">
        <v>81</v>
      </c>
      <c r="AV1911" s="12" t="s">
        <v>22</v>
      </c>
      <c r="AW1911" s="12" t="s">
        <v>37</v>
      </c>
      <c r="AX1911" s="12" t="s">
        <v>73</v>
      </c>
      <c r="AY1911" s="215" t="s">
        <v>159</v>
      </c>
    </row>
    <row r="1912" spans="2:51" s="12" customFormat="1" ht="13.5">
      <c r="B1912" s="204"/>
      <c r="C1912" s="205"/>
      <c r="D1912" s="206" t="s">
        <v>168</v>
      </c>
      <c r="E1912" s="207" t="s">
        <v>20</v>
      </c>
      <c r="F1912" s="208" t="s">
        <v>170</v>
      </c>
      <c r="G1912" s="205"/>
      <c r="H1912" s="209" t="s">
        <v>20</v>
      </c>
      <c r="I1912" s="210"/>
      <c r="J1912" s="205"/>
      <c r="K1912" s="205"/>
      <c r="L1912" s="211"/>
      <c r="M1912" s="212"/>
      <c r="N1912" s="213"/>
      <c r="O1912" s="213"/>
      <c r="P1912" s="213"/>
      <c r="Q1912" s="213"/>
      <c r="R1912" s="213"/>
      <c r="S1912" s="213"/>
      <c r="T1912" s="214"/>
      <c r="AT1912" s="215" t="s">
        <v>168</v>
      </c>
      <c r="AU1912" s="215" t="s">
        <v>81</v>
      </c>
      <c r="AV1912" s="12" t="s">
        <v>22</v>
      </c>
      <c r="AW1912" s="12" t="s">
        <v>37</v>
      </c>
      <c r="AX1912" s="12" t="s">
        <v>73</v>
      </c>
      <c r="AY1912" s="215" t="s">
        <v>159</v>
      </c>
    </row>
    <row r="1913" spans="2:51" s="12" customFormat="1" ht="13.5">
      <c r="B1913" s="204"/>
      <c r="C1913" s="205"/>
      <c r="D1913" s="206" t="s">
        <v>168</v>
      </c>
      <c r="E1913" s="207" t="s">
        <v>20</v>
      </c>
      <c r="F1913" s="208" t="s">
        <v>341</v>
      </c>
      <c r="G1913" s="205"/>
      <c r="H1913" s="209" t="s">
        <v>20</v>
      </c>
      <c r="I1913" s="210"/>
      <c r="J1913" s="205"/>
      <c r="K1913" s="205"/>
      <c r="L1913" s="211"/>
      <c r="M1913" s="212"/>
      <c r="N1913" s="213"/>
      <c r="O1913" s="213"/>
      <c r="P1913" s="213"/>
      <c r="Q1913" s="213"/>
      <c r="R1913" s="213"/>
      <c r="S1913" s="213"/>
      <c r="T1913" s="214"/>
      <c r="AT1913" s="215" t="s">
        <v>168</v>
      </c>
      <c r="AU1913" s="215" t="s">
        <v>81</v>
      </c>
      <c r="AV1913" s="12" t="s">
        <v>22</v>
      </c>
      <c r="AW1913" s="12" t="s">
        <v>37</v>
      </c>
      <c r="AX1913" s="12" t="s">
        <v>73</v>
      </c>
      <c r="AY1913" s="215" t="s">
        <v>159</v>
      </c>
    </row>
    <row r="1914" spans="2:51" s="13" customFormat="1" ht="13.5">
      <c r="B1914" s="216"/>
      <c r="C1914" s="217"/>
      <c r="D1914" s="218" t="s">
        <v>168</v>
      </c>
      <c r="E1914" s="219" t="s">
        <v>20</v>
      </c>
      <c r="F1914" s="220" t="s">
        <v>1952</v>
      </c>
      <c r="G1914" s="217"/>
      <c r="H1914" s="221">
        <v>30</v>
      </c>
      <c r="I1914" s="222"/>
      <c r="J1914" s="217"/>
      <c r="K1914" s="217"/>
      <c r="L1914" s="223"/>
      <c r="M1914" s="224"/>
      <c r="N1914" s="225"/>
      <c r="O1914" s="225"/>
      <c r="P1914" s="225"/>
      <c r="Q1914" s="225"/>
      <c r="R1914" s="225"/>
      <c r="S1914" s="225"/>
      <c r="T1914" s="226"/>
      <c r="AT1914" s="227" t="s">
        <v>168</v>
      </c>
      <c r="AU1914" s="227" t="s">
        <v>81</v>
      </c>
      <c r="AV1914" s="13" t="s">
        <v>81</v>
      </c>
      <c r="AW1914" s="13" t="s">
        <v>37</v>
      </c>
      <c r="AX1914" s="13" t="s">
        <v>73</v>
      </c>
      <c r="AY1914" s="227" t="s">
        <v>159</v>
      </c>
    </row>
    <row r="1915" spans="2:65" s="1" customFormat="1" ht="22.5" customHeight="1">
      <c r="B1915" s="34"/>
      <c r="C1915" s="192" t="s">
        <v>1953</v>
      </c>
      <c r="D1915" s="192" t="s">
        <v>161</v>
      </c>
      <c r="E1915" s="193" t="s">
        <v>1954</v>
      </c>
      <c r="F1915" s="194" t="s">
        <v>1955</v>
      </c>
      <c r="G1915" s="195" t="s">
        <v>489</v>
      </c>
      <c r="H1915" s="196">
        <v>8</v>
      </c>
      <c r="I1915" s="197"/>
      <c r="J1915" s="198">
        <f>ROUND(I1915*H1915,2)</f>
        <v>0</v>
      </c>
      <c r="K1915" s="194" t="s">
        <v>20</v>
      </c>
      <c r="L1915" s="54"/>
      <c r="M1915" s="199" t="s">
        <v>20</v>
      </c>
      <c r="N1915" s="200" t="s">
        <v>44</v>
      </c>
      <c r="O1915" s="35"/>
      <c r="P1915" s="201">
        <f>O1915*H1915</f>
        <v>0</v>
      </c>
      <c r="Q1915" s="201">
        <v>0</v>
      </c>
      <c r="R1915" s="201">
        <f>Q1915*H1915</f>
        <v>0</v>
      </c>
      <c r="S1915" s="201">
        <v>0</v>
      </c>
      <c r="T1915" s="202">
        <f>S1915*H1915</f>
        <v>0</v>
      </c>
      <c r="AR1915" s="17" t="s">
        <v>255</v>
      </c>
      <c r="AT1915" s="17" t="s">
        <v>161</v>
      </c>
      <c r="AU1915" s="17" t="s">
        <v>81</v>
      </c>
      <c r="AY1915" s="17" t="s">
        <v>159</v>
      </c>
      <c r="BE1915" s="203">
        <f>IF(N1915="základní",J1915,0)</f>
        <v>0</v>
      </c>
      <c r="BF1915" s="203">
        <f>IF(N1915="snížená",J1915,0)</f>
        <v>0</v>
      </c>
      <c r="BG1915" s="203">
        <f>IF(N1915="zákl. přenesená",J1915,0)</f>
        <v>0</v>
      </c>
      <c r="BH1915" s="203">
        <f>IF(N1915="sníž. přenesená",J1915,0)</f>
        <v>0</v>
      </c>
      <c r="BI1915" s="203">
        <f>IF(N1915="nulová",J1915,0)</f>
        <v>0</v>
      </c>
      <c r="BJ1915" s="17" t="s">
        <v>22</v>
      </c>
      <c r="BK1915" s="203">
        <f>ROUND(I1915*H1915,2)</f>
        <v>0</v>
      </c>
      <c r="BL1915" s="17" t="s">
        <v>255</v>
      </c>
      <c r="BM1915" s="17" t="s">
        <v>1956</v>
      </c>
    </row>
    <row r="1916" spans="2:51" s="12" customFormat="1" ht="27">
      <c r="B1916" s="204"/>
      <c r="C1916" s="205"/>
      <c r="D1916" s="206" t="s">
        <v>168</v>
      </c>
      <c r="E1916" s="207" t="s">
        <v>20</v>
      </c>
      <c r="F1916" s="208" t="s">
        <v>1881</v>
      </c>
      <c r="G1916" s="205"/>
      <c r="H1916" s="209" t="s">
        <v>20</v>
      </c>
      <c r="I1916" s="210"/>
      <c r="J1916" s="205"/>
      <c r="K1916" s="205"/>
      <c r="L1916" s="211"/>
      <c r="M1916" s="212"/>
      <c r="N1916" s="213"/>
      <c r="O1916" s="213"/>
      <c r="P1916" s="213"/>
      <c r="Q1916" s="213"/>
      <c r="R1916" s="213"/>
      <c r="S1916" s="213"/>
      <c r="T1916" s="214"/>
      <c r="AT1916" s="215" t="s">
        <v>168</v>
      </c>
      <c r="AU1916" s="215" t="s">
        <v>81</v>
      </c>
      <c r="AV1916" s="12" t="s">
        <v>22</v>
      </c>
      <c r="AW1916" s="12" t="s">
        <v>37</v>
      </c>
      <c r="AX1916" s="12" t="s">
        <v>73</v>
      </c>
      <c r="AY1916" s="215" t="s">
        <v>159</v>
      </c>
    </row>
    <row r="1917" spans="2:51" s="12" customFormat="1" ht="13.5">
      <c r="B1917" s="204"/>
      <c r="C1917" s="205"/>
      <c r="D1917" s="206" t="s">
        <v>168</v>
      </c>
      <c r="E1917" s="207" t="s">
        <v>20</v>
      </c>
      <c r="F1917" s="208" t="s">
        <v>170</v>
      </c>
      <c r="G1917" s="205"/>
      <c r="H1917" s="209" t="s">
        <v>20</v>
      </c>
      <c r="I1917" s="210"/>
      <c r="J1917" s="205"/>
      <c r="K1917" s="205"/>
      <c r="L1917" s="211"/>
      <c r="M1917" s="212"/>
      <c r="N1917" s="213"/>
      <c r="O1917" s="213"/>
      <c r="P1917" s="213"/>
      <c r="Q1917" s="213"/>
      <c r="R1917" s="213"/>
      <c r="S1917" s="213"/>
      <c r="T1917" s="214"/>
      <c r="AT1917" s="215" t="s">
        <v>168</v>
      </c>
      <c r="AU1917" s="215" t="s">
        <v>81</v>
      </c>
      <c r="AV1917" s="12" t="s">
        <v>22</v>
      </c>
      <c r="AW1917" s="12" t="s">
        <v>37</v>
      </c>
      <c r="AX1917" s="12" t="s">
        <v>73</v>
      </c>
      <c r="AY1917" s="215" t="s">
        <v>159</v>
      </c>
    </row>
    <row r="1918" spans="2:51" s="12" customFormat="1" ht="13.5">
      <c r="B1918" s="204"/>
      <c r="C1918" s="205"/>
      <c r="D1918" s="206" t="s">
        <v>168</v>
      </c>
      <c r="E1918" s="207" t="s">
        <v>20</v>
      </c>
      <c r="F1918" s="208" t="s">
        <v>1957</v>
      </c>
      <c r="G1918" s="205"/>
      <c r="H1918" s="209" t="s">
        <v>20</v>
      </c>
      <c r="I1918" s="210"/>
      <c r="J1918" s="205"/>
      <c r="K1918" s="205"/>
      <c r="L1918" s="211"/>
      <c r="M1918" s="212"/>
      <c r="N1918" s="213"/>
      <c r="O1918" s="213"/>
      <c r="P1918" s="213"/>
      <c r="Q1918" s="213"/>
      <c r="R1918" s="213"/>
      <c r="S1918" s="213"/>
      <c r="T1918" s="214"/>
      <c r="AT1918" s="215" t="s">
        <v>168</v>
      </c>
      <c r="AU1918" s="215" t="s">
        <v>81</v>
      </c>
      <c r="AV1918" s="12" t="s">
        <v>22</v>
      </c>
      <c r="AW1918" s="12" t="s">
        <v>37</v>
      </c>
      <c r="AX1918" s="12" t="s">
        <v>73</v>
      </c>
      <c r="AY1918" s="215" t="s">
        <v>159</v>
      </c>
    </row>
    <row r="1919" spans="2:51" s="13" customFormat="1" ht="13.5">
      <c r="B1919" s="216"/>
      <c r="C1919" s="217"/>
      <c r="D1919" s="218" t="s">
        <v>168</v>
      </c>
      <c r="E1919" s="219" t="s">
        <v>20</v>
      </c>
      <c r="F1919" s="220" t="s">
        <v>1958</v>
      </c>
      <c r="G1919" s="217"/>
      <c r="H1919" s="221">
        <v>8</v>
      </c>
      <c r="I1919" s="222"/>
      <c r="J1919" s="217"/>
      <c r="K1919" s="217"/>
      <c r="L1919" s="223"/>
      <c r="M1919" s="224"/>
      <c r="N1919" s="225"/>
      <c r="O1919" s="225"/>
      <c r="P1919" s="225"/>
      <c r="Q1919" s="225"/>
      <c r="R1919" s="225"/>
      <c r="S1919" s="225"/>
      <c r="T1919" s="226"/>
      <c r="AT1919" s="227" t="s">
        <v>168</v>
      </c>
      <c r="AU1919" s="227" t="s">
        <v>81</v>
      </c>
      <c r="AV1919" s="13" t="s">
        <v>81</v>
      </c>
      <c r="AW1919" s="13" t="s">
        <v>37</v>
      </c>
      <c r="AX1919" s="13" t="s">
        <v>73</v>
      </c>
      <c r="AY1919" s="227" t="s">
        <v>159</v>
      </c>
    </row>
    <row r="1920" spans="2:65" s="1" customFormat="1" ht="22.5" customHeight="1">
      <c r="B1920" s="34"/>
      <c r="C1920" s="192" t="s">
        <v>1959</v>
      </c>
      <c r="D1920" s="192" t="s">
        <v>161</v>
      </c>
      <c r="E1920" s="193" t="s">
        <v>1960</v>
      </c>
      <c r="F1920" s="194" t="s">
        <v>1961</v>
      </c>
      <c r="G1920" s="195" t="s">
        <v>1873</v>
      </c>
      <c r="H1920" s="246"/>
      <c r="I1920" s="197"/>
      <c r="J1920" s="198">
        <f>ROUND(I1920*H1920,2)</f>
        <v>0</v>
      </c>
      <c r="K1920" s="194" t="s">
        <v>165</v>
      </c>
      <c r="L1920" s="54"/>
      <c r="M1920" s="199" t="s">
        <v>20</v>
      </c>
      <c r="N1920" s="200" t="s">
        <v>44</v>
      </c>
      <c r="O1920" s="35"/>
      <c r="P1920" s="201">
        <f>O1920*H1920</f>
        <v>0</v>
      </c>
      <c r="Q1920" s="201">
        <v>0</v>
      </c>
      <c r="R1920" s="201">
        <f>Q1920*H1920</f>
        <v>0</v>
      </c>
      <c r="S1920" s="201">
        <v>0</v>
      </c>
      <c r="T1920" s="202">
        <f>S1920*H1920</f>
        <v>0</v>
      </c>
      <c r="AR1920" s="17" t="s">
        <v>255</v>
      </c>
      <c r="AT1920" s="17" t="s">
        <v>161</v>
      </c>
      <c r="AU1920" s="17" t="s">
        <v>81</v>
      </c>
      <c r="AY1920" s="17" t="s">
        <v>159</v>
      </c>
      <c r="BE1920" s="203">
        <f>IF(N1920="základní",J1920,0)</f>
        <v>0</v>
      </c>
      <c r="BF1920" s="203">
        <f>IF(N1920="snížená",J1920,0)</f>
        <v>0</v>
      </c>
      <c r="BG1920" s="203">
        <f>IF(N1920="zákl. přenesená",J1920,0)</f>
        <v>0</v>
      </c>
      <c r="BH1920" s="203">
        <f>IF(N1920="sníž. přenesená",J1920,0)</f>
        <v>0</v>
      </c>
      <c r="BI1920" s="203">
        <f>IF(N1920="nulová",J1920,0)</f>
        <v>0</v>
      </c>
      <c r="BJ1920" s="17" t="s">
        <v>22</v>
      </c>
      <c r="BK1920" s="203">
        <f>ROUND(I1920*H1920,2)</f>
        <v>0</v>
      </c>
      <c r="BL1920" s="17" t="s">
        <v>255</v>
      </c>
      <c r="BM1920" s="17" t="s">
        <v>1962</v>
      </c>
    </row>
    <row r="1921" spans="2:63" s="11" customFormat="1" ht="29.85" customHeight="1">
      <c r="B1921" s="175"/>
      <c r="C1921" s="176"/>
      <c r="D1921" s="189" t="s">
        <v>72</v>
      </c>
      <c r="E1921" s="190" t="s">
        <v>1963</v>
      </c>
      <c r="F1921" s="190" t="s">
        <v>1964</v>
      </c>
      <c r="G1921" s="176"/>
      <c r="H1921" s="176"/>
      <c r="I1921" s="179"/>
      <c r="J1921" s="191">
        <f>BK1921</f>
        <v>0</v>
      </c>
      <c r="K1921" s="176"/>
      <c r="L1921" s="181"/>
      <c r="M1921" s="182"/>
      <c r="N1921" s="183"/>
      <c r="O1921" s="183"/>
      <c r="P1921" s="184">
        <f>SUM(P1922:P2070)</f>
        <v>0</v>
      </c>
      <c r="Q1921" s="183"/>
      <c r="R1921" s="184">
        <f>SUM(R1922:R2070)</f>
        <v>1.3364214300000004</v>
      </c>
      <c r="S1921" s="183"/>
      <c r="T1921" s="185">
        <f>SUM(T1922:T2070)</f>
        <v>0</v>
      </c>
      <c r="AR1921" s="186" t="s">
        <v>81</v>
      </c>
      <c r="AT1921" s="187" t="s">
        <v>72</v>
      </c>
      <c r="AU1921" s="187" t="s">
        <v>22</v>
      </c>
      <c r="AY1921" s="186" t="s">
        <v>159</v>
      </c>
      <c r="BK1921" s="188">
        <f>SUM(BK1922:BK2070)</f>
        <v>0</v>
      </c>
    </row>
    <row r="1922" spans="2:65" s="1" customFormat="1" ht="22.5" customHeight="1">
      <c r="B1922" s="34"/>
      <c r="C1922" s="192" t="s">
        <v>1965</v>
      </c>
      <c r="D1922" s="192" t="s">
        <v>161</v>
      </c>
      <c r="E1922" s="193" t="s">
        <v>1966</v>
      </c>
      <c r="F1922" s="194" t="s">
        <v>1967</v>
      </c>
      <c r="G1922" s="195" t="s">
        <v>235</v>
      </c>
      <c r="H1922" s="196">
        <v>231.481</v>
      </c>
      <c r="I1922" s="197"/>
      <c r="J1922" s="198">
        <f>ROUND(I1922*H1922,2)</f>
        <v>0</v>
      </c>
      <c r="K1922" s="194" t="s">
        <v>165</v>
      </c>
      <c r="L1922" s="54"/>
      <c r="M1922" s="199" t="s">
        <v>20</v>
      </c>
      <c r="N1922" s="200" t="s">
        <v>44</v>
      </c>
      <c r="O1922" s="35"/>
      <c r="P1922" s="201">
        <f>O1922*H1922</f>
        <v>0</v>
      </c>
      <c r="Q1922" s="201">
        <v>0</v>
      </c>
      <c r="R1922" s="201">
        <f>Q1922*H1922</f>
        <v>0</v>
      </c>
      <c r="S1922" s="201">
        <v>0</v>
      </c>
      <c r="T1922" s="202">
        <f>S1922*H1922</f>
        <v>0</v>
      </c>
      <c r="AR1922" s="17" t="s">
        <v>255</v>
      </c>
      <c r="AT1922" s="17" t="s">
        <v>161</v>
      </c>
      <c r="AU1922" s="17" t="s">
        <v>81</v>
      </c>
      <c r="AY1922" s="17" t="s">
        <v>159</v>
      </c>
      <c r="BE1922" s="203">
        <f>IF(N1922="základní",J1922,0)</f>
        <v>0</v>
      </c>
      <c r="BF1922" s="203">
        <f>IF(N1922="snížená",J1922,0)</f>
        <v>0</v>
      </c>
      <c r="BG1922" s="203">
        <f>IF(N1922="zákl. přenesená",J1922,0)</f>
        <v>0</v>
      </c>
      <c r="BH1922" s="203">
        <f>IF(N1922="sníž. přenesená",J1922,0)</f>
        <v>0</v>
      </c>
      <c r="BI1922" s="203">
        <f>IF(N1922="nulová",J1922,0)</f>
        <v>0</v>
      </c>
      <c r="BJ1922" s="17" t="s">
        <v>22</v>
      </c>
      <c r="BK1922" s="203">
        <f>ROUND(I1922*H1922,2)</f>
        <v>0</v>
      </c>
      <c r="BL1922" s="17" t="s">
        <v>255</v>
      </c>
      <c r="BM1922" s="17" t="s">
        <v>1968</v>
      </c>
    </row>
    <row r="1923" spans="2:65" s="1" customFormat="1" ht="22.5" customHeight="1">
      <c r="B1923" s="34"/>
      <c r="C1923" s="228" t="s">
        <v>1969</v>
      </c>
      <c r="D1923" s="228" t="s">
        <v>209</v>
      </c>
      <c r="E1923" s="229" t="s">
        <v>1970</v>
      </c>
      <c r="F1923" s="230" t="s">
        <v>1971</v>
      </c>
      <c r="G1923" s="231" t="s">
        <v>235</v>
      </c>
      <c r="H1923" s="232">
        <v>147.869</v>
      </c>
      <c r="I1923" s="233"/>
      <c r="J1923" s="234">
        <f>ROUND(I1923*H1923,2)</f>
        <v>0</v>
      </c>
      <c r="K1923" s="230" t="s">
        <v>20</v>
      </c>
      <c r="L1923" s="235"/>
      <c r="M1923" s="236" t="s">
        <v>20</v>
      </c>
      <c r="N1923" s="237" t="s">
        <v>44</v>
      </c>
      <c r="O1923" s="35"/>
      <c r="P1923" s="201">
        <f>O1923*H1923</f>
        <v>0</v>
      </c>
      <c r="Q1923" s="201">
        <v>0.001</v>
      </c>
      <c r="R1923" s="201">
        <f>Q1923*H1923</f>
        <v>0.147869</v>
      </c>
      <c r="S1923" s="201">
        <v>0</v>
      </c>
      <c r="T1923" s="202">
        <f>S1923*H1923</f>
        <v>0</v>
      </c>
      <c r="AR1923" s="17" t="s">
        <v>371</v>
      </c>
      <c r="AT1923" s="17" t="s">
        <v>209</v>
      </c>
      <c r="AU1923" s="17" t="s">
        <v>81</v>
      </c>
      <c r="AY1923" s="17" t="s">
        <v>159</v>
      </c>
      <c r="BE1923" s="203">
        <f>IF(N1923="základní",J1923,0)</f>
        <v>0</v>
      </c>
      <c r="BF1923" s="203">
        <f>IF(N1923="snížená",J1923,0)</f>
        <v>0</v>
      </c>
      <c r="BG1923" s="203">
        <f>IF(N1923="zákl. přenesená",J1923,0)</f>
        <v>0</v>
      </c>
      <c r="BH1923" s="203">
        <f>IF(N1923="sníž. přenesená",J1923,0)</f>
        <v>0</v>
      </c>
      <c r="BI1923" s="203">
        <f>IF(N1923="nulová",J1923,0)</f>
        <v>0</v>
      </c>
      <c r="BJ1923" s="17" t="s">
        <v>22</v>
      </c>
      <c r="BK1923" s="203">
        <f>ROUND(I1923*H1923,2)</f>
        <v>0</v>
      </c>
      <c r="BL1923" s="17" t="s">
        <v>255</v>
      </c>
      <c r="BM1923" s="17" t="s">
        <v>1972</v>
      </c>
    </row>
    <row r="1924" spans="2:51" s="12" customFormat="1" ht="13.5">
      <c r="B1924" s="204"/>
      <c r="C1924" s="205"/>
      <c r="D1924" s="206" t="s">
        <v>168</v>
      </c>
      <c r="E1924" s="207" t="s">
        <v>20</v>
      </c>
      <c r="F1924" s="208" t="s">
        <v>1973</v>
      </c>
      <c r="G1924" s="205"/>
      <c r="H1924" s="209" t="s">
        <v>20</v>
      </c>
      <c r="I1924" s="210"/>
      <c r="J1924" s="205"/>
      <c r="K1924" s="205"/>
      <c r="L1924" s="211"/>
      <c r="M1924" s="212"/>
      <c r="N1924" s="213"/>
      <c r="O1924" s="213"/>
      <c r="P1924" s="213"/>
      <c r="Q1924" s="213"/>
      <c r="R1924" s="213"/>
      <c r="S1924" s="213"/>
      <c r="T1924" s="214"/>
      <c r="AT1924" s="215" t="s">
        <v>168</v>
      </c>
      <c r="AU1924" s="215" t="s">
        <v>81</v>
      </c>
      <c r="AV1924" s="12" t="s">
        <v>22</v>
      </c>
      <c r="AW1924" s="12" t="s">
        <v>37</v>
      </c>
      <c r="AX1924" s="12" t="s">
        <v>73</v>
      </c>
      <c r="AY1924" s="215" t="s">
        <v>159</v>
      </c>
    </row>
    <row r="1925" spans="2:51" s="12" customFormat="1" ht="13.5">
      <c r="B1925" s="204"/>
      <c r="C1925" s="205"/>
      <c r="D1925" s="206" t="s">
        <v>168</v>
      </c>
      <c r="E1925" s="207" t="s">
        <v>20</v>
      </c>
      <c r="F1925" s="208" t="s">
        <v>170</v>
      </c>
      <c r="G1925" s="205"/>
      <c r="H1925" s="209" t="s">
        <v>20</v>
      </c>
      <c r="I1925" s="210"/>
      <c r="J1925" s="205"/>
      <c r="K1925" s="205"/>
      <c r="L1925" s="211"/>
      <c r="M1925" s="212"/>
      <c r="N1925" s="213"/>
      <c r="O1925" s="213"/>
      <c r="P1925" s="213"/>
      <c r="Q1925" s="213"/>
      <c r="R1925" s="213"/>
      <c r="S1925" s="213"/>
      <c r="T1925" s="214"/>
      <c r="AT1925" s="215" t="s">
        <v>168</v>
      </c>
      <c r="AU1925" s="215" t="s">
        <v>81</v>
      </c>
      <c r="AV1925" s="12" t="s">
        <v>22</v>
      </c>
      <c r="AW1925" s="12" t="s">
        <v>37</v>
      </c>
      <c r="AX1925" s="12" t="s">
        <v>73</v>
      </c>
      <c r="AY1925" s="215" t="s">
        <v>159</v>
      </c>
    </row>
    <row r="1926" spans="2:51" s="12" customFormat="1" ht="13.5">
      <c r="B1926" s="204"/>
      <c r="C1926" s="205"/>
      <c r="D1926" s="206" t="s">
        <v>168</v>
      </c>
      <c r="E1926" s="207" t="s">
        <v>20</v>
      </c>
      <c r="F1926" s="208" t="s">
        <v>937</v>
      </c>
      <c r="G1926" s="205"/>
      <c r="H1926" s="209" t="s">
        <v>20</v>
      </c>
      <c r="I1926" s="210"/>
      <c r="J1926" s="205"/>
      <c r="K1926" s="205"/>
      <c r="L1926" s="211"/>
      <c r="M1926" s="212"/>
      <c r="N1926" s="213"/>
      <c r="O1926" s="213"/>
      <c r="P1926" s="213"/>
      <c r="Q1926" s="213"/>
      <c r="R1926" s="213"/>
      <c r="S1926" s="213"/>
      <c r="T1926" s="214"/>
      <c r="AT1926" s="215" t="s">
        <v>168</v>
      </c>
      <c r="AU1926" s="215" t="s">
        <v>81</v>
      </c>
      <c r="AV1926" s="12" t="s">
        <v>22</v>
      </c>
      <c r="AW1926" s="12" t="s">
        <v>37</v>
      </c>
      <c r="AX1926" s="12" t="s">
        <v>73</v>
      </c>
      <c r="AY1926" s="215" t="s">
        <v>159</v>
      </c>
    </row>
    <row r="1927" spans="2:51" s="12" customFormat="1" ht="13.5">
      <c r="B1927" s="204"/>
      <c r="C1927" s="205"/>
      <c r="D1927" s="206" t="s">
        <v>168</v>
      </c>
      <c r="E1927" s="207" t="s">
        <v>20</v>
      </c>
      <c r="F1927" s="208" t="s">
        <v>304</v>
      </c>
      <c r="G1927" s="205"/>
      <c r="H1927" s="209" t="s">
        <v>20</v>
      </c>
      <c r="I1927" s="210"/>
      <c r="J1927" s="205"/>
      <c r="K1927" s="205"/>
      <c r="L1927" s="211"/>
      <c r="M1927" s="212"/>
      <c r="N1927" s="213"/>
      <c r="O1927" s="213"/>
      <c r="P1927" s="213"/>
      <c r="Q1927" s="213"/>
      <c r="R1927" s="213"/>
      <c r="S1927" s="213"/>
      <c r="T1927" s="214"/>
      <c r="AT1927" s="215" t="s">
        <v>168</v>
      </c>
      <c r="AU1927" s="215" t="s">
        <v>81</v>
      </c>
      <c r="AV1927" s="12" t="s">
        <v>22</v>
      </c>
      <c r="AW1927" s="12" t="s">
        <v>37</v>
      </c>
      <c r="AX1927" s="12" t="s">
        <v>73</v>
      </c>
      <c r="AY1927" s="215" t="s">
        <v>159</v>
      </c>
    </row>
    <row r="1928" spans="2:51" s="13" customFormat="1" ht="13.5">
      <c r="B1928" s="216"/>
      <c r="C1928" s="217"/>
      <c r="D1928" s="206" t="s">
        <v>168</v>
      </c>
      <c r="E1928" s="240" t="s">
        <v>20</v>
      </c>
      <c r="F1928" s="238" t="s">
        <v>938</v>
      </c>
      <c r="G1928" s="217"/>
      <c r="H1928" s="239">
        <v>9.54</v>
      </c>
      <c r="I1928" s="222"/>
      <c r="J1928" s="217"/>
      <c r="K1928" s="217"/>
      <c r="L1928" s="223"/>
      <c r="M1928" s="224"/>
      <c r="N1928" s="225"/>
      <c r="O1928" s="225"/>
      <c r="P1928" s="225"/>
      <c r="Q1928" s="225"/>
      <c r="R1928" s="225"/>
      <c r="S1928" s="225"/>
      <c r="T1928" s="226"/>
      <c r="AT1928" s="227" t="s">
        <v>168</v>
      </c>
      <c r="AU1928" s="227" t="s">
        <v>81</v>
      </c>
      <c r="AV1928" s="13" t="s">
        <v>81</v>
      </c>
      <c r="AW1928" s="13" t="s">
        <v>37</v>
      </c>
      <c r="AX1928" s="13" t="s">
        <v>73</v>
      </c>
      <c r="AY1928" s="227" t="s">
        <v>159</v>
      </c>
    </row>
    <row r="1929" spans="2:51" s="13" customFormat="1" ht="13.5">
      <c r="B1929" s="216"/>
      <c r="C1929" s="217"/>
      <c r="D1929" s="206" t="s">
        <v>168</v>
      </c>
      <c r="E1929" s="240" t="s">
        <v>20</v>
      </c>
      <c r="F1929" s="238" t="s">
        <v>939</v>
      </c>
      <c r="G1929" s="217"/>
      <c r="H1929" s="239">
        <v>7.04</v>
      </c>
      <c r="I1929" s="222"/>
      <c r="J1929" s="217"/>
      <c r="K1929" s="217"/>
      <c r="L1929" s="223"/>
      <c r="M1929" s="224"/>
      <c r="N1929" s="225"/>
      <c r="O1929" s="225"/>
      <c r="P1929" s="225"/>
      <c r="Q1929" s="225"/>
      <c r="R1929" s="225"/>
      <c r="S1929" s="225"/>
      <c r="T1929" s="226"/>
      <c r="AT1929" s="227" t="s">
        <v>168</v>
      </c>
      <c r="AU1929" s="227" t="s">
        <v>81</v>
      </c>
      <c r="AV1929" s="13" t="s">
        <v>81</v>
      </c>
      <c r="AW1929" s="13" t="s">
        <v>37</v>
      </c>
      <c r="AX1929" s="13" t="s">
        <v>73</v>
      </c>
      <c r="AY1929" s="227" t="s">
        <v>159</v>
      </c>
    </row>
    <row r="1930" spans="2:51" s="12" customFormat="1" ht="13.5">
      <c r="B1930" s="204"/>
      <c r="C1930" s="205"/>
      <c r="D1930" s="206" t="s">
        <v>168</v>
      </c>
      <c r="E1930" s="207" t="s">
        <v>20</v>
      </c>
      <c r="F1930" s="208" t="s">
        <v>317</v>
      </c>
      <c r="G1930" s="205"/>
      <c r="H1930" s="209" t="s">
        <v>20</v>
      </c>
      <c r="I1930" s="210"/>
      <c r="J1930" s="205"/>
      <c r="K1930" s="205"/>
      <c r="L1930" s="211"/>
      <c r="M1930" s="212"/>
      <c r="N1930" s="213"/>
      <c r="O1930" s="213"/>
      <c r="P1930" s="213"/>
      <c r="Q1930" s="213"/>
      <c r="R1930" s="213"/>
      <c r="S1930" s="213"/>
      <c r="T1930" s="214"/>
      <c r="AT1930" s="215" t="s">
        <v>168</v>
      </c>
      <c r="AU1930" s="215" t="s">
        <v>81</v>
      </c>
      <c r="AV1930" s="12" t="s">
        <v>22</v>
      </c>
      <c r="AW1930" s="12" t="s">
        <v>37</v>
      </c>
      <c r="AX1930" s="12" t="s">
        <v>73</v>
      </c>
      <c r="AY1930" s="215" t="s">
        <v>159</v>
      </c>
    </row>
    <row r="1931" spans="2:51" s="13" customFormat="1" ht="13.5">
      <c r="B1931" s="216"/>
      <c r="C1931" s="217"/>
      <c r="D1931" s="206" t="s">
        <v>168</v>
      </c>
      <c r="E1931" s="240" t="s">
        <v>20</v>
      </c>
      <c r="F1931" s="238" t="s">
        <v>940</v>
      </c>
      <c r="G1931" s="217"/>
      <c r="H1931" s="239">
        <v>32.1</v>
      </c>
      <c r="I1931" s="222"/>
      <c r="J1931" s="217"/>
      <c r="K1931" s="217"/>
      <c r="L1931" s="223"/>
      <c r="M1931" s="224"/>
      <c r="N1931" s="225"/>
      <c r="O1931" s="225"/>
      <c r="P1931" s="225"/>
      <c r="Q1931" s="225"/>
      <c r="R1931" s="225"/>
      <c r="S1931" s="225"/>
      <c r="T1931" s="226"/>
      <c r="AT1931" s="227" t="s">
        <v>168</v>
      </c>
      <c r="AU1931" s="227" t="s">
        <v>81</v>
      </c>
      <c r="AV1931" s="13" t="s">
        <v>81</v>
      </c>
      <c r="AW1931" s="13" t="s">
        <v>37</v>
      </c>
      <c r="AX1931" s="13" t="s">
        <v>73</v>
      </c>
      <c r="AY1931" s="227" t="s">
        <v>159</v>
      </c>
    </row>
    <row r="1932" spans="2:51" s="12" customFormat="1" ht="13.5">
      <c r="B1932" s="204"/>
      <c r="C1932" s="205"/>
      <c r="D1932" s="206" t="s">
        <v>168</v>
      </c>
      <c r="E1932" s="207" t="s">
        <v>20</v>
      </c>
      <c r="F1932" s="208" t="s">
        <v>319</v>
      </c>
      <c r="G1932" s="205"/>
      <c r="H1932" s="209" t="s">
        <v>20</v>
      </c>
      <c r="I1932" s="210"/>
      <c r="J1932" s="205"/>
      <c r="K1932" s="205"/>
      <c r="L1932" s="211"/>
      <c r="M1932" s="212"/>
      <c r="N1932" s="213"/>
      <c r="O1932" s="213"/>
      <c r="P1932" s="213"/>
      <c r="Q1932" s="213"/>
      <c r="R1932" s="213"/>
      <c r="S1932" s="213"/>
      <c r="T1932" s="214"/>
      <c r="AT1932" s="215" t="s">
        <v>168</v>
      </c>
      <c r="AU1932" s="215" t="s">
        <v>81</v>
      </c>
      <c r="AV1932" s="12" t="s">
        <v>22</v>
      </c>
      <c r="AW1932" s="12" t="s">
        <v>37</v>
      </c>
      <c r="AX1932" s="12" t="s">
        <v>73</v>
      </c>
      <c r="AY1932" s="215" t="s">
        <v>159</v>
      </c>
    </row>
    <row r="1933" spans="2:51" s="13" customFormat="1" ht="13.5">
      <c r="B1933" s="216"/>
      <c r="C1933" s="217"/>
      <c r="D1933" s="206" t="s">
        <v>168</v>
      </c>
      <c r="E1933" s="240" t="s">
        <v>20</v>
      </c>
      <c r="F1933" s="238" t="s">
        <v>941</v>
      </c>
      <c r="G1933" s="217"/>
      <c r="H1933" s="239">
        <v>31.1</v>
      </c>
      <c r="I1933" s="222"/>
      <c r="J1933" s="217"/>
      <c r="K1933" s="217"/>
      <c r="L1933" s="223"/>
      <c r="M1933" s="224"/>
      <c r="N1933" s="225"/>
      <c r="O1933" s="225"/>
      <c r="P1933" s="225"/>
      <c r="Q1933" s="225"/>
      <c r="R1933" s="225"/>
      <c r="S1933" s="225"/>
      <c r="T1933" s="226"/>
      <c r="AT1933" s="227" t="s">
        <v>168</v>
      </c>
      <c r="AU1933" s="227" t="s">
        <v>81</v>
      </c>
      <c r="AV1933" s="13" t="s">
        <v>81</v>
      </c>
      <c r="AW1933" s="13" t="s">
        <v>37</v>
      </c>
      <c r="AX1933" s="13" t="s">
        <v>73</v>
      </c>
      <c r="AY1933" s="227" t="s">
        <v>159</v>
      </c>
    </row>
    <row r="1934" spans="2:51" s="12" customFormat="1" ht="13.5">
      <c r="B1934" s="204"/>
      <c r="C1934" s="205"/>
      <c r="D1934" s="206" t="s">
        <v>168</v>
      </c>
      <c r="E1934" s="207" t="s">
        <v>20</v>
      </c>
      <c r="F1934" s="208" t="s">
        <v>306</v>
      </c>
      <c r="G1934" s="205"/>
      <c r="H1934" s="209" t="s">
        <v>20</v>
      </c>
      <c r="I1934" s="210"/>
      <c r="J1934" s="205"/>
      <c r="K1934" s="205"/>
      <c r="L1934" s="211"/>
      <c r="M1934" s="212"/>
      <c r="N1934" s="213"/>
      <c r="O1934" s="213"/>
      <c r="P1934" s="213"/>
      <c r="Q1934" s="213"/>
      <c r="R1934" s="213"/>
      <c r="S1934" s="213"/>
      <c r="T1934" s="214"/>
      <c r="AT1934" s="215" t="s">
        <v>168</v>
      </c>
      <c r="AU1934" s="215" t="s">
        <v>81</v>
      </c>
      <c r="AV1934" s="12" t="s">
        <v>22</v>
      </c>
      <c r="AW1934" s="12" t="s">
        <v>37</v>
      </c>
      <c r="AX1934" s="12" t="s">
        <v>73</v>
      </c>
      <c r="AY1934" s="215" t="s">
        <v>159</v>
      </c>
    </row>
    <row r="1935" spans="2:51" s="13" customFormat="1" ht="13.5">
      <c r="B1935" s="216"/>
      <c r="C1935" s="217"/>
      <c r="D1935" s="206" t="s">
        <v>168</v>
      </c>
      <c r="E1935" s="240" t="s">
        <v>20</v>
      </c>
      <c r="F1935" s="238" t="s">
        <v>942</v>
      </c>
      <c r="G1935" s="217"/>
      <c r="H1935" s="239">
        <v>6.8</v>
      </c>
      <c r="I1935" s="222"/>
      <c r="J1935" s="217"/>
      <c r="K1935" s="217"/>
      <c r="L1935" s="223"/>
      <c r="M1935" s="224"/>
      <c r="N1935" s="225"/>
      <c r="O1935" s="225"/>
      <c r="P1935" s="225"/>
      <c r="Q1935" s="225"/>
      <c r="R1935" s="225"/>
      <c r="S1935" s="225"/>
      <c r="T1935" s="226"/>
      <c r="AT1935" s="227" t="s">
        <v>168</v>
      </c>
      <c r="AU1935" s="227" t="s">
        <v>81</v>
      </c>
      <c r="AV1935" s="13" t="s">
        <v>81</v>
      </c>
      <c r="AW1935" s="13" t="s">
        <v>37</v>
      </c>
      <c r="AX1935" s="13" t="s">
        <v>73</v>
      </c>
      <c r="AY1935" s="227" t="s">
        <v>159</v>
      </c>
    </row>
    <row r="1936" spans="2:51" s="12" customFormat="1" ht="13.5">
      <c r="B1936" s="204"/>
      <c r="C1936" s="205"/>
      <c r="D1936" s="206" t="s">
        <v>168</v>
      </c>
      <c r="E1936" s="207" t="s">
        <v>20</v>
      </c>
      <c r="F1936" s="208" t="s">
        <v>308</v>
      </c>
      <c r="G1936" s="205"/>
      <c r="H1936" s="209" t="s">
        <v>20</v>
      </c>
      <c r="I1936" s="210"/>
      <c r="J1936" s="205"/>
      <c r="K1936" s="205"/>
      <c r="L1936" s="211"/>
      <c r="M1936" s="212"/>
      <c r="N1936" s="213"/>
      <c r="O1936" s="213"/>
      <c r="P1936" s="213"/>
      <c r="Q1936" s="213"/>
      <c r="R1936" s="213"/>
      <c r="S1936" s="213"/>
      <c r="T1936" s="214"/>
      <c r="AT1936" s="215" t="s">
        <v>168</v>
      </c>
      <c r="AU1936" s="215" t="s">
        <v>81</v>
      </c>
      <c r="AV1936" s="12" t="s">
        <v>22</v>
      </c>
      <c r="AW1936" s="12" t="s">
        <v>37</v>
      </c>
      <c r="AX1936" s="12" t="s">
        <v>73</v>
      </c>
      <c r="AY1936" s="215" t="s">
        <v>159</v>
      </c>
    </row>
    <row r="1937" spans="2:51" s="13" customFormat="1" ht="13.5">
      <c r="B1937" s="216"/>
      <c r="C1937" s="217"/>
      <c r="D1937" s="206" t="s">
        <v>168</v>
      </c>
      <c r="E1937" s="240" t="s">
        <v>20</v>
      </c>
      <c r="F1937" s="238" t="s">
        <v>943</v>
      </c>
      <c r="G1937" s="217"/>
      <c r="H1937" s="239">
        <v>6.8</v>
      </c>
      <c r="I1937" s="222"/>
      <c r="J1937" s="217"/>
      <c r="K1937" s="217"/>
      <c r="L1937" s="223"/>
      <c r="M1937" s="224"/>
      <c r="N1937" s="225"/>
      <c r="O1937" s="225"/>
      <c r="P1937" s="225"/>
      <c r="Q1937" s="225"/>
      <c r="R1937" s="225"/>
      <c r="S1937" s="225"/>
      <c r="T1937" s="226"/>
      <c r="AT1937" s="227" t="s">
        <v>168</v>
      </c>
      <c r="AU1937" s="227" t="s">
        <v>81</v>
      </c>
      <c r="AV1937" s="13" t="s">
        <v>81</v>
      </c>
      <c r="AW1937" s="13" t="s">
        <v>37</v>
      </c>
      <c r="AX1937" s="13" t="s">
        <v>73</v>
      </c>
      <c r="AY1937" s="227" t="s">
        <v>159</v>
      </c>
    </row>
    <row r="1938" spans="2:51" s="12" customFormat="1" ht="13.5">
      <c r="B1938" s="204"/>
      <c r="C1938" s="205"/>
      <c r="D1938" s="206" t="s">
        <v>168</v>
      </c>
      <c r="E1938" s="207" t="s">
        <v>20</v>
      </c>
      <c r="F1938" s="208" t="s">
        <v>170</v>
      </c>
      <c r="G1938" s="205"/>
      <c r="H1938" s="209" t="s">
        <v>20</v>
      </c>
      <c r="I1938" s="210"/>
      <c r="J1938" s="205"/>
      <c r="K1938" s="205"/>
      <c r="L1938" s="211"/>
      <c r="M1938" s="212"/>
      <c r="N1938" s="213"/>
      <c r="O1938" s="213"/>
      <c r="P1938" s="213"/>
      <c r="Q1938" s="213"/>
      <c r="R1938" s="213"/>
      <c r="S1938" s="213"/>
      <c r="T1938" s="214"/>
      <c r="AT1938" s="215" t="s">
        <v>168</v>
      </c>
      <c r="AU1938" s="215" t="s">
        <v>81</v>
      </c>
      <c r="AV1938" s="12" t="s">
        <v>22</v>
      </c>
      <c r="AW1938" s="12" t="s">
        <v>37</v>
      </c>
      <c r="AX1938" s="12" t="s">
        <v>73</v>
      </c>
      <c r="AY1938" s="215" t="s">
        <v>159</v>
      </c>
    </row>
    <row r="1939" spans="2:51" s="12" customFormat="1" ht="13.5">
      <c r="B1939" s="204"/>
      <c r="C1939" s="205"/>
      <c r="D1939" s="206" t="s">
        <v>168</v>
      </c>
      <c r="E1939" s="207" t="s">
        <v>20</v>
      </c>
      <c r="F1939" s="208" t="s">
        <v>843</v>
      </c>
      <c r="G1939" s="205"/>
      <c r="H1939" s="209" t="s">
        <v>20</v>
      </c>
      <c r="I1939" s="210"/>
      <c r="J1939" s="205"/>
      <c r="K1939" s="205"/>
      <c r="L1939" s="211"/>
      <c r="M1939" s="212"/>
      <c r="N1939" s="213"/>
      <c r="O1939" s="213"/>
      <c r="P1939" s="213"/>
      <c r="Q1939" s="213"/>
      <c r="R1939" s="213"/>
      <c r="S1939" s="213"/>
      <c r="T1939" s="214"/>
      <c r="AT1939" s="215" t="s">
        <v>168</v>
      </c>
      <c r="AU1939" s="215" t="s">
        <v>81</v>
      </c>
      <c r="AV1939" s="12" t="s">
        <v>22</v>
      </c>
      <c r="AW1939" s="12" t="s">
        <v>37</v>
      </c>
      <c r="AX1939" s="12" t="s">
        <v>73</v>
      </c>
      <c r="AY1939" s="215" t="s">
        <v>159</v>
      </c>
    </row>
    <row r="1940" spans="2:51" s="12" customFormat="1" ht="13.5">
      <c r="B1940" s="204"/>
      <c r="C1940" s="205"/>
      <c r="D1940" s="206" t="s">
        <v>168</v>
      </c>
      <c r="E1940" s="207" t="s">
        <v>20</v>
      </c>
      <c r="F1940" s="208" t="s">
        <v>637</v>
      </c>
      <c r="G1940" s="205"/>
      <c r="H1940" s="209" t="s">
        <v>20</v>
      </c>
      <c r="I1940" s="210"/>
      <c r="J1940" s="205"/>
      <c r="K1940" s="205"/>
      <c r="L1940" s="211"/>
      <c r="M1940" s="212"/>
      <c r="N1940" s="213"/>
      <c r="O1940" s="213"/>
      <c r="P1940" s="213"/>
      <c r="Q1940" s="213"/>
      <c r="R1940" s="213"/>
      <c r="S1940" s="213"/>
      <c r="T1940" s="214"/>
      <c r="AT1940" s="215" t="s">
        <v>168</v>
      </c>
      <c r="AU1940" s="215" t="s">
        <v>81</v>
      </c>
      <c r="AV1940" s="12" t="s">
        <v>22</v>
      </c>
      <c r="AW1940" s="12" t="s">
        <v>37</v>
      </c>
      <c r="AX1940" s="12" t="s">
        <v>73</v>
      </c>
      <c r="AY1940" s="215" t="s">
        <v>159</v>
      </c>
    </row>
    <row r="1941" spans="2:51" s="13" customFormat="1" ht="13.5">
      <c r="B1941" s="216"/>
      <c r="C1941" s="217"/>
      <c r="D1941" s="206" t="s">
        <v>168</v>
      </c>
      <c r="E1941" s="240" t="s">
        <v>20</v>
      </c>
      <c r="F1941" s="238" t="s">
        <v>638</v>
      </c>
      <c r="G1941" s="217"/>
      <c r="H1941" s="239">
        <v>21.1</v>
      </c>
      <c r="I1941" s="222"/>
      <c r="J1941" s="217"/>
      <c r="K1941" s="217"/>
      <c r="L1941" s="223"/>
      <c r="M1941" s="224"/>
      <c r="N1941" s="225"/>
      <c r="O1941" s="225"/>
      <c r="P1941" s="225"/>
      <c r="Q1941" s="225"/>
      <c r="R1941" s="225"/>
      <c r="S1941" s="225"/>
      <c r="T1941" s="226"/>
      <c r="AT1941" s="227" t="s">
        <v>168</v>
      </c>
      <c r="AU1941" s="227" t="s">
        <v>81</v>
      </c>
      <c r="AV1941" s="13" t="s">
        <v>81</v>
      </c>
      <c r="AW1941" s="13" t="s">
        <v>37</v>
      </c>
      <c r="AX1941" s="13" t="s">
        <v>73</v>
      </c>
      <c r="AY1941" s="227" t="s">
        <v>159</v>
      </c>
    </row>
    <row r="1942" spans="2:51" s="13" customFormat="1" ht="13.5">
      <c r="B1942" s="216"/>
      <c r="C1942" s="217"/>
      <c r="D1942" s="206" t="s">
        <v>168</v>
      </c>
      <c r="E1942" s="240" t="s">
        <v>20</v>
      </c>
      <c r="F1942" s="238" t="s">
        <v>944</v>
      </c>
      <c r="G1942" s="217"/>
      <c r="H1942" s="239">
        <v>5.695</v>
      </c>
      <c r="I1942" s="222"/>
      <c r="J1942" s="217"/>
      <c r="K1942" s="217"/>
      <c r="L1942" s="223"/>
      <c r="M1942" s="224"/>
      <c r="N1942" s="225"/>
      <c r="O1942" s="225"/>
      <c r="P1942" s="225"/>
      <c r="Q1942" s="225"/>
      <c r="R1942" s="225"/>
      <c r="S1942" s="225"/>
      <c r="T1942" s="226"/>
      <c r="AT1942" s="227" t="s">
        <v>168</v>
      </c>
      <c r="AU1942" s="227" t="s">
        <v>81</v>
      </c>
      <c r="AV1942" s="13" t="s">
        <v>81</v>
      </c>
      <c r="AW1942" s="13" t="s">
        <v>37</v>
      </c>
      <c r="AX1942" s="13" t="s">
        <v>73</v>
      </c>
      <c r="AY1942" s="227" t="s">
        <v>159</v>
      </c>
    </row>
    <row r="1943" spans="2:51" s="12" customFormat="1" ht="13.5">
      <c r="B1943" s="204"/>
      <c r="C1943" s="205"/>
      <c r="D1943" s="206" t="s">
        <v>168</v>
      </c>
      <c r="E1943" s="207" t="s">
        <v>20</v>
      </c>
      <c r="F1943" s="208" t="s">
        <v>170</v>
      </c>
      <c r="G1943" s="205"/>
      <c r="H1943" s="209" t="s">
        <v>20</v>
      </c>
      <c r="I1943" s="210"/>
      <c r="J1943" s="205"/>
      <c r="K1943" s="205"/>
      <c r="L1943" s="211"/>
      <c r="M1943" s="212"/>
      <c r="N1943" s="213"/>
      <c r="O1943" s="213"/>
      <c r="P1943" s="213"/>
      <c r="Q1943" s="213"/>
      <c r="R1943" s="213"/>
      <c r="S1943" s="213"/>
      <c r="T1943" s="214"/>
      <c r="AT1943" s="215" t="s">
        <v>168</v>
      </c>
      <c r="AU1943" s="215" t="s">
        <v>81</v>
      </c>
      <c r="AV1943" s="12" t="s">
        <v>22</v>
      </c>
      <c r="AW1943" s="12" t="s">
        <v>37</v>
      </c>
      <c r="AX1943" s="12" t="s">
        <v>73</v>
      </c>
      <c r="AY1943" s="215" t="s">
        <v>159</v>
      </c>
    </row>
    <row r="1944" spans="2:51" s="12" customFormat="1" ht="13.5">
      <c r="B1944" s="204"/>
      <c r="C1944" s="205"/>
      <c r="D1944" s="206" t="s">
        <v>168</v>
      </c>
      <c r="E1944" s="207" t="s">
        <v>20</v>
      </c>
      <c r="F1944" s="208" t="s">
        <v>846</v>
      </c>
      <c r="G1944" s="205"/>
      <c r="H1944" s="209" t="s">
        <v>20</v>
      </c>
      <c r="I1944" s="210"/>
      <c r="J1944" s="205"/>
      <c r="K1944" s="205"/>
      <c r="L1944" s="211"/>
      <c r="M1944" s="212"/>
      <c r="N1944" s="213"/>
      <c r="O1944" s="213"/>
      <c r="P1944" s="213"/>
      <c r="Q1944" s="213"/>
      <c r="R1944" s="213"/>
      <c r="S1944" s="213"/>
      <c r="T1944" s="214"/>
      <c r="AT1944" s="215" t="s">
        <v>168</v>
      </c>
      <c r="AU1944" s="215" t="s">
        <v>81</v>
      </c>
      <c r="AV1944" s="12" t="s">
        <v>22</v>
      </c>
      <c r="AW1944" s="12" t="s">
        <v>37</v>
      </c>
      <c r="AX1944" s="12" t="s">
        <v>73</v>
      </c>
      <c r="AY1944" s="215" t="s">
        <v>159</v>
      </c>
    </row>
    <row r="1945" spans="2:51" s="12" customFormat="1" ht="13.5">
      <c r="B1945" s="204"/>
      <c r="C1945" s="205"/>
      <c r="D1945" s="206" t="s">
        <v>168</v>
      </c>
      <c r="E1945" s="207" t="s">
        <v>20</v>
      </c>
      <c r="F1945" s="208" t="s">
        <v>633</v>
      </c>
      <c r="G1945" s="205"/>
      <c r="H1945" s="209" t="s">
        <v>20</v>
      </c>
      <c r="I1945" s="210"/>
      <c r="J1945" s="205"/>
      <c r="K1945" s="205"/>
      <c r="L1945" s="211"/>
      <c r="M1945" s="212"/>
      <c r="N1945" s="213"/>
      <c r="O1945" s="213"/>
      <c r="P1945" s="213"/>
      <c r="Q1945" s="213"/>
      <c r="R1945" s="213"/>
      <c r="S1945" s="213"/>
      <c r="T1945" s="214"/>
      <c r="AT1945" s="215" t="s">
        <v>168</v>
      </c>
      <c r="AU1945" s="215" t="s">
        <v>81</v>
      </c>
      <c r="AV1945" s="12" t="s">
        <v>22</v>
      </c>
      <c r="AW1945" s="12" t="s">
        <v>37</v>
      </c>
      <c r="AX1945" s="12" t="s">
        <v>73</v>
      </c>
      <c r="AY1945" s="215" t="s">
        <v>159</v>
      </c>
    </row>
    <row r="1946" spans="2:51" s="13" customFormat="1" ht="13.5">
      <c r="B1946" s="216"/>
      <c r="C1946" s="217"/>
      <c r="D1946" s="206" t="s">
        <v>168</v>
      </c>
      <c r="E1946" s="240" t="s">
        <v>20</v>
      </c>
      <c r="F1946" s="238" t="s">
        <v>950</v>
      </c>
      <c r="G1946" s="217"/>
      <c r="H1946" s="239">
        <v>20.653</v>
      </c>
      <c r="I1946" s="222"/>
      <c r="J1946" s="217"/>
      <c r="K1946" s="217"/>
      <c r="L1946" s="223"/>
      <c r="M1946" s="224"/>
      <c r="N1946" s="225"/>
      <c r="O1946" s="225"/>
      <c r="P1946" s="225"/>
      <c r="Q1946" s="225"/>
      <c r="R1946" s="225"/>
      <c r="S1946" s="225"/>
      <c r="T1946" s="226"/>
      <c r="AT1946" s="227" t="s">
        <v>168</v>
      </c>
      <c r="AU1946" s="227" t="s">
        <v>81</v>
      </c>
      <c r="AV1946" s="13" t="s">
        <v>81</v>
      </c>
      <c r="AW1946" s="13" t="s">
        <v>37</v>
      </c>
      <c r="AX1946" s="13" t="s">
        <v>73</v>
      </c>
      <c r="AY1946" s="227" t="s">
        <v>159</v>
      </c>
    </row>
    <row r="1947" spans="2:51" s="13" customFormat="1" ht="13.5">
      <c r="B1947" s="216"/>
      <c r="C1947" s="217"/>
      <c r="D1947" s="218" t="s">
        <v>168</v>
      </c>
      <c r="E1947" s="217"/>
      <c r="F1947" s="220" t="s">
        <v>1974</v>
      </c>
      <c r="G1947" s="217"/>
      <c r="H1947" s="221">
        <v>147.869</v>
      </c>
      <c r="I1947" s="222"/>
      <c r="J1947" s="217"/>
      <c r="K1947" s="217"/>
      <c r="L1947" s="223"/>
      <c r="M1947" s="224"/>
      <c r="N1947" s="225"/>
      <c r="O1947" s="225"/>
      <c r="P1947" s="225"/>
      <c r="Q1947" s="225"/>
      <c r="R1947" s="225"/>
      <c r="S1947" s="225"/>
      <c r="T1947" s="226"/>
      <c r="AT1947" s="227" t="s">
        <v>168</v>
      </c>
      <c r="AU1947" s="227" t="s">
        <v>81</v>
      </c>
      <c r="AV1947" s="13" t="s">
        <v>81</v>
      </c>
      <c r="AW1947" s="13" t="s">
        <v>4</v>
      </c>
      <c r="AX1947" s="13" t="s">
        <v>22</v>
      </c>
      <c r="AY1947" s="227" t="s">
        <v>159</v>
      </c>
    </row>
    <row r="1948" spans="2:65" s="1" customFormat="1" ht="22.5" customHeight="1">
      <c r="B1948" s="34"/>
      <c r="C1948" s="228" t="s">
        <v>1975</v>
      </c>
      <c r="D1948" s="228" t="s">
        <v>209</v>
      </c>
      <c r="E1948" s="229" t="s">
        <v>1976</v>
      </c>
      <c r="F1948" s="230" t="s">
        <v>1977</v>
      </c>
      <c r="G1948" s="231" t="s">
        <v>235</v>
      </c>
      <c r="H1948" s="232">
        <v>32.1</v>
      </c>
      <c r="I1948" s="233"/>
      <c r="J1948" s="234">
        <f>ROUND(I1948*H1948,2)</f>
        <v>0</v>
      </c>
      <c r="K1948" s="230" t="s">
        <v>165</v>
      </c>
      <c r="L1948" s="235"/>
      <c r="M1948" s="236" t="s">
        <v>20</v>
      </c>
      <c r="N1948" s="237" t="s">
        <v>44</v>
      </c>
      <c r="O1948" s="35"/>
      <c r="P1948" s="201">
        <f>O1948*H1948</f>
        <v>0</v>
      </c>
      <c r="Q1948" s="201">
        <v>0.0012</v>
      </c>
      <c r="R1948" s="201">
        <f>Q1948*H1948</f>
        <v>0.03852</v>
      </c>
      <c r="S1948" s="201">
        <v>0</v>
      </c>
      <c r="T1948" s="202">
        <f>S1948*H1948</f>
        <v>0</v>
      </c>
      <c r="AR1948" s="17" t="s">
        <v>371</v>
      </c>
      <c r="AT1948" s="17" t="s">
        <v>209</v>
      </c>
      <c r="AU1948" s="17" t="s">
        <v>81</v>
      </c>
      <c r="AY1948" s="17" t="s">
        <v>159</v>
      </c>
      <c r="BE1948" s="203">
        <f>IF(N1948="základní",J1948,0)</f>
        <v>0</v>
      </c>
      <c r="BF1948" s="203">
        <f>IF(N1948="snížená",J1948,0)</f>
        <v>0</v>
      </c>
      <c r="BG1948" s="203">
        <f>IF(N1948="zákl. přenesená",J1948,0)</f>
        <v>0</v>
      </c>
      <c r="BH1948" s="203">
        <f>IF(N1948="sníž. přenesená",J1948,0)</f>
        <v>0</v>
      </c>
      <c r="BI1948" s="203">
        <f>IF(N1948="nulová",J1948,0)</f>
        <v>0</v>
      </c>
      <c r="BJ1948" s="17" t="s">
        <v>22</v>
      </c>
      <c r="BK1948" s="203">
        <f>ROUND(I1948*H1948,2)</f>
        <v>0</v>
      </c>
      <c r="BL1948" s="17" t="s">
        <v>255</v>
      </c>
      <c r="BM1948" s="17" t="s">
        <v>1978</v>
      </c>
    </row>
    <row r="1949" spans="2:51" s="12" customFormat="1" ht="13.5">
      <c r="B1949" s="204"/>
      <c r="C1949" s="205"/>
      <c r="D1949" s="206" t="s">
        <v>168</v>
      </c>
      <c r="E1949" s="207" t="s">
        <v>20</v>
      </c>
      <c r="F1949" s="208" t="s">
        <v>1979</v>
      </c>
      <c r="G1949" s="205"/>
      <c r="H1949" s="209" t="s">
        <v>20</v>
      </c>
      <c r="I1949" s="210"/>
      <c r="J1949" s="205"/>
      <c r="K1949" s="205"/>
      <c r="L1949" s="211"/>
      <c r="M1949" s="212"/>
      <c r="N1949" s="213"/>
      <c r="O1949" s="213"/>
      <c r="P1949" s="213"/>
      <c r="Q1949" s="213"/>
      <c r="R1949" s="213"/>
      <c r="S1949" s="213"/>
      <c r="T1949" s="214"/>
      <c r="AT1949" s="215" t="s">
        <v>168</v>
      </c>
      <c r="AU1949" s="215" t="s">
        <v>81</v>
      </c>
      <c r="AV1949" s="12" t="s">
        <v>22</v>
      </c>
      <c r="AW1949" s="12" t="s">
        <v>37</v>
      </c>
      <c r="AX1949" s="12" t="s">
        <v>73</v>
      </c>
      <c r="AY1949" s="215" t="s">
        <v>159</v>
      </c>
    </row>
    <row r="1950" spans="2:51" s="12" customFormat="1" ht="13.5">
      <c r="B1950" s="204"/>
      <c r="C1950" s="205"/>
      <c r="D1950" s="206" t="s">
        <v>168</v>
      </c>
      <c r="E1950" s="207" t="s">
        <v>20</v>
      </c>
      <c r="F1950" s="208" t="s">
        <v>170</v>
      </c>
      <c r="G1950" s="205"/>
      <c r="H1950" s="209" t="s">
        <v>20</v>
      </c>
      <c r="I1950" s="210"/>
      <c r="J1950" s="205"/>
      <c r="K1950" s="205"/>
      <c r="L1950" s="211"/>
      <c r="M1950" s="212"/>
      <c r="N1950" s="213"/>
      <c r="O1950" s="213"/>
      <c r="P1950" s="213"/>
      <c r="Q1950" s="213"/>
      <c r="R1950" s="213"/>
      <c r="S1950" s="213"/>
      <c r="T1950" s="214"/>
      <c r="AT1950" s="215" t="s">
        <v>168</v>
      </c>
      <c r="AU1950" s="215" t="s">
        <v>81</v>
      </c>
      <c r="AV1950" s="12" t="s">
        <v>22</v>
      </c>
      <c r="AW1950" s="12" t="s">
        <v>37</v>
      </c>
      <c r="AX1950" s="12" t="s">
        <v>73</v>
      </c>
      <c r="AY1950" s="215" t="s">
        <v>159</v>
      </c>
    </row>
    <row r="1951" spans="2:51" s="12" customFormat="1" ht="13.5">
      <c r="B1951" s="204"/>
      <c r="C1951" s="205"/>
      <c r="D1951" s="206" t="s">
        <v>168</v>
      </c>
      <c r="E1951" s="207" t="s">
        <v>20</v>
      </c>
      <c r="F1951" s="208" t="s">
        <v>1980</v>
      </c>
      <c r="G1951" s="205"/>
      <c r="H1951" s="209" t="s">
        <v>20</v>
      </c>
      <c r="I1951" s="210"/>
      <c r="J1951" s="205"/>
      <c r="K1951" s="205"/>
      <c r="L1951" s="211"/>
      <c r="M1951" s="212"/>
      <c r="N1951" s="213"/>
      <c r="O1951" s="213"/>
      <c r="P1951" s="213"/>
      <c r="Q1951" s="213"/>
      <c r="R1951" s="213"/>
      <c r="S1951" s="213"/>
      <c r="T1951" s="214"/>
      <c r="AT1951" s="215" t="s">
        <v>168</v>
      </c>
      <c r="AU1951" s="215" t="s">
        <v>81</v>
      </c>
      <c r="AV1951" s="12" t="s">
        <v>22</v>
      </c>
      <c r="AW1951" s="12" t="s">
        <v>37</v>
      </c>
      <c r="AX1951" s="12" t="s">
        <v>73</v>
      </c>
      <c r="AY1951" s="215" t="s">
        <v>159</v>
      </c>
    </row>
    <row r="1952" spans="2:51" s="12" customFormat="1" ht="13.5">
      <c r="B1952" s="204"/>
      <c r="C1952" s="205"/>
      <c r="D1952" s="206" t="s">
        <v>168</v>
      </c>
      <c r="E1952" s="207" t="s">
        <v>20</v>
      </c>
      <c r="F1952" s="208" t="s">
        <v>317</v>
      </c>
      <c r="G1952" s="205"/>
      <c r="H1952" s="209" t="s">
        <v>20</v>
      </c>
      <c r="I1952" s="210"/>
      <c r="J1952" s="205"/>
      <c r="K1952" s="205"/>
      <c r="L1952" s="211"/>
      <c r="M1952" s="212"/>
      <c r="N1952" s="213"/>
      <c r="O1952" s="213"/>
      <c r="P1952" s="213"/>
      <c r="Q1952" s="213"/>
      <c r="R1952" s="213"/>
      <c r="S1952" s="213"/>
      <c r="T1952" s="214"/>
      <c r="AT1952" s="215" t="s">
        <v>168</v>
      </c>
      <c r="AU1952" s="215" t="s">
        <v>81</v>
      </c>
      <c r="AV1952" s="12" t="s">
        <v>22</v>
      </c>
      <c r="AW1952" s="12" t="s">
        <v>37</v>
      </c>
      <c r="AX1952" s="12" t="s">
        <v>73</v>
      </c>
      <c r="AY1952" s="215" t="s">
        <v>159</v>
      </c>
    </row>
    <row r="1953" spans="2:51" s="13" customFormat="1" ht="13.5">
      <c r="B1953" s="216"/>
      <c r="C1953" s="217"/>
      <c r="D1953" s="218" t="s">
        <v>168</v>
      </c>
      <c r="E1953" s="219" t="s">
        <v>20</v>
      </c>
      <c r="F1953" s="220" t="s">
        <v>940</v>
      </c>
      <c r="G1953" s="217"/>
      <c r="H1953" s="221">
        <v>32.1</v>
      </c>
      <c r="I1953" s="222"/>
      <c r="J1953" s="217"/>
      <c r="K1953" s="217"/>
      <c r="L1953" s="223"/>
      <c r="M1953" s="224"/>
      <c r="N1953" s="225"/>
      <c r="O1953" s="225"/>
      <c r="P1953" s="225"/>
      <c r="Q1953" s="225"/>
      <c r="R1953" s="225"/>
      <c r="S1953" s="225"/>
      <c r="T1953" s="226"/>
      <c r="AT1953" s="227" t="s">
        <v>168</v>
      </c>
      <c r="AU1953" s="227" t="s">
        <v>81</v>
      </c>
      <c r="AV1953" s="13" t="s">
        <v>81</v>
      </c>
      <c r="AW1953" s="13" t="s">
        <v>37</v>
      </c>
      <c r="AX1953" s="13" t="s">
        <v>22</v>
      </c>
      <c r="AY1953" s="227" t="s">
        <v>159</v>
      </c>
    </row>
    <row r="1954" spans="2:65" s="1" customFormat="1" ht="22.5" customHeight="1">
      <c r="B1954" s="34"/>
      <c r="C1954" s="228" t="s">
        <v>1981</v>
      </c>
      <c r="D1954" s="228" t="s">
        <v>209</v>
      </c>
      <c r="E1954" s="229" t="s">
        <v>1982</v>
      </c>
      <c r="F1954" s="230" t="s">
        <v>1983</v>
      </c>
      <c r="G1954" s="231" t="s">
        <v>235</v>
      </c>
      <c r="H1954" s="232">
        <v>20.653</v>
      </c>
      <c r="I1954" s="233"/>
      <c r="J1954" s="234">
        <f>ROUND(I1954*H1954,2)</f>
        <v>0</v>
      </c>
      <c r="K1954" s="230" t="s">
        <v>165</v>
      </c>
      <c r="L1954" s="235"/>
      <c r="M1954" s="236" t="s">
        <v>20</v>
      </c>
      <c r="N1954" s="237" t="s">
        <v>44</v>
      </c>
      <c r="O1954" s="35"/>
      <c r="P1954" s="201">
        <f>O1954*H1954</f>
        <v>0</v>
      </c>
      <c r="Q1954" s="201">
        <v>0.0015</v>
      </c>
      <c r="R1954" s="201">
        <f>Q1954*H1954</f>
        <v>0.0309795</v>
      </c>
      <c r="S1954" s="201">
        <v>0</v>
      </c>
      <c r="T1954" s="202">
        <f>S1954*H1954</f>
        <v>0</v>
      </c>
      <c r="AR1954" s="17" t="s">
        <v>371</v>
      </c>
      <c r="AT1954" s="17" t="s">
        <v>209</v>
      </c>
      <c r="AU1954" s="17" t="s">
        <v>81</v>
      </c>
      <c r="AY1954" s="17" t="s">
        <v>159</v>
      </c>
      <c r="BE1954" s="203">
        <f>IF(N1954="základní",J1954,0)</f>
        <v>0</v>
      </c>
      <c r="BF1954" s="203">
        <f>IF(N1954="snížená",J1954,0)</f>
        <v>0</v>
      </c>
      <c r="BG1954" s="203">
        <f>IF(N1954="zákl. přenesená",J1954,0)</f>
        <v>0</v>
      </c>
      <c r="BH1954" s="203">
        <f>IF(N1954="sníž. přenesená",J1954,0)</f>
        <v>0</v>
      </c>
      <c r="BI1954" s="203">
        <f>IF(N1954="nulová",J1954,0)</f>
        <v>0</v>
      </c>
      <c r="BJ1954" s="17" t="s">
        <v>22</v>
      </c>
      <c r="BK1954" s="203">
        <f>ROUND(I1954*H1954,2)</f>
        <v>0</v>
      </c>
      <c r="BL1954" s="17" t="s">
        <v>255</v>
      </c>
      <c r="BM1954" s="17" t="s">
        <v>1984</v>
      </c>
    </row>
    <row r="1955" spans="2:51" s="12" customFormat="1" ht="13.5">
      <c r="B1955" s="204"/>
      <c r="C1955" s="205"/>
      <c r="D1955" s="206" t="s">
        <v>168</v>
      </c>
      <c r="E1955" s="207" t="s">
        <v>20</v>
      </c>
      <c r="F1955" s="208" t="s">
        <v>1985</v>
      </c>
      <c r="G1955" s="205"/>
      <c r="H1955" s="209" t="s">
        <v>20</v>
      </c>
      <c r="I1955" s="210"/>
      <c r="J1955" s="205"/>
      <c r="K1955" s="205"/>
      <c r="L1955" s="211"/>
      <c r="M1955" s="212"/>
      <c r="N1955" s="213"/>
      <c r="O1955" s="213"/>
      <c r="P1955" s="213"/>
      <c r="Q1955" s="213"/>
      <c r="R1955" s="213"/>
      <c r="S1955" s="213"/>
      <c r="T1955" s="214"/>
      <c r="AT1955" s="215" t="s">
        <v>168</v>
      </c>
      <c r="AU1955" s="215" t="s">
        <v>81</v>
      </c>
      <c r="AV1955" s="12" t="s">
        <v>22</v>
      </c>
      <c r="AW1955" s="12" t="s">
        <v>37</v>
      </c>
      <c r="AX1955" s="12" t="s">
        <v>73</v>
      </c>
      <c r="AY1955" s="215" t="s">
        <v>159</v>
      </c>
    </row>
    <row r="1956" spans="2:51" s="12" customFormat="1" ht="13.5">
      <c r="B1956" s="204"/>
      <c r="C1956" s="205"/>
      <c r="D1956" s="206" t="s">
        <v>168</v>
      </c>
      <c r="E1956" s="207" t="s">
        <v>20</v>
      </c>
      <c r="F1956" s="208" t="s">
        <v>170</v>
      </c>
      <c r="G1956" s="205"/>
      <c r="H1956" s="209" t="s">
        <v>20</v>
      </c>
      <c r="I1956" s="210"/>
      <c r="J1956" s="205"/>
      <c r="K1956" s="205"/>
      <c r="L1956" s="211"/>
      <c r="M1956" s="212"/>
      <c r="N1956" s="213"/>
      <c r="O1956" s="213"/>
      <c r="P1956" s="213"/>
      <c r="Q1956" s="213"/>
      <c r="R1956" s="213"/>
      <c r="S1956" s="213"/>
      <c r="T1956" s="214"/>
      <c r="AT1956" s="215" t="s">
        <v>168</v>
      </c>
      <c r="AU1956" s="215" t="s">
        <v>81</v>
      </c>
      <c r="AV1956" s="12" t="s">
        <v>22</v>
      </c>
      <c r="AW1956" s="12" t="s">
        <v>37</v>
      </c>
      <c r="AX1956" s="12" t="s">
        <v>73</v>
      </c>
      <c r="AY1956" s="215" t="s">
        <v>159</v>
      </c>
    </row>
    <row r="1957" spans="2:51" s="12" customFormat="1" ht="13.5">
      <c r="B1957" s="204"/>
      <c r="C1957" s="205"/>
      <c r="D1957" s="206" t="s">
        <v>168</v>
      </c>
      <c r="E1957" s="207" t="s">
        <v>20</v>
      </c>
      <c r="F1957" s="208" t="s">
        <v>1986</v>
      </c>
      <c r="G1957" s="205"/>
      <c r="H1957" s="209" t="s">
        <v>20</v>
      </c>
      <c r="I1957" s="210"/>
      <c r="J1957" s="205"/>
      <c r="K1957" s="205"/>
      <c r="L1957" s="211"/>
      <c r="M1957" s="212"/>
      <c r="N1957" s="213"/>
      <c r="O1957" s="213"/>
      <c r="P1957" s="213"/>
      <c r="Q1957" s="213"/>
      <c r="R1957" s="213"/>
      <c r="S1957" s="213"/>
      <c r="T1957" s="214"/>
      <c r="AT1957" s="215" t="s">
        <v>168</v>
      </c>
      <c r="AU1957" s="215" t="s">
        <v>81</v>
      </c>
      <c r="AV1957" s="12" t="s">
        <v>22</v>
      </c>
      <c r="AW1957" s="12" t="s">
        <v>37</v>
      </c>
      <c r="AX1957" s="12" t="s">
        <v>73</v>
      </c>
      <c r="AY1957" s="215" t="s">
        <v>159</v>
      </c>
    </row>
    <row r="1958" spans="2:51" s="12" customFormat="1" ht="13.5">
      <c r="B1958" s="204"/>
      <c r="C1958" s="205"/>
      <c r="D1958" s="206" t="s">
        <v>168</v>
      </c>
      <c r="E1958" s="207" t="s">
        <v>20</v>
      </c>
      <c r="F1958" s="208" t="s">
        <v>633</v>
      </c>
      <c r="G1958" s="205"/>
      <c r="H1958" s="209" t="s">
        <v>20</v>
      </c>
      <c r="I1958" s="210"/>
      <c r="J1958" s="205"/>
      <c r="K1958" s="205"/>
      <c r="L1958" s="211"/>
      <c r="M1958" s="212"/>
      <c r="N1958" s="213"/>
      <c r="O1958" s="213"/>
      <c r="P1958" s="213"/>
      <c r="Q1958" s="213"/>
      <c r="R1958" s="213"/>
      <c r="S1958" s="213"/>
      <c r="T1958" s="214"/>
      <c r="AT1958" s="215" t="s">
        <v>168</v>
      </c>
      <c r="AU1958" s="215" t="s">
        <v>81</v>
      </c>
      <c r="AV1958" s="12" t="s">
        <v>22</v>
      </c>
      <c r="AW1958" s="12" t="s">
        <v>37</v>
      </c>
      <c r="AX1958" s="12" t="s">
        <v>73</v>
      </c>
      <c r="AY1958" s="215" t="s">
        <v>159</v>
      </c>
    </row>
    <row r="1959" spans="2:51" s="13" customFormat="1" ht="13.5">
      <c r="B1959" s="216"/>
      <c r="C1959" s="217"/>
      <c r="D1959" s="218" t="s">
        <v>168</v>
      </c>
      <c r="E1959" s="219" t="s">
        <v>20</v>
      </c>
      <c r="F1959" s="220" t="s">
        <v>950</v>
      </c>
      <c r="G1959" s="217"/>
      <c r="H1959" s="221">
        <v>20.653</v>
      </c>
      <c r="I1959" s="222"/>
      <c r="J1959" s="217"/>
      <c r="K1959" s="217"/>
      <c r="L1959" s="223"/>
      <c r="M1959" s="224"/>
      <c r="N1959" s="225"/>
      <c r="O1959" s="225"/>
      <c r="P1959" s="225"/>
      <c r="Q1959" s="225"/>
      <c r="R1959" s="225"/>
      <c r="S1959" s="225"/>
      <c r="T1959" s="226"/>
      <c r="AT1959" s="227" t="s">
        <v>168</v>
      </c>
      <c r="AU1959" s="227" t="s">
        <v>81</v>
      </c>
      <c r="AV1959" s="13" t="s">
        <v>81</v>
      </c>
      <c r="AW1959" s="13" t="s">
        <v>37</v>
      </c>
      <c r="AX1959" s="13" t="s">
        <v>22</v>
      </c>
      <c r="AY1959" s="227" t="s">
        <v>159</v>
      </c>
    </row>
    <row r="1960" spans="2:65" s="1" customFormat="1" ht="22.5" customHeight="1">
      <c r="B1960" s="34"/>
      <c r="C1960" s="228" t="s">
        <v>1987</v>
      </c>
      <c r="D1960" s="228" t="s">
        <v>209</v>
      </c>
      <c r="E1960" s="229" t="s">
        <v>1988</v>
      </c>
      <c r="F1960" s="230" t="s">
        <v>1989</v>
      </c>
      <c r="G1960" s="231" t="s">
        <v>235</v>
      </c>
      <c r="H1960" s="232">
        <v>31.1</v>
      </c>
      <c r="I1960" s="233"/>
      <c r="J1960" s="234">
        <f>ROUND(I1960*H1960,2)</f>
        <v>0</v>
      </c>
      <c r="K1960" s="230" t="s">
        <v>165</v>
      </c>
      <c r="L1960" s="235"/>
      <c r="M1960" s="236" t="s">
        <v>20</v>
      </c>
      <c r="N1960" s="237" t="s">
        <v>44</v>
      </c>
      <c r="O1960" s="35"/>
      <c r="P1960" s="201">
        <f>O1960*H1960</f>
        <v>0</v>
      </c>
      <c r="Q1960" s="201">
        <v>0.003</v>
      </c>
      <c r="R1960" s="201">
        <f>Q1960*H1960</f>
        <v>0.09330000000000001</v>
      </c>
      <c r="S1960" s="201">
        <v>0</v>
      </c>
      <c r="T1960" s="202">
        <f>S1960*H1960</f>
        <v>0</v>
      </c>
      <c r="AR1960" s="17" t="s">
        <v>371</v>
      </c>
      <c r="AT1960" s="17" t="s">
        <v>209</v>
      </c>
      <c r="AU1960" s="17" t="s">
        <v>81</v>
      </c>
      <c r="AY1960" s="17" t="s">
        <v>159</v>
      </c>
      <c r="BE1960" s="203">
        <f>IF(N1960="základní",J1960,0)</f>
        <v>0</v>
      </c>
      <c r="BF1960" s="203">
        <f>IF(N1960="snížená",J1960,0)</f>
        <v>0</v>
      </c>
      <c r="BG1960" s="203">
        <f>IF(N1960="zákl. přenesená",J1960,0)</f>
        <v>0</v>
      </c>
      <c r="BH1960" s="203">
        <f>IF(N1960="sníž. přenesená",J1960,0)</f>
        <v>0</v>
      </c>
      <c r="BI1960" s="203">
        <f>IF(N1960="nulová",J1960,0)</f>
        <v>0</v>
      </c>
      <c r="BJ1960" s="17" t="s">
        <v>22</v>
      </c>
      <c r="BK1960" s="203">
        <f>ROUND(I1960*H1960,2)</f>
        <v>0</v>
      </c>
      <c r="BL1960" s="17" t="s">
        <v>255</v>
      </c>
      <c r="BM1960" s="17" t="s">
        <v>1990</v>
      </c>
    </row>
    <row r="1961" spans="2:51" s="12" customFormat="1" ht="13.5">
      <c r="B1961" s="204"/>
      <c r="C1961" s="205"/>
      <c r="D1961" s="206" t="s">
        <v>168</v>
      </c>
      <c r="E1961" s="207" t="s">
        <v>20</v>
      </c>
      <c r="F1961" s="208" t="s">
        <v>1991</v>
      </c>
      <c r="G1961" s="205"/>
      <c r="H1961" s="209" t="s">
        <v>20</v>
      </c>
      <c r="I1961" s="210"/>
      <c r="J1961" s="205"/>
      <c r="K1961" s="205"/>
      <c r="L1961" s="211"/>
      <c r="M1961" s="212"/>
      <c r="N1961" s="213"/>
      <c r="O1961" s="213"/>
      <c r="P1961" s="213"/>
      <c r="Q1961" s="213"/>
      <c r="R1961" s="213"/>
      <c r="S1961" s="213"/>
      <c r="T1961" s="214"/>
      <c r="AT1961" s="215" t="s">
        <v>168</v>
      </c>
      <c r="AU1961" s="215" t="s">
        <v>81</v>
      </c>
      <c r="AV1961" s="12" t="s">
        <v>22</v>
      </c>
      <c r="AW1961" s="12" t="s">
        <v>37</v>
      </c>
      <c r="AX1961" s="12" t="s">
        <v>73</v>
      </c>
      <c r="AY1961" s="215" t="s">
        <v>159</v>
      </c>
    </row>
    <row r="1962" spans="2:51" s="12" customFormat="1" ht="13.5">
      <c r="B1962" s="204"/>
      <c r="C1962" s="205"/>
      <c r="D1962" s="206" t="s">
        <v>168</v>
      </c>
      <c r="E1962" s="207" t="s">
        <v>20</v>
      </c>
      <c r="F1962" s="208" t="s">
        <v>170</v>
      </c>
      <c r="G1962" s="205"/>
      <c r="H1962" s="209" t="s">
        <v>20</v>
      </c>
      <c r="I1962" s="210"/>
      <c r="J1962" s="205"/>
      <c r="K1962" s="205"/>
      <c r="L1962" s="211"/>
      <c r="M1962" s="212"/>
      <c r="N1962" s="213"/>
      <c r="O1962" s="213"/>
      <c r="P1962" s="213"/>
      <c r="Q1962" s="213"/>
      <c r="R1962" s="213"/>
      <c r="S1962" s="213"/>
      <c r="T1962" s="214"/>
      <c r="AT1962" s="215" t="s">
        <v>168</v>
      </c>
      <c r="AU1962" s="215" t="s">
        <v>81</v>
      </c>
      <c r="AV1962" s="12" t="s">
        <v>22</v>
      </c>
      <c r="AW1962" s="12" t="s">
        <v>37</v>
      </c>
      <c r="AX1962" s="12" t="s">
        <v>73</v>
      </c>
      <c r="AY1962" s="215" t="s">
        <v>159</v>
      </c>
    </row>
    <row r="1963" spans="2:51" s="12" customFormat="1" ht="13.5">
      <c r="B1963" s="204"/>
      <c r="C1963" s="205"/>
      <c r="D1963" s="206" t="s">
        <v>168</v>
      </c>
      <c r="E1963" s="207" t="s">
        <v>20</v>
      </c>
      <c r="F1963" s="208" t="s">
        <v>1992</v>
      </c>
      <c r="G1963" s="205"/>
      <c r="H1963" s="209" t="s">
        <v>20</v>
      </c>
      <c r="I1963" s="210"/>
      <c r="J1963" s="205"/>
      <c r="K1963" s="205"/>
      <c r="L1963" s="211"/>
      <c r="M1963" s="212"/>
      <c r="N1963" s="213"/>
      <c r="O1963" s="213"/>
      <c r="P1963" s="213"/>
      <c r="Q1963" s="213"/>
      <c r="R1963" s="213"/>
      <c r="S1963" s="213"/>
      <c r="T1963" s="214"/>
      <c r="AT1963" s="215" t="s">
        <v>168</v>
      </c>
      <c r="AU1963" s="215" t="s">
        <v>81</v>
      </c>
      <c r="AV1963" s="12" t="s">
        <v>22</v>
      </c>
      <c r="AW1963" s="12" t="s">
        <v>37</v>
      </c>
      <c r="AX1963" s="12" t="s">
        <v>73</v>
      </c>
      <c r="AY1963" s="215" t="s">
        <v>159</v>
      </c>
    </row>
    <row r="1964" spans="2:51" s="12" customFormat="1" ht="13.5">
      <c r="B1964" s="204"/>
      <c r="C1964" s="205"/>
      <c r="D1964" s="206" t="s">
        <v>168</v>
      </c>
      <c r="E1964" s="207" t="s">
        <v>20</v>
      </c>
      <c r="F1964" s="208" t="s">
        <v>319</v>
      </c>
      <c r="G1964" s="205"/>
      <c r="H1964" s="209" t="s">
        <v>20</v>
      </c>
      <c r="I1964" s="210"/>
      <c r="J1964" s="205"/>
      <c r="K1964" s="205"/>
      <c r="L1964" s="211"/>
      <c r="M1964" s="212"/>
      <c r="N1964" s="213"/>
      <c r="O1964" s="213"/>
      <c r="P1964" s="213"/>
      <c r="Q1964" s="213"/>
      <c r="R1964" s="213"/>
      <c r="S1964" s="213"/>
      <c r="T1964" s="214"/>
      <c r="AT1964" s="215" t="s">
        <v>168</v>
      </c>
      <c r="AU1964" s="215" t="s">
        <v>81</v>
      </c>
      <c r="AV1964" s="12" t="s">
        <v>22</v>
      </c>
      <c r="AW1964" s="12" t="s">
        <v>37</v>
      </c>
      <c r="AX1964" s="12" t="s">
        <v>73</v>
      </c>
      <c r="AY1964" s="215" t="s">
        <v>159</v>
      </c>
    </row>
    <row r="1965" spans="2:51" s="13" customFormat="1" ht="13.5">
      <c r="B1965" s="216"/>
      <c r="C1965" s="217"/>
      <c r="D1965" s="218" t="s">
        <v>168</v>
      </c>
      <c r="E1965" s="219" t="s">
        <v>20</v>
      </c>
      <c r="F1965" s="220" t="s">
        <v>941</v>
      </c>
      <c r="G1965" s="217"/>
      <c r="H1965" s="221">
        <v>31.1</v>
      </c>
      <c r="I1965" s="222"/>
      <c r="J1965" s="217"/>
      <c r="K1965" s="217"/>
      <c r="L1965" s="223"/>
      <c r="M1965" s="224"/>
      <c r="N1965" s="225"/>
      <c r="O1965" s="225"/>
      <c r="P1965" s="225"/>
      <c r="Q1965" s="225"/>
      <c r="R1965" s="225"/>
      <c r="S1965" s="225"/>
      <c r="T1965" s="226"/>
      <c r="AT1965" s="227" t="s">
        <v>168</v>
      </c>
      <c r="AU1965" s="227" t="s">
        <v>81</v>
      </c>
      <c r="AV1965" s="13" t="s">
        <v>81</v>
      </c>
      <c r="AW1965" s="13" t="s">
        <v>37</v>
      </c>
      <c r="AX1965" s="13" t="s">
        <v>22</v>
      </c>
      <c r="AY1965" s="227" t="s">
        <v>159</v>
      </c>
    </row>
    <row r="1966" spans="2:65" s="1" customFormat="1" ht="22.5" customHeight="1">
      <c r="B1966" s="34"/>
      <c r="C1966" s="228" t="s">
        <v>1993</v>
      </c>
      <c r="D1966" s="228" t="s">
        <v>209</v>
      </c>
      <c r="E1966" s="229" t="s">
        <v>1994</v>
      </c>
      <c r="F1966" s="230" t="s">
        <v>1995</v>
      </c>
      <c r="G1966" s="231" t="s">
        <v>235</v>
      </c>
      <c r="H1966" s="232">
        <v>6.8</v>
      </c>
      <c r="I1966" s="233"/>
      <c r="J1966" s="234">
        <f>ROUND(I1966*H1966,2)</f>
        <v>0</v>
      </c>
      <c r="K1966" s="230" t="s">
        <v>20</v>
      </c>
      <c r="L1966" s="235"/>
      <c r="M1966" s="236" t="s">
        <v>20</v>
      </c>
      <c r="N1966" s="237" t="s">
        <v>44</v>
      </c>
      <c r="O1966" s="35"/>
      <c r="P1966" s="201">
        <f>O1966*H1966</f>
        <v>0</v>
      </c>
      <c r="Q1966" s="201">
        <v>0.0048</v>
      </c>
      <c r="R1966" s="201">
        <f>Q1966*H1966</f>
        <v>0.032639999999999995</v>
      </c>
      <c r="S1966" s="201">
        <v>0</v>
      </c>
      <c r="T1966" s="202">
        <f>S1966*H1966</f>
        <v>0</v>
      </c>
      <c r="AR1966" s="17" t="s">
        <v>371</v>
      </c>
      <c r="AT1966" s="17" t="s">
        <v>209</v>
      </c>
      <c r="AU1966" s="17" t="s">
        <v>81</v>
      </c>
      <c r="AY1966" s="17" t="s">
        <v>159</v>
      </c>
      <c r="BE1966" s="203">
        <f>IF(N1966="základní",J1966,0)</f>
        <v>0</v>
      </c>
      <c r="BF1966" s="203">
        <f>IF(N1966="snížená",J1966,0)</f>
        <v>0</v>
      </c>
      <c r="BG1966" s="203">
        <f>IF(N1966="zákl. přenesená",J1966,0)</f>
        <v>0</v>
      </c>
      <c r="BH1966" s="203">
        <f>IF(N1966="sníž. přenesená",J1966,0)</f>
        <v>0</v>
      </c>
      <c r="BI1966" s="203">
        <f>IF(N1966="nulová",J1966,0)</f>
        <v>0</v>
      </c>
      <c r="BJ1966" s="17" t="s">
        <v>22</v>
      </c>
      <c r="BK1966" s="203">
        <f>ROUND(I1966*H1966,2)</f>
        <v>0</v>
      </c>
      <c r="BL1966" s="17" t="s">
        <v>255</v>
      </c>
      <c r="BM1966" s="17" t="s">
        <v>1996</v>
      </c>
    </row>
    <row r="1967" spans="2:51" s="12" customFormat="1" ht="13.5">
      <c r="B1967" s="204"/>
      <c r="C1967" s="205"/>
      <c r="D1967" s="206" t="s">
        <v>168</v>
      </c>
      <c r="E1967" s="207" t="s">
        <v>20</v>
      </c>
      <c r="F1967" s="208" t="s">
        <v>1997</v>
      </c>
      <c r="G1967" s="205"/>
      <c r="H1967" s="209" t="s">
        <v>20</v>
      </c>
      <c r="I1967" s="210"/>
      <c r="J1967" s="205"/>
      <c r="K1967" s="205"/>
      <c r="L1967" s="211"/>
      <c r="M1967" s="212"/>
      <c r="N1967" s="213"/>
      <c r="O1967" s="213"/>
      <c r="P1967" s="213"/>
      <c r="Q1967" s="213"/>
      <c r="R1967" s="213"/>
      <c r="S1967" s="213"/>
      <c r="T1967" s="214"/>
      <c r="AT1967" s="215" t="s">
        <v>168</v>
      </c>
      <c r="AU1967" s="215" t="s">
        <v>81</v>
      </c>
      <c r="AV1967" s="12" t="s">
        <v>22</v>
      </c>
      <c r="AW1967" s="12" t="s">
        <v>37</v>
      </c>
      <c r="AX1967" s="12" t="s">
        <v>73</v>
      </c>
      <c r="AY1967" s="215" t="s">
        <v>159</v>
      </c>
    </row>
    <row r="1968" spans="2:51" s="12" customFormat="1" ht="13.5">
      <c r="B1968" s="204"/>
      <c r="C1968" s="205"/>
      <c r="D1968" s="206" t="s">
        <v>168</v>
      </c>
      <c r="E1968" s="207" t="s">
        <v>20</v>
      </c>
      <c r="F1968" s="208" t="s">
        <v>170</v>
      </c>
      <c r="G1968" s="205"/>
      <c r="H1968" s="209" t="s">
        <v>20</v>
      </c>
      <c r="I1968" s="210"/>
      <c r="J1968" s="205"/>
      <c r="K1968" s="205"/>
      <c r="L1968" s="211"/>
      <c r="M1968" s="212"/>
      <c r="N1968" s="213"/>
      <c r="O1968" s="213"/>
      <c r="P1968" s="213"/>
      <c r="Q1968" s="213"/>
      <c r="R1968" s="213"/>
      <c r="S1968" s="213"/>
      <c r="T1968" s="214"/>
      <c r="AT1968" s="215" t="s">
        <v>168</v>
      </c>
      <c r="AU1968" s="215" t="s">
        <v>81</v>
      </c>
      <c r="AV1968" s="12" t="s">
        <v>22</v>
      </c>
      <c r="AW1968" s="12" t="s">
        <v>37</v>
      </c>
      <c r="AX1968" s="12" t="s">
        <v>73</v>
      </c>
      <c r="AY1968" s="215" t="s">
        <v>159</v>
      </c>
    </row>
    <row r="1969" spans="2:51" s="12" customFormat="1" ht="13.5">
      <c r="B1969" s="204"/>
      <c r="C1969" s="205"/>
      <c r="D1969" s="206" t="s">
        <v>168</v>
      </c>
      <c r="E1969" s="207" t="s">
        <v>20</v>
      </c>
      <c r="F1969" s="208" t="s">
        <v>1998</v>
      </c>
      <c r="G1969" s="205"/>
      <c r="H1969" s="209" t="s">
        <v>20</v>
      </c>
      <c r="I1969" s="210"/>
      <c r="J1969" s="205"/>
      <c r="K1969" s="205"/>
      <c r="L1969" s="211"/>
      <c r="M1969" s="212"/>
      <c r="N1969" s="213"/>
      <c r="O1969" s="213"/>
      <c r="P1969" s="213"/>
      <c r="Q1969" s="213"/>
      <c r="R1969" s="213"/>
      <c r="S1969" s="213"/>
      <c r="T1969" s="214"/>
      <c r="AT1969" s="215" t="s">
        <v>168</v>
      </c>
      <c r="AU1969" s="215" t="s">
        <v>81</v>
      </c>
      <c r="AV1969" s="12" t="s">
        <v>22</v>
      </c>
      <c r="AW1969" s="12" t="s">
        <v>37</v>
      </c>
      <c r="AX1969" s="12" t="s">
        <v>73</v>
      </c>
      <c r="AY1969" s="215" t="s">
        <v>159</v>
      </c>
    </row>
    <row r="1970" spans="2:51" s="12" customFormat="1" ht="13.5">
      <c r="B1970" s="204"/>
      <c r="C1970" s="205"/>
      <c r="D1970" s="206" t="s">
        <v>168</v>
      </c>
      <c r="E1970" s="207" t="s">
        <v>20</v>
      </c>
      <c r="F1970" s="208" t="s">
        <v>308</v>
      </c>
      <c r="G1970" s="205"/>
      <c r="H1970" s="209" t="s">
        <v>20</v>
      </c>
      <c r="I1970" s="210"/>
      <c r="J1970" s="205"/>
      <c r="K1970" s="205"/>
      <c r="L1970" s="211"/>
      <c r="M1970" s="212"/>
      <c r="N1970" s="213"/>
      <c r="O1970" s="213"/>
      <c r="P1970" s="213"/>
      <c r="Q1970" s="213"/>
      <c r="R1970" s="213"/>
      <c r="S1970" s="213"/>
      <c r="T1970" s="214"/>
      <c r="AT1970" s="215" t="s">
        <v>168</v>
      </c>
      <c r="AU1970" s="215" t="s">
        <v>81</v>
      </c>
      <c r="AV1970" s="12" t="s">
        <v>22</v>
      </c>
      <c r="AW1970" s="12" t="s">
        <v>37</v>
      </c>
      <c r="AX1970" s="12" t="s">
        <v>73</v>
      </c>
      <c r="AY1970" s="215" t="s">
        <v>159</v>
      </c>
    </row>
    <row r="1971" spans="2:51" s="13" customFormat="1" ht="13.5">
      <c r="B1971" s="216"/>
      <c r="C1971" s="217"/>
      <c r="D1971" s="218" t="s">
        <v>168</v>
      </c>
      <c r="E1971" s="219" t="s">
        <v>20</v>
      </c>
      <c r="F1971" s="220" t="s">
        <v>943</v>
      </c>
      <c r="G1971" s="217"/>
      <c r="H1971" s="221">
        <v>6.8</v>
      </c>
      <c r="I1971" s="222"/>
      <c r="J1971" s="217"/>
      <c r="K1971" s="217"/>
      <c r="L1971" s="223"/>
      <c r="M1971" s="224"/>
      <c r="N1971" s="225"/>
      <c r="O1971" s="225"/>
      <c r="P1971" s="225"/>
      <c r="Q1971" s="225"/>
      <c r="R1971" s="225"/>
      <c r="S1971" s="225"/>
      <c r="T1971" s="226"/>
      <c r="AT1971" s="227" t="s">
        <v>168</v>
      </c>
      <c r="AU1971" s="227" t="s">
        <v>81</v>
      </c>
      <c r="AV1971" s="13" t="s">
        <v>81</v>
      </c>
      <c r="AW1971" s="13" t="s">
        <v>37</v>
      </c>
      <c r="AX1971" s="13" t="s">
        <v>22</v>
      </c>
      <c r="AY1971" s="227" t="s">
        <v>159</v>
      </c>
    </row>
    <row r="1972" spans="2:65" s="1" customFormat="1" ht="22.5" customHeight="1">
      <c r="B1972" s="34"/>
      <c r="C1972" s="192" t="s">
        <v>1999</v>
      </c>
      <c r="D1972" s="192" t="s">
        <v>161</v>
      </c>
      <c r="E1972" s="193" t="s">
        <v>2000</v>
      </c>
      <c r="F1972" s="194" t="s">
        <v>2001</v>
      </c>
      <c r="G1972" s="195" t="s">
        <v>489</v>
      </c>
      <c r="H1972" s="196">
        <v>176.52</v>
      </c>
      <c r="I1972" s="197"/>
      <c r="J1972" s="198">
        <f>ROUND(I1972*H1972,2)</f>
        <v>0</v>
      </c>
      <c r="K1972" s="194" t="s">
        <v>165</v>
      </c>
      <c r="L1972" s="54"/>
      <c r="M1972" s="199" t="s">
        <v>20</v>
      </c>
      <c r="N1972" s="200" t="s">
        <v>44</v>
      </c>
      <c r="O1972" s="35"/>
      <c r="P1972" s="201">
        <f>O1972*H1972</f>
        <v>0</v>
      </c>
      <c r="Q1972" s="201">
        <v>0</v>
      </c>
      <c r="R1972" s="201">
        <f>Q1972*H1972</f>
        <v>0</v>
      </c>
      <c r="S1972" s="201">
        <v>0</v>
      </c>
      <c r="T1972" s="202">
        <f>S1972*H1972</f>
        <v>0</v>
      </c>
      <c r="AR1972" s="17" t="s">
        <v>255</v>
      </c>
      <c r="AT1972" s="17" t="s">
        <v>161</v>
      </c>
      <c r="AU1972" s="17" t="s">
        <v>81</v>
      </c>
      <c r="AY1972" s="17" t="s">
        <v>159</v>
      </c>
      <c r="BE1972" s="203">
        <f>IF(N1972="základní",J1972,0)</f>
        <v>0</v>
      </c>
      <c r="BF1972" s="203">
        <f>IF(N1972="snížená",J1972,0)</f>
        <v>0</v>
      </c>
      <c r="BG1972" s="203">
        <f>IF(N1972="zákl. přenesená",J1972,0)</f>
        <v>0</v>
      </c>
      <c r="BH1972" s="203">
        <f>IF(N1972="sníž. přenesená",J1972,0)</f>
        <v>0</v>
      </c>
      <c r="BI1972" s="203">
        <f>IF(N1972="nulová",J1972,0)</f>
        <v>0</v>
      </c>
      <c r="BJ1972" s="17" t="s">
        <v>22</v>
      </c>
      <c r="BK1972" s="203">
        <f>ROUND(I1972*H1972,2)</f>
        <v>0</v>
      </c>
      <c r="BL1972" s="17" t="s">
        <v>255</v>
      </c>
      <c r="BM1972" s="17" t="s">
        <v>2002</v>
      </c>
    </row>
    <row r="1973" spans="2:65" s="1" customFormat="1" ht="22.5" customHeight="1">
      <c r="B1973" s="34"/>
      <c r="C1973" s="228" t="s">
        <v>2003</v>
      </c>
      <c r="D1973" s="228" t="s">
        <v>209</v>
      </c>
      <c r="E1973" s="229" t="s">
        <v>2004</v>
      </c>
      <c r="F1973" s="230" t="s">
        <v>2005</v>
      </c>
      <c r="G1973" s="231" t="s">
        <v>489</v>
      </c>
      <c r="H1973" s="232">
        <v>185.346</v>
      </c>
      <c r="I1973" s="233"/>
      <c r="J1973" s="234">
        <f>ROUND(I1973*H1973,2)</f>
        <v>0</v>
      </c>
      <c r="K1973" s="230" t="s">
        <v>20</v>
      </c>
      <c r="L1973" s="235"/>
      <c r="M1973" s="236" t="s">
        <v>20</v>
      </c>
      <c r="N1973" s="237" t="s">
        <v>44</v>
      </c>
      <c r="O1973" s="35"/>
      <c r="P1973" s="201">
        <f>O1973*H1973</f>
        <v>0</v>
      </c>
      <c r="Q1973" s="201">
        <v>0</v>
      </c>
      <c r="R1973" s="201">
        <f>Q1973*H1973</f>
        <v>0</v>
      </c>
      <c r="S1973" s="201">
        <v>0</v>
      </c>
      <c r="T1973" s="202">
        <f>S1973*H1973</f>
        <v>0</v>
      </c>
      <c r="AR1973" s="17" t="s">
        <v>371</v>
      </c>
      <c r="AT1973" s="17" t="s">
        <v>209</v>
      </c>
      <c r="AU1973" s="17" t="s">
        <v>81</v>
      </c>
      <c r="AY1973" s="17" t="s">
        <v>159</v>
      </c>
      <c r="BE1973" s="203">
        <f>IF(N1973="základní",J1973,0)</f>
        <v>0</v>
      </c>
      <c r="BF1973" s="203">
        <f>IF(N1973="snížená",J1973,0)</f>
        <v>0</v>
      </c>
      <c r="BG1973" s="203">
        <f>IF(N1973="zákl. přenesená",J1973,0)</f>
        <v>0</v>
      </c>
      <c r="BH1973" s="203">
        <f>IF(N1973="sníž. přenesená",J1973,0)</f>
        <v>0</v>
      </c>
      <c r="BI1973" s="203">
        <f>IF(N1973="nulová",J1973,0)</f>
        <v>0</v>
      </c>
      <c r="BJ1973" s="17" t="s">
        <v>22</v>
      </c>
      <c r="BK1973" s="203">
        <f>ROUND(I1973*H1973,2)</f>
        <v>0</v>
      </c>
      <c r="BL1973" s="17" t="s">
        <v>255</v>
      </c>
      <c r="BM1973" s="17" t="s">
        <v>2006</v>
      </c>
    </row>
    <row r="1974" spans="2:51" s="12" customFormat="1" ht="13.5">
      <c r="B1974" s="204"/>
      <c r="C1974" s="205"/>
      <c r="D1974" s="206" t="s">
        <v>168</v>
      </c>
      <c r="E1974" s="207" t="s">
        <v>20</v>
      </c>
      <c r="F1974" s="208" t="s">
        <v>1973</v>
      </c>
      <c r="G1974" s="205"/>
      <c r="H1974" s="209" t="s">
        <v>20</v>
      </c>
      <c r="I1974" s="210"/>
      <c r="J1974" s="205"/>
      <c r="K1974" s="205"/>
      <c r="L1974" s="211"/>
      <c r="M1974" s="212"/>
      <c r="N1974" s="213"/>
      <c r="O1974" s="213"/>
      <c r="P1974" s="213"/>
      <c r="Q1974" s="213"/>
      <c r="R1974" s="213"/>
      <c r="S1974" s="213"/>
      <c r="T1974" s="214"/>
      <c r="AT1974" s="215" t="s">
        <v>168</v>
      </c>
      <c r="AU1974" s="215" t="s">
        <v>81</v>
      </c>
      <c r="AV1974" s="12" t="s">
        <v>22</v>
      </c>
      <c r="AW1974" s="12" t="s">
        <v>37</v>
      </c>
      <c r="AX1974" s="12" t="s">
        <v>73</v>
      </c>
      <c r="AY1974" s="215" t="s">
        <v>159</v>
      </c>
    </row>
    <row r="1975" spans="2:51" s="12" customFormat="1" ht="13.5">
      <c r="B1975" s="204"/>
      <c r="C1975" s="205"/>
      <c r="D1975" s="206" t="s">
        <v>168</v>
      </c>
      <c r="E1975" s="207" t="s">
        <v>20</v>
      </c>
      <c r="F1975" s="208" t="s">
        <v>170</v>
      </c>
      <c r="G1975" s="205"/>
      <c r="H1975" s="209" t="s">
        <v>20</v>
      </c>
      <c r="I1975" s="210"/>
      <c r="J1975" s="205"/>
      <c r="K1975" s="205"/>
      <c r="L1975" s="211"/>
      <c r="M1975" s="212"/>
      <c r="N1975" s="213"/>
      <c r="O1975" s="213"/>
      <c r="P1975" s="213"/>
      <c r="Q1975" s="213"/>
      <c r="R1975" s="213"/>
      <c r="S1975" s="213"/>
      <c r="T1975" s="214"/>
      <c r="AT1975" s="215" t="s">
        <v>168</v>
      </c>
      <c r="AU1975" s="215" t="s">
        <v>81</v>
      </c>
      <c r="AV1975" s="12" t="s">
        <v>22</v>
      </c>
      <c r="AW1975" s="12" t="s">
        <v>37</v>
      </c>
      <c r="AX1975" s="12" t="s">
        <v>73</v>
      </c>
      <c r="AY1975" s="215" t="s">
        <v>159</v>
      </c>
    </row>
    <row r="1976" spans="2:51" s="12" customFormat="1" ht="13.5">
      <c r="B1976" s="204"/>
      <c r="C1976" s="205"/>
      <c r="D1976" s="206" t="s">
        <v>168</v>
      </c>
      <c r="E1976" s="207" t="s">
        <v>20</v>
      </c>
      <c r="F1976" s="208" t="s">
        <v>2007</v>
      </c>
      <c r="G1976" s="205"/>
      <c r="H1976" s="209" t="s">
        <v>20</v>
      </c>
      <c r="I1976" s="210"/>
      <c r="J1976" s="205"/>
      <c r="K1976" s="205"/>
      <c r="L1976" s="211"/>
      <c r="M1976" s="212"/>
      <c r="N1976" s="213"/>
      <c r="O1976" s="213"/>
      <c r="P1976" s="213"/>
      <c r="Q1976" s="213"/>
      <c r="R1976" s="213"/>
      <c r="S1976" s="213"/>
      <c r="T1976" s="214"/>
      <c r="AT1976" s="215" t="s">
        <v>168</v>
      </c>
      <c r="AU1976" s="215" t="s">
        <v>81</v>
      </c>
      <c r="AV1976" s="12" t="s">
        <v>22</v>
      </c>
      <c r="AW1976" s="12" t="s">
        <v>37</v>
      </c>
      <c r="AX1976" s="12" t="s">
        <v>73</v>
      </c>
      <c r="AY1976" s="215" t="s">
        <v>159</v>
      </c>
    </row>
    <row r="1977" spans="2:51" s="12" customFormat="1" ht="13.5">
      <c r="B1977" s="204"/>
      <c r="C1977" s="205"/>
      <c r="D1977" s="206" t="s">
        <v>168</v>
      </c>
      <c r="E1977" s="207" t="s">
        <v>20</v>
      </c>
      <c r="F1977" s="208" t="s">
        <v>304</v>
      </c>
      <c r="G1977" s="205"/>
      <c r="H1977" s="209" t="s">
        <v>20</v>
      </c>
      <c r="I1977" s="210"/>
      <c r="J1977" s="205"/>
      <c r="K1977" s="205"/>
      <c r="L1977" s="211"/>
      <c r="M1977" s="212"/>
      <c r="N1977" s="213"/>
      <c r="O1977" s="213"/>
      <c r="P1977" s="213"/>
      <c r="Q1977" s="213"/>
      <c r="R1977" s="213"/>
      <c r="S1977" s="213"/>
      <c r="T1977" s="214"/>
      <c r="AT1977" s="215" t="s">
        <v>168</v>
      </c>
      <c r="AU1977" s="215" t="s">
        <v>81</v>
      </c>
      <c r="AV1977" s="12" t="s">
        <v>22</v>
      </c>
      <c r="AW1977" s="12" t="s">
        <v>37</v>
      </c>
      <c r="AX1977" s="12" t="s">
        <v>73</v>
      </c>
      <c r="AY1977" s="215" t="s">
        <v>159</v>
      </c>
    </row>
    <row r="1978" spans="2:51" s="13" customFormat="1" ht="13.5">
      <c r="B1978" s="216"/>
      <c r="C1978" s="217"/>
      <c r="D1978" s="206" t="s">
        <v>168</v>
      </c>
      <c r="E1978" s="240" t="s">
        <v>20</v>
      </c>
      <c r="F1978" s="238" t="s">
        <v>2008</v>
      </c>
      <c r="G1978" s="217"/>
      <c r="H1978" s="239">
        <v>16.45</v>
      </c>
      <c r="I1978" s="222"/>
      <c r="J1978" s="217"/>
      <c r="K1978" s="217"/>
      <c r="L1978" s="223"/>
      <c r="M1978" s="224"/>
      <c r="N1978" s="225"/>
      <c r="O1978" s="225"/>
      <c r="P1978" s="225"/>
      <c r="Q1978" s="225"/>
      <c r="R1978" s="225"/>
      <c r="S1978" s="225"/>
      <c r="T1978" s="226"/>
      <c r="AT1978" s="227" t="s">
        <v>168</v>
      </c>
      <c r="AU1978" s="227" t="s">
        <v>81</v>
      </c>
      <c r="AV1978" s="13" t="s">
        <v>81</v>
      </c>
      <c r="AW1978" s="13" t="s">
        <v>37</v>
      </c>
      <c r="AX1978" s="13" t="s">
        <v>73</v>
      </c>
      <c r="AY1978" s="227" t="s">
        <v>159</v>
      </c>
    </row>
    <row r="1979" spans="2:51" s="13" customFormat="1" ht="13.5">
      <c r="B1979" s="216"/>
      <c r="C1979" s="217"/>
      <c r="D1979" s="206" t="s">
        <v>168</v>
      </c>
      <c r="E1979" s="240" t="s">
        <v>20</v>
      </c>
      <c r="F1979" s="238" t="s">
        <v>2009</v>
      </c>
      <c r="G1979" s="217"/>
      <c r="H1979" s="239">
        <v>12.45</v>
      </c>
      <c r="I1979" s="222"/>
      <c r="J1979" s="217"/>
      <c r="K1979" s="217"/>
      <c r="L1979" s="223"/>
      <c r="M1979" s="224"/>
      <c r="N1979" s="225"/>
      <c r="O1979" s="225"/>
      <c r="P1979" s="225"/>
      <c r="Q1979" s="225"/>
      <c r="R1979" s="225"/>
      <c r="S1979" s="225"/>
      <c r="T1979" s="226"/>
      <c r="AT1979" s="227" t="s">
        <v>168</v>
      </c>
      <c r="AU1979" s="227" t="s">
        <v>81</v>
      </c>
      <c r="AV1979" s="13" t="s">
        <v>81</v>
      </c>
      <c r="AW1979" s="13" t="s">
        <v>37</v>
      </c>
      <c r="AX1979" s="13" t="s">
        <v>73</v>
      </c>
      <c r="AY1979" s="227" t="s">
        <v>159</v>
      </c>
    </row>
    <row r="1980" spans="2:51" s="12" customFormat="1" ht="13.5">
      <c r="B1980" s="204"/>
      <c r="C1980" s="205"/>
      <c r="D1980" s="206" t="s">
        <v>168</v>
      </c>
      <c r="E1980" s="207" t="s">
        <v>20</v>
      </c>
      <c r="F1980" s="208" t="s">
        <v>317</v>
      </c>
      <c r="G1980" s="205"/>
      <c r="H1980" s="209" t="s">
        <v>20</v>
      </c>
      <c r="I1980" s="210"/>
      <c r="J1980" s="205"/>
      <c r="K1980" s="205"/>
      <c r="L1980" s="211"/>
      <c r="M1980" s="212"/>
      <c r="N1980" s="213"/>
      <c r="O1980" s="213"/>
      <c r="P1980" s="213"/>
      <c r="Q1980" s="213"/>
      <c r="R1980" s="213"/>
      <c r="S1980" s="213"/>
      <c r="T1980" s="214"/>
      <c r="AT1980" s="215" t="s">
        <v>168</v>
      </c>
      <c r="AU1980" s="215" t="s">
        <v>81</v>
      </c>
      <c r="AV1980" s="12" t="s">
        <v>22</v>
      </c>
      <c r="AW1980" s="12" t="s">
        <v>37</v>
      </c>
      <c r="AX1980" s="12" t="s">
        <v>73</v>
      </c>
      <c r="AY1980" s="215" t="s">
        <v>159</v>
      </c>
    </row>
    <row r="1981" spans="2:51" s="13" customFormat="1" ht="13.5">
      <c r="B1981" s="216"/>
      <c r="C1981" s="217"/>
      <c r="D1981" s="206" t="s">
        <v>168</v>
      </c>
      <c r="E1981" s="240" t="s">
        <v>20</v>
      </c>
      <c r="F1981" s="238" t="s">
        <v>2010</v>
      </c>
      <c r="G1981" s="217"/>
      <c r="H1981" s="239">
        <v>37</v>
      </c>
      <c r="I1981" s="222"/>
      <c r="J1981" s="217"/>
      <c r="K1981" s="217"/>
      <c r="L1981" s="223"/>
      <c r="M1981" s="224"/>
      <c r="N1981" s="225"/>
      <c r="O1981" s="225"/>
      <c r="P1981" s="225"/>
      <c r="Q1981" s="225"/>
      <c r="R1981" s="225"/>
      <c r="S1981" s="225"/>
      <c r="T1981" s="226"/>
      <c r="AT1981" s="227" t="s">
        <v>168</v>
      </c>
      <c r="AU1981" s="227" t="s">
        <v>81</v>
      </c>
      <c r="AV1981" s="13" t="s">
        <v>81</v>
      </c>
      <c r="AW1981" s="13" t="s">
        <v>37</v>
      </c>
      <c r="AX1981" s="13" t="s">
        <v>73</v>
      </c>
      <c r="AY1981" s="227" t="s">
        <v>159</v>
      </c>
    </row>
    <row r="1982" spans="2:51" s="12" customFormat="1" ht="13.5">
      <c r="B1982" s="204"/>
      <c r="C1982" s="205"/>
      <c r="D1982" s="206" t="s">
        <v>168</v>
      </c>
      <c r="E1982" s="207" t="s">
        <v>20</v>
      </c>
      <c r="F1982" s="208" t="s">
        <v>319</v>
      </c>
      <c r="G1982" s="205"/>
      <c r="H1982" s="209" t="s">
        <v>20</v>
      </c>
      <c r="I1982" s="210"/>
      <c r="J1982" s="205"/>
      <c r="K1982" s="205"/>
      <c r="L1982" s="211"/>
      <c r="M1982" s="212"/>
      <c r="N1982" s="213"/>
      <c r="O1982" s="213"/>
      <c r="P1982" s="213"/>
      <c r="Q1982" s="213"/>
      <c r="R1982" s="213"/>
      <c r="S1982" s="213"/>
      <c r="T1982" s="214"/>
      <c r="AT1982" s="215" t="s">
        <v>168</v>
      </c>
      <c r="AU1982" s="215" t="s">
        <v>81</v>
      </c>
      <c r="AV1982" s="12" t="s">
        <v>22</v>
      </c>
      <c r="AW1982" s="12" t="s">
        <v>37</v>
      </c>
      <c r="AX1982" s="12" t="s">
        <v>73</v>
      </c>
      <c r="AY1982" s="215" t="s">
        <v>159</v>
      </c>
    </row>
    <row r="1983" spans="2:51" s="13" customFormat="1" ht="13.5">
      <c r="B1983" s="216"/>
      <c r="C1983" s="217"/>
      <c r="D1983" s="206" t="s">
        <v>168</v>
      </c>
      <c r="E1983" s="240" t="s">
        <v>20</v>
      </c>
      <c r="F1983" s="238" t="s">
        <v>2011</v>
      </c>
      <c r="G1983" s="217"/>
      <c r="H1983" s="239">
        <v>37.3</v>
      </c>
      <c r="I1983" s="222"/>
      <c r="J1983" s="217"/>
      <c r="K1983" s="217"/>
      <c r="L1983" s="223"/>
      <c r="M1983" s="224"/>
      <c r="N1983" s="225"/>
      <c r="O1983" s="225"/>
      <c r="P1983" s="225"/>
      <c r="Q1983" s="225"/>
      <c r="R1983" s="225"/>
      <c r="S1983" s="225"/>
      <c r="T1983" s="226"/>
      <c r="AT1983" s="227" t="s">
        <v>168</v>
      </c>
      <c r="AU1983" s="227" t="s">
        <v>81</v>
      </c>
      <c r="AV1983" s="13" t="s">
        <v>81</v>
      </c>
      <c r="AW1983" s="13" t="s">
        <v>37</v>
      </c>
      <c r="AX1983" s="13" t="s">
        <v>73</v>
      </c>
      <c r="AY1983" s="227" t="s">
        <v>159</v>
      </c>
    </row>
    <row r="1984" spans="2:51" s="12" customFormat="1" ht="13.5">
      <c r="B1984" s="204"/>
      <c r="C1984" s="205"/>
      <c r="D1984" s="206" t="s">
        <v>168</v>
      </c>
      <c r="E1984" s="207" t="s">
        <v>20</v>
      </c>
      <c r="F1984" s="208" t="s">
        <v>306</v>
      </c>
      <c r="G1984" s="205"/>
      <c r="H1984" s="209" t="s">
        <v>20</v>
      </c>
      <c r="I1984" s="210"/>
      <c r="J1984" s="205"/>
      <c r="K1984" s="205"/>
      <c r="L1984" s="211"/>
      <c r="M1984" s="212"/>
      <c r="N1984" s="213"/>
      <c r="O1984" s="213"/>
      <c r="P1984" s="213"/>
      <c r="Q1984" s="213"/>
      <c r="R1984" s="213"/>
      <c r="S1984" s="213"/>
      <c r="T1984" s="214"/>
      <c r="AT1984" s="215" t="s">
        <v>168</v>
      </c>
      <c r="AU1984" s="215" t="s">
        <v>81</v>
      </c>
      <c r="AV1984" s="12" t="s">
        <v>22</v>
      </c>
      <c r="AW1984" s="12" t="s">
        <v>37</v>
      </c>
      <c r="AX1984" s="12" t="s">
        <v>73</v>
      </c>
      <c r="AY1984" s="215" t="s">
        <v>159</v>
      </c>
    </row>
    <row r="1985" spans="2:51" s="13" customFormat="1" ht="13.5">
      <c r="B1985" s="216"/>
      <c r="C1985" s="217"/>
      <c r="D1985" s="206" t="s">
        <v>168</v>
      </c>
      <c r="E1985" s="240" t="s">
        <v>20</v>
      </c>
      <c r="F1985" s="238" t="s">
        <v>2012</v>
      </c>
      <c r="G1985" s="217"/>
      <c r="H1985" s="239">
        <v>11.4</v>
      </c>
      <c r="I1985" s="222"/>
      <c r="J1985" s="217"/>
      <c r="K1985" s="217"/>
      <c r="L1985" s="223"/>
      <c r="M1985" s="224"/>
      <c r="N1985" s="225"/>
      <c r="O1985" s="225"/>
      <c r="P1985" s="225"/>
      <c r="Q1985" s="225"/>
      <c r="R1985" s="225"/>
      <c r="S1985" s="225"/>
      <c r="T1985" s="226"/>
      <c r="AT1985" s="227" t="s">
        <v>168</v>
      </c>
      <c r="AU1985" s="227" t="s">
        <v>81</v>
      </c>
      <c r="AV1985" s="13" t="s">
        <v>81</v>
      </c>
      <c r="AW1985" s="13" t="s">
        <v>37</v>
      </c>
      <c r="AX1985" s="13" t="s">
        <v>73</v>
      </c>
      <c r="AY1985" s="227" t="s">
        <v>159</v>
      </c>
    </row>
    <row r="1986" spans="2:51" s="12" customFormat="1" ht="13.5">
      <c r="B1986" s="204"/>
      <c r="C1986" s="205"/>
      <c r="D1986" s="206" t="s">
        <v>168</v>
      </c>
      <c r="E1986" s="207" t="s">
        <v>20</v>
      </c>
      <c r="F1986" s="208" t="s">
        <v>308</v>
      </c>
      <c r="G1986" s="205"/>
      <c r="H1986" s="209" t="s">
        <v>20</v>
      </c>
      <c r="I1986" s="210"/>
      <c r="J1986" s="205"/>
      <c r="K1986" s="205"/>
      <c r="L1986" s="211"/>
      <c r="M1986" s="212"/>
      <c r="N1986" s="213"/>
      <c r="O1986" s="213"/>
      <c r="P1986" s="213"/>
      <c r="Q1986" s="213"/>
      <c r="R1986" s="213"/>
      <c r="S1986" s="213"/>
      <c r="T1986" s="214"/>
      <c r="AT1986" s="215" t="s">
        <v>168</v>
      </c>
      <c r="AU1986" s="215" t="s">
        <v>81</v>
      </c>
      <c r="AV1986" s="12" t="s">
        <v>22</v>
      </c>
      <c r="AW1986" s="12" t="s">
        <v>37</v>
      </c>
      <c r="AX1986" s="12" t="s">
        <v>73</v>
      </c>
      <c r="AY1986" s="215" t="s">
        <v>159</v>
      </c>
    </row>
    <row r="1987" spans="2:51" s="13" customFormat="1" ht="13.5">
      <c r="B1987" s="216"/>
      <c r="C1987" s="217"/>
      <c r="D1987" s="206" t="s">
        <v>168</v>
      </c>
      <c r="E1987" s="240" t="s">
        <v>20</v>
      </c>
      <c r="F1987" s="238" t="s">
        <v>2013</v>
      </c>
      <c r="G1987" s="217"/>
      <c r="H1987" s="239">
        <v>11.4</v>
      </c>
      <c r="I1987" s="222"/>
      <c r="J1987" s="217"/>
      <c r="K1987" s="217"/>
      <c r="L1987" s="223"/>
      <c r="M1987" s="224"/>
      <c r="N1987" s="225"/>
      <c r="O1987" s="225"/>
      <c r="P1987" s="225"/>
      <c r="Q1987" s="225"/>
      <c r="R1987" s="225"/>
      <c r="S1987" s="225"/>
      <c r="T1987" s="226"/>
      <c r="AT1987" s="227" t="s">
        <v>168</v>
      </c>
      <c r="AU1987" s="227" t="s">
        <v>81</v>
      </c>
      <c r="AV1987" s="13" t="s">
        <v>81</v>
      </c>
      <c r="AW1987" s="13" t="s">
        <v>37</v>
      </c>
      <c r="AX1987" s="13" t="s">
        <v>73</v>
      </c>
      <c r="AY1987" s="227" t="s">
        <v>159</v>
      </c>
    </row>
    <row r="1988" spans="2:51" s="12" customFormat="1" ht="13.5">
      <c r="B1988" s="204"/>
      <c r="C1988" s="205"/>
      <c r="D1988" s="206" t="s">
        <v>168</v>
      </c>
      <c r="E1988" s="207" t="s">
        <v>20</v>
      </c>
      <c r="F1988" s="208" t="s">
        <v>170</v>
      </c>
      <c r="G1988" s="205"/>
      <c r="H1988" s="209" t="s">
        <v>20</v>
      </c>
      <c r="I1988" s="210"/>
      <c r="J1988" s="205"/>
      <c r="K1988" s="205"/>
      <c r="L1988" s="211"/>
      <c r="M1988" s="212"/>
      <c r="N1988" s="213"/>
      <c r="O1988" s="213"/>
      <c r="P1988" s="213"/>
      <c r="Q1988" s="213"/>
      <c r="R1988" s="213"/>
      <c r="S1988" s="213"/>
      <c r="T1988" s="214"/>
      <c r="AT1988" s="215" t="s">
        <v>168</v>
      </c>
      <c r="AU1988" s="215" t="s">
        <v>81</v>
      </c>
      <c r="AV1988" s="12" t="s">
        <v>22</v>
      </c>
      <c r="AW1988" s="12" t="s">
        <v>37</v>
      </c>
      <c r="AX1988" s="12" t="s">
        <v>73</v>
      </c>
      <c r="AY1988" s="215" t="s">
        <v>159</v>
      </c>
    </row>
    <row r="1989" spans="2:51" s="12" customFormat="1" ht="13.5">
      <c r="B1989" s="204"/>
      <c r="C1989" s="205"/>
      <c r="D1989" s="206" t="s">
        <v>168</v>
      </c>
      <c r="E1989" s="207" t="s">
        <v>20</v>
      </c>
      <c r="F1989" s="208" t="s">
        <v>843</v>
      </c>
      <c r="G1989" s="205"/>
      <c r="H1989" s="209" t="s">
        <v>20</v>
      </c>
      <c r="I1989" s="210"/>
      <c r="J1989" s="205"/>
      <c r="K1989" s="205"/>
      <c r="L1989" s="211"/>
      <c r="M1989" s="212"/>
      <c r="N1989" s="213"/>
      <c r="O1989" s="213"/>
      <c r="P1989" s="213"/>
      <c r="Q1989" s="213"/>
      <c r="R1989" s="213"/>
      <c r="S1989" s="213"/>
      <c r="T1989" s="214"/>
      <c r="AT1989" s="215" t="s">
        <v>168</v>
      </c>
      <c r="AU1989" s="215" t="s">
        <v>81</v>
      </c>
      <c r="AV1989" s="12" t="s">
        <v>22</v>
      </c>
      <c r="AW1989" s="12" t="s">
        <v>37</v>
      </c>
      <c r="AX1989" s="12" t="s">
        <v>73</v>
      </c>
      <c r="AY1989" s="215" t="s">
        <v>159</v>
      </c>
    </row>
    <row r="1990" spans="2:51" s="12" customFormat="1" ht="13.5">
      <c r="B1990" s="204"/>
      <c r="C1990" s="205"/>
      <c r="D1990" s="206" t="s">
        <v>168</v>
      </c>
      <c r="E1990" s="207" t="s">
        <v>20</v>
      </c>
      <c r="F1990" s="208" t="s">
        <v>637</v>
      </c>
      <c r="G1990" s="205"/>
      <c r="H1990" s="209" t="s">
        <v>20</v>
      </c>
      <c r="I1990" s="210"/>
      <c r="J1990" s="205"/>
      <c r="K1990" s="205"/>
      <c r="L1990" s="211"/>
      <c r="M1990" s="212"/>
      <c r="N1990" s="213"/>
      <c r="O1990" s="213"/>
      <c r="P1990" s="213"/>
      <c r="Q1990" s="213"/>
      <c r="R1990" s="213"/>
      <c r="S1990" s="213"/>
      <c r="T1990" s="214"/>
      <c r="AT1990" s="215" t="s">
        <v>168</v>
      </c>
      <c r="AU1990" s="215" t="s">
        <v>81</v>
      </c>
      <c r="AV1990" s="12" t="s">
        <v>22</v>
      </c>
      <c r="AW1990" s="12" t="s">
        <v>37</v>
      </c>
      <c r="AX1990" s="12" t="s">
        <v>73</v>
      </c>
      <c r="AY1990" s="215" t="s">
        <v>159</v>
      </c>
    </row>
    <row r="1991" spans="2:51" s="13" customFormat="1" ht="13.5">
      <c r="B1991" s="216"/>
      <c r="C1991" s="217"/>
      <c r="D1991" s="206" t="s">
        <v>168</v>
      </c>
      <c r="E1991" s="240" t="s">
        <v>20</v>
      </c>
      <c r="F1991" s="238" t="s">
        <v>2014</v>
      </c>
      <c r="G1991" s="217"/>
      <c r="H1991" s="239">
        <v>22.52</v>
      </c>
      <c r="I1991" s="222"/>
      <c r="J1991" s="217"/>
      <c r="K1991" s="217"/>
      <c r="L1991" s="223"/>
      <c r="M1991" s="224"/>
      <c r="N1991" s="225"/>
      <c r="O1991" s="225"/>
      <c r="P1991" s="225"/>
      <c r="Q1991" s="225"/>
      <c r="R1991" s="225"/>
      <c r="S1991" s="225"/>
      <c r="T1991" s="226"/>
      <c r="AT1991" s="227" t="s">
        <v>168</v>
      </c>
      <c r="AU1991" s="227" t="s">
        <v>81</v>
      </c>
      <c r="AV1991" s="13" t="s">
        <v>81</v>
      </c>
      <c r="AW1991" s="13" t="s">
        <v>37</v>
      </c>
      <c r="AX1991" s="13" t="s">
        <v>73</v>
      </c>
      <c r="AY1991" s="227" t="s">
        <v>159</v>
      </c>
    </row>
    <row r="1992" spans="2:51" s="13" customFormat="1" ht="13.5">
      <c r="B1992" s="216"/>
      <c r="C1992" s="217"/>
      <c r="D1992" s="206" t="s">
        <v>168</v>
      </c>
      <c r="E1992" s="240" t="s">
        <v>20</v>
      </c>
      <c r="F1992" s="238" t="s">
        <v>2015</v>
      </c>
      <c r="G1992" s="217"/>
      <c r="H1992" s="239">
        <v>9.4</v>
      </c>
      <c r="I1992" s="222"/>
      <c r="J1992" s="217"/>
      <c r="K1992" s="217"/>
      <c r="L1992" s="223"/>
      <c r="M1992" s="224"/>
      <c r="N1992" s="225"/>
      <c r="O1992" s="225"/>
      <c r="P1992" s="225"/>
      <c r="Q1992" s="225"/>
      <c r="R1992" s="225"/>
      <c r="S1992" s="225"/>
      <c r="T1992" s="226"/>
      <c r="AT1992" s="227" t="s">
        <v>168</v>
      </c>
      <c r="AU1992" s="227" t="s">
        <v>81</v>
      </c>
      <c r="AV1992" s="13" t="s">
        <v>81</v>
      </c>
      <c r="AW1992" s="13" t="s">
        <v>37</v>
      </c>
      <c r="AX1992" s="13" t="s">
        <v>73</v>
      </c>
      <c r="AY1992" s="227" t="s">
        <v>159</v>
      </c>
    </row>
    <row r="1993" spans="2:51" s="12" customFormat="1" ht="13.5">
      <c r="B1993" s="204"/>
      <c r="C1993" s="205"/>
      <c r="D1993" s="206" t="s">
        <v>168</v>
      </c>
      <c r="E1993" s="207" t="s">
        <v>20</v>
      </c>
      <c r="F1993" s="208" t="s">
        <v>170</v>
      </c>
      <c r="G1993" s="205"/>
      <c r="H1993" s="209" t="s">
        <v>20</v>
      </c>
      <c r="I1993" s="210"/>
      <c r="J1993" s="205"/>
      <c r="K1993" s="205"/>
      <c r="L1993" s="211"/>
      <c r="M1993" s="212"/>
      <c r="N1993" s="213"/>
      <c r="O1993" s="213"/>
      <c r="P1993" s="213"/>
      <c r="Q1993" s="213"/>
      <c r="R1993" s="213"/>
      <c r="S1993" s="213"/>
      <c r="T1993" s="214"/>
      <c r="AT1993" s="215" t="s">
        <v>168</v>
      </c>
      <c r="AU1993" s="215" t="s">
        <v>81</v>
      </c>
      <c r="AV1993" s="12" t="s">
        <v>22</v>
      </c>
      <c r="AW1993" s="12" t="s">
        <v>37</v>
      </c>
      <c r="AX1993" s="12" t="s">
        <v>73</v>
      </c>
      <c r="AY1993" s="215" t="s">
        <v>159</v>
      </c>
    </row>
    <row r="1994" spans="2:51" s="12" customFormat="1" ht="13.5">
      <c r="B1994" s="204"/>
      <c r="C1994" s="205"/>
      <c r="D1994" s="206" t="s">
        <v>168</v>
      </c>
      <c r="E1994" s="207" t="s">
        <v>20</v>
      </c>
      <c r="F1994" s="208" t="s">
        <v>897</v>
      </c>
      <c r="G1994" s="205"/>
      <c r="H1994" s="209" t="s">
        <v>20</v>
      </c>
      <c r="I1994" s="210"/>
      <c r="J1994" s="205"/>
      <c r="K1994" s="205"/>
      <c r="L1994" s="211"/>
      <c r="M1994" s="212"/>
      <c r="N1994" s="213"/>
      <c r="O1994" s="213"/>
      <c r="P1994" s="213"/>
      <c r="Q1994" s="213"/>
      <c r="R1994" s="213"/>
      <c r="S1994" s="213"/>
      <c r="T1994" s="214"/>
      <c r="AT1994" s="215" t="s">
        <v>168</v>
      </c>
      <c r="AU1994" s="215" t="s">
        <v>81</v>
      </c>
      <c r="AV1994" s="12" t="s">
        <v>22</v>
      </c>
      <c r="AW1994" s="12" t="s">
        <v>37</v>
      </c>
      <c r="AX1994" s="12" t="s">
        <v>73</v>
      </c>
      <c r="AY1994" s="215" t="s">
        <v>159</v>
      </c>
    </row>
    <row r="1995" spans="2:51" s="12" customFormat="1" ht="13.5">
      <c r="B1995" s="204"/>
      <c r="C1995" s="205"/>
      <c r="D1995" s="206" t="s">
        <v>168</v>
      </c>
      <c r="E1995" s="207" t="s">
        <v>20</v>
      </c>
      <c r="F1995" s="208" t="s">
        <v>633</v>
      </c>
      <c r="G1995" s="205"/>
      <c r="H1995" s="209" t="s">
        <v>20</v>
      </c>
      <c r="I1995" s="210"/>
      <c r="J1995" s="205"/>
      <c r="K1995" s="205"/>
      <c r="L1995" s="211"/>
      <c r="M1995" s="212"/>
      <c r="N1995" s="213"/>
      <c r="O1995" s="213"/>
      <c r="P1995" s="213"/>
      <c r="Q1995" s="213"/>
      <c r="R1995" s="213"/>
      <c r="S1995" s="213"/>
      <c r="T1995" s="214"/>
      <c r="AT1995" s="215" t="s">
        <v>168</v>
      </c>
      <c r="AU1995" s="215" t="s">
        <v>81</v>
      </c>
      <c r="AV1995" s="12" t="s">
        <v>22</v>
      </c>
      <c r="AW1995" s="12" t="s">
        <v>37</v>
      </c>
      <c r="AX1995" s="12" t="s">
        <v>73</v>
      </c>
      <c r="AY1995" s="215" t="s">
        <v>159</v>
      </c>
    </row>
    <row r="1996" spans="2:51" s="13" customFormat="1" ht="13.5">
      <c r="B1996" s="216"/>
      <c r="C1996" s="217"/>
      <c r="D1996" s="206" t="s">
        <v>168</v>
      </c>
      <c r="E1996" s="240" t="s">
        <v>20</v>
      </c>
      <c r="F1996" s="238" t="s">
        <v>2016</v>
      </c>
      <c r="G1996" s="217"/>
      <c r="H1996" s="239">
        <v>18.6</v>
      </c>
      <c r="I1996" s="222"/>
      <c r="J1996" s="217"/>
      <c r="K1996" s="217"/>
      <c r="L1996" s="223"/>
      <c r="M1996" s="224"/>
      <c r="N1996" s="225"/>
      <c r="O1996" s="225"/>
      <c r="P1996" s="225"/>
      <c r="Q1996" s="225"/>
      <c r="R1996" s="225"/>
      <c r="S1996" s="225"/>
      <c r="T1996" s="226"/>
      <c r="AT1996" s="227" t="s">
        <v>168</v>
      </c>
      <c r="AU1996" s="227" t="s">
        <v>81</v>
      </c>
      <c r="AV1996" s="13" t="s">
        <v>81</v>
      </c>
      <c r="AW1996" s="13" t="s">
        <v>37</v>
      </c>
      <c r="AX1996" s="13" t="s">
        <v>73</v>
      </c>
      <c r="AY1996" s="227" t="s">
        <v>159</v>
      </c>
    </row>
    <row r="1997" spans="2:51" s="13" customFormat="1" ht="13.5">
      <c r="B1997" s="216"/>
      <c r="C1997" s="217"/>
      <c r="D1997" s="218" t="s">
        <v>168</v>
      </c>
      <c r="E1997" s="217"/>
      <c r="F1997" s="220" t="s">
        <v>2017</v>
      </c>
      <c r="G1997" s="217"/>
      <c r="H1997" s="221">
        <v>185.346</v>
      </c>
      <c r="I1997" s="222"/>
      <c r="J1997" s="217"/>
      <c r="K1997" s="217"/>
      <c r="L1997" s="223"/>
      <c r="M1997" s="224"/>
      <c r="N1997" s="225"/>
      <c r="O1997" s="225"/>
      <c r="P1997" s="225"/>
      <c r="Q1997" s="225"/>
      <c r="R1997" s="225"/>
      <c r="S1997" s="225"/>
      <c r="T1997" s="226"/>
      <c r="AT1997" s="227" t="s">
        <v>168</v>
      </c>
      <c r="AU1997" s="227" t="s">
        <v>81</v>
      </c>
      <c r="AV1997" s="13" t="s">
        <v>81</v>
      </c>
      <c r="AW1997" s="13" t="s">
        <v>4</v>
      </c>
      <c r="AX1997" s="13" t="s">
        <v>22</v>
      </c>
      <c r="AY1997" s="227" t="s">
        <v>159</v>
      </c>
    </row>
    <row r="1998" spans="2:65" s="1" customFormat="1" ht="22.5" customHeight="1">
      <c r="B1998" s="34"/>
      <c r="C1998" s="192" t="s">
        <v>2018</v>
      </c>
      <c r="D1998" s="192" t="s">
        <v>161</v>
      </c>
      <c r="E1998" s="193" t="s">
        <v>2019</v>
      </c>
      <c r="F1998" s="194" t="s">
        <v>2020</v>
      </c>
      <c r="G1998" s="195" t="s">
        <v>235</v>
      </c>
      <c r="H1998" s="196">
        <v>317.348</v>
      </c>
      <c r="I1998" s="197"/>
      <c r="J1998" s="198">
        <f>ROUND(I1998*H1998,2)</f>
        <v>0</v>
      </c>
      <c r="K1998" s="194" t="s">
        <v>165</v>
      </c>
      <c r="L1998" s="54"/>
      <c r="M1998" s="199" t="s">
        <v>20</v>
      </c>
      <c r="N1998" s="200" t="s">
        <v>44</v>
      </c>
      <c r="O1998" s="35"/>
      <c r="P1998" s="201">
        <f>O1998*H1998</f>
        <v>0</v>
      </c>
      <c r="Q1998" s="201">
        <v>0</v>
      </c>
      <c r="R1998" s="201">
        <f>Q1998*H1998</f>
        <v>0</v>
      </c>
      <c r="S1998" s="201">
        <v>0</v>
      </c>
      <c r="T1998" s="202">
        <f>S1998*H1998</f>
        <v>0</v>
      </c>
      <c r="AR1998" s="17" t="s">
        <v>255</v>
      </c>
      <c r="AT1998" s="17" t="s">
        <v>161</v>
      </c>
      <c r="AU1998" s="17" t="s">
        <v>81</v>
      </c>
      <c r="AY1998" s="17" t="s">
        <v>159</v>
      </c>
      <c r="BE1998" s="203">
        <f>IF(N1998="základní",J1998,0)</f>
        <v>0</v>
      </c>
      <c r="BF1998" s="203">
        <f>IF(N1998="snížená",J1998,0)</f>
        <v>0</v>
      </c>
      <c r="BG1998" s="203">
        <f>IF(N1998="zákl. přenesená",J1998,0)</f>
        <v>0</v>
      </c>
      <c r="BH1998" s="203">
        <f>IF(N1998="sníž. přenesená",J1998,0)</f>
        <v>0</v>
      </c>
      <c r="BI1998" s="203">
        <f>IF(N1998="nulová",J1998,0)</f>
        <v>0</v>
      </c>
      <c r="BJ1998" s="17" t="s">
        <v>22</v>
      </c>
      <c r="BK1998" s="203">
        <f>ROUND(I1998*H1998,2)</f>
        <v>0</v>
      </c>
      <c r="BL1998" s="17" t="s">
        <v>255</v>
      </c>
      <c r="BM1998" s="17" t="s">
        <v>2021</v>
      </c>
    </row>
    <row r="1999" spans="2:65" s="1" customFormat="1" ht="22.5" customHeight="1">
      <c r="B1999" s="34"/>
      <c r="C1999" s="228" t="s">
        <v>2022</v>
      </c>
      <c r="D1999" s="228" t="s">
        <v>209</v>
      </c>
      <c r="E1999" s="229" t="s">
        <v>2023</v>
      </c>
      <c r="F1999" s="230" t="s">
        <v>2024</v>
      </c>
      <c r="G1999" s="231" t="s">
        <v>235</v>
      </c>
      <c r="H1999" s="232">
        <v>349.083</v>
      </c>
      <c r="I1999" s="233"/>
      <c r="J1999" s="234">
        <f>ROUND(I1999*H1999,2)</f>
        <v>0</v>
      </c>
      <c r="K1999" s="230" t="s">
        <v>165</v>
      </c>
      <c r="L1999" s="235"/>
      <c r="M1999" s="236" t="s">
        <v>20</v>
      </c>
      <c r="N1999" s="237" t="s">
        <v>44</v>
      </c>
      <c r="O1999" s="35"/>
      <c r="P1999" s="201">
        <f>O1999*H1999</f>
        <v>0</v>
      </c>
      <c r="Q1999" s="201">
        <v>0.00011</v>
      </c>
      <c r="R1999" s="201">
        <f>Q1999*H1999</f>
        <v>0.038399130000000004</v>
      </c>
      <c r="S1999" s="201">
        <v>0</v>
      </c>
      <c r="T1999" s="202">
        <f>S1999*H1999</f>
        <v>0</v>
      </c>
      <c r="AR1999" s="17" t="s">
        <v>371</v>
      </c>
      <c r="AT1999" s="17" t="s">
        <v>209</v>
      </c>
      <c r="AU1999" s="17" t="s">
        <v>81</v>
      </c>
      <c r="AY1999" s="17" t="s">
        <v>159</v>
      </c>
      <c r="BE1999" s="203">
        <f>IF(N1999="základní",J1999,0)</f>
        <v>0</v>
      </c>
      <c r="BF1999" s="203">
        <f>IF(N1999="snížená",J1999,0)</f>
        <v>0</v>
      </c>
      <c r="BG1999" s="203">
        <f>IF(N1999="zákl. přenesená",J1999,0)</f>
        <v>0</v>
      </c>
      <c r="BH1999" s="203">
        <f>IF(N1999="sníž. přenesená",J1999,0)</f>
        <v>0</v>
      </c>
      <c r="BI1999" s="203">
        <f>IF(N1999="nulová",J1999,0)</f>
        <v>0</v>
      </c>
      <c r="BJ1999" s="17" t="s">
        <v>22</v>
      </c>
      <c r="BK1999" s="203">
        <f>ROUND(I1999*H1999,2)</f>
        <v>0</v>
      </c>
      <c r="BL1999" s="17" t="s">
        <v>255</v>
      </c>
      <c r="BM1999" s="17" t="s">
        <v>2025</v>
      </c>
    </row>
    <row r="2000" spans="2:51" s="13" customFormat="1" ht="13.5">
      <c r="B2000" s="216"/>
      <c r="C2000" s="217"/>
      <c r="D2000" s="206" t="s">
        <v>168</v>
      </c>
      <c r="E2000" s="240" t="s">
        <v>20</v>
      </c>
      <c r="F2000" s="238" t="s">
        <v>2026</v>
      </c>
      <c r="G2000" s="217"/>
      <c r="H2000" s="239">
        <v>140.828</v>
      </c>
      <c r="I2000" s="222"/>
      <c r="J2000" s="217"/>
      <c r="K2000" s="217"/>
      <c r="L2000" s="223"/>
      <c r="M2000" s="224"/>
      <c r="N2000" s="225"/>
      <c r="O2000" s="225"/>
      <c r="P2000" s="225"/>
      <c r="Q2000" s="225"/>
      <c r="R2000" s="225"/>
      <c r="S2000" s="225"/>
      <c r="T2000" s="226"/>
      <c r="AT2000" s="227" t="s">
        <v>168</v>
      </c>
      <c r="AU2000" s="227" t="s">
        <v>81</v>
      </c>
      <c r="AV2000" s="13" t="s">
        <v>81</v>
      </c>
      <c r="AW2000" s="13" t="s">
        <v>37</v>
      </c>
      <c r="AX2000" s="13" t="s">
        <v>73</v>
      </c>
      <c r="AY2000" s="227" t="s">
        <v>159</v>
      </c>
    </row>
    <row r="2001" spans="2:51" s="13" customFormat="1" ht="13.5">
      <c r="B2001" s="216"/>
      <c r="C2001" s="217"/>
      <c r="D2001" s="206" t="s">
        <v>168</v>
      </c>
      <c r="E2001" s="240" t="s">
        <v>20</v>
      </c>
      <c r="F2001" s="238" t="s">
        <v>2027</v>
      </c>
      <c r="G2001" s="217"/>
      <c r="H2001" s="239">
        <v>176.52</v>
      </c>
      <c r="I2001" s="222"/>
      <c r="J2001" s="217"/>
      <c r="K2001" s="217"/>
      <c r="L2001" s="223"/>
      <c r="M2001" s="224"/>
      <c r="N2001" s="225"/>
      <c r="O2001" s="225"/>
      <c r="P2001" s="225"/>
      <c r="Q2001" s="225"/>
      <c r="R2001" s="225"/>
      <c r="S2001" s="225"/>
      <c r="T2001" s="226"/>
      <c r="AT2001" s="227" t="s">
        <v>168</v>
      </c>
      <c r="AU2001" s="227" t="s">
        <v>81</v>
      </c>
      <c r="AV2001" s="13" t="s">
        <v>81</v>
      </c>
      <c r="AW2001" s="13" t="s">
        <v>37</v>
      </c>
      <c r="AX2001" s="13" t="s">
        <v>73</v>
      </c>
      <c r="AY2001" s="227" t="s">
        <v>159</v>
      </c>
    </row>
    <row r="2002" spans="2:51" s="13" customFormat="1" ht="13.5">
      <c r="B2002" s="216"/>
      <c r="C2002" s="217"/>
      <c r="D2002" s="218" t="s">
        <v>168</v>
      </c>
      <c r="E2002" s="217"/>
      <c r="F2002" s="220" t="s">
        <v>2028</v>
      </c>
      <c r="G2002" s="217"/>
      <c r="H2002" s="221">
        <v>349.083</v>
      </c>
      <c r="I2002" s="222"/>
      <c r="J2002" s="217"/>
      <c r="K2002" s="217"/>
      <c r="L2002" s="223"/>
      <c r="M2002" s="224"/>
      <c r="N2002" s="225"/>
      <c r="O2002" s="225"/>
      <c r="P2002" s="225"/>
      <c r="Q2002" s="225"/>
      <c r="R2002" s="225"/>
      <c r="S2002" s="225"/>
      <c r="T2002" s="226"/>
      <c r="AT2002" s="227" t="s">
        <v>168</v>
      </c>
      <c r="AU2002" s="227" t="s">
        <v>81</v>
      </c>
      <c r="AV2002" s="13" t="s">
        <v>81</v>
      </c>
      <c r="AW2002" s="13" t="s">
        <v>4</v>
      </c>
      <c r="AX2002" s="13" t="s">
        <v>22</v>
      </c>
      <c r="AY2002" s="227" t="s">
        <v>159</v>
      </c>
    </row>
    <row r="2003" spans="2:65" s="1" customFormat="1" ht="22.5" customHeight="1">
      <c r="B2003" s="34"/>
      <c r="C2003" s="192" t="s">
        <v>2029</v>
      </c>
      <c r="D2003" s="192" t="s">
        <v>161</v>
      </c>
      <c r="E2003" s="193" t="s">
        <v>2030</v>
      </c>
      <c r="F2003" s="194" t="s">
        <v>2031</v>
      </c>
      <c r="G2003" s="195" t="s">
        <v>235</v>
      </c>
      <c r="H2003" s="196">
        <v>16.75</v>
      </c>
      <c r="I2003" s="197"/>
      <c r="J2003" s="198">
        <f>ROUND(I2003*H2003,2)</f>
        <v>0</v>
      </c>
      <c r="K2003" s="194" t="s">
        <v>165</v>
      </c>
      <c r="L2003" s="54"/>
      <c r="M2003" s="199" t="s">
        <v>20</v>
      </c>
      <c r="N2003" s="200" t="s">
        <v>44</v>
      </c>
      <c r="O2003" s="35"/>
      <c r="P2003" s="201">
        <f>O2003*H2003</f>
        <v>0</v>
      </c>
      <c r="Q2003" s="201">
        <v>0.006</v>
      </c>
      <c r="R2003" s="201">
        <f>Q2003*H2003</f>
        <v>0.1005</v>
      </c>
      <c r="S2003" s="201">
        <v>0</v>
      </c>
      <c r="T2003" s="202">
        <f>S2003*H2003</f>
        <v>0</v>
      </c>
      <c r="AR2003" s="17" t="s">
        <v>255</v>
      </c>
      <c r="AT2003" s="17" t="s">
        <v>161</v>
      </c>
      <c r="AU2003" s="17" t="s">
        <v>81</v>
      </c>
      <c r="AY2003" s="17" t="s">
        <v>159</v>
      </c>
      <c r="BE2003" s="203">
        <f>IF(N2003="základní",J2003,0)</f>
        <v>0</v>
      </c>
      <c r="BF2003" s="203">
        <f>IF(N2003="snížená",J2003,0)</f>
        <v>0</v>
      </c>
      <c r="BG2003" s="203">
        <f>IF(N2003="zákl. přenesená",J2003,0)</f>
        <v>0</v>
      </c>
      <c r="BH2003" s="203">
        <f>IF(N2003="sníž. přenesená",J2003,0)</f>
        <v>0</v>
      </c>
      <c r="BI2003" s="203">
        <f>IF(N2003="nulová",J2003,0)</f>
        <v>0</v>
      </c>
      <c r="BJ2003" s="17" t="s">
        <v>22</v>
      </c>
      <c r="BK2003" s="203">
        <f>ROUND(I2003*H2003,2)</f>
        <v>0</v>
      </c>
      <c r="BL2003" s="17" t="s">
        <v>255</v>
      </c>
      <c r="BM2003" s="17" t="s">
        <v>2032</v>
      </c>
    </row>
    <row r="2004" spans="2:51" s="12" customFormat="1" ht="27">
      <c r="B2004" s="204"/>
      <c r="C2004" s="205"/>
      <c r="D2004" s="206" t="s">
        <v>168</v>
      </c>
      <c r="E2004" s="207" t="s">
        <v>20</v>
      </c>
      <c r="F2004" s="208" t="s">
        <v>2033</v>
      </c>
      <c r="G2004" s="205"/>
      <c r="H2004" s="209" t="s">
        <v>20</v>
      </c>
      <c r="I2004" s="210"/>
      <c r="J2004" s="205"/>
      <c r="K2004" s="205"/>
      <c r="L2004" s="211"/>
      <c r="M2004" s="212"/>
      <c r="N2004" s="213"/>
      <c r="O2004" s="213"/>
      <c r="P2004" s="213"/>
      <c r="Q2004" s="213"/>
      <c r="R2004" s="213"/>
      <c r="S2004" s="213"/>
      <c r="T2004" s="214"/>
      <c r="AT2004" s="215" t="s">
        <v>168</v>
      </c>
      <c r="AU2004" s="215" t="s">
        <v>81</v>
      </c>
      <c r="AV2004" s="12" t="s">
        <v>22</v>
      </c>
      <c r="AW2004" s="12" t="s">
        <v>37</v>
      </c>
      <c r="AX2004" s="12" t="s">
        <v>73</v>
      </c>
      <c r="AY2004" s="215" t="s">
        <v>159</v>
      </c>
    </row>
    <row r="2005" spans="2:51" s="12" customFormat="1" ht="13.5">
      <c r="B2005" s="204"/>
      <c r="C2005" s="205"/>
      <c r="D2005" s="206" t="s">
        <v>168</v>
      </c>
      <c r="E2005" s="207" t="s">
        <v>20</v>
      </c>
      <c r="F2005" s="208" t="s">
        <v>170</v>
      </c>
      <c r="G2005" s="205"/>
      <c r="H2005" s="209" t="s">
        <v>20</v>
      </c>
      <c r="I2005" s="210"/>
      <c r="J2005" s="205"/>
      <c r="K2005" s="205"/>
      <c r="L2005" s="211"/>
      <c r="M2005" s="212"/>
      <c r="N2005" s="213"/>
      <c r="O2005" s="213"/>
      <c r="P2005" s="213"/>
      <c r="Q2005" s="213"/>
      <c r="R2005" s="213"/>
      <c r="S2005" s="213"/>
      <c r="T2005" s="214"/>
      <c r="AT2005" s="215" t="s">
        <v>168</v>
      </c>
      <c r="AU2005" s="215" t="s">
        <v>81</v>
      </c>
      <c r="AV2005" s="12" t="s">
        <v>22</v>
      </c>
      <c r="AW2005" s="12" t="s">
        <v>37</v>
      </c>
      <c r="AX2005" s="12" t="s">
        <v>73</v>
      </c>
      <c r="AY2005" s="215" t="s">
        <v>159</v>
      </c>
    </row>
    <row r="2006" spans="2:51" s="12" customFormat="1" ht="13.5">
      <c r="B2006" s="204"/>
      <c r="C2006" s="205"/>
      <c r="D2006" s="206" t="s">
        <v>168</v>
      </c>
      <c r="E2006" s="207" t="s">
        <v>20</v>
      </c>
      <c r="F2006" s="208" t="s">
        <v>2034</v>
      </c>
      <c r="G2006" s="205"/>
      <c r="H2006" s="209" t="s">
        <v>20</v>
      </c>
      <c r="I2006" s="210"/>
      <c r="J2006" s="205"/>
      <c r="K2006" s="205"/>
      <c r="L2006" s="211"/>
      <c r="M2006" s="212"/>
      <c r="N2006" s="213"/>
      <c r="O2006" s="213"/>
      <c r="P2006" s="213"/>
      <c r="Q2006" s="213"/>
      <c r="R2006" s="213"/>
      <c r="S2006" s="213"/>
      <c r="T2006" s="214"/>
      <c r="AT2006" s="215" t="s">
        <v>168</v>
      </c>
      <c r="AU2006" s="215" t="s">
        <v>81</v>
      </c>
      <c r="AV2006" s="12" t="s">
        <v>22</v>
      </c>
      <c r="AW2006" s="12" t="s">
        <v>37</v>
      </c>
      <c r="AX2006" s="12" t="s">
        <v>73</v>
      </c>
      <c r="AY2006" s="215" t="s">
        <v>159</v>
      </c>
    </row>
    <row r="2007" spans="2:51" s="12" customFormat="1" ht="13.5">
      <c r="B2007" s="204"/>
      <c r="C2007" s="205"/>
      <c r="D2007" s="206" t="s">
        <v>168</v>
      </c>
      <c r="E2007" s="207" t="s">
        <v>20</v>
      </c>
      <c r="F2007" s="208" t="s">
        <v>170</v>
      </c>
      <c r="G2007" s="205"/>
      <c r="H2007" s="209" t="s">
        <v>20</v>
      </c>
      <c r="I2007" s="210"/>
      <c r="J2007" s="205"/>
      <c r="K2007" s="205"/>
      <c r="L2007" s="211"/>
      <c r="M2007" s="212"/>
      <c r="N2007" s="213"/>
      <c r="O2007" s="213"/>
      <c r="P2007" s="213"/>
      <c r="Q2007" s="213"/>
      <c r="R2007" s="213"/>
      <c r="S2007" s="213"/>
      <c r="T2007" s="214"/>
      <c r="AT2007" s="215" t="s">
        <v>168</v>
      </c>
      <c r="AU2007" s="215" t="s">
        <v>81</v>
      </c>
      <c r="AV2007" s="12" t="s">
        <v>22</v>
      </c>
      <c r="AW2007" s="12" t="s">
        <v>37</v>
      </c>
      <c r="AX2007" s="12" t="s">
        <v>73</v>
      </c>
      <c r="AY2007" s="215" t="s">
        <v>159</v>
      </c>
    </row>
    <row r="2008" spans="2:51" s="12" customFormat="1" ht="13.5">
      <c r="B2008" s="204"/>
      <c r="C2008" s="205"/>
      <c r="D2008" s="206" t="s">
        <v>168</v>
      </c>
      <c r="E2008" s="207" t="s">
        <v>20</v>
      </c>
      <c r="F2008" s="208" t="s">
        <v>2035</v>
      </c>
      <c r="G2008" s="205"/>
      <c r="H2008" s="209" t="s">
        <v>20</v>
      </c>
      <c r="I2008" s="210"/>
      <c r="J2008" s="205"/>
      <c r="K2008" s="205"/>
      <c r="L2008" s="211"/>
      <c r="M2008" s="212"/>
      <c r="N2008" s="213"/>
      <c r="O2008" s="213"/>
      <c r="P2008" s="213"/>
      <c r="Q2008" s="213"/>
      <c r="R2008" s="213"/>
      <c r="S2008" s="213"/>
      <c r="T2008" s="214"/>
      <c r="AT2008" s="215" t="s">
        <v>168</v>
      </c>
      <c r="AU2008" s="215" t="s">
        <v>81</v>
      </c>
      <c r="AV2008" s="12" t="s">
        <v>22</v>
      </c>
      <c r="AW2008" s="12" t="s">
        <v>37</v>
      </c>
      <c r="AX2008" s="12" t="s">
        <v>73</v>
      </c>
      <c r="AY2008" s="215" t="s">
        <v>159</v>
      </c>
    </row>
    <row r="2009" spans="2:51" s="12" customFormat="1" ht="13.5">
      <c r="B2009" s="204"/>
      <c r="C2009" s="205"/>
      <c r="D2009" s="206" t="s">
        <v>168</v>
      </c>
      <c r="E2009" s="207" t="s">
        <v>20</v>
      </c>
      <c r="F2009" s="208" t="s">
        <v>1499</v>
      </c>
      <c r="G2009" s="205"/>
      <c r="H2009" s="209" t="s">
        <v>20</v>
      </c>
      <c r="I2009" s="210"/>
      <c r="J2009" s="205"/>
      <c r="K2009" s="205"/>
      <c r="L2009" s="211"/>
      <c r="M2009" s="212"/>
      <c r="N2009" s="213"/>
      <c r="O2009" s="213"/>
      <c r="P2009" s="213"/>
      <c r="Q2009" s="213"/>
      <c r="R2009" s="213"/>
      <c r="S2009" s="213"/>
      <c r="T2009" s="214"/>
      <c r="AT2009" s="215" t="s">
        <v>168</v>
      </c>
      <c r="AU2009" s="215" t="s">
        <v>81</v>
      </c>
      <c r="AV2009" s="12" t="s">
        <v>22</v>
      </c>
      <c r="AW2009" s="12" t="s">
        <v>37</v>
      </c>
      <c r="AX2009" s="12" t="s">
        <v>73</v>
      </c>
      <c r="AY2009" s="215" t="s">
        <v>159</v>
      </c>
    </row>
    <row r="2010" spans="2:51" s="13" customFormat="1" ht="13.5">
      <c r="B2010" s="216"/>
      <c r="C2010" s="217"/>
      <c r="D2010" s="206" t="s">
        <v>168</v>
      </c>
      <c r="E2010" s="240" t="s">
        <v>20</v>
      </c>
      <c r="F2010" s="238" t="s">
        <v>2036</v>
      </c>
      <c r="G2010" s="217"/>
      <c r="H2010" s="239">
        <v>7.96</v>
      </c>
      <c r="I2010" s="222"/>
      <c r="J2010" s="217"/>
      <c r="K2010" s="217"/>
      <c r="L2010" s="223"/>
      <c r="M2010" s="224"/>
      <c r="N2010" s="225"/>
      <c r="O2010" s="225"/>
      <c r="P2010" s="225"/>
      <c r="Q2010" s="225"/>
      <c r="R2010" s="225"/>
      <c r="S2010" s="225"/>
      <c r="T2010" s="226"/>
      <c r="AT2010" s="227" t="s">
        <v>168</v>
      </c>
      <c r="AU2010" s="227" t="s">
        <v>81</v>
      </c>
      <c r="AV2010" s="13" t="s">
        <v>81</v>
      </c>
      <c r="AW2010" s="13" t="s">
        <v>37</v>
      </c>
      <c r="AX2010" s="13" t="s">
        <v>73</v>
      </c>
      <c r="AY2010" s="227" t="s">
        <v>159</v>
      </c>
    </row>
    <row r="2011" spans="2:51" s="12" customFormat="1" ht="13.5">
      <c r="B2011" s="204"/>
      <c r="C2011" s="205"/>
      <c r="D2011" s="206" t="s">
        <v>168</v>
      </c>
      <c r="E2011" s="207" t="s">
        <v>20</v>
      </c>
      <c r="F2011" s="208" t="s">
        <v>2037</v>
      </c>
      <c r="G2011" s="205"/>
      <c r="H2011" s="209" t="s">
        <v>20</v>
      </c>
      <c r="I2011" s="210"/>
      <c r="J2011" s="205"/>
      <c r="K2011" s="205"/>
      <c r="L2011" s="211"/>
      <c r="M2011" s="212"/>
      <c r="N2011" s="213"/>
      <c r="O2011" s="213"/>
      <c r="P2011" s="213"/>
      <c r="Q2011" s="213"/>
      <c r="R2011" s="213"/>
      <c r="S2011" s="213"/>
      <c r="T2011" s="214"/>
      <c r="AT2011" s="215" t="s">
        <v>168</v>
      </c>
      <c r="AU2011" s="215" t="s">
        <v>81</v>
      </c>
      <c r="AV2011" s="12" t="s">
        <v>22</v>
      </c>
      <c r="AW2011" s="12" t="s">
        <v>37</v>
      </c>
      <c r="AX2011" s="12" t="s">
        <v>73</v>
      </c>
      <c r="AY2011" s="215" t="s">
        <v>159</v>
      </c>
    </row>
    <row r="2012" spans="2:51" s="13" customFormat="1" ht="13.5">
      <c r="B2012" s="216"/>
      <c r="C2012" s="217"/>
      <c r="D2012" s="206" t="s">
        <v>168</v>
      </c>
      <c r="E2012" s="240" t="s">
        <v>20</v>
      </c>
      <c r="F2012" s="238" t="s">
        <v>2038</v>
      </c>
      <c r="G2012" s="217"/>
      <c r="H2012" s="239">
        <v>1.05</v>
      </c>
      <c r="I2012" s="222"/>
      <c r="J2012" s="217"/>
      <c r="K2012" s="217"/>
      <c r="L2012" s="223"/>
      <c r="M2012" s="224"/>
      <c r="N2012" s="225"/>
      <c r="O2012" s="225"/>
      <c r="P2012" s="225"/>
      <c r="Q2012" s="225"/>
      <c r="R2012" s="225"/>
      <c r="S2012" s="225"/>
      <c r="T2012" s="226"/>
      <c r="AT2012" s="227" t="s">
        <v>168</v>
      </c>
      <c r="AU2012" s="227" t="s">
        <v>81</v>
      </c>
      <c r="AV2012" s="13" t="s">
        <v>81</v>
      </c>
      <c r="AW2012" s="13" t="s">
        <v>37</v>
      </c>
      <c r="AX2012" s="13" t="s">
        <v>73</v>
      </c>
      <c r="AY2012" s="227" t="s">
        <v>159</v>
      </c>
    </row>
    <row r="2013" spans="2:51" s="12" customFormat="1" ht="13.5">
      <c r="B2013" s="204"/>
      <c r="C2013" s="205"/>
      <c r="D2013" s="206" t="s">
        <v>168</v>
      </c>
      <c r="E2013" s="207" t="s">
        <v>20</v>
      </c>
      <c r="F2013" s="208" t="s">
        <v>341</v>
      </c>
      <c r="G2013" s="205"/>
      <c r="H2013" s="209" t="s">
        <v>20</v>
      </c>
      <c r="I2013" s="210"/>
      <c r="J2013" s="205"/>
      <c r="K2013" s="205"/>
      <c r="L2013" s="211"/>
      <c r="M2013" s="212"/>
      <c r="N2013" s="213"/>
      <c r="O2013" s="213"/>
      <c r="P2013" s="213"/>
      <c r="Q2013" s="213"/>
      <c r="R2013" s="213"/>
      <c r="S2013" s="213"/>
      <c r="T2013" s="214"/>
      <c r="AT2013" s="215" t="s">
        <v>168</v>
      </c>
      <c r="AU2013" s="215" t="s">
        <v>81</v>
      </c>
      <c r="AV2013" s="12" t="s">
        <v>22</v>
      </c>
      <c r="AW2013" s="12" t="s">
        <v>37</v>
      </c>
      <c r="AX2013" s="12" t="s">
        <v>73</v>
      </c>
      <c r="AY2013" s="215" t="s">
        <v>159</v>
      </c>
    </row>
    <row r="2014" spans="2:51" s="12" customFormat="1" ht="13.5">
      <c r="B2014" s="204"/>
      <c r="C2014" s="205"/>
      <c r="D2014" s="206" t="s">
        <v>168</v>
      </c>
      <c r="E2014" s="207" t="s">
        <v>20</v>
      </c>
      <c r="F2014" s="208" t="s">
        <v>2039</v>
      </c>
      <c r="G2014" s="205"/>
      <c r="H2014" s="209" t="s">
        <v>20</v>
      </c>
      <c r="I2014" s="210"/>
      <c r="J2014" s="205"/>
      <c r="K2014" s="205"/>
      <c r="L2014" s="211"/>
      <c r="M2014" s="212"/>
      <c r="N2014" s="213"/>
      <c r="O2014" s="213"/>
      <c r="P2014" s="213"/>
      <c r="Q2014" s="213"/>
      <c r="R2014" s="213"/>
      <c r="S2014" s="213"/>
      <c r="T2014" s="214"/>
      <c r="AT2014" s="215" t="s">
        <v>168</v>
      </c>
      <c r="AU2014" s="215" t="s">
        <v>81</v>
      </c>
      <c r="AV2014" s="12" t="s">
        <v>22</v>
      </c>
      <c r="AW2014" s="12" t="s">
        <v>37</v>
      </c>
      <c r="AX2014" s="12" t="s">
        <v>73</v>
      </c>
      <c r="AY2014" s="215" t="s">
        <v>159</v>
      </c>
    </row>
    <row r="2015" spans="2:51" s="13" customFormat="1" ht="13.5">
      <c r="B2015" s="216"/>
      <c r="C2015" s="217"/>
      <c r="D2015" s="218" t="s">
        <v>168</v>
      </c>
      <c r="E2015" s="219" t="s">
        <v>20</v>
      </c>
      <c r="F2015" s="220" t="s">
        <v>2040</v>
      </c>
      <c r="G2015" s="217"/>
      <c r="H2015" s="221">
        <v>7.74</v>
      </c>
      <c r="I2015" s="222"/>
      <c r="J2015" s="217"/>
      <c r="K2015" s="217"/>
      <c r="L2015" s="223"/>
      <c r="M2015" s="224"/>
      <c r="N2015" s="225"/>
      <c r="O2015" s="225"/>
      <c r="P2015" s="225"/>
      <c r="Q2015" s="225"/>
      <c r="R2015" s="225"/>
      <c r="S2015" s="225"/>
      <c r="T2015" s="226"/>
      <c r="AT2015" s="227" t="s">
        <v>168</v>
      </c>
      <c r="AU2015" s="227" t="s">
        <v>81</v>
      </c>
      <c r="AV2015" s="13" t="s">
        <v>81</v>
      </c>
      <c r="AW2015" s="13" t="s">
        <v>37</v>
      </c>
      <c r="AX2015" s="13" t="s">
        <v>73</v>
      </c>
      <c r="AY2015" s="227" t="s">
        <v>159</v>
      </c>
    </row>
    <row r="2016" spans="2:65" s="1" customFormat="1" ht="22.5" customHeight="1">
      <c r="B2016" s="34"/>
      <c r="C2016" s="228" t="s">
        <v>2041</v>
      </c>
      <c r="D2016" s="228" t="s">
        <v>209</v>
      </c>
      <c r="E2016" s="229" t="s">
        <v>2042</v>
      </c>
      <c r="F2016" s="230" t="s">
        <v>2043</v>
      </c>
      <c r="G2016" s="231" t="s">
        <v>235</v>
      </c>
      <c r="H2016" s="232">
        <v>10.406</v>
      </c>
      <c r="I2016" s="233"/>
      <c r="J2016" s="234">
        <f>ROUND(I2016*H2016,2)</f>
        <v>0</v>
      </c>
      <c r="K2016" s="230" t="s">
        <v>20</v>
      </c>
      <c r="L2016" s="235"/>
      <c r="M2016" s="236" t="s">
        <v>20</v>
      </c>
      <c r="N2016" s="237" t="s">
        <v>44</v>
      </c>
      <c r="O2016" s="35"/>
      <c r="P2016" s="201">
        <f>O2016*H2016</f>
        <v>0</v>
      </c>
      <c r="Q2016" s="201">
        <v>0.02</v>
      </c>
      <c r="R2016" s="201">
        <f>Q2016*H2016</f>
        <v>0.20812000000000003</v>
      </c>
      <c r="S2016" s="201">
        <v>0</v>
      </c>
      <c r="T2016" s="202">
        <f>S2016*H2016</f>
        <v>0</v>
      </c>
      <c r="AR2016" s="17" t="s">
        <v>371</v>
      </c>
      <c r="AT2016" s="17" t="s">
        <v>209</v>
      </c>
      <c r="AU2016" s="17" t="s">
        <v>81</v>
      </c>
      <c r="AY2016" s="17" t="s">
        <v>159</v>
      </c>
      <c r="BE2016" s="203">
        <f>IF(N2016="základní",J2016,0)</f>
        <v>0</v>
      </c>
      <c r="BF2016" s="203">
        <f>IF(N2016="snížená",J2016,0)</f>
        <v>0</v>
      </c>
      <c r="BG2016" s="203">
        <f>IF(N2016="zákl. přenesená",J2016,0)</f>
        <v>0</v>
      </c>
      <c r="BH2016" s="203">
        <f>IF(N2016="sníž. přenesená",J2016,0)</f>
        <v>0</v>
      </c>
      <c r="BI2016" s="203">
        <f>IF(N2016="nulová",J2016,0)</f>
        <v>0</v>
      </c>
      <c r="BJ2016" s="17" t="s">
        <v>22</v>
      </c>
      <c r="BK2016" s="203">
        <f>ROUND(I2016*H2016,2)</f>
        <v>0</v>
      </c>
      <c r="BL2016" s="17" t="s">
        <v>255</v>
      </c>
      <c r="BM2016" s="17" t="s">
        <v>2044</v>
      </c>
    </row>
    <row r="2017" spans="2:51" s="12" customFormat="1" ht="27">
      <c r="B2017" s="204"/>
      <c r="C2017" s="205"/>
      <c r="D2017" s="206" t="s">
        <v>168</v>
      </c>
      <c r="E2017" s="207" t="s">
        <v>20</v>
      </c>
      <c r="F2017" s="208" t="s">
        <v>2045</v>
      </c>
      <c r="G2017" s="205"/>
      <c r="H2017" s="209" t="s">
        <v>20</v>
      </c>
      <c r="I2017" s="210"/>
      <c r="J2017" s="205"/>
      <c r="K2017" s="205"/>
      <c r="L2017" s="211"/>
      <c r="M2017" s="212"/>
      <c r="N2017" s="213"/>
      <c r="O2017" s="213"/>
      <c r="P2017" s="213"/>
      <c r="Q2017" s="213"/>
      <c r="R2017" s="213"/>
      <c r="S2017" s="213"/>
      <c r="T2017" s="214"/>
      <c r="AT2017" s="215" t="s">
        <v>168</v>
      </c>
      <c r="AU2017" s="215" t="s">
        <v>81</v>
      </c>
      <c r="AV2017" s="12" t="s">
        <v>22</v>
      </c>
      <c r="AW2017" s="12" t="s">
        <v>37</v>
      </c>
      <c r="AX2017" s="12" t="s">
        <v>73</v>
      </c>
      <c r="AY2017" s="215" t="s">
        <v>159</v>
      </c>
    </row>
    <row r="2018" spans="2:51" s="12" customFormat="1" ht="13.5">
      <c r="B2018" s="204"/>
      <c r="C2018" s="205"/>
      <c r="D2018" s="206" t="s">
        <v>168</v>
      </c>
      <c r="E2018" s="207" t="s">
        <v>20</v>
      </c>
      <c r="F2018" s="208" t="s">
        <v>170</v>
      </c>
      <c r="G2018" s="205"/>
      <c r="H2018" s="209" t="s">
        <v>20</v>
      </c>
      <c r="I2018" s="210"/>
      <c r="J2018" s="205"/>
      <c r="K2018" s="205"/>
      <c r="L2018" s="211"/>
      <c r="M2018" s="212"/>
      <c r="N2018" s="213"/>
      <c r="O2018" s="213"/>
      <c r="P2018" s="213"/>
      <c r="Q2018" s="213"/>
      <c r="R2018" s="213"/>
      <c r="S2018" s="213"/>
      <c r="T2018" s="214"/>
      <c r="AT2018" s="215" t="s">
        <v>168</v>
      </c>
      <c r="AU2018" s="215" t="s">
        <v>81</v>
      </c>
      <c r="AV2018" s="12" t="s">
        <v>22</v>
      </c>
      <c r="AW2018" s="12" t="s">
        <v>37</v>
      </c>
      <c r="AX2018" s="12" t="s">
        <v>73</v>
      </c>
      <c r="AY2018" s="215" t="s">
        <v>159</v>
      </c>
    </row>
    <row r="2019" spans="2:51" s="13" customFormat="1" ht="13.5">
      <c r="B2019" s="216"/>
      <c r="C2019" s="217"/>
      <c r="D2019" s="206" t="s">
        <v>168</v>
      </c>
      <c r="E2019" s="240" t="s">
        <v>20</v>
      </c>
      <c r="F2019" s="238" t="s">
        <v>2046</v>
      </c>
      <c r="G2019" s="217"/>
      <c r="H2019" s="239">
        <v>9.91</v>
      </c>
      <c r="I2019" s="222"/>
      <c r="J2019" s="217"/>
      <c r="K2019" s="217"/>
      <c r="L2019" s="223"/>
      <c r="M2019" s="224"/>
      <c r="N2019" s="225"/>
      <c r="O2019" s="225"/>
      <c r="P2019" s="225"/>
      <c r="Q2019" s="225"/>
      <c r="R2019" s="225"/>
      <c r="S2019" s="225"/>
      <c r="T2019" s="226"/>
      <c r="AT2019" s="227" t="s">
        <v>168</v>
      </c>
      <c r="AU2019" s="227" t="s">
        <v>81</v>
      </c>
      <c r="AV2019" s="13" t="s">
        <v>81</v>
      </c>
      <c r="AW2019" s="13" t="s">
        <v>37</v>
      </c>
      <c r="AX2019" s="13" t="s">
        <v>73</v>
      </c>
      <c r="AY2019" s="227" t="s">
        <v>159</v>
      </c>
    </row>
    <row r="2020" spans="2:51" s="13" customFormat="1" ht="13.5">
      <c r="B2020" s="216"/>
      <c r="C2020" s="217"/>
      <c r="D2020" s="218" t="s">
        <v>168</v>
      </c>
      <c r="E2020" s="217"/>
      <c r="F2020" s="220" t="s">
        <v>2047</v>
      </c>
      <c r="G2020" s="217"/>
      <c r="H2020" s="221">
        <v>10.406</v>
      </c>
      <c r="I2020" s="222"/>
      <c r="J2020" s="217"/>
      <c r="K2020" s="217"/>
      <c r="L2020" s="223"/>
      <c r="M2020" s="224"/>
      <c r="N2020" s="225"/>
      <c r="O2020" s="225"/>
      <c r="P2020" s="225"/>
      <c r="Q2020" s="225"/>
      <c r="R2020" s="225"/>
      <c r="S2020" s="225"/>
      <c r="T2020" s="226"/>
      <c r="AT2020" s="227" t="s">
        <v>168</v>
      </c>
      <c r="AU2020" s="227" t="s">
        <v>81</v>
      </c>
      <c r="AV2020" s="13" t="s">
        <v>81</v>
      </c>
      <c r="AW2020" s="13" t="s">
        <v>4</v>
      </c>
      <c r="AX2020" s="13" t="s">
        <v>22</v>
      </c>
      <c r="AY2020" s="227" t="s">
        <v>159</v>
      </c>
    </row>
    <row r="2021" spans="2:65" s="1" customFormat="1" ht="22.5" customHeight="1">
      <c r="B2021" s="34"/>
      <c r="C2021" s="228" t="s">
        <v>2048</v>
      </c>
      <c r="D2021" s="228" t="s">
        <v>209</v>
      </c>
      <c r="E2021" s="229" t="s">
        <v>2049</v>
      </c>
      <c r="F2021" s="230" t="s">
        <v>2050</v>
      </c>
      <c r="G2021" s="231" t="s">
        <v>235</v>
      </c>
      <c r="H2021" s="232">
        <v>8.127</v>
      </c>
      <c r="I2021" s="233"/>
      <c r="J2021" s="234">
        <f>ROUND(I2021*H2021,2)</f>
        <v>0</v>
      </c>
      <c r="K2021" s="230" t="s">
        <v>20</v>
      </c>
      <c r="L2021" s="235"/>
      <c r="M2021" s="236" t="s">
        <v>20</v>
      </c>
      <c r="N2021" s="237" t="s">
        <v>44</v>
      </c>
      <c r="O2021" s="35"/>
      <c r="P2021" s="201">
        <f>O2021*H2021</f>
        <v>0</v>
      </c>
      <c r="Q2021" s="201">
        <v>0.02</v>
      </c>
      <c r="R2021" s="201">
        <f>Q2021*H2021</f>
        <v>0.16254000000000002</v>
      </c>
      <c r="S2021" s="201">
        <v>0</v>
      </c>
      <c r="T2021" s="202">
        <f>S2021*H2021</f>
        <v>0</v>
      </c>
      <c r="AR2021" s="17" t="s">
        <v>371</v>
      </c>
      <c r="AT2021" s="17" t="s">
        <v>209</v>
      </c>
      <c r="AU2021" s="17" t="s">
        <v>81</v>
      </c>
      <c r="AY2021" s="17" t="s">
        <v>159</v>
      </c>
      <c r="BE2021" s="203">
        <f>IF(N2021="základní",J2021,0)</f>
        <v>0</v>
      </c>
      <c r="BF2021" s="203">
        <f>IF(N2021="snížená",J2021,0)</f>
        <v>0</v>
      </c>
      <c r="BG2021" s="203">
        <f>IF(N2021="zákl. přenesená",J2021,0)</f>
        <v>0</v>
      </c>
      <c r="BH2021" s="203">
        <f>IF(N2021="sníž. přenesená",J2021,0)</f>
        <v>0</v>
      </c>
      <c r="BI2021" s="203">
        <f>IF(N2021="nulová",J2021,0)</f>
        <v>0</v>
      </c>
      <c r="BJ2021" s="17" t="s">
        <v>22</v>
      </c>
      <c r="BK2021" s="203">
        <f>ROUND(I2021*H2021,2)</f>
        <v>0</v>
      </c>
      <c r="BL2021" s="17" t="s">
        <v>255</v>
      </c>
      <c r="BM2021" s="17" t="s">
        <v>2051</v>
      </c>
    </row>
    <row r="2022" spans="2:51" s="12" customFormat="1" ht="27">
      <c r="B2022" s="204"/>
      <c r="C2022" s="205"/>
      <c r="D2022" s="206" t="s">
        <v>168</v>
      </c>
      <c r="E2022" s="207" t="s">
        <v>20</v>
      </c>
      <c r="F2022" s="208" t="s">
        <v>2052</v>
      </c>
      <c r="G2022" s="205"/>
      <c r="H2022" s="209" t="s">
        <v>20</v>
      </c>
      <c r="I2022" s="210"/>
      <c r="J2022" s="205"/>
      <c r="K2022" s="205"/>
      <c r="L2022" s="211"/>
      <c r="M2022" s="212"/>
      <c r="N2022" s="213"/>
      <c r="O2022" s="213"/>
      <c r="P2022" s="213"/>
      <c r="Q2022" s="213"/>
      <c r="R2022" s="213"/>
      <c r="S2022" s="213"/>
      <c r="T2022" s="214"/>
      <c r="AT2022" s="215" t="s">
        <v>168</v>
      </c>
      <c r="AU2022" s="215" t="s">
        <v>81</v>
      </c>
      <c r="AV2022" s="12" t="s">
        <v>22</v>
      </c>
      <c r="AW2022" s="12" t="s">
        <v>37</v>
      </c>
      <c r="AX2022" s="12" t="s">
        <v>73</v>
      </c>
      <c r="AY2022" s="215" t="s">
        <v>159</v>
      </c>
    </row>
    <row r="2023" spans="2:51" s="13" customFormat="1" ht="13.5">
      <c r="B2023" s="216"/>
      <c r="C2023" s="217"/>
      <c r="D2023" s="206" t="s">
        <v>168</v>
      </c>
      <c r="E2023" s="240" t="s">
        <v>20</v>
      </c>
      <c r="F2023" s="238" t="s">
        <v>2053</v>
      </c>
      <c r="G2023" s="217"/>
      <c r="H2023" s="239">
        <v>7.74</v>
      </c>
      <c r="I2023" s="222"/>
      <c r="J2023" s="217"/>
      <c r="K2023" s="217"/>
      <c r="L2023" s="223"/>
      <c r="M2023" s="224"/>
      <c r="N2023" s="225"/>
      <c r="O2023" s="225"/>
      <c r="P2023" s="225"/>
      <c r="Q2023" s="225"/>
      <c r="R2023" s="225"/>
      <c r="S2023" s="225"/>
      <c r="T2023" s="226"/>
      <c r="AT2023" s="227" t="s">
        <v>168</v>
      </c>
      <c r="AU2023" s="227" t="s">
        <v>81</v>
      </c>
      <c r="AV2023" s="13" t="s">
        <v>81</v>
      </c>
      <c r="AW2023" s="13" t="s">
        <v>37</v>
      </c>
      <c r="AX2023" s="13" t="s">
        <v>73</v>
      </c>
      <c r="AY2023" s="227" t="s">
        <v>159</v>
      </c>
    </row>
    <row r="2024" spans="2:51" s="13" customFormat="1" ht="13.5">
      <c r="B2024" s="216"/>
      <c r="C2024" s="217"/>
      <c r="D2024" s="218" t="s">
        <v>168</v>
      </c>
      <c r="E2024" s="217"/>
      <c r="F2024" s="220" t="s">
        <v>2054</v>
      </c>
      <c r="G2024" s="217"/>
      <c r="H2024" s="221">
        <v>8.127</v>
      </c>
      <c r="I2024" s="222"/>
      <c r="J2024" s="217"/>
      <c r="K2024" s="217"/>
      <c r="L2024" s="223"/>
      <c r="M2024" s="224"/>
      <c r="N2024" s="225"/>
      <c r="O2024" s="225"/>
      <c r="P2024" s="225"/>
      <c r="Q2024" s="225"/>
      <c r="R2024" s="225"/>
      <c r="S2024" s="225"/>
      <c r="T2024" s="226"/>
      <c r="AT2024" s="227" t="s">
        <v>168</v>
      </c>
      <c r="AU2024" s="227" t="s">
        <v>81</v>
      </c>
      <c r="AV2024" s="13" t="s">
        <v>81</v>
      </c>
      <c r="AW2024" s="13" t="s">
        <v>4</v>
      </c>
      <c r="AX2024" s="13" t="s">
        <v>22</v>
      </c>
      <c r="AY2024" s="227" t="s">
        <v>159</v>
      </c>
    </row>
    <row r="2025" spans="2:65" s="1" customFormat="1" ht="31.5" customHeight="1">
      <c r="B2025" s="34"/>
      <c r="C2025" s="192" t="s">
        <v>2055</v>
      </c>
      <c r="D2025" s="192" t="s">
        <v>161</v>
      </c>
      <c r="E2025" s="193" t="s">
        <v>2056</v>
      </c>
      <c r="F2025" s="194" t="s">
        <v>2057</v>
      </c>
      <c r="G2025" s="195" t="s">
        <v>235</v>
      </c>
      <c r="H2025" s="196">
        <v>25.16</v>
      </c>
      <c r="I2025" s="197"/>
      <c r="J2025" s="198">
        <f>ROUND(I2025*H2025,2)</f>
        <v>0</v>
      </c>
      <c r="K2025" s="194" t="s">
        <v>165</v>
      </c>
      <c r="L2025" s="54"/>
      <c r="M2025" s="199" t="s">
        <v>20</v>
      </c>
      <c r="N2025" s="200" t="s">
        <v>44</v>
      </c>
      <c r="O2025" s="35"/>
      <c r="P2025" s="201">
        <f>O2025*H2025</f>
        <v>0</v>
      </c>
      <c r="Q2025" s="201">
        <v>0.00116</v>
      </c>
      <c r="R2025" s="201">
        <f>Q2025*H2025</f>
        <v>0.0291856</v>
      </c>
      <c r="S2025" s="201">
        <v>0</v>
      </c>
      <c r="T2025" s="202">
        <f>S2025*H2025</f>
        <v>0</v>
      </c>
      <c r="AR2025" s="17" t="s">
        <v>255</v>
      </c>
      <c r="AT2025" s="17" t="s">
        <v>161</v>
      </c>
      <c r="AU2025" s="17" t="s">
        <v>81</v>
      </c>
      <c r="AY2025" s="17" t="s">
        <v>159</v>
      </c>
      <c r="BE2025" s="203">
        <f>IF(N2025="základní",J2025,0)</f>
        <v>0</v>
      </c>
      <c r="BF2025" s="203">
        <f>IF(N2025="snížená",J2025,0)</f>
        <v>0</v>
      </c>
      <c r="BG2025" s="203">
        <f>IF(N2025="zákl. přenesená",J2025,0)</f>
        <v>0</v>
      </c>
      <c r="BH2025" s="203">
        <f>IF(N2025="sníž. přenesená",J2025,0)</f>
        <v>0</v>
      </c>
      <c r="BI2025" s="203">
        <f>IF(N2025="nulová",J2025,0)</f>
        <v>0</v>
      </c>
      <c r="BJ2025" s="17" t="s">
        <v>22</v>
      </c>
      <c r="BK2025" s="203">
        <f>ROUND(I2025*H2025,2)</f>
        <v>0</v>
      </c>
      <c r="BL2025" s="17" t="s">
        <v>255</v>
      </c>
      <c r="BM2025" s="17" t="s">
        <v>2058</v>
      </c>
    </row>
    <row r="2026" spans="2:51" s="12" customFormat="1" ht="27">
      <c r="B2026" s="204"/>
      <c r="C2026" s="205"/>
      <c r="D2026" s="206" t="s">
        <v>168</v>
      </c>
      <c r="E2026" s="207" t="s">
        <v>20</v>
      </c>
      <c r="F2026" s="208" t="s">
        <v>1881</v>
      </c>
      <c r="G2026" s="205"/>
      <c r="H2026" s="209" t="s">
        <v>20</v>
      </c>
      <c r="I2026" s="210"/>
      <c r="J2026" s="205"/>
      <c r="K2026" s="205"/>
      <c r="L2026" s="211"/>
      <c r="M2026" s="212"/>
      <c r="N2026" s="213"/>
      <c r="O2026" s="213"/>
      <c r="P2026" s="213"/>
      <c r="Q2026" s="213"/>
      <c r="R2026" s="213"/>
      <c r="S2026" s="213"/>
      <c r="T2026" s="214"/>
      <c r="AT2026" s="215" t="s">
        <v>168</v>
      </c>
      <c r="AU2026" s="215" t="s">
        <v>81</v>
      </c>
      <c r="AV2026" s="12" t="s">
        <v>22</v>
      </c>
      <c r="AW2026" s="12" t="s">
        <v>37</v>
      </c>
      <c r="AX2026" s="12" t="s">
        <v>73</v>
      </c>
      <c r="AY2026" s="215" t="s">
        <v>159</v>
      </c>
    </row>
    <row r="2027" spans="2:51" s="12" customFormat="1" ht="13.5">
      <c r="B2027" s="204"/>
      <c r="C2027" s="205"/>
      <c r="D2027" s="206" t="s">
        <v>168</v>
      </c>
      <c r="E2027" s="207" t="s">
        <v>20</v>
      </c>
      <c r="F2027" s="208" t="s">
        <v>170</v>
      </c>
      <c r="G2027" s="205"/>
      <c r="H2027" s="209" t="s">
        <v>20</v>
      </c>
      <c r="I2027" s="210"/>
      <c r="J2027" s="205"/>
      <c r="K2027" s="205"/>
      <c r="L2027" s="211"/>
      <c r="M2027" s="212"/>
      <c r="N2027" s="213"/>
      <c r="O2027" s="213"/>
      <c r="P2027" s="213"/>
      <c r="Q2027" s="213"/>
      <c r="R2027" s="213"/>
      <c r="S2027" s="213"/>
      <c r="T2027" s="214"/>
      <c r="AT2027" s="215" t="s">
        <v>168</v>
      </c>
      <c r="AU2027" s="215" t="s">
        <v>81</v>
      </c>
      <c r="AV2027" s="12" t="s">
        <v>22</v>
      </c>
      <c r="AW2027" s="12" t="s">
        <v>37</v>
      </c>
      <c r="AX2027" s="12" t="s">
        <v>73</v>
      </c>
      <c r="AY2027" s="215" t="s">
        <v>159</v>
      </c>
    </row>
    <row r="2028" spans="2:51" s="12" customFormat="1" ht="13.5">
      <c r="B2028" s="204"/>
      <c r="C2028" s="205"/>
      <c r="D2028" s="206" t="s">
        <v>168</v>
      </c>
      <c r="E2028" s="207" t="s">
        <v>20</v>
      </c>
      <c r="F2028" s="208" t="s">
        <v>1882</v>
      </c>
      <c r="G2028" s="205"/>
      <c r="H2028" s="209" t="s">
        <v>20</v>
      </c>
      <c r="I2028" s="210"/>
      <c r="J2028" s="205"/>
      <c r="K2028" s="205"/>
      <c r="L2028" s="211"/>
      <c r="M2028" s="212"/>
      <c r="N2028" s="213"/>
      <c r="O2028" s="213"/>
      <c r="P2028" s="213"/>
      <c r="Q2028" s="213"/>
      <c r="R2028" s="213"/>
      <c r="S2028" s="213"/>
      <c r="T2028" s="214"/>
      <c r="AT2028" s="215" t="s">
        <v>168</v>
      </c>
      <c r="AU2028" s="215" t="s">
        <v>81</v>
      </c>
      <c r="AV2028" s="12" t="s">
        <v>22</v>
      </c>
      <c r="AW2028" s="12" t="s">
        <v>37</v>
      </c>
      <c r="AX2028" s="12" t="s">
        <v>73</v>
      </c>
      <c r="AY2028" s="215" t="s">
        <v>159</v>
      </c>
    </row>
    <row r="2029" spans="2:51" s="12" customFormat="1" ht="13.5">
      <c r="B2029" s="204"/>
      <c r="C2029" s="205"/>
      <c r="D2029" s="206" t="s">
        <v>168</v>
      </c>
      <c r="E2029" s="207" t="s">
        <v>20</v>
      </c>
      <c r="F2029" s="208" t="s">
        <v>2059</v>
      </c>
      <c r="G2029" s="205"/>
      <c r="H2029" s="209" t="s">
        <v>20</v>
      </c>
      <c r="I2029" s="210"/>
      <c r="J2029" s="205"/>
      <c r="K2029" s="205"/>
      <c r="L2029" s="211"/>
      <c r="M2029" s="212"/>
      <c r="N2029" s="213"/>
      <c r="O2029" s="213"/>
      <c r="P2029" s="213"/>
      <c r="Q2029" s="213"/>
      <c r="R2029" s="213"/>
      <c r="S2029" s="213"/>
      <c r="T2029" s="214"/>
      <c r="AT2029" s="215" t="s">
        <v>168</v>
      </c>
      <c r="AU2029" s="215" t="s">
        <v>81</v>
      </c>
      <c r="AV2029" s="12" t="s">
        <v>22</v>
      </c>
      <c r="AW2029" s="12" t="s">
        <v>37</v>
      </c>
      <c r="AX2029" s="12" t="s">
        <v>73</v>
      </c>
      <c r="AY2029" s="215" t="s">
        <v>159</v>
      </c>
    </row>
    <row r="2030" spans="2:51" s="12" customFormat="1" ht="13.5">
      <c r="B2030" s="204"/>
      <c r="C2030" s="205"/>
      <c r="D2030" s="206" t="s">
        <v>168</v>
      </c>
      <c r="E2030" s="207" t="s">
        <v>20</v>
      </c>
      <c r="F2030" s="208" t="s">
        <v>2060</v>
      </c>
      <c r="G2030" s="205"/>
      <c r="H2030" s="209" t="s">
        <v>20</v>
      </c>
      <c r="I2030" s="210"/>
      <c r="J2030" s="205"/>
      <c r="K2030" s="205"/>
      <c r="L2030" s="211"/>
      <c r="M2030" s="212"/>
      <c r="N2030" s="213"/>
      <c r="O2030" s="213"/>
      <c r="P2030" s="213"/>
      <c r="Q2030" s="213"/>
      <c r="R2030" s="213"/>
      <c r="S2030" s="213"/>
      <c r="T2030" s="214"/>
      <c r="AT2030" s="215" t="s">
        <v>168</v>
      </c>
      <c r="AU2030" s="215" t="s">
        <v>81</v>
      </c>
      <c r="AV2030" s="12" t="s">
        <v>22</v>
      </c>
      <c r="AW2030" s="12" t="s">
        <v>37</v>
      </c>
      <c r="AX2030" s="12" t="s">
        <v>73</v>
      </c>
      <c r="AY2030" s="215" t="s">
        <v>159</v>
      </c>
    </row>
    <row r="2031" spans="2:51" s="12" customFormat="1" ht="13.5">
      <c r="B2031" s="204"/>
      <c r="C2031" s="205"/>
      <c r="D2031" s="206" t="s">
        <v>168</v>
      </c>
      <c r="E2031" s="207" t="s">
        <v>20</v>
      </c>
      <c r="F2031" s="208" t="s">
        <v>170</v>
      </c>
      <c r="G2031" s="205"/>
      <c r="H2031" s="209" t="s">
        <v>20</v>
      </c>
      <c r="I2031" s="210"/>
      <c r="J2031" s="205"/>
      <c r="K2031" s="205"/>
      <c r="L2031" s="211"/>
      <c r="M2031" s="212"/>
      <c r="N2031" s="213"/>
      <c r="O2031" s="213"/>
      <c r="P2031" s="213"/>
      <c r="Q2031" s="213"/>
      <c r="R2031" s="213"/>
      <c r="S2031" s="213"/>
      <c r="T2031" s="214"/>
      <c r="AT2031" s="215" t="s">
        <v>168</v>
      </c>
      <c r="AU2031" s="215" t="s">
        <v>81</v>
      </c>
      <c r="AV2031" s="12" t="s">
        <v>22</v>
      </c>
      <c r="AW2031" s="12" t="s">
        <v>37</v>
      </c>
      <c r="AX2031" s="12" t="s">
        <v>73</v>
      </c>
      <c r="AY2031" s="215" t="s">
        <v>159</v>
      </c>
    </row>
    <row r="2032" spans="2:51" s="12" customFormat="1" ht="13.5">
      <c r="B2032" s="204"/>
      <c r="C2032" s="205"/>
      <c r="D2032" s="206" t="s">
        <v>168</v>
      </c>
      <c r="E2032" s="207" t="s">
        <v>20</v>
      </c>
      <c r="F2032" s="208" t="s">
        <v>1922</v>
      </c>
      <c r="G2032" s="205"/>
      <c r="H2032" s="209" t="s">
        <v>20</v>
      </c>
      <c r="I2032" s="210"/>
      <c r="J2032" s="205"/>
      <c r="K2032" s="205"/>
      <c r="L2032" s="211"/>
      <c r="M2032" s="212"/>
      <c r="N2032" s="213"/>
      <c r="O2032" s="213"/>
      <c r="P2032" s="213"/>
      <c r="Q2032" s="213"/>
      <c r="R2032" s="213"/>
      <c r="S2032" s="213"/>
      <c r="T2032" s="214"/>
      <c r="AT2032" s="215" t="s">
        <v>168</v>
      </c>
      <c r="AU2032" s="215" t="s">
        <v>81</v>
      </c>
      <c r="AV2032" s="12" t="s">
        <v>22</v>
      </c>
      <c r="AW2032" s="12" t="s">
        <v>37</v>
      </c>
      <c r="AX2032" s="12" t="s">
        <v>73</v>
      </c>
      <c r="AY2032" s="215" t="s">
        <v>159</v>
      </c>
    </row>
    <row r="2033" spans="2:51" s="13" customFormat="1" ht="13.5">
      <c r="B2033" s="216"/>
      <c r="C2033" s="217"/>
      <c r="D2033" s="218" t="s">
        <v>168</v>
      </c>
      <c r="E2033" s="219" t="s">
        <v>20</v>
      </c>
      <c r="F2033" s="220" t="s">
        <v>2061</v>
      </c>
      <c r="G2033" s="217"/>
      <c r="H2033" s="221">
        <v>25.16</v>
      </c>
      <c r="I2033" s="222"/>
      <c r="J2033" s="217"/>
      <c r="K2033" s="217"/>
      <c r="L2033" s="223"/>
      <c r="M2033" s="224"/>
      <c r="N2033" s="225"/>
      <c r="O2033" s="225"/>
      <c r="P2033" s="225"/>
      <c r="Q2033" s="225"/>
      <c r="R2033" s="225"/>
      <c r="S2033" s="225"/>
      <c r="T2033" s="226"/>
      <c r="AT2033" s="227" t="s">
        <v>168</v>
      </c>
      <c r="AU2033" s="227" t="s">
        <v>81</v>
      </c>
      <c r="AV2033" s="13" t="s">
        <v>81</v>
      </c>
      <c r="AW2033" s="13" t="s">
        <v>37</v>
      </c>
      <c r="AX2033" s="13" t="s">
        <v>73</v>
      </c>
      <c r="AY2033" s="227" t="s">
        <v>159</v>
      </c>
    </row>
    <row r="2034" spans="2:65" s="1" customFormat="1" ht="22.5" customHeight="1">
      <c r="B2034" s="34"/>
      <c r="C2034" s="228" t="s">
        <v>2062</v>
      </c>
      <c r="D2034" s="228" t="s">
        <v>209</v>
      </c>
      <c r="E2034" s="229" t="s">
        <v>2063</v>
      </c>
      <c r="F2034" s="230" t="s">
        <v>2064</v>
      </c>
      <c r="G2034" s="231" t="s">
        <v>235</v>
      </c>
      <c r="H2034" s="232">
        <v>25.16</v>
      </c>
      <c r="I2034" s="233"/>
      <c r="J2034" s="234">
        <f>ROUND(I2034*H2034,2)</f>
        <v>0</v>
      </c>
      <c r="K2034" s="230" t="s">
        <v>20</v>
      </c>
      <c r="L2034" s="235"/>
      <c r="M2034" s="236" t="s">
        <v>20</v>
      </c>
      <c r="N2034" s="237" t="s">
        <v>44</v>
      </c>
      <c r="O2034" s="35"/>
      <c r="P2034" s="201">
        <f>O2034*H2034</f>
        <v>0</v>
      </c>
      <c r="Q2034" s="201">
        <v>0.016</v>
      </c>
      <c r="R2034" s="201">
        <f>Q2034*H2034</f>
        <v>0.40256000000000003</v>
      </c>
      <c r="S2034" s="201">
        <v>0</v>
      </c>
      <c r="T2034" s="202">
        <f>S2034*H2034</f>
        <v>0</v>
      </c>
      <c r="AR2034" s="17" t="s">
        <v>371</v>
      </c>
      <c r="AT2034" s="17" t="s">
        <v>209</v>
      </c>
      <c r="AU2034" s="17" t="s">
        <v>81</v>
      </c>
      <c r="AY2034" s="17" t="s">
        <v>159</v>
      </c>
      <c r="BE2034" s="203">
        <f>IF(N2034="základní",J2034,0)</f>
        <v>0</v>
      </c>
      <c r="BF2034" s="203">
        <f>IF(N2034="snížená",J2034,0)</f>
        <v>0</v>
      </c>
      <c r="BG2034" s="203">
        <f>IF(N2034="zákl. přenesená",J2034,0)</f>
        <v>0</v>
      </c>
      <c r="BH2034" s="203">
        <f>IF(N2034="sníž. přenesená",J2034,0)</f>
        <v>0</v>
      </c>
      <c r="BI2034" s="203">
        <f>IF(N2034="nulová",J2034,0)</f>
        <v>0</v>
      </c>
      <c r="BJ2034" s="17" t="s">
        <v>22</v>
      </c>
      <c r="BK2034" s="203">
        <f>ROUND(I2034*H2034,2)</f>
        <v>0</v>
      </c>
      <c r="BL2034" s="17" t="s">
        <v>255</v>
      </c>
      <c r="BM2034" s="17" t="s">
        <v>2065</v>
      </c>
    </row>
    <row r="2035" spans="2:51" s="12" customFormat="1" ht="27">
      <c r="B2035" s="204"/>
      <c r="C2035" s="205"/>
      <c r="D2035" s="206" t="s">
        <v>168</v>
      </c>
      <c r="E2035" s="207" t="s">
        <v>20</v>
      </c>
      <c r="F2035" s="208" t="s">
        <v>1881</v>
      </c>
      <c r="G2035" s="205"/>
      <c r="H2035" s="209" t="s">
        <v>20</v>
      </c>
      <c r="I2035" s="210"/>
      <c r="J2035" s="205"/>
      <c r="K2035" s="205"/>
      <c r="L2035" s="211"/>
      <c r="M2035" s="212"/>
      <c r="N2035" s="213"/>
      <c r="O2035" s="213"/>
      <c r="P2035" s="213"/>
      <c r="Q2035" s="213"/>
      <c r="R2035" s="213"/>
      <c r="S2035" s="213"/>
      <c r="T2035" s="214"/>
      <c r="AT2035" s="215" t="s">
        <v>168</v>
      </c>
      <c r="AU2035" s="215" t="s">
        <v>81</v>
      </c>
      <c r="AV2035" s="12" t="s">
        <v>22</v>
      </c>
      <c r="AW2035" s="12" t="s">
        <v>37</v>
      </c>
      <c r="AX2035" s="12" t="s">
        <v>73</v>
      </c>
      <c r="AY2035" s="215" t="s">
        <v>159</v>
      </c>
    </row>
    <row r="2036" spans="2:51" s="12" customFormat="1" ht="13.5">
      <c r="B2036" s="204"/>
      <c r="C2036" s="205"/>
      <c r="D2036" s="206" t="s">
        <v>168</v>
      </c>
      <c r="E2036" s="207" t="s">
        <v>20</v>
      </c>
      <c r="F2036" s="208" t="s">
        <v>170</v>
      </c>
      <c r="G2036" s="205"/>
      <c r="H2036" s="209" t="s">
        <v>20</v>
      </c>
      <c r="I2036" s="210"/>
      <c r="J2036" s="205"/>
      <c r="K2036" s="205"/>
      <c r="L2036" s="211"/>
      <c r="M2036" s="212"/>
      <c r="N2036" s="213"/>
      <c r="O2036" s="213"/>
      <c r="P2036" s="213"/>
      <c r="Q2036" s="213"/>
      <c r="R2036" s="213"/>
      <c r="S2036" s="213"/>
      <c r="T2036" s="214"/>
      <c r="AT2036" s="215" t="s">
        <v>168</v>
      </c>
      <c r="AU2036" s="215" t="s">
        <v>81</v>
      </c>
      <c r="AV2036" s="12" t="s">
        <v>22</v>
      </c>
      <c r="AW2036" s="12" t="s">
        <v>37</v>
      </c>
      <c r="AX2036" s="12" t="s">
        <v>73</v>
      </c>
      <c r="AY2036" s="215" t="s">
        <v>159</v>
      </c>
    </row>
    <row r="2037" spans="2:51" s="12" customFormat="1" ht="13.5">
      <c r="B2037" s="204"/>
      <c r="C2037" s="205"/>
      <c r="D2037" s="206" t="s">
        <v>168</v>
      </c>
      <c r="E2037" s="207" t="s">
        <v>20</v>
      </c>
      <c r="F2037" s="208" t="s">
        <v>2066</v>
      </c>
      <c r="G2037" s="205"/>
      <c r="H2037" s="209" t="s">
        <v>20</v>
      </c>
      <c r="I2037" s="210"/>
      <c r="J2037" s="205"/>
      <c r="K2037" s="205"/>
      <c r="L2037" s="211"/>
      <c r="M2037" s="212"/>
      <c r="N2037" s="213"/>
      <c r="O2037" s="213"/>
      <c r="P2037" s="213"/>
      <c r="Q2037" s="213"/>
      <c r="R2037" s="213"/>
      <c r="S2037" s="213"/>
      <c r="T2037" s="214"/>
      <c r="AT2037" s="215" t="s">
        <v>168</v>
      </c>
      <c r="AU2037" s="215" t="s">
        <v>81</v>
      </c>
      <c r="AV2037" s="12" t="s">
        <v>22</v>
      </c>
      <c r="AW2037" s="12" t="s">
        <v>37</v>
      </c>
      <c r="AX2037" s="12" t="s">
        <v>73</v>
      </c>
      <c r="AY2037" s="215" t="s">
        <v>159</v>
      </c>
    </row>
    <row r="2038" spans="2:51" s="12" customFormat="1" ht="13.5">
      <c r="B2038" s="204"/>
      <c r="C2038" s="205"/>
      <c r="D2038" s="206" t="s">
        <v>168</v>
      </c>
      <c r="E2038" s="207" t="s">
        <v>20</v>
      </c>
      <c r="F2038" s="208" t="s">
        <v>2067</v>
      </c>
      <c r="G2038" s="205"/>
      <c r="H2038" s="209" t="s">
        <v>20</v>
      </c>
      <c r="I2038" s="210"/>
      <c r="J2038" s="205"/>
      <c r="K2038" s="205"/>
      <c r="L2038" s="211"/>
      <c r="M2038" s="212"/>
      <c r="N2038" s="213"/>
      <c r="O2038" s="213"/>
      <c r="P2038" s="213"/>
      <c r="Q2038" s="213"/>
      <c r="R2038" s="213"/>
      <c r="S2038" s="213"/>
      <c r="T2038" s="214"/>
      <c r="AT2038" s="215" t="s">
        <v>168</v>
      </c>
      <c r="AU2038" s="215" t="s">
        <v>81</v>
      </c>
      <c r="AV2038" s="12" t="s">
        <v>22</v>
      </c>
      <c r="AW2038" s="12" t="s">
        <v>37</v>
      </c>
      <c r="AX2038" s="12" t="s">
        <v>73</v>
      </c>
      <c r="AY2038" s="215" t="s">
        <v>159</v>
      </c>
    </row>
    <row r="2039" spans="2:51" s="12" customFormat="1" ht="13.5">
      <c r="B2039" s="204"/>
      <c r="C2039" s="205"/>
      <c r="D2039" s="206" t="s">
        <v>168</v>
      </c>
      <c r="E2039" s="207" t="s">
        <v>20</v>
      </c>
      <c r="F2039" s="208" t="s">
        <v>170</v>
      </c>
      <c r="G2039" s="205"/>
      <c r="H2039" s="209" t="s">
        <v>20</v>
      </c>
      <c r="I2039" s="210"/>
      <c r="J2039" s="205"/>
      <c r="K2039" s="205"/>
      <c r="L2039" s="211"/>
      <c r="M2039" s="212"/>
      <c r="N2039" s="213"/>
      <c r="O2039" s="213"/>
      <c r="P2039" s="213"/>
      <c r="Q2039" s="213"/>
      <c r="R2039" s="213"/>
      <c r="S2039" s="213"/>
      <c r="T2039" s="214"/>
      <c r="AT2039" s="215" t="s">
        <v>168</v>
      </c>
      <c r="AU2039" s="215" t="s">
        <v>81</v>
      </c>
      <c r="AV2039" s="12" t="s">
        <v>22</v>
      </c>
      <c r="AW2039" s="12" t="s">
        <v>37</v>
      </c>
      <c r="AX2039" s="12" t="s">
        <v>73</v>
      </c>
      <c r="AY2039" s="215" t="s">
        <v>159</v>
      </c>
    </row>
    <row r="2040" spans="2:51" s="13" customFormat="1" ht="13.5">
      <c r="B2040" s="216"/>
      <c r="C2040" s="217"/>
      <c r="D2040" s="218" t="s">
        <v>168</v>
      </c>
      <c r="E2040" s="219" t="s">
        <v>20</v>
      </c>
      <c r="F2040" s="220" t="s">
        <v>2068</v>
      </c>
      <c r="G2040" s="217"/>
      <c r="H2040" s="221">
        <v>25.16</v>
      </c>
      <c r="I2040" s="222"/>
      <c r="J2040" s="217"/>
      <c r="K2040" s="217"/>
      <c r="L2040" s="223"/>
      <c r="M2040" s="224"/>
      <c r="N2040" s="225"/>
      <c r="O2040" s="225"/>
      <c r="P2040" s="225"/>
      <c r="Q2040" s="225"/>
      <c r="R2040" s="225"/>
      <c r="S2040" s="225"/>
      <c r="T2040" s="226"/>
      <c r="AT2040" s="227" t="s">
        <v>168</v>
      </c>
      <c r="AU2040" s="227" t="s">
        <v>81</v>
      </c>
      <c r="AV2040" s="13" t="s">
        <v>81</v>
      </c>
      <c r="AW2040" s="13" t="s">
        <v>37</v>
      </c>
      <c r="AX2040" s="13" t="s">
        <v>73</v>
      </c>
      <c r="AY2040" s="227" t="s">
        <v>159</v>
      </c>
    </row>
    <row r="2041" spans="2:65" s="1" customFormat="1" ht="31.5" customHeight="1">
      <c r="B2041" s="34"/>
      <c r="C2041" s="192" t="s">
        <v>2069</v>
      </c>
      <c r="D2041" s="192" t="s">
        <v>161</v>
      </c>
      <c r="E2041" s="193" t="s">
        <v>2070</v>
      </c>
      <c r="F2041" s="194" t="s">
        <v>2071</v>
      </c>
      <c r="G2041" s="195" t="s">
        <v>235</v>
      </c>
      <c r="H2041" s="196">
        <v>12.58</v>
      </c>
      <c r="I2041" s="197"/>
      <c r="J2041" s="198">
        <f>ROUND(I2041*H2041,2)</f>
        <v>0</v>
      </c>
      <c r="K2041" s="194" t="s">
        <v>165</v>
      </c>
      <c r="L2041" s="54"/>
      <c r="M2041" s="199" t="s">
        <v>20</v>
      </c>
      <c r="N2041" s="200" t="s">
        <v>44</v>
      </c>
      <c r="O2041" s="35"/>
      <c r="P2041" s="201">
        <f>O2041*H2041</f>
        <v>0</v>
      </c>
      <c r="Q2041" s="201">
        <v>0.00204</v>
      </c>
      <c r="R2041" s="201">
        <f>Q2041*H2041</f>
        <v>0.0256632</v>
      </c>
      <c r="S2041" s="201">
        <v>0</v>
      </c>
      <c r="T2041" s="202">
        <f>S2041*H2041</f>
        <v>0</v>
      </c>
      <c r="AR2041" s="17" t="s">
        <v>255</v>
      </c>
      <c r="AT2041" s="17" t="s">
        <v>161</v>
      </c>
      <c r="AU2041" s="17" t="s">
        <v>81</v>
      </c>
      <c r="AY2041" s="17" t="s">
        <v>159</v>
      </c>
      <c r="BE2041" s="203">
        <f>IF(N2041="základní",J2041,0)</f>
        <v>0</v>
      </c>
      <c r="BF2041" s="203">
        <f>IF(N2041="snížená",J2041,0)</f>
        <v>0</v>
      </c>
      <c r="BG2041" s="203">
        <f>IF(N2041="zákl. přenesená",J2041,0)</f>
        <v>0</v>
      </c>
      <c r="BH2041" s="203">
        <f>IF(N2041="sníž. přenesená",J2041,0)</f>
        <v>0</v>
      </c>
      <c r="BI2041" s="203">
        <f>IF(N2041="nulová",J2041,0)</f>
        <v>0</v>
      </c>
      <c r="BJ2041" s="17" t="s">
        <v>22</v>
      </c>
      <c r="BK2041" s="203">
        <f>ROUND(I2041*H2041,2)</f>
        <v>0</v>
      </c>
      <c r="BL2041" s="17" t="s">
        <v>255</v>
      </c>
      <c r="BM2041" s="17" t="s">
        <v>2072</v>
      </c>
    </row>
    <row r="2042" spans="2:51" s="12" customFormat="1" ht="27">
      <c r="B2042" s="204"/>
      <c r="C2042" s="205"/>
      <c r="D2042" s="206" t="s">
        <v>168</v>
      </c>
      <c r="E2042" s="207" t="s">
        <v>20</v>
      </c>
      <c r="F2042" s="208" t="s">
        <v>1881</v>
      </c>
      <c r="G2042" s="205"/>
      <c r="H2042" s="209" t="s">
        <v>20</v>
      </c>
      <c r="I2042" s="210"/>
      <c r="J2042" s="205"/>
      <c r="K2042" s="205"/>
      <c r="L2042" s="211"/>
      <c r="M2042" s="212"/>
      <c r="N2042" s="213"/>
      <c r="O2042" s="213"/>
      <c r="P2042" s="213"/>
      <c r="Q2042" s="213"/>
      <c r="R2042" s="213"/>
      <c r="S2042" s="213"/>
      <c r="T2042" s="214"/>
      <c r="AT2042" s="215" t="s">
        <v>168</v>
      </c>
      <c r="AU2042" s="215" t="s">
        <v>81</v>
      </c>
      <c r="AV2042" s="12" t="s">
        <v>22</v>
      </c>
      <c r="AW2042" s="12" t="s">
        <v>37</v>
      </c>
      <c r="AX2042" s="12" t="s">
        <v>73</v>
      </c>
      <c r="AY2042" s="215" t="s">
        <v>159</v>
      </c>
    </row>
    <row r="2043" spans="2:51" s="12" customFormat="1" ht="13.5">
      <c r="B2043" s="204"/>
      <c r="C2043" s="205"/>
      <c r="D2043" s="206" t="s">
        <v>168</v>
      </c>
      <c r="E2043" s="207" t="s">
        <v>20</v>
      </c>
      <c r="F2043" s="208" t="s">
        <v>170</v>
      </c>
      <c r="G2043" s="205"/>
      <c r="H2043" s="209" t="s">
        <v>20</v>
      </c>
      <c r="I2043" s="210"/>
      <c r="J2043" s="205"/>
      <c r="K2043" s="205"/>
      <c r="L2043" s="211"/>
      <c r="M2043" s="212"/>
      <c r="N2043" s="213"/>
      <c r="O2043" s="213"/>
      <c r="P2043" s="213"/>
      <c r="Q2043" s="213"/>
      <c r="R2043" s="213"/>
      <c r="S2043" s="213"/>
      <c r="T2043" s="214"/>
      <c r="AT2043" s="215" t="s">
        <v>168</v>
      </c>
      <c r="AU2043" s="215" t="s">
        <v>81</v>
      </c>
      <c r="AV2043" s="12" t="s">
        <v>22</v>
      </c>
      <c r="AW2043" s="12" t="s">
        <v>37</v>
      </c>
      <c r="AX2043" s="12" t="s">
        <v>73</v>
      </c>
      <c r="AY2043" s="215" t="s">
        <v>159</v>
      </c>
    </row>
    <row r="2044" spans="2:51" s="12" customFormat="1" ht="13.5">
      <c r="B2044" s="204"/>
      <c r="C2044" s="205"/>
      <c r="D2044" s="206" t="s">
        <v>168</v>
      </c>
      <c r="E2044" s="207" t="s">
        <v>20</v>
      </c>
      <c r="F2044" s="208" t="s">
        <v>2073</v>
      </c>
      <c r="G2044" s="205"/>
      <c r="H2044" s="209" t="s">
        <v>20</v>
      </c>
      <c r="I2044" s="210"/>
      <c r="J2044" s="205"/>
      <c r="K2044" s="205"/>
      <c r="L2044" s="211"/>
      <c r="M2044" s="212"/>
      <c r="N2044" s="213"/>
      <c r="O2044" s="213"/>
      <c r="P2044" s="213"/>
      <c r="Q2044" s="213"/>
      <c r="R2044" s="213"/>
      <c r="S2044" s="213"/>
      <c r="T2044" s="214"/>
      <c r="AT2044" s="215" t="s">
        <v>168</v>
      </c>
      <c r="AU2044" s="215" t="s">
        <v>81</v>
      </c>
      <c r="AV2044" s="12" t="s">
        <v>22</v>
      </c>
      <c r="AW2044" s="12" t="s">
        <v>37</v>
      </c>
      <c r="AX2044" s="12" t="s">
        <v>73</v>
      </c>
      <c r="AY2044" s="215" t="s">
        <v>159</v>
      </c>
    </row>
    <row r="2045" spans="2:51" s="12" customFormat="1" ht="13.5">
      <c r="B2045" s="204"/>
      <c r="C2045" s="205"/>
      <c r="D2045" s="206" t="s">
        <v>168</v>
      </c>
      <c r="E2045" s="207" t="s">
        <v>20</v>
      </c>
      <c r="F2045" s="208" t="s">
        <v>2074</v>
      </c>
      <c r="G2045" s="205"/>
      <c r="H2045" s="209" t="s">
        <v>20</v>
      </c>
      <c r="I2045" s="210"/>
      <c r="J2045" s="205"/>
      <c r="K2045" s="205"/>
      <c r="L2045" s="211"/>
      <c r="M2045" s="212"/>
      <c r="N2045" s="213"/>
      <c r="O2045" s="213"/>
      <c r="P2045" s="213"/>
      <c r="Q2045" s="213"/>
      <c r="R2045" s="213"/>
      <c r="S2045" s="213"/>
      <c r="T2045" s="214"/>
      <c r="AT2045" s="215" t="s">
        <v>168</v>
      </c>
      <c r="AU2045" s="215" t="s">
        <v>81</v>
      </c>
      <c r="AV2045" s="12" t="s">
        <v>22</v>
      </c>
      <c r="AW2045" s="12" t="s">
        <v>37</v>
      </c>
      <c r="AX2045" s="12" t="s">
        <v>73</v>
      </c>
      <c r="AY2045" s="215" t="s">
        <v>159</v>
      </c>
    </row>
    <row r="2046" spans="2:51" s="12" customFormat="1" ht="13.5">
      <c r="B2046" s="204"/>
      <c r="C2046" s="205"/>
      <c r="D2046" s="206" t="s">
        <v>168</v>
      </c>
      <c r="E2046" s="207" t="s">
        <v>20</v>
      </c>
      <c r="F2046" s="208" t="s">
        <v>1922</v>
      </c>
      <c r="G2046" s="205"/>
      <c r="H2046" s="209" t="s">
        <v>20</v>
      </c>
      <c r="I2046" s="210"/>
      <c r="J2046" s="205"/>
      <c r="K2046" s="205"/>
      <c r="L2046" s="211"/>
      <c r="M2046" s="212"/>
      <c r="N2046" s="213"/>
      <c r="O2046" s="213"/>
      <c r="P2046" s="213"/>
      <c r="Q2046" s="213"/>
      <c r="R2046" s="213"/>
      <c r="S2046" s="213"/>
      <c r="T2046" s="214"/>
      <c r="AT2046" s="215" t="s">
        <v>168</v>
      </c>
      <c r="AU2046" s="215" t="s">
        <v>81</v>
      </c>
      <c r="AV2046" s="12" t="s">
        <v>22</v>
      </c>
      <c r="AW2046" s="12" t="s">
        <v>37</v>
      </c>
      <c r="AX2046" s="12" t="s">
        <v>73</v>
      </c>
      <c r="AY2046" s="215" t="s">
        <v>159</v>
      </c>
    </row>
    <row r="2047" spans="2:51" s="12" customFormat="1" ht="13.5">
      <c r="B2047" s="204"/>
      <c r="C2047" s="205"/>
      <c r="D2047" s="206" t="s">
        <v>168</v>
      </c>
      <c r="E2047" s="207" t="s">
        <v>20</v>
      </c>
      <c r="F2047" s="208" t="s">
        <v>2075</v>
      </c>
      <c r="G2047" s="205"/>
      <c r="H2047" s="209" t="s">
        <v>20</v>
      </c>
      <c r="I2047" s="210"/>
      <c r="J2047" s="205"/>
      <c r="K2047" s="205"/>
      <c r="L2047" s="211"/>
      <c r="M2047" s="212"/>
      <c r="N2047" s="213"/>
      <c r="O2047" s="213"/>
      <c r="P2047" s="213"/>
      <c r="Q2047" s="213"/>
      <c r="R2047" s="213"/>
      <c r="S2047" s="213"/>
      <c r="T2047" s="214"/>
      <c r="AT2047" s="215" t="s">
        <v>168</v>
      </c>
      <c r="AU2047" s="215" t="s">
        <v>81</v>
      </c>
      <c r="AV2047" s="12" t="s">
        <v>22</v>
      </c>
      <c r="AW2047" s="12" t="s">
        <v>37</v>
      </c>
      <c r="AX2047" s="12" t="s">
        <v>73</v>
      </c>
      <c r="AY2047" s="215" t="s">
        <v>159</v>
      </c>
    </row>
    <row r="2048" spans="2:51" s="12" customFormat="1" ht="13.5">
      <c r="B2048" s="204"/>
      <c r="C2048" s="205"/>
      <c r="D2048" s="206" t="s">
        <v>168</v>
      </c>
      <c r="E2048" s="207" t="s">
        <v>20</v>
      </c>
      <c r="F2048" s="208" t="s">
        <v>170</v>
      </c>
      <c r="G2048" s="205"/>
      <c r="H2048" s="209" t="s">
        <v>20</v>
      </c>
      <c r="I2048" s="210"/>
      <c r="J2048" s="205"/>
      <c r="K2048" s="205"/>
      <c r="L2048" s="211"/>
      <c r="M2048" s="212"/>
      <c r="N2048" s="213"/>
      <c r="O2048" s="213"/>
      <c r="P2048" s="213"/>
      <c r="Q2048" s="213"/>
      <c r="R2048" s="213"/>
      <c r="S2048" s="213"/>
      <c r="T2048" s="214"/>
      <c r="AT2048" s="215" t="s">
        <v>168</v>
      </c>
      <c r="AU2048" s="215" t="s">
        <v>81</v>
      </c>
      <c r="AV2048" s="12" t="s">
        <v>22</v>
      </c>
      <c r="AW2048" s="12" t="s">
        <v>37</v>
      </c>
      <c r="AX2048" s="12" t="s">
        <v>73</v>
      </c>
      <c r="AY2048" s="215" t="s">
        <v>159</v>
      </c>
    </row>
    <row r="2049" spans="2:51" s="13" customFormat="1" ht="13.5">
      <c r="B2049" s="216"/>
      <c r="C2049" s="217"/>
      <c r="D2049" s="218" t="s">
        <v>168</v>
      </c>
      <c r="E2049" s="219" t="s">
        <v>20</v>
      </c>
      <c r="F2049" s="220" t="s">
        <v>1904</v>
      </c>
      <c r="G2049" s="217"/>
      <c r="H2049" s="221">
        <v>12.58</v>
      </c>
      <c r="I2049" s="222"/>
      <c r="J2049" s="217"/>
      <c r="K2049" s="217"/>
      <c r="L2049" s="223"/>
      <c r="M2049" s="224"/>
      <c r="N2049" s="225"/>
      <c r="O2049" s="225"/>
      <c r="P2049" s="225"/>
      <c r="Q2049" s="225"/>
      <c r="R2049" s="225"/>
      <c r="S2049" s="225"/>
      <c r="T2049" s="226"/>
      <c r="AT2049" s="227" t="s">
        <v>168</v>
      </c>
      <c r="AU2049" s="227" t="s">
        <v>81</v>
      </c>
      <c r="AV2049" s="13" t="s">
        <v>81</v>
      </c>
      <c r="AW2049" s="13" t="s">
        <v>37</v>
      </c>
      <c r="AX2049" s="13" t="s">
        <v>73</v>
      </c>
      <c r="AY2049" s="227" t="s">
        <v>159</v>
      </c>
    </row>
    <row r="2050" spans="2:65" s="1" customFormat="1" ht="22.5" customHeight="1">
      <c r="B2050" s="34"/>
      <c r="C2050" s="228" t="s">
        <v>2076</v>
      </c>
      <c r="D2050" s="228" t="s">
        <v>209</v>
      </c>
      <c r="E2050" s="229" t="s">
        <v>2077</v>
      </c>
      <c r="F2050" s="230" t="s">
        <v>2078</v>
      </c>
      <c r="G2050" s="231" t="s">
        <v>164</v>
      </c>
      <c r="H2050" s="232">
        <v>9.456</v>
      </c>
      <c r="I2050" s="233"/>
      <c r="J2050" s="234">
        <f>ROUND(I2050*H2050,2)</f>
        <v>0</v>
      </c>
      <c r="K2050" s="230" t="s">
        <v>20</v>
      </c>
      <c r="L2050" s="235"/>
      <c r="M2050" s="236" t="s">
        <v>20</v>
      </c>
      <c r="N2050" s="237" t="s">
        <v>44</v>
      </c>
      <c r="O2050" s="35"/>
      <c r="P2050" s="201">
        <f>O2050*H2050</f>
        <v>0</v>
      </c>
      <c r="Q2050" s="201">
        <v>0</v>
      </c>
      <c r="R2050" s="201">
        <f>Q2050*H2050</f>
        <v>0</v>
      </c>
      <c r="S2050" s="201">
        <v>0</v>
      </c>
      <c r="T2050" s="202">
        <f>S2050*H2050</f>
        <v>0</v>
      </c>
      <c r="AR2050" s="17" t="s">
        <v>371</v>
      </c>
      <c r="AT2050" s="17" t="s">
        <v>209</v>
      </c>
      <c r="AU2050" s="17" t="s">
        <v>81</v>
      </c>
      <c r="AY2050" s="17" t="s">
        <v>159</v>
      </c>
      <c r="BE2050" s="203">
        <f>IF(N2050="základní",J2050,0)</f>
        <v>0</v>
      </c>
      <c r="BF2050" s="203">
        <f>IF(N2050="snížená",J2050,0)</f>
        <v>0</v>
      </c>
      <c r="BG2050" s="203">
        <f>IF(N2050="zákl. přenesená",J2050,0)</f>
        <v>0</v>
      </c>
      <c r="BH2050" s="203">
        <f>IF(N2050="sníž. přenesená",J2050,0)</f>
        <v>0</v>
      </c>
      <c r="BI2050" s="203">
        <f>IF(N2050="nulová",J2050,0)</f>
        <v>0</v>
      </c>
      <c r="BJ2050" s="17" t="s">
        <v>22</v>
      </c>
      <c r="BK2050" s="203">
        <f>ROUND(I2050*H2050,2)</f>
        <v>0</v>
      </c>
      <c r="BL2050" s="17" t="s">
        <v>255</v>
      </c>
      <c r="BM2050" s="17" t="s">
        <v>2079</v>
      </c>
    </row>
    <row r="2051" spans="2:51" s="12" customFormat="1" ht="27">
      <c r="B2051" s="204"/>
      <c r="C2051" s="205"/>
      <c r="D2051" s="206" t="s">
        <v>168</v>
      </c>
      <c r="E2051" s="207" t="s">
        <v>20</v>
      </c>
      <c r="F2051" s="208" t="s">
        <v>1881</v>
      </c>
      <c r="G2051" s="205"/>
      <c r="H2051" s="209" t="s">
        <v>20</v>
      </c>
      <c r="I2051" s="210"/>
      <c r="J2051" s="205"/>
      <c r="K2051" s="205"/>
      <c r="L2051" s="211"/>
      <c r="M2051" s="212"/>
      <c r="N2051" s="213"/>
      <c r="O2051" s="213"/>
      <c r="P2051" s="213"/>
      <c r="Q2051" s="213"/>
      <c r="R2051" s="213"/>
      <c r="S2051" s="213"/>
      <c r="T2051" s="214"/>
      <c r="AT2051" s="215" t="s">
        <v>168</v>
      </c>
      <c r="AU2051" s="215" t="s">
        <v>81</v>
      </c>
      <c r="AV2051" s="12" t="s">
        <v>22</v>
      </c>
      <c r="AW2051" s="12" t="s">
        <v>37</v>
      </c>
      <c r="AX2051" s="12" t="s">
        <v>73</v>
      </c>
      <c r="AY2051" s="215" t="s">
        <v>159</v>
      </c>
    </row>
    <row r="2052" spans="2:51" s="12" customFormat="1" ht="13.5">
      <c r="B2052" s="204"/>
      <c r="C2052" s="205"/>
      <c r="D2052" s="206" t="s">
        <v>168</v>
      </c>
      <c r="E2052" s="207" t="s">
        <v>20</v>
      </c>
      <c r="F2052" s="208" t="s">
        <v>170</v>
      </c>
      <c r="G2052" s="205"/>
      <c r="H2052" s="209" t="s">
        <v>20</v>
      </c>
      <c r="I2052" s="210"/>
      <c r="J2052" s="205"/>
      <c r="K2052" s="205"/>
      <c r="L2052" s="211"/>
      <c r="M2052" s="212"/>
      <c r="N2052" s="213"/>
      <c r="O2052" s="213"/>
      <c r="P2052" s="213"/>
      <c r="Q2052" s="213"/>
      <c r="R2052" s="213"/>
      <c r="S2052" s="213"/>
      <c r="T2052" s="214"/>
      <c r="AT2052" s="215" t="s">
        <v>168</v>
      </c>
      <c r="AU2052" s="215" t="s">
        <v>81</v>
      </c>
      <c r="AV2052" s="12" t="s">
        <v>22</v>
      </c>
      <c r="AW2052" s="12" t="s">
        <v>37</v>
      </c>
      <c r="AX2052" s="12" t="s">
        <v>73</v>
      </c>
      <c r="AY2052" s="215" t="s">
        <v>159</v>
      </c>
    </row>
    <row r="2053" spans="2:51" s="12" customFormat="1" ht="13.5">
      <c r="B2053" s="204"/>
      <c r="C2053" s="205"/>
      <c r="D2053" s="206" t="s">
        <v>168</v>
      </c>
      <c r="E2053" s="207" t="s">
        <v>20</v>
      </c>
      <c r="F2053" s="208" t="s">
        <v>2080</v>
      </c>
      <c r="G2053" s="205"/>
      <c r="H2053" s="209" t="s">
        <v>20</v>
      </c>
      <c r="I2053" s="210"/>
      <c r="J2053" s="205"/>
      <c r="K2053" s="205"/>
      <c r="L2053" s="211"/>
      <c r="M2053" s="212"/>
      <c r="N2053" s="213"/>
      <c r="O2053" s="213"/>
      <c r="P2053" s="213"/>
      <c r="Q2053" s="213"/>
      <c r="R2053" s="213"/>
      <c r="S2053" s="213"/>
      <c r="T2053" s="214"/>
      <c r="AT2053" s="215" t="s">
        <v>168</v>
      </c>
      <c r="AU2053" s="215" t="s">
        <v>81</v>
      </c>
      <c r="AV2053" s="12" t="s">
        <v>22</v>
      </c>
      <c r="AW2053" s="12" t="s">
        <v>37</v>
      </c>
      <c r="AX2053" s="12" t="s">
        <v>73</v>
      </c>
      <c r="AY2053" s="215" t="s">
        <v>159</v>
      </c>
    </row>
    <row r="2054" spans="2:51" s="12" customFormat="1" ht="13.5">
      <c r="B2054" s="204"/>
      <c r="C2054" s="205"/>
      <c r="D2054" s="206" t="s">
        <v>168</v>
      </c>
      <c r="E2054" s="207" t="s">
        <v>20</v>
      </c>
      <c r="F2054" s="208" t="s">
        <v>2081</v>
      </c>
      <c r="G2054" s="205"/>
      <c r="H2054" s="209" t="s">
        <v>20</v>
      </c>
      <c r="I2054" s="210"/>
      <c r="J2054" s="205"/>
      <c r="K2054" s="205"/>
      <c r="L2054" s="211"/>
      <c r="M2054" s="212"/>
      <c r="N2054" s="213"/>
      <c r="O2054" s="213"/>
      <c r="P2054" s="213"/>
      <c r="Q2054" s="213"/>
      <c r="R2054" s="213"/>
      <c r="S2054" s="213"/>
      <c r="T2054" s="214"/>
      <c r="AT2054" s="215" t="s">
        <v>168</v>
      </c>
      <c r="AU2054" s="215" t="s">
        <v>81</v>
      </c>
      <c r="AV2054" s="12" t="s">
        <v>22</v>
      </c>
      <c r="AW2054" s="12" t="s">
        <v>37</v>
      </c>
      <c r="AX2054" s="12" t="s">
        <v>73</v>
      </c>
      <c r="AY2054" s="215" t="s">
        <v>159</v>
      </c>
    </row>
    <row r="2055" spans="2:51" s="12" customFormat="1" ht="13.5">
      <c r="B2055" s="204"/>
      <c r="C2055" s="205"/>
      <c r="D2055" s="206" t="s">
        <v>168</v>
      </c>
      <c r="E2055" s="207" t="s">
        <v>20</v>
      </c>
      <c r="F2055" s="208" t="s">
        <v>2082</v>
      </c>
      <c r="G2055" s="205"/>
      <c r="H2055" s="209" t="s">
        <v>20</v>
      </c>
      <c r="I2055" s="210"/>
      <c r="J2055" s="205"/>
      <c r="K2055" s="205"/>
      <c r="L2055" s="211"/>
      <c r="M2055" s="212"/>
      <c r="N2055" s="213"/>
      <c r="O2055" s="213"/>
      <c r="P2055" s="213"/>
      <c r="Q2055" s="213"/>
      <c r="R2055" s="213"/>
      <c r="S2055" s="213"/>
      <c r="T2055" s="214"/>
      <c r="AT2055" s="215" t="s">
        <v>168</v>
      </c>
      <c r="AU2055" s="215" t="s">
        <v>81</v>
      </c>
      <c r="AV2055" s="12" t="s">
        <v>22</v>
      </c>
      <c r="AW2055" s="12" t="s">
        <v>37</v>
      </c>
      <c r="AX2055" s="12" t="s">
        <v>73</v>
      </c>
      <c r="AY2055" s="215" t="s">
        <v>159</v>
      </c>
    </row>
    <row r="2056" spans="2:51" s="13" customFormat="1" ht="13.5">
      <c r="B2056" s="216"/>
      <c r="C2056" s="217"/>
      <c r="D2056" s="206" t="s">
        <v>168</v>
      </c>
      <c r="E2056" s="240" t="s">
        <v>20</v>
      </c>
      <c r="F2056" s="238" t="s">
        <v>2083</v>
      </c>
      <c r="G2056" s="217"/>
      <c r="H2056" s="239">
        <v>9.006</v>
      </c>
      <c r="I2056" s="222"/>
      <c r="J2056" s="217"/>
      <c r="K2056" s="217"/>
      <c r="L2056" s="223"/>
      <c r="M2056" s="224"/>
      <c r="N2056" s="225"/>
      <c r="O2056" s="225"/>
      <c r="P2056" s="225"/>
      <c r="Q2056" s="225"/>
      <c r="R2056" s="225"/>
      <c r="S2056" s="225"/>
      <c r="T2056" s="226"/>
      <c r="AT2056" s="227" t="s">
        <v>168</v>
      </c>
      <c r="AU2056" s="227" t="s">
        <v>81</v>
      </c>
      <c r="AV2056" s="13" t="s">
        <v>81</v>
      </c>
      <c r="AW2056" s="13" t="s">
        <v>37</v>
      </c>
      <c r="AX2056" s="13" t="s">
        <v>73</v>
      </c>
      <c r="AY2056" s="227" t="s">
        <v>159</v>
      </c>
    </row>
    <row r="2057" spans="2:51" s="13" customFormat="1" ht="13.5">
      <c r="B2057" s="216"/>
      <c r="C2057" s="217"/>
      <c r="D2057" s="218" t="s">
        <v>168</v>
      </c>
      <c r="E2057" s="217"/>
      <c r="F2057" s="220" t="s">
        <v>2084</v>
      </c>
      <c r="G2057" s="217"/>
      <c r="H2057" s="221">
        <v>9.456</v>
      </c>
      <c r="I2057" s="222"/>
      <c r="J2057" s="217"/>
      <c r="K2057" s="217"/>
      <c r="L2057" s="223"/>
      <c r="M2057" s="224"/>
      <c r="N2057" s="225"/>
      <c r="O2057" s="225"/>
      <c r="P2057" s="225"/>
      <c r="Q2057" s="225"/>
      <c r="R2057" s="225"/>
      <c r="S2057" s="225"/>
      <c r="T2057" s="226"/>
      <c r="AT2057" s="227" t="s">
        <v>168</v>
      </c>
      <c r="AU2057" s="227" t="s">
        <v>81</v>
      </c>
      <c r="AV2057" s="13" t="s">
        <v>81</v>
      </c>
      <c r="AW2057" s="13" t="s">
        <v>4</v>
      </c>
      <c r="AX2057" s="13" t="s">
        <v>22</v>
      </c>
      <c r="AY2057" s="227" t="s">
        <v>159</v>
      </c>
    </row>
    <row r="2058" spans="2:65" s="1" customFormat="1" ht="22.5" customHeight="1">
      <c r="B2058" s="34"/>
      <c r="C2058" s="192" t="s">
        <v>2085</v>
      </c>
      <c r="D2058" s="192" t="s">
        <v>161</v>
      </c>
      <c r="E2058" s="193" t="s">
        <v>2086</v>
      </c>
      <c r="F2058" s="194" t="s">
        <v>2087</v>
      </c>
      <c r="G2058" s="195" t="s">
        <v>489</v>
      </c>
      <c r="H2058" s="196">
        <v>16.6</v>
      </c>
      <c r="I2058" s="197"/>
      <c r="J2058" s="198">
        <f>ROUND(I2058*H2058,2)</f>
        <v>0</v>
      </c>
      <c r="K2058" s="194" t="s">
        <v>165</v>
      </c>
      <c r="L2058" s="54"/>
      <c r="M2058" s="199" t="s">
        <v>20</v>
      </c>
      <c r="N2058" s="200" t="s">
        <v>44</v>
      </c>
      <c r="O2058" s="35"/>
      <c r="P2058" s="201">
        <f>O2058*H2058</f>
        <v>0</v>
      </c>
      <c r="Q2058" s="201">
        <v>0</v>
      </c>
      <c r="R2058" s="201">
        <f>Q2058*H2058</f>
        <v>0</v>
      </c>
      <c r="S2058" s="201">
        <v>0</v>
      </c>
      <c r="T2058" s="202">
        <f>S2058*H2058</f>
        <v>0</v>
      </c>
      <c r="AR2058" s="17" t="s">
        <v>255</v>
      </c>
      <c r="AT2058" s="17" t="s">
        <v>161</v>
      </c>
      <c r="AU2058" s="17" t="s">
        <v>81</v>
      </c>
      <c r="AY2058" s="17" t="s">
        <v>159</v>
      </c>
      <c r="BE2058" s="203">
        <f>IF(N2058="základní",J2058,0)</f>
        <v>0</v>
      </c>
      <c r="BF2058" s="203">
        <f>IF(N2058="snížená",J2058,0)</f>
        <v>0</v>
      </c>
      <c r="BG2058" s="203">
        <f>IF(N2058="zákl. přenesená",J2058,0)</f>
        <v>0</v>
      </c>
      <c r="BH2058" s="203">
        <f>IF(N2058="sníž. přenesená",J2058,0)</f>
        <v>0</v>
      </c>
      <c r="BI2058" s="203">
        <f>IF(N2058="nulová",J2058,0)</f>
        <v>0</v>
      </c>
      <c r="BJ2058" s="17" t="s">
        <v>22</v>
      </c>
      <c r="BK2058" s="203">
        <f>ROUND(I2058*H2058,2)</f>
        <v>0</v>
      </c>
      <c r="BL2058" s="17" t="s">
        <v>255</v>
      </c>
      <c r="BM2058" s="17" t="s">
        <v>2088</v>
      </c>
    </row>
    <row r="2059" spans="2:51" s="12" customFormat="1" ht="27">
      <c r="B2059" s="204"/>
      <c r="C2059" s="205"/>
      <c r="D2059" s="206" t="s">
        <v>168</v>
      </c>
      <c r="E2059" s="207" t="s">
        <v>20</v>
      </c>
      <c r="F2059" s="208" t="s">
        <v>1881</v>
      </c>
      <c r="G2059" s="205"/>
      <c r="H2059" s="209" t="s">
        <v>20</v>
      </c>
      <c r="I2059" s="210"/>
      <c r="J2059" s="205"/>
      <c r="K2059" s="205"/>
      <c r="L2059" s="211"/>
      <c r="M2059" s="212"/>
      <c r="N2059" s="213"/>
      <c r="O2059" s="213"/>
      <c r="P2059" s="213"/>
      <c r="Q2059" s="213"/>
      <c r="R2059" s="213"/>
      <c r="S2059" s="213"/>
      <c r="T2059" s="214"/>
      <c r="AT2059" s="215" t="s">
        <v>168</v>
      </c>
      <c r="AU2059" s="215" t="s">
        <v>81</v>
      </c>
      <c r="AV2059" s="12" t="s">
        <v>22</v>
      </c>
      <c r="AW2059" s="12" t="s">
        <v>37</v>
      </c>
      <c r="AX2059" s="12" t="s">
        <v>73</v>
      </c>
      <c r="AY2059" s="215" t="s">
        <v>159</v>
      </c>
    </row>
    <row r="2060" spans="2:51" s="12" customFormat="1" ht="13.5">
      <c r="B2060" s="204"/>
      <c r="C2060" s="205"/>
      <c r="D2060" s="206" t="s">
        <v>168</v>
      </c>
      <c r="E2060" s="207" t="s">
        <v>20</v>
      </c>
      <c r="F2060" s="208" t="s">
        <v>170</v>
      </c>
      <c r="G2060" s="205"/>
      <c r="H2060" s="209" t="s">
        <v>20</v>
      </c>
      <c r="I2060" s="210"/>
      <c r="J2060" s="205"/>
      <c r="K2060" s="205"/>
      <c r="L2060" s="211"/>
      <c r="M2060" s="212"/>
      <c r="N2060" s="213"/>
      <c r="O2060" s="213"/>
      <c r="P2060" s="213"/>
      <c r="Q2060" s="213"/>
      <c r="R2060" s="213"/>
      <c r="S2060" s="213"/>
      <c r="T2060" s="214"/>
      <c r="AT2060" s="215" t="s">
        <v>168</v>
      </c>
      <c r="AU2060" s="215" t="s">
        <v>81</v>
      </c>
      <c r="AV2060" s="12" t="s">
        <v>22</v>
      </c>
      <c r="AW2060" s="12" t="s">
        <v>37</v>
      </c>
      <c r="AX2060" s="12" t="s">
        <v>73</v>
      </c>
      <c r="AY2060" s="215" t="s">
        <v>159</v>
      </c>
    </row>
    <row r="2061" spans="2:51" s="12" customFormat="1" ht="13.5">
      <c r="B2061" s="204"/>
      <c r="C2061" s="205"/>
      <c r="D2061" s="206" t="s">
        <v>168</v>
      </c>
      <c r="E2061" s="207" t="s">
        <v>20</v>
      </c>
      <c r="F2061" s="208" t="s">
        <v>2089</v>
      </c>
      <c r="G2061" s="205"/>
      <c r="H2061" s="209" t="s">
        <v>20</v>
      </c>
      <c r="I2061" s="210"/>
      <c r="J2061" s="205"/>
      <c r="K2061" s="205"/>
      <c r="L2061" s="211"/>
      <c r="M2061" s="212"/>
      <c r="N2061" s="213"/>
      <c r="O2061" s="213"/>
      <c r="P2061" s="213"/>
      <c r="Q2061" s="213"/>
      <c r="R2061" s="213"/>
      <c r="S2061" s="213"/>
      <c r="T2061" s="214"/>
      <c r="AT2061" s="215" t="s">
        <v>168</v>
      </c>
      <c r="AU2061" s="215" t="s">
        <v>81</v>
      </c>
      <c r="AV2061" s="12" t="s">
        <v>22</v>
      </c>
      <c r="AW2061" s="12" t="s">
        <v>37</v>
      </c>
      <c r="AX2061" s="12" t="s">
        <v>73</v>
      </c>
      <c r="AY2061" s="215" t="s">
        <v>159</v>
      </c>
    </row>
    <row r="2062" spans="2:51" s="12" customFormat="1" ht="13.5">
      <c r="B2062" s="204"/>
      <c r="C2062" s="205"/>
      <c r="D2062" s="206" t="s">
        <v>168</v>
      </c>
      <c r="E2062" s="207" t="s">
        <v>20</v>
      </c>
      <c r="F2062" s="208" t="s">
        <v>170</v>
      </c>
      <c r="G2062" s="205"/>
      <c r="H2062" s="209" t="s">
        <v>20</v>
      </c>
      <c r="I2062" s="210"/>
      <c r="J2062" s="205"/>
      <c r="K2062" s="205"/>
      <c r="L2062" s="211"/>
      <c r="M2062" s="212"/>
      <c r="N2062" s="213"/>
      <c r="O2062" s="213"/>
      <c r="P2062" s="213"/>
      <c r="Q2062" s="213"/>
      <c r="R2062" s="213"/>
      <c r="S2062" s="213"/>
      <c r="T2062" s="214"/>
      <c r="AT2062" s="215" t="s">
        <v>168</v>
      </c>
      <c r="AU2062" s="215" t="s">
        <v>81</v>
      </c>
      <c r="AV2062" s="12" t="s">
        <v>22</v>
      </c>
      <c r="AW2062" s="12" t="s">
        <v>37</v>
      </c>
      <c r="AX2062" s="12" t="s">
        <v>73</v>
      </c>
      <c r="AY2062" s="215" t="s">
        <v>159</v>
      </c>
    </row>
    <row r="2063" spans="2:51" s="12" customFormat="1" ht="13.5">
      <c r="B2063" s="204"/>
      <c r="C2063" s="205"/>
      <c r="D2063" s="206" t="s">
        <v>168</v>
      </c>
      <c r="E2063" s="207" t="s">
        <v>20</v>
      </c>
      <c r="F2063" s="208" t="s">
        <v>341</v>
      </c>
      <c r="G2063" s="205"/>
      <c r="H2063" s="209" t="s">
        <v>20</v>
      </c>
      <c r="I2063" s="210"/>
      <c r="J2063" s="205"/>
      <c r="K2063" s="205"/>
      <c r="L2063" s="211"/>
      <c r="M2063" s="212"/>
      <c r="N2063" s="213"/>
      <c r="O2063" s="213"/>
      <c r="P2063" s="213"/>
      <c r="Q2063" s="213"/>
      <c r="R2063" s="213"/>
      <c r="S2063" s="213"/>
      <c r="T2063" s="214"/>
      <c r="AT2063" s="215" t="s">
        <v>168</v>
      </c>
      <c r="AU2063" s="215" t="s">
        <v>81</v>
      </c>
      <c r="AV2063" s="12" t="s">
        <v>22</v>
      </c>
      <c r="AW2063" s="12" t="s">
        <v>37</v>
      </c>
      <c r="AX2063" s="12" t="s">
        <v>73</v>
      </c>
      <c r="AY2063" s="215" t="s">
        <v>159</v>
      </c>
    </row>
    <row r="2064" spans="2:51" s="13" customFormat="1" ht="13.5">
      <c r="B2064" s="216"/>
      <c r="C2064" s="217"/>
      <c r="D2064" s="218" t="s">
        <v>168</v>
      </c>
      <c r="E2064" s="219" t="s">
        <v>20</v>
      </c>
      <c r="F2064" s="220" t="s">
        <v>2090</v>
      </c>
      <c r="G2064" s="217"/>
      <c r="H2064" s="221">
        <v>16.6</v>
      </c>
      <c r="I2064" s="222"/>
      <c r="J2064" s="217"/>
      <c r="K2064" s="217"/>
      <c r="L2064" s="223"/>
      <c r="M2064" s="224"/>
      <c r="N2064" s="225"/>
      <c r="O2064" s="225"/>
      <c r="P2064" s="225"/>
      <c r="Q2064" s="225"/>
      <c r="R2064" s="225"/>
      <c r="S2064" s="225"/>
      <c r="T2064" s="226"/>
      <c r="AT2064" s="227" t="s">
        <v>168</v>
      </c>
      <c r="AU2064" s="227" t="s">
        <v>81</v>
      </c>
      <c r="AV2064" s="13" t="s">
        <v>81</v>
      </c>
      <c r="AW2064" s="13" t="s">
        <v>37</v>
      </c>
      <c r="AX2064" s="13" t="s">
        <v>73</v>
      </c>
      <c r="AY2064" s="227" t="s">
        <v>159</v>
      </c>
    </row>
    <row r="2065" spans="2:65" s="1" customFormat="1" ht="22.5" customHeight="1">
      <c r="B2065" s="34"/>
      <c r="C2065" s="228" t="s">
        <v>2091</v>
      </c>
      <c r="D2065" s="228" t="s">
        <v>209</v>
      </c>
      <c r="E2065" s="229" t="s">
        <v>2092</v>
      </c>
      <c r="F2065" s="230" t="s">
        <v>2093</v>
      </c>
      <c r="G2065" s="231" t="s">
        <v>275</v>
      </c>
      <c r="H2065" s="232">
        <v>17.43</v>
      </c>
      <c r="I2065" s="233"/>
      <c r="J2065" s="234">
        <f>ROUND(I2065*H2065,2)</f>
        <v>0</v>
      </c>
      <c r="K2065" s="230" t="s">
        <v>165</v>
      </c>
      <c r="L2065" s="235"/>
      <c r="M2065" s="236" t="s">
        <v>20</v>
      </c>
      <c r="N2065" s="237" t="s">
        <v>44</v>
      </c>
      <c r="O2065" s="35"/>
      <c r="P2065" s="201">
        <f>O2065*H2065</f>
        <v>0</v>
      </c>
      <c r="Q2065" s="201">
        <v>0.0015</v>
      </c>
      <c r="R2065" s="201">
        <f>Q2065*H2065</f>
        <v>0.026145</v>
      </c>
      <c r="S2065" s="201">
        <v>0</v>
      </c>
      <c r="T2065" s="202">
        <f>S2065*H2065</f>
        <v>0</v>
      </c>
      <c r="AR2065" s="17" t="s">
        <v>371</v>
      </c>
      <c r="AT2065" s="17" t="s">
        <v>209</v>
      </c>
      <c r="AU2065" s="17" t="s">
        <v>81</v>
      </c>
      <c r="AY2065" s="17" t="s">
        <v>159</v>
      </c>
      <c r="BE2065" s="203">
        <f>IF(N2065="základní",J2065,0)</f>
        <v>0</v>
      </c>
      <c r="BF2065" s="203">
        <f>IF(N2065="snížená",J2065,0)</f>
        <v>0</v>
      </c>
      <c r="BG2065" s="203">
        <f>IF(N2065="zákl. přenesená",J2065,0)</f>
        <v>0</v>
      </c>
      <c r="BH2065" s="203">
        <f>IF(N2065="sníž. přenesená",J2065,0)</f>
        <v>0</v>
      </c>
      <c r="BI2065" s="203">
        <f>IF(N2065="nulová",J2065,0)</f>
        <v>0</v>
      </c>
      <c r="BJ2065" s="17" t="s">
        <v>22</v>
      </c>
      <c r="BK2065" s="203">
        <f>ROUND(I2065*H2065,2)</f>
        <v>0</v>
      </c>
      <c r="BL2065" s="17" t="s">
        <v>255</v>
      </c>
      <c r="BM2065" s="17" t="s">
        <v>2094</v>
      </c>
    </row>
    <row r="2066" spans="2:51" s="12" customFormat="1" ht="27">
      <c r="B2066" s="204"/>
      <c r="C2066" s="205"/>
      <c r="D2066" s="206" t="s">
        <v>168</v>
      </c>
      <c r="E2066" s="207" t="s">
        <v>20</v>
      </c>
      <c r="F2066" s="208" t="s">
        <v>1881</v>
      </c>
      <c r="G2066" s="205"/>
      <c r="H2066" s="209" t="s">
        <v>20</v>
      </c>
      <c r="I2066" s="210"/>
      <c r="J2066" s="205"/>
      <c r="K2066" s="205"/>
      <c r="L2066" s="211"/>
      <c r="M2066" s="212"/>
      <c r="N2066" s="213"/>
      <c r="O2066" s="213"/>
      <c r="P2066" s="213"/>
      <c r="Q2066" s="213"/>
      <c r="R2066" s="213"/>
      <c r="S2066" s="213"/>
      <c r="T2066" s="214"/>
      <c r="AT2066" s="215" t="s">
        <v>168</v>
      </c>
      <c r="AU2066" s="215" t="s">
        <v>81</v>
      </c>
      <c r="AV2066" s="12" t="s">
        <v>22</v>
      </c>
      <c r="AW2066" s="12" t="s">
        <v>37</v>
      </c>
      <c r="AX2066" s="12" t="s">
        <v>73</v>
      </c>
      <c r="AY2066" s="215" t="s">
        <v>159</v>
      </c>
    </row>
    <row r="2067" spans="2:51" s="12" customFormat="1" ht="13.5">
      <c r="B2067" s="204"/>
      <c r="C2067" s="205"/>
      <c r="D2067" s="206" t="s">
        <v>168</v>
      </c>
      <c r="E2067" s="207" t="s">
        <v>20</v>
      </c>
      <c r="F2067" s="208" t="s">
        <v>170</v>
      </c>
      <c r="G2067" s="205"/>
      <c r="H2067" s="209" t="s">
        <v>20</v>
      </c>
      <c r="I2067" s="210"/>
      <c r="J2067" s="205"/>
      <c r="K2067" s="205"/>
      <c r="L2067" s="211"/>
      <c r="M2067" s="212"/>
      <c r="N2067" s="213"/>
      <c r="O2067" s="213"/>
      <c r="P2067" s="213"/>
      <c r="Q2067" s="213"/>
      <c r="R2067" s="213"/>
      <c r="S2067" s="213"/>
      <c r="T2067" s="214"/>
      <c r="AT2067" s="215" t="s">
        <v>168</v>
      </c>
      <c r="AU2067" s="215" t="s">
        <v>81</v>
      </c>
      <c r="AV2067" s="12" t="s">
        <v>22</v>
      </c>
      <c r="AW2067" s="12" t="s">
        <v>37</v>
      </c>
      <c r="AX2067" s="12" t="s">
        <v>73</v>
      </c>
      <c r="AY2067" s="215" t="s">
        <v>159</v>
      </c>
    </row>
    <row r="2068" spans="2:51" s="13" customFormat="1" ht="13.5">
      <c r="B2068" s="216"/>
      <c r="C2068" s="217"/>
      <c r="D2068" s="206" t="s">
        <v>168</v>
      </c>
      <c r="E2068" s="240" t="s">
        <v>20</v>
      </c>
      <c r="F2068" s="238" t="s">
        <v>2095</v>
      </c>
      <c r="G2068" s="217"/>
      <c r="H2068" s="239">
        <v>16.6</v>
      </c>
      <c r="I2068" s="222"/>
      <c r="J2068" s="217"/>
      <c r="K2068" s="217"/>
      <c r="L2068" s="223"/>
      <c r="M2068" s="224"/>
      <c r="N2068" s="225"/>
      <c r="O2068" s="225"/>
      <c r="P2068" s="225"/>
      <c r="Q2068" s="225"/>
      <c r="R2068" s="225"/>
      <c r="S2068" s="225"/>
      <c r="T2068" s="226"/>
      <c r="AT2068" s="227" t="s">
        <v>168</v>
      </c>
      <c r="AU2068" s="227" t="s">
        <v>81</v>
      </c>
      <c r="AV2068" s="13" t="s">
        <v>81</v>
      </c>
      <c r="AW2068" s="13" t="s">
        <v>37</v>
      </c>
      <c r="AX2068" s="13" t="s">
        <v>73</v>
      </c>
      <c r="AY2068" s="227" t="s">
        <v>159</v>
      </c>
    </row>
    <row r="2069" spans="2:51" s="13" customFormat="1" ht="13.5">
      <c r="B2069" s="216"/>
      <c r="C2069" s="217"/>
      <c r="D2069" s="218" t="s">
        <v>168</v>
      </c>
      <c r="E2069" s="217"/>
      <c r="F2069" s="220" t="s">
        <v>2096</v>
      </c>
      <c r="G2069" s="217"/>
      <c r="H2069" s="221">
        <v>17.43</v>
      </c>
      <c r="I2069" s="222"/>
      <c r="J2069" s="217"/>
      <c r="K2069" s="217"/>
      <c r="L2069" s="223"/>
      <c r="M2069" s="224"/>
      <c r="N2069" s="225"/>
      <c r="O2069" s="225"/>
      <c r="P2069" s="225"/>
      <c r="Q2069" s="225"/>
      <c r="R2069" s="225"/>
      <c r="S2069" s="225"/>
      <c r="T2069" s="226"/>
      <c r="AT2069" s="227" t="s">
        <v>168</v>
      </c>
      <c r="AU2069" s="227" t="s">
        <v>81</v>
      </c>
      <c r="AV2069" s="13" t="s">
        <v>81</v>
      </c>
      <c r="AW2069" s="13" t="s">
        <v>4</v>
      </c>
      <c r="AX2069" s="13" t="s">
        <v>22</v>
      </c>
      <c r="AY2069" s="227" t="s">
        <v>159</v>
      </c>
    </row>
    <row r="2070" spans="2:65" s="1" customFormat="1" ht="22.5" customHeight="1">
      <c r="B2070" s="34"/>
      <c r="C2070" s="192" t="s">
        <v>2097</v>
      </c>
      <c r="D2070" s="192" t="s">
        <v>161</v>
      </c>
      <c r="E2070" s="193" t="s">
        <v>2098</v>
      </c>
      <c r="F2070" s="194" t="s">
        <v>2099</v>
      </c>
      <c r="G2070" s="195" t="s">
        <v>1873</v>
      </c>
      <c r="H2070" s="246"/>
      <c r="I2070" s="197"/>
      <c r="J2070" s="198">
        <f>ROUND(I2070*H2070,2)</f>
        <v>0</v>
      </c>
      <c r="K2070" s="194" t="s">
        <v>165</v>
      </c>
      <c r="L2070" s="54"/>
      <c r="M2070" s="199" t="s">
        <v>20</v>
      </c>
      <c r="N2070" s="200" t="s">
        <v>44</v>
      </c>
      <c r="O2070" s="35"/>
      <c r="P2070" s="201">
        <f>O2070*H2070</f>
        <v>0</v>
      </c>
      <c r="Q2070" s="201">
        <v>0</v>
      </c>
      <c r="R2070" s="201">
        <f>Q2070*H2070</f>
        <v>0</v>
      </c>
      <c r="S2070" s="201">
        <v>0</v>
      </c>
      <c r="T2070" s="202">
        <f>S2070*H2070</f>
        <v>0</v>
      </c>
      <c r="AR2070" s="17" t="s">
        <v>255</v>
      </c>
      <c r="AT2070" s="17" t="s">
        <v>161</v>
      </c>
      <c r="AU2070" s="17" t="s">
        <v>81</v>
      </c>
      <c r="AY2070" s="17" t="s">
        <v>159</v>
      </c>
      <c r="BE2070" s="203">
        <f>IF(N2070="základní",J2070,0)</f>
        <v>0</v>
      </c>
      <c r="BF2070" s="203">
        <f>IF(N2070="snížená",J2070,0)</f>
        <v>0</v>
      </c>
      <c r="BG2070" s="203">
        <f>IF(N2070="zákl. přenesená",J2070,0)</f>
        <v>0</v>
      </c>
      <c r="BH2070" s="203">
        <f>IF(N2070="sníž. přenesená",J2070,0)</f>
        <v>0</v>
      </c>
      <c r="BI2070" s="203">
        <f>IF(N2070="nulová",J2070,0)</f>
        <v>0</v>
      </c>
      <c r="BJ2070" s="17" t="s">
        <v>22</v>
      </c>
      <c r="BK2070" s="203">
        <f>ROUND(I2070*H2070,2)</f>
        <v>0</v>
      </c>
      <c r="BL2070" s="17" t="s">
        <v>255</v>
      </c>
      <c r="BM2070" s="17" t="s">
        <v>2100</v>
      </c>
    </row>
    <row r="2071" spans="2:63" s="11" customFormat="1" ht="29.85" customHeight="1">
      <c r="B2071" s="175"/>
      <c r="C2071" s="176"/>
      <c r="D2071" s="189" t="s">
        <v>72</v>
      </c>
      <c r="E2071" s="190" t="s">
        <v>2101</v>
      </c>
      <c r="F2071" s="190" t="s">
        <v>2102</v>
      </c>
      <c r="G2071" s="176"/>
      <c r="H2071" s="176"/>
      <c r="I2071" s="179"/>
      <c r="J2071" s="191">
        <f>BK2071</f>
        <v>0</v>
      </c>
      <c r="K2071" s="176"/>
      <c r="L2071" s="181"/>
      <c r="M2071" s="182"/>
      <c r="N2071" s="183"/>
      <c r="O2071" s="183"/>
      <c r="P2071" s="184">
        <f>SUM(P2072:P2077)</f>
        <v>0</v>
      </c>
      <c r="Q2071" s="183"/>
      <c r="R2071" s="184">
        <f>SUM(R2072:R2077)</f>
        <v>0.375309</v>
      </c>
      <c r="S2071" s="183"/>
      <c r="T2071" s="185">
        <f>SUM(T2072:T2077)</f>
        <v>0</v>
      </c>
      <c r="AR2071" s="186" t="s">
        <v>81</v>
      </c>
      <c r="AT2071" s="187" t="s">
        <v>72</v>
      </c>
      <c r="AU2071" s="187" t="s">
        <v>22</v>
      </c>
      <c r="AY2071" s="186" t="s">
        <v>159</v>
      </c>
      <c r="BK2071" s="188">
        <f>SUM(BK2072:BK2077)</f>
        <v>0</v>
      </c>
    </row>
    <row r="2072" spans="2:65" s="1" customFormat="1" ht="22.5" customHeight="1">
      <c r="B2072" s="34"/>
      <c r="C2072" s="192" t="s">
        <v>2103</v>
      </c>
      <c r="D2072" s="192" t="s">
        <v>161</v>
      </c>
      <c r="E2072" s="193" t="s">
        <v>2104</v>
      </c>
      <c r="F2072" s="194" t="s">
        <v>2105</v>
      </c>
      <c r="G2072" s="195" t="s">
        <v>235</v>
      </c>
      <c r="H2072" s="196">
        <v>3.74</v>
      </c>
      <c r="I2072" s="197"/>
      <c r="J2072" s="198">
        <f>ROUND(I2072*H2072,2)</f>
        <v>0</v>
      </c>
      <c r="K2072" s="194" t="s">
        <v>165</v>
      </c>
      <c r="L2072" s="54"/>
      <c r="M2072" s="199" t="s">
        <v>20</v>
      </c>
      <c r="N2072" s="200" t="s">
        <v>44</v>
      </c>
      <c r="O2072" s="35"/>
      <c r="P2072" s="201">
        <f>O2072*H2072</f>
        <v>0</v>
      </c>
      <c r="Q2072" s="201">
        <v>0.10035</v>
      </c>
      <c r="R2072" s="201">
        <f>Q2072*H2072</f>
        <v>0.375309</v>
      </c>
      <c r="S2072" s="201">
        <v>0</v>
      </c>
      <c r="T2072" s="202">
        <f>S2072*H2072</f>
        <v>0</v>
      </c>
      <c r="AR2072" s="17" t="s">
        <v>255</v>
      </c>
      <c r="AT2072" s="17" t="s">
        <v>161</v>
      </c>
      <c r="AU2072" s="17" t="s">
        <v>81</v>
      </c>
      <c r="AY2072" s="17" t="s">
        <v>159</v>
      </c>
      <c r="BE2072" s="203">
        <f>IF(N2072="základní",J2072,0)</f>
        <v>0</v>
      </c>
      <c r="BF2072" s="203">
        <f>IF(N2072="snížená",J2072,0)</f>
        <v>0</v>
      </c>
      <c r="BG2072" s="203">
        <f>IF(N2072="zákl. přenesená",J2072,0)</f>
        <v>0</v>
      </c>
      <c r="BH2072" s="203">
        <f>IF(N2072="sníž. přenesená",J2072,0)</f>
        <v>0</v>
      </c>
      <c r="BI2072" s="203">
        <f>IF(N2072="nulová",J2072,0)</f>
        <v>0</v>
      </c>
      <c r="BJ2072" s="17" t="s">
        <v>22</v>
      </c>
      <c r="BK2072" s="203">
        <f>ROUND(I2072*H2072,2)</f>
        <v>0</v>
      </c>
      <c r="BL2072" s="17" t="s">
        <v>255</v>
      </c>
      <c r="BM2072" s="17" t="s">
        <v>2106</v>
      </c>
    </row>
    <row r="2073" spans="2:51" s="12" customFormat="1" ht="13.5">
      <c r="B2073" s="204"/>
      <c r="C2073" s="205"/>
      <c r="D2073" s="206" t="s">
        <v>168</v>
      </c>
      <c r="E2073" s="207" t="s">
        <v>20</v>
      </c>
      <c r="F2073" s="208" t="s">
        <v>2107</v>
      </c>
      <c r="G2073" s="205"/>
      <c r="H2073" s="209" t="s">
        <v>20</v>
      </c>
      <c r="I2073" s="210"/>
      <c r="J2073" s="205"/>
      <c r="K2073" s="205"/>
      <c r="L2073" s="211"/>
      <c r="M2073" s="212"/>
      <c r="N2073" s="213"/>
      <c r="O2073" s="213"/>
      <c r="P2073" s="213"/>
      <c r="Q2073" s="213"/>
      <c r="R2073" s="213"/>
      <c r="S2073" s="213"/>
      <c r="T2073" s="214"/>
      <c r="AT2073" s="215" t="s">
        <v>168</v>
      </c>
      <c r="AU2073" s="215" t="s">
        <v>81</v>
      </c>
      <c r="AV2073" s="12" t="s">
        <v>22</v>
      </c>
      <c r="AW2073" s="12" t="s">
        <v>37</v>
      </c>
      <c r="AX2073" s="12" t="s">
        <v>73</v>
      </c>
      <c r="AY2073" s="215" t="s">
        <v>159</v>
      </c>
    </row>
    <row r="2074" spans="2:51" s="12" customFormat="1" ht="13.5">
      <c r="B2074" s="204"/>
      <c r="C2074" s="205"/>
      <c r="D2074" s="206" t="s">
        <v>168</v>
      </c>
      <c r="E2074" s="207" t="s">
        <v>20</v>
      </c>
      <c r="F2074" s="208" t="s">
        <v>170</v>
      </c>
      <c r="G2074" s="205"/>
      <c r="H2074" s="209" t="s">
        <v>20</v>
      </c>
      <c r="I2074" s="210"/>
      <c r="J2074" s="205"/>
      <c r="K2074" s="205"/>
      <c r="L2074" s="211"/>
      <c r="M2074" s="212"/>
      <c r="N2074" s="213"/>
      <c r="O2074" s="213"/>
      <c r="P2074" s="213"/>
      <c r="Q2074" s="213"/>
      <c r="R2074" s="213"/>
      <c r="S2074" s="213"/>
      <c r="T2074" s="214"/>
      <c r="AT2074" s="215" t="s">
        <v>168</v>
      </c>
      <c r="AU2074" s="215" t="s">
        <v>81</v>
      </c>
      <c r="AV2074" s="12" t="s">
        <v>22</v>
      </c>
      <c r="AW2074" s="12" t="s">
        <v>37</v>
      </c>
      <c r="AX2074" s="12" t="s">
        <v>73</v>
      </c>
      <c r="AY2074" s="215" t="s">
        <v>159</v>
      </c>
    </row>
    <row r="2075" spans="2:51" s="12" customFormat="1" ht="13.5">
      <c r="B2075" s="204"/>
      <c r="C2075" s="205"/>
      <c r="D2075" s="206" t="s">
        <v>168</v>
      </c>
      <c r="E2075" s="207" t="s">
        <v>20</v>
      </c>
      <c r="F2075" s="208" t="s">
        <v>1222</v>
      </c>
      <c r="G2075" s="205"/>
      <c r="H2075" s="209" t="s">
        <v>20</v>
      </c>
      <c r="I2075" s="210"/>
      <c r="J2075" s="205"/>
      <c r="K2075" s="205"/>
      <c r="L2075" s="211"/>
      <c r="M2075" s="212"/>
      <c r="N2075" s="213"/>
      <c r="O2075" s="213"/>
      <c r="P2075" s="213"/>
      <c r="Q2075" s="213"/>
      <c r="R2075" s="213"/>
      <c r="S2075" s="213"/>
      <c r="T2075" s="214"/>
      <c r="AT2075" s="215" t="s">
        <v>168</v>
      </c>
      <c r="AU2075" s="215" t="s">
        <v>81</v>
      </c>
      <c r="AV2075" s="12" t="s">
        <v>22</v>
      </c>
      <c r="AW2075" s="12" t="s">
        <v>37</v>
      </c>
      <c r="AX2075" s="12" t="s">
        <v>73</v>
      </c>
      <c r="AY2075" s="215" t="s">
        <v>159</v>
      </c>
    </row>
    <row r="2076" spans="2:51" s="13" customFormat="1" ht="13.5">
      <c r="B2076" s="216"/>
      <c r="C2076" s="217"/>
      <c r="D2076" s="218" t="s">
        <v>168</v>
      </c>
      <c r="E2076" s="219" t="s">
        <v>20</v>
      </c>
      <c r="F2076" s="220" t="s">
        <v>2108</v>
      </c>
      <c r="G2076" s="217"/>
      <c r="H2076" s="221">
        <v>3.74</v>
      </c>
      <c r="I2076" s="222"/>
      <c r="J2076" s="217"/>
      <c r="K2076" s="217"/>
      <c r="L2076" s="223"/>
      <c r="M2076" s="224"/>
      <c r="N2076" s="225"/>
      <c r="O2076" s="225"/>
      <c r="P2076" s="225"/>
      <c r="Q2076" s="225"/>
      <c r="R2076" s="225"/>
      <c r="S2076" s="225"/>
      <c r="T2076" s="226"/>
      <c r="AT2076" s="227" t="s">
        <v>168</v>
      </c>
      <c r="AU2076" s="227" t="s">
        <v>81</v>
      </c>
      <c r="AV2076" s="13" t="s">
        <v>81</v>
      </c>
      <c r="AW2076" s="13" t="s">
        <v>37</v>
      </c>
      <c r="AX2076" s="13" t="s">
        <v>73</v>
      </c>
      <c r="AY2076" s="227" t="s">
        <v>159</v>
      </c>
    </row>
    <row r="2077" spans="2:65" s="1" customFormat="1" ht="22.5" customHeight="1">
      <c r="B2077" s="34"/>
      <c r="C2077" s="192" t="s">
        <v>2109</v>
      </c>
      <c r="D2077" s="192" t="s">
        <v>161</v>
      </c>
      <c r="E2077" s="193" t="s">
        <v>2110</v>
      </c>
      <c r="F2077" s="194" t="s">
        <v>2111</v>
      </c>
      <c r="G2077" s="195" t="s">
        <v>1873</v>
      </c>
      <c r="H2077" s="246"/>
      <c r="I2077" s="197"/>
      <c r="J2077" s="198">
        <f>ROUND(I2077*H2077,2)</f>
        <v>0</v>
      </c>
      <c r="K2077" s="194" t="s">
        <v>165</v>
      </c>
      <c r="L2077" s="54"/>
      <c r="M2077" s="199" t="s">
        <v>20</v>
      </c>
      <c r="N2077" s="200" t="s">
        <v>44</v>
      </c>
      <c r="O2077" s="35"/>
      <c r="P2077" s="201">
        <f>O2077*H2077</f>
        <v>0</v>
      </c>
      <c r="Q2077" s="201">
        <v>0</v>
      </c>
      <c r="R2077" s="201">
        <f>Q2077*H2077</f>
        <v>0</v>
      </c>
      <c r="S2077" s="201">
        <v>0</v>
      </c>
      <c r="T2077" s="202">
        <f>S2077*H2077</f>
        <v>0</v>
      </c>
      <c r="AR2077" s="17" t="s">
        <v>255</v>
      </c>
      <c r="AT2077" s="17" t="s">
        <v>161</v>
      </c>
      <c r="AU2077" s="17" t="s">
        <v>81</v>
      </c>
      <c r="AY2077" s="17" t="s">
        <v>159</v>
      </c>
      <c r="BE2077" s="203">
        <f>IF(N2077="základní",J2077,0)</f>
        <v>0</v>
      </c>
      <c r="BF2077" s="203">
        <f>IF(N2077="snížená",J2077,0)</f>
        <v>0</v>
      </c>
      <c r="BG2077" s="203">
        <f>IF(N2077="zákl. přenesená",J2077,0)</f>
        <v>0</v>
      </c>
      <c r="BH2077" s="203">
        <f>IF(N2077="sníž. přenesená",J2077,0)</f>
        <v>0</v>
      </c>
      <c r="BI2077" s="203">
        <f>IF(N2077="nulová",J2077,0)</f>
        <v>0</v>
      </c>
      <c r="BJ2077" s="17" t="s">
        <v>22</v>
      </c>
      <c r="BK2077" s="203">
        <f>ROUND(I2077*H2077,2)</f>
        <v>0</v>
      </c>
      <c r="BL2077" s="17" t="s">
        <v>255</v>
      </c>
      <c r="BM2077" s="17" t="s">
        <v>2112</v>
      </c>
    </row>
    <row r="2078" spans="2:63" s="11" customFormat="1" ht="29.85" customHeight="1">
      <c r="B2078" s="175"/>
      <c r="C2078" s="176"/>
      <c r="D2078" s="189" t="s">
        <v>72</v>
      </c>
      <c r="E2078" s="190" t="s">
        <v>2113</v>
      </c>
      <c r="F2078" s="190" t="s">
        <v>2114</v>
      </c>
      <c r="G2078" s="176"/>
      <c r="H2078" s="176"/>
      <c r="I2078" s="179"/>
      <c r="J2078" s="191">
        <f>BK2078</f>
        <v>0</v>
      </c>
      <c r="K2078" s="176"/>
      <c r="L2078" s="181"/>
      <c r="M2078" s="182"/>
      <c r="N2078" s="183"/>
      <c r="O2078" s="183"/>
      <c r="P2078" s="184">
        <f>SUM(P2079:P2088)</f>
        <v>0</v>
      </c>
      <c r="Q2078" s="183"/>
      <c r="R2078" s="184">
        <f>SUM(R2079:R2088)</f>
        <v>0.37664000000000003</v>
      </c>
      <c r="S2078" s="183"/>
      <c r="T2078" s="185">
        <f>SUM(T2079:T2088)</f>
        <v>0</v>
      </c>
      <c r="AR2078" s="186" t="s">
        <v>81</v>
      </c>
      <c r="AT2078" s="187" t="s">
        <v>72</v>
      </c>
      <c r="AU2078" s="187" t="s">
        <v>22</v>
      </c>
      <c r="AY2078" s="186" t="s">
        <v>159</v>
      </c>
      <c r="BK2078" s="188">
        <f>SUM(BK2079:BK2088)</f>
        <v>0</v>
      </c>
    </row>
    <row r="2079" spans="2:65" s="1" customFormat="1" ht="31.5" customHeight="1">
      <c r="B2079" s="34"/>
      <c r="C2079" s="192" t="s">
        <v>2115</v>
      </c>
      <c r="D2079" s="192" t="s">
        <v>161</v>
      </c>
      <c r="E2079" s="193" t="s">
        <v>2116</v>
      </c>
      <c r="F2079" s="194" t="s">
        <v>2117</v>
      </c>
      <c r="G2079" s="195" t="s">
        <v>235</v>
      </c>
      <c r="H2079" s="196">
        <v>128</v>
      </c>
      <c r="I2079" s="197"/>
      <c r="J2079" s="198">
        <f>ROUND(I2079*H2079,2)</f>
        <v>0</v>
      </c>
      <c r="K2079" s="194" t="s">
        <v>165</v>
      </c>
      <c r="L2079" s="54"/>
      <c r="M2079" s="199" t="s">
        <v>20</v>
      </c>
      <c r="N2079" s="200" t="s">
        <v>44</v>
      </c>
      <c r="O2079" s="35"/>
      <c r="P2079" s="201">
        <f>O2079*H2079</f>
        <v>0</v>
      </c>
      <c r="Q2079" s="201">
        <v>0.00117</v>
      </c>
      <c r="R2079" s="201">
        <f>Q2079*H2079</f>
        <v>0.14976</v>
      </c>
      <c r="S2079" s="201">
        <v>0</v>
      </c>
      <c r="T2079" s="202">
        <f>S2079*H2079</f>
        <v>0</v>
      </c>
      <c r="AR2079" s="17" t="s">
        <v>255</v>
      </c>
      <c r="AT2079" s="17" t="s">
        <v>161</v>
      </c>
      <c r="AU2079" s="17" t="s">
        <v>81</v>
      </c>
      <c r="AY2079" s="17" t="s">
        <v>159</v>
      </c>
      <c r="BE2079" s="203">
        <f>IF(N2079="základní",J2079,0)</f>
        <v>0</v>
      </c>
      <c r="BF2079" s="203">
        <f>IF(N2079="snížená",J2079,0)</f>
        <v>0</v>
      </c>
      <c r="BG2079" s="203">
        <f>IF(N2079="zákl. přenesená",J2079,0)</f>
        <v>0</v>
      </c>
      <c r="BH2079" s="203">
        <f>IF(N2079="sníž. přenesená",J2079,0)</f>
        <v>0</v>
      </c>
      <c r="BI2079" s="203">
        <f>IF(N2079="nulová",J2079,0)</f>
        <v>0</v>
      </c>
      <c r="BJ2079" s="17" t="s">
        <v>22</v>
      </c>
      <c r="BK2079" s="203">
        <f>ROUND(I2079*H2079,2)</f>
        <v>0</v>
      </c>
      <c r="BL2079" s="17" t="s">
        <v>255</v>
      </c>
      <c r="BM2079" s="17" t="s">
        <v>2118</v>
      </c>
    </row>
    <row r="2080" spans="2:65" s="1" customFormat="1" ht="31.5" customHeight="1">
      <c r="B2080" s="34"/>
      <c r="C2080" s="228" t="s">
        <v>2119</v>
      </c>
      <c r="D2080" s="228" t="s">
        <v>209</v>
      </c>
      <c r="E2080" s="229" t="s">
        <v>2120</v>
      </c>
      <c r="F2080" s="230" t="s">
        <v>2121</v>
      </c>
      <c r="G2080" s="231" t="s">
        <v>235</v>
      </c>
      <c r="H2080" s="232">
        <v>134.4</v>
      </c>
      <c r="I2080" s="233"/>
      <c r="J2080" s="234">
        <f>ROUND(I2080*H2080,2)</f>
        <v>0</v>
      </c>
      <c r="K2080" s="230" t="s">
        <v>20</v>
      </c>
      <c r="L2080" s="235"/>
      <c r="M2080" s="236" t="s">
        <v>20</v>
      </c>
      <c r="N2080" s="237" t="s">
        <v>44</v>
      </c>
      <c r="O2080" s="35"/>
      <c r="P2080" s="201">
        <f>O2080*H2080</f>
        <v>0</v>
      </c>
      <c r="Q2080" s="201">
        <v>0.00165</v>
      </c>
      <c r="R2080" s="201">
        <f>Q2080*H2080</f>
        <v>0.22176</v>
      </c>
      <c r="S2080" s="201">
        <v>0</v>
      </c>
      <c r="T2080" s="202">
        <f>S2080*H2080</f>
        <v>0</v>
      </c>
      <c r="AR2080" s="17" t="s">
        <v>371</v>
      </c>
      <c r="AT2080" s="17" t="s">
        <v>209</v>
      </c>
      <c r="AU2080" s="17" t="s">
        <v>81</v>
      </c>
      <c r="AY2080" s="17" t="s">
        <v>159</v>
      </c>
      <c r="BE2080" s="203">
        <f>IF(N2080="základní",J2080,0)</f>
        <v>0</v>
      </c>
      <c r="BF2080" s="203">
        <f>IF(N2080="snížená",J2080,0)</f>
        <v>0</v>
      </c>
      <c r="BG2080" s="203">
        <f>IF(N2080="zákl. přenesená",J2080,0)</f>
        <v>0</v>
      </c>
      <c r="BH2080" s="203">
        <f>IF(N2080="sníž. přenesená",J2080,0)</f>
        <v>0</v>
      </c>
      <c r="BI2080" s="203">
        <f>IF(N2080="nulová",J2080,0)</f>
        <v>0</v>
      </c>
      <c r="BJ2080" s="17" t="s">
        <v>22</v>
      </c>
      <c r="BK2080" s="203">
        <f>ROUND(I2080*H2080,2)</f>
        <v>0</v>
      </c>
      <c r="BL2080" s="17" t="s">
        <v>255</v>
      </c>
      <c r="BM2080" s="17" t="s">
        <v>2122</v>
      </c>
    </row>
    <row r="2081" spans="2:51" s="12" customFormat="1" ht="27">
      <c r="B2081" s="204"/>
      <c r="C2081" s="205"/>
      <c r="D2081" s="206" t="s">
        <v>168</v>
      </c>
      <c r="E2081" s="207" t="s">
        <v>20</v>
      </c>
      <c r="F2081" s="208" t="s">
        <v>2123</v>
      </c>
      <c r="G2081" s="205"/>
      <c r="H2081" s="209" t="s">
        <v>20</v>
      </c>
      <c r="I2081" s="210"/>
      <c r="J2081" s="205"/>
      <c r="K2081" s="205"/>
      <c r="L2081" s="211"/>
      <c r="M2081" s="212"/>
      <c r="N2081" s="213"/>
      <c r="O2081" s="213"/>
      <c r="P2081" s="213"/>
      <c r="Q2081" s="213"/>
      <c r="R2081" s="213"/>
      <c r="S2081" s="213"/>
      <c r="T2081" s="214"/>
      <c r="AT2081" s="215" t="s">
        <v>168</v>
      </c>
      <c r="AU2081" s="215" t="s">
        <v>81</v>
      </c>
      <c r="AV2081" s="12" t="s">
        <v>22</v>
      </c>
      <c r="AW2081" s="12" t="s">
        <v>37</v>
      </c>
      <c r="AX2081" s="12" t="s">
        <v>73</v>
      </c>
      <c r="AY2081" s="215" t="s">
        <v>159</v>
      </c>
    </row>
    <row r="2082" spans="2:51" s="12" customFormat="1" ht="13.5">
      <c r="B2082" s="204"/>
      <c r="C2082" s="205"/>
      <c r="D2082" s="206" t="s">
        <v>168</v>
      </c>
      <c r="E2082" s="207" t="s">
        <v>20</v>
      </c>
      <c r="F2082" s="208" t="s">
        <v>170</v>
      </c>
      <c r="G2082" s="205"/>
      <c r="H2082" s="209" t="s">
        <v>20</v>
      </c>
      <c r="I2082" s="210"/>
      <c r="J2082" s="205"/>
      <c r="K2082" s="205"/>
      <c r="L2082" s="211"/>
      <c r="M2082" s="212"/>
      <c r="N2082" s="213"/>
      <c r="O2082" s="213"/>
      <c r="P2082" s="213"/>
      <c r="Q2082" s="213"/>
      <c r="R2082" s="213"/>
      <c r="S2082" s="213"/>
      <c r="T2082" s="214"/>
      <c r="AT2082" s="215" t="s">
        <v>168</v>
      </c>
      <c r="AU2082" s="215" t="s">
        <v>81</v>
      </c>
      <c r="AV2082" s="12" t="s">
        <v>22</v>
      </c>
      <c r="AW2082" s="12" t="s">
        <v>37</v>
      </c>
      <c r="AX2082" s="12" t="s">
        <v>73</v>
      </c>
      <c r="AY2082" s="215" t="s">
        <v>159</v>
      </c>
    </row>
    <row r="2083" spans="2:51" s="12" customFormat="1" ht="13.5">
      <c r="B2083" s="204"/>
      <c r="C2083" s="205"/>
      <c r="D2083" s="206" t="s">
        <v>168</v>
      </c>
      <c r="E2083" s="207" t="s">
        <v>20</v>
      </c>
      <c r="F2083" s="208" t="s">
        <v>2124</v>
      </c>
      <c r="G2083" s="205"/>
      <c r="H2083" s="209" t="s">
        <v>20</v>
      </c>
      <c r="I2083" s="210"/>
      <c r="J2083" s="205"/>
      <c r="K2083" s="205"/>
      <c r="L2083" s="211"/>
      <c r="M2083" s="212"/>
      <c r="N2083" s="213"/>
      <c r="O2083" s="213"/>
      <c r="P2083" s="213"/>
      <c r="Q2083" s="213"/>
      <c r="R2083" s="213"/>
      <c r="S2083" s="213"/>
      <c r="T2083" s="214"/>
      <c r="AT2083" s="215" t="s">
        <v>168</v>
      </c>
      <c r="AU2083" s="215" t="s">
        <v>81</v>
      </c>
      <c r="AV2083" s="12" t="s">
        <v>22</v>
      </c>
      <c r="AW2083" s="12" t="s">
        <v>37</v>
      </c>
      <c r="AX2083" s="12" t="s">
        <v>73</v>
      </c>
      <c r="AY2083" s="215" t="s">
        <v>159</v>
      </c>
    </row>
    <row r="2084" spans="2:51" s="13" customFormat="1" ht="13.5">
      <c r="B2084" s="216"/>
      <c r="C2084" s="217"/>
      <c r="D2084" s="206" t="s">
        <v>168</v>
      </c>
      <c r="E2084" s="240" t="s">
        <v>20</v>
      </c>
      <c r="F2084" s="238" t="s">
        <v>2125</v>
      </c>
      <c r="G2084" s="217"/>
      <c r="H2084" s="239">
        <v>128</v>
      </c>
      <c r="I2084" s="222"/>
      <c r="J2084" s="217"/>
      <c r="K2084" s="217"/>
      <c r="L2084" s="223"/>
      <c r="M2084" s="224"/>
      <c r="N2084" s="225"/>
      <c r="O2084" s="225"/>
      <c r="P2084" s="225"/>
      <c r="Q2084" s="225"/>
      <c r="R2084" s="225"/>
      <c r="S2084" s="225"/>
      <c r="T2084" s="226"/>
      <c r="AT2084" s="227" t="s">
        <v>168</v>
      </c>
      <c r="AU2084" s="227" t="s">
        <v>81</v>
      </c>
      <c r="AV2084" s="13" t="s">
        <v>81</v>
      </c>
      <c r="AW2084" s="13" t="s">
        <v>37</v>
      </c>
      <c r="AX2084" s="13" t="s">
        <v>73</v>
      </c>
      <c r="AY2084" s="227" t="s">
        <v>159</v>
      </c>
    </row>
    <row r="2085" spans="2:51" s="13" customFormat="1" ht="13.5">
      <c r="B2085" s="216"/>
      <c r="C2085" s="217"/>
      <c r="D2085" s="218" t="s">
        <v>168</v>
      </c>
      <c r="E2085" s="217"/>
      <c r="F2085" s="220" t="s">
        <v>2126</v>
      </c>
      <c r="G2085" s="217"/>
      <c r="H2085" s="221">
        <v>134.4</v>
      </c>
      <c r="I2085" s="222"/>
      <c r="J2085" s="217"/>
      <c r="K2085" s="217"/>
      <c r="L2085" s="223"/>
      <c r="M2085" s="224"/>
      <c r="N2085" s="225"/>
      <c r="O2085" s="225"/>
      <c r="P2085" s="225"/>
      <c r="Q2085" s="225"/>
      <c r="R2085" s="225"/>
      <c r="S2085" s="225"/>
      <c r="T2085" s="226"/>
      <c r="AT2085" s="227" t="s">
        <v>168</v>
      </c>
      <c r="AU2085" s="227" t="s">
        <v>81</v>
      </c>
      <c r="AV2085" s="13" t="s">
        <v>81</v>
      </c>
      <c r="AW2085" s="13" t="s">
        <v>4</v>
      </c>
      <c r="AX2085" s="13" t="s">
        <v>22</v>
      </c>
      <c r="AY2085" s="227" t="s">
        <v>159</v>
      </c>
    </row>
    <row r="2086" spans="2:65" s="1" customFormat="1" ht="31.5" customHeight="1">
      <c r="B2086" s="34"/>
      <c r="C2086" s="192" t="s">
        <v>2127</v>
      </c>
      <c r="D2086" s="192" t="s">
        <v>161</v>
      </c>
      <c r="E2086" s="193" t="s">
        <v>2128</v>
      </c>
      <c r="F2086" s="194" t="s">
        <v>2129</v>
      </c>
      <c r="G2086" s="195" t="s">
        <v>235</v>
      </c>
      <c r="H2086" s="196">
        <v>128</v>
      </c>
      <c r="I2086" s="197"/>
      <c r="J2086" s="198">
        <f>ROUND(I2086*H2086,2)</f>
        <v>0</v>
      </c>
      <c r="K2086" s="194" t="s">
        <v>165</v>
      </c>
      <c r="L2086" s="54"/>
      <c r="M2086" s="199" t="s">
        <v>20</v>
      </c>
      <c r="N2086" s="200" t="s">
        <v>44</v>
      </c>
      <c r="O2086" s="35"/>
      <c r="P2086" s="201">
        <f>O2086*H2086</f>
        <v>0</v>
      </c>
      <c r="Q2086" s="201">
        <v>4E-05</v>
      </c>
      <c r="R2086" s="201">
        <f>Q2086*H2086</f>
        <v>0.00512</v>
      </c>
      <c r="S2086" s="201">
        <v>0</v>
      </c>
      <c r="T2086" s="202">
        <f>S2086*H2086</f>
        <v>0</v>
      </c>
      <c r="AR2086" s="17" t="s">
        <v>2130</v>
      </c>
      <c r="AT2086" s="17" t="s">
        <v>161</v>
      </c>
      <c r="AU2086" s="17" t="s">
        <v>81</v>
      </c>
      <c r="AY2086" s="17" t="s">
        <v>159</v>
      </c>
      <c r="BE2086" s="203">
        <f>IF(N2086="základní",J2086,0)</f>
        <v>0</v>
      </c>
      <c r="BF2086" s="203">
        <f>IF(N2086="snížená",J2086,0)</f>
        <v>0</v>
      </c>
      <c r="BG2086" s="203">
        <f>IF(N2086="zákl. přenesená",J2086,0)</f>
        <v>0</v>
      </c>
      <c r="BH2086" s="203">
        <f>IF(N2086="sníž. přenesená",J2086,0)</f>
        <v>0</v>
      </c>
      <c r="BI2086" s="203">
        <f>IF(N2086="nulová",J2086,0)</f>
        <v>0</v>
      </c>
      <c r="BJ2086" s="17" t="s">
        <v>22</v>
      </c>
      <c r="BK2086" s="203">
        <f>ROUND(I2086*H2086,2)</f>
        <v>0</v>
      </c>
      <c r="BL2086" s="17" t="s">
        <v>2130</v>
      </c>
      <c r="BM2086" s="17" t="s">
        <v>2131</v>
      </c>
    </row>
    <row r="2087" spans="2:51" s="13" customFormat="1" ht="13.5">
      <c r="B2087" s="216"/>
      <c r="C2087" s="217"/>
      <c r="D2087" s="218" t="s">
        <v>168</v>
      </c>
      <c r="E2087" s="219" t="s">
        <v>20</v>
      </c>
      <c r="F2087" s="220" t="s">
        <v>2132</v>
      </c>
      <c r="G2087" s="217"/>
      <c r="H2087" s="221">
        <v>128</v>
      </c>
      <c r="I2087" s="222"/>
      <c r="J2087" s="217"/>
      <c r="K2087" s="217"/>
      <c r="L2087" s="223"/>
      <c r="M2087" s="224"/>
      <c r="N2087" s="225"/>
      <c r="O2087" s="225"/>
      <c r="P2087" s="225"/>
      <c r="Q2087" s="225"/>
      <c r="R2087" s="225"/>
      <c r="S2087" s="225"/>
      <c r="T2087" s="226"/>
      <c r="AT2087" s="227" t="s">
        <v>168</v>
      </c>
      <c r="AU2087" s="227" t="s">
        <v>81</v>
      </c>
      <c r="AV2087" s="13" t="s">
        <v>81</v>
      </c>
      <c r="AW2087" s="13" t="s">
        <v>37</v>
      </c>
      <c r="AX2087" s="13" t="s">
        <v>22</v>
      </c>
      <c r="AY2087" s="227" t="s">
        <v>159</v>
      </c>
    </row>
    <row r="2088" spans="2:65" s="1" customFormat="1" ht="22.5" customHeight="1">
      <c r="B2088" s="34"/>
      <c r="C2088" s="192" t="s">
        <v>2133</v>
      </c>
      <c r="D2088" s="192" t="s">
        <v>161</v>
      </c>
      <c r="E2088" s="193" t="s">
        <v>2134</v>
      </c>
      <c r="F2088" s="194" t="s">
        <v>2135</v>
      </c>
      <c r="G2088" s="195" t="s">
        <v>1873</v>
      </c>
      <c r="H2088" s="246"/>
      <c r="I2088" s="197"/>
      <c r="J2088" s="198">
        <f>ROUND(I2088*H2088,2)</f>
        <v>0</v>
      </c>
      <c r="K2088" s="194" t="s">
        <v>165</v>
      </c>
      <c r="L2088" s="54"/>
      <c r="M2088" s="199" t="s">
        <v>20</v>
      </c>
      <c r="N2088" s="200" t="s">
        <v>44</v>
      </c>
      <c r="O2088" s="35"/>
      <c r="P2088" s="201">
        <f>O2088*H2088</f>
        <v>0</v>
      </c>
      <c r="Q2088" s="201">
        <v>0</v>
      </c>
      <c r="R2088" s="201">
        <f>Q2088*H2088</f>
        <v>0</v>
      </c>
      <c r="S2088" s="201">
        <v>0</v>
      </c>
      <c r="T2088" s="202">
        <f>S2088*H2088</f>
        <v>0</v>
      </c>
      <c r="AR2088" s="17" t="s">
        <v>255</v>
      </c>
      <c r="AT2088" s="17" t="s">
        <v>161</v>
      </c>
      <c r="AU2088" s="17" t="s">
        <v>81</v>
      </c>
      <c r="AY2088" s="17" t="s">
        <v>159</v>
      </c>
      <c r="BE2088" s="203">
        <f>IF(N2088="základní",J2088,0)</f>
        <v>0</v>
      </c>
      <c r="BF2088" s="203">
        <f>IF(N2088="snížená",J2088,0)</f>
        <v>0</v>
      </c>
      <c r="BG2088" s="203">
        <f>IF(N2088="zákl. přenesená",J2088,0)</f>
        <v>0</v>
      </c>
      <c r="BH2088" s="203">
        <f>IF(N2088="sníž. přenesená",J2088,0)</f>
        <v>0</v>
      </c>
      <c r="BI2088" s="203">
        <f>IF(N2088="nulová",J2088,0)</f>
        <v>0</v>
      </c>
      <c r="BJ2088" s="17" t="s">
        <v>22</v>
      </c>
      <c r="BK2088" s="203">
        <f>ROUND(I2088*H2088,2)</f>
        <v>0</v>
      </c>
      <c r="BL2088" s="17" t="s">
        <v>255</v>
      </c>
      <c r="BM2088" s="17" t="s">
        <v>2136</v>
      </c>
    </row>
    <row r="2089" spans="2:63" s="11" customFormat="1" ht="29.85" customHeight="1">
      <c r="B2089" s="175"/>
      <c r="C2089" s="176"/>
      <c r="D2089" s="189" t="s">
        <v>72</v>
      </c>
      <c r="E2089" s="190" t="s">
        <v>2137</v>
      </c>
      <c r="F2089" s="190" t="s">
        <v>2138</v>
      </c>
      <c r="G2089" s="176"/>
      <c r="H2089" s="176"/>
      <c r="I2089" s="179"/>
      <c r="J2089" s="191">
        <f>BK2089</f>
        <v>0</v>
      </c>
      <c r="K2089" s="176"/>
      <c r="L2089" s="181"/>
      <c r="M2089" s="182"/>
      <c r="N2089" s="183"/>
      <c r="O2089" s="183"/>
      <c r="P2089" s="184">
        <f>SUM(P2090:P2100)</f>
        <v>0</v>
      </c>
      <c r="Q2089" s="183"/>
      <c r="R2089" s="184">
        <f>SUM(R2090:R2100)</f>
        <v>0</v>
      </c>
      <c r="S2089" s="183"/>
      <c r="T2089" s="185">
        <f>SUM(T2090:T2100)</f>
        <v>0</v>
      </c>
      <c r="AR2089" s="186" t="s">
        <v>81</v>
      </c>
      <c r="AT2089" s="187" t="s">
        <v>72</v>
      </c>
      <c r="AU2089" s="187" t="s">
        <v>22</v>
      </c>
      <c r="AY2089" s="186" t="s">
        <v>159</v>
      </c>
      <c r="BK2089" s="188">
        <f>SUM(BK2090:BK2100)</f>
        <v>0</v>
      </c>
    </row>
    <row r="2090" spans="2:65" s="1" customFormat="1" ht="31.5" customHeight="1">
      <c r="B2090" s="34"/>
      <c r="C2090" s="192" t="s">
        <v>2139</v>
      </c>
      <c r="D2090" s="192" t="s">
        <v>161</v>
      </c>
      <c r="E2090" s="193" t="s">
        <v>2140</v>
      </c>
      <c r="F2090" s="194" t="s">
        <v>2141</v>
      </c>
      <c r="G2090" s="195" t="s">
        <v>489</v>
      </c>
      <c r="H2090" s="196">
        <v>1.785</v>
      </c>
      <c r="I2090" s="197"/>
      <c r="J2090" s="198">
        <f>ROUND(I2090*H2090,2)</f>
        <v>0</v>
      </c>
      <c r="K2090" s="194" t="s">
        <v>20</v>
      </c>
      <c r="L2090" s="54"/>
      <c r="M2090" s="199" t="s">
        <v>20</v>
      </c>
      <c r="N2090" s="200" t="s">
        <v>44</v>
      </c>
      <c r="O2090" s="35"/>
      <c r="P2090" s="201">
        <f>O2090*H2090</f>
        <v>0</v>
      </c>
      <c r="Q2090" s="201">
        <v>0</v>
      </c>
      <c r="R2090" s="201">
        <f>Q2090*H2090</f>
        <v>0</v>
      </c>
      <c r="S2090" s="201">
        <v>0</v>
      </c>
      <c r="T2090" s="202">
        <f>S2090*H2090</f>
        <v>0</v>
      </c>
      <c r="AR2090" s="17" t="s">
        <v>255</v>
      </c>
      <c r="AT2090" s="17" t="s">
        <v>161</v>
      </c>
      <c r="AU2090" s="17" t="s">
        <v>81</v>
      </c>
      <c r="AY2090" s="17" t="s">
        <v>159</v>
      </c>
      <c r="BE2090" s="203">
        <f>IF(N2090="základní",J2090,0)</f>
        <v>0</v>
      </c>
      <c r="BF2090" s="203">
        <f>IF(N2090="snížená",J2090,0)</f>
        <v>0</v>
      </c>
      <c r="BG2090" s="203">
        <f>IF(N2090="zákl. přenesená",J2090,0)</f>
        <v>0</v>
      </c>
      <c r="BH2090" s="203">
        <f>IF(N2090="sníž. přenesená",J2090,0)</f>
        <v>0</v>
      </c>
      <c r="BI2090" s="203">
        <f>IF(N2090="nulová",J2090,0)</f>
        <v>0</v>
      </c>
      <c r="BJ2090" s="17" t="s">
        <v>22</v>
      </c>
      <c r="BK2090" s="203">
        <f>ROUND(I2090*H2090,2)</f>
        <v>0</v>
      </c>
      <c r="BL2090" s="17" t="s">
        <v>255</v>
      </c>
      <c r="BM2090" s="17" t="s">
        <v>2142</v>
      </c>
    </row>
    <row r="2091" spans="2:51" s="12" customFormat="1" ht="27">
      <c r="B2091" s="204"/>
      <c r="C2091" s="205"/>
      <c r="D2091" s="206" t="s">
        <v>168</v>
      </c>
      <c r="E2091" s="207" t="s">
        <v>20</v>
      </c>
      <c r="F2091" s="208" t="s">
        <v>2143</v>
      </c>
      <c r="G2091" s="205"/>
      <c r="H2091" s="209" t="s">
        <v>20</v>
      </c>
      <c r="I2091" s="210"/>
      <c r="J2091" s="205"/>
      <c r="K2091" s="205"/>
      <c r="L2091" s="211"/>
      <c r="M2091" s="212"/>
      <c r="N2091" s="213"/>
      <c r="O2091" s="213"/>
      <c r="P2091" s="213"/>
      <c r="Q2091" s="213"/>
      <c r="R2091" s="213"/>
      <c r="S2091" s="213"/>
      <c r="T2091" s="214"/>
      <c r="AT2091" s="215" t="s">
        <v>168</v>
      </c>
      <c r="AU2091" s="215" t="s">
        <v>81</v>
      </c>
      <c r="AV2091" s="12" t="s">
        <v>22</v>
      </c>
      <c r="AW2091" s="12" t="s">
        <v>37</v>
      </c>
      <c r="AX2091" s="12" t="s">
        <v>73</v>
      </c>
      <c r="AY2091" s="215" t="s">
        <v>159</v>
      </c>
    </row>
    <row r="2092" spans="2:51" s="12" customFormat="1" ht="13.5">
      <c r="B2092" s="204"/>
      <c r="C2092" s="205"/>
      <c r="D2092" s="206" t="s">
        <v>168</v>
      </c>
      <c r="E2092" s="207" t="s">
        <v>20</v>
      </c>
      <c r="F2092" s="208" t="s">
        <v>170</v>
      </c>
      <c r="G2092" s="205"/>
      <c r="H2092" s="209" t="s">
        <v>20</v>
      </c>
      <c r="I2092" s="210"/>
      <c r="J2092" s="205"/>
      <c r="K2092" s="205"/>
      <c r="L2092" s="211"/>
      <c r="M2092" s="212"/>
      <c r="N2092" s="213"/>
      <c r="O2092" s="213"/>
      <c r="P2092" s="213"/>
      <c r="Q2092" s="213"/>
      <c r="R2092" s="213"/>
      <c r="S2092" s="213"/>
      <c r="T2092" s="214"/>
      <c r="AT2092" s="215" t="s">
        <v>168</v>
      </c>
      <c r="AU2092" s="215" t="s">
        <v>81</v>
      </c>
      <c r="AV2092" s="12" t="s">
        <v>22</v>
      </c>
      <c r="AW2092" s="12" t="s">
        <v>37</v>
      </c>
      <c r="AX2092" s="12" t="s">
        <v>73</v>
      </c>
      <c r="AY2092" s="215" t="s">
        <v>159</v>
      </c>
    </row>
    <row r="2093" spans="2:51" s="12" customFormat="1" ht="13.5">
      <c r="B2093" s="204"/>
      <c r="C2093" s="205"/>
      <c r="D2093" s="206" t="s">
        <v>168</v>
      </c>
      <c r="E2093" s="207" t="s">
        <v>20</v>
      </c>
      <c r="F2093" s="208" t="s">
        <v>2144</v>
      </c>
      <c r="G2093" s="205"/>
      <c r="H2093" s="209" t="s">
        <v>20</v>
      </c>
      <c r="I2093" s="210"/>
      <c r="J2093" s="205"/>
      <c r="K2093" s="205"/>
      <c r="L2093" s="211"/>
      <c r="M2093" s="212"/>
      <c r="N2093" s="213"/>
      <c r="O2093" s="213"/>
      <c r="P2093" s="213"/>
      <c r="Q2093" s="213"/>
      <c r="R2093" s="213"/>
      <c r="S2093" s="213"/>
      <c r="T2093" s="214"/>
      <c r="AT2093" s="215" t="s">
        <v>168</v>
      </c>
      <c r="AU2093" s="215" t="s">
        <v>81</v>
      </c>
      <c r="AV2093" s="12" t="s">
        <v>22</v>
      </c>
      <c r="AW2093" s="12" t="s">
        <v>37</v>
      </c>
      <c r="AX2093" s="12" t="s">
        <v>73</v>
      </c>
      <c r="AY2093" s="215" t="s">
        <v>159</v>
      </c>
    </row>
    <row r="2094" spans="2:51" s="13" customFormat="1" ht="13.5">
      <c r="B2094" s="216"/>
      <c r="C2094" s="217"/>
      <c r="D2094" s="218" t="s">
        <v>168</v>
      </c>
      <c r="E2094" s="219" t="s">
        <v>20</v>
      </c>
      <c r="F2094" s="220" t="s">
        <v>2145</v>
      </c>
      <c r="G2094" s="217"/>
      <c r="H2094" s="221">
        <v>1.785</v>
      </c>
      <c r="I2094" s="222"/>
      <c r="J2094" s="217"/>
      <c r="K2094" s="217"/>
      <c r="L2094" s="223"/>
      <c r="M2094" s="224"/>
      <c r="N2094" s="225"/>
      <c r="O2094" s="225"/>
      <c r="P2094" s="225"/>
      <c r="Q2094" s="225"/>
      <c r="R2094" s="225"/>
      <c r="S2094" s="225"/>
      <c r="T2094" s="226"/>
      <c r="AT2094" s="227" t="s">
        <v>168</v>
      </c>
      <c r="AU2094" s="227" t="s">
        <v>81</v>
      </c>
      <c r="AV2094" s="13" t="s">
        <v>81</v>
      </c>
      <c r="AW2094" s="13" t="s">
        <v>37</v>
      </c>
      <c r="AX2094" s="13" t="s">
        <v>22</v>
      </c>
      <c r="AY2094" s="227" t="s">
        <v>159</v>
      </c>
    </row>
    <row r="2095" spans="2:65" s="1" customFormat="1" ht="31.5" customHeight="1">
      <c r="B2095" s="34"/>
      <c r="C2095" s="192" t="s">
        <v>2146</v>
      </c>
      <c r="D2095" s="192" t="s">
        <v>161</v>
      </c>
      <c r="E2095" s="193" t="s">
        <v>2147</v>
      </c>
      <c r="F2095" s="194" t="s">
        <v>2148</v>
      </c>
      <c r="G2095" s="195" t="s">
        <v>489</v>
      </c>
      <c r="H2095" s="196">
        <v>0.525</v>
      </c>
      <c r="I2095" s="197"/>
      <c r="J2095" s="198">
        <f>ROUND(I2095*H2095,2)</f>
        <v>0</v>
      </c>
      <c r="K2095" s="194" t="s">
        <v>20</v>
      </c>
      <c r="L2095" s="54"/>
      <c r="M2095" s="199" t="s">
        <v>20</v>
      </c>
      <c r="N2095" s="200" t="s">
        <v>44</v>
      </c>
      <c r="O2095" s="35"/>
      <c r="P2095" s="201">
        <f>O2095*H2095</f>
        <v>0</v>
      </c>
      <c r="Q2095" s="201">
        <v>0</v>
      </c>
      <c r="R2095" s="201">
        <f>Q2095*H2095</f>
        <v>0</v>
      </c>
      <c r="S2095" s="201">
        <v>0</v>
      </c>
      <c r="T2095" s="202">
        <f>S2095*H2095</f>
        <v>0</v>
      </c>
      <c r="AR2095" s="17" t="s">
        <v>255</v>
      </c>
      <c r="AT2095" s="17" t="s">
        <v>161</v>
      </c>
      <c r="AU2095" s="17" t="s">
        <v>81</v>
      </c>
      <c r="AY2095" s="17" t="s">
        <v>159</v>
      </c>
      <c r="BE2095" s="203">
        <f>IF(N2095="základní",J2095,0)</f>
        <v>0</v>
      </c>
      <c r="BF2095" s="203">
        <f>IF(N2095="snížená",J2095,0)</f>
        <v>0</v>
      </c>
      <c r="BG2095" s="203">
        <f>IF(N2095="zákl. přenesená",J2095,0)</f>
        <v>0</v>
      </c>
      <c r="BH2095" s="203">
        <f>IF(N2095="sníž. přenesená",J2095,0)</f>
        <v>0</v>
      </c>
      <c r="BI2095" s="203">
        <f>IF(N2095="nulová",J2095,0)</f>
        <v>0</v>
      </c>
      <c r="BJ2095" s="17" t="s">
        <v>22</v>
      </c>
      <c r="BK2095" s="203">
        <f>ROUND(I2095*H2095,2)</f>
        <v>0</v>
      </c>
      <c r="BL2095" s="17" t="s">
        <v>255</v>
      </c>
      <c r="BM2095" s="17" t="s">
        <v>2149</v>
      </c>
    </row>
    <row r="2096" spans="2:51" s="12" customFormat="1" ht="27">
      <c r="B2096" s="204"/>
      <c r="C2096" s="205"/>
      <c r="D2096" s="206" t="s">
        <v>168</v>
      </c>
      <c r="E2096" s="207" t="s">
        <v>20</v>
      </c>
      <c r="F2096" s="208" t="s">
        <v>2143</v>
      </c>
      <c r="G2096" s="205"/>
      <c r="H2096" s="209" t="s">
        <v>20</v>
      </c>
      <c r="I2096" s="210"/>
      <c r="J2096" s="205"/>
      <c r="K2096" s="205"/>
      <c r="L2096" s="211"/>
      <c r="M2096" s="212"/>
      <c r="N2096" s="213"/>
      <c r="O2096" s="213"/>
      <c r="P2096" s="213"/>
      <c r="Q2096" s="213"/>
      <c r="R2096" s="213"/>
      <c r="S2096" s="213"/>
      <c r="T2096" s="214"/>
      <c r="AT2096" s="215" t="s">
        <v>168</v>
      </c>
      <c r="AU2096" s="215" t="s">
        <v>81</v>
      </c>
      <c r="AV2096" s="12" t="s">
        <v>22</v>
      </c>
      <c r="AW2096" s="12" t="s">
        <v>37</v>
      </c>
      <c r="AX2096" s="12" t="s">
        <v>73</v>
      </c>
      <c r="AY2096" s="215" t="s">
        <v>159</v>
      </c>
    </row>
    <row r="2097" spans="2:51" s="12" customFormat="1" ht="13.5">
      <c r="B2097" s="204"/>
      <c r="C2097" s="205"/>
      <c r="D2097" s="206" t="s">
        <v>168</v>
      </c>
      <c r="E2097" s="207" t="s">
        <v>20</v>
      </c>
      <c r="F2097" s="208" t="s">
        <v>170</v>
      </c>
      <c r="G2097" s="205"/>
      <c r="H2097" s="209" t="s">
        <v>20</v>
      </c>
      <c r="I2097" s="210"/>
      <c r="J2097" s="205"/>
      <c r="K2097" s="205"/>
      <c r="L2097" s="211"/>
      <c r="M2097" s="212"/>
      <c r="N2097" s="213"/>
      <c r="O2097" s="213"/>
      <c r="P2097" s="213"/>
      <c r="Q2097" s="213"/>
      <c r="R2097" s="213"/>
      <c r="S2097" s="213"/>
      <c r="T2097" s="214"/>
      <c r="AT2097" s="215" t="s">
        <v>168</v>
      </c>
      <c r="AU2097" s="215" t="s">
        <v>81</v>
      </c>
      <c r="AV2097" s="12" t="s">
        <v>22</v>
      </c>
      <c r="AW2097" s="12" t="s">
        <v>37</v>
      </c>
      <c r="AX2097" s="12" t="s">
        <v>73</v>
      </c>
      <c r="AY2097" s="215" t="s">
        <v>159</v>
      </c>
    </row>
    <row r="2098" spans="2:51" s="12" customFormat="1" ht="13.5">
      <c r="B2098" s="204"/>
      <c r="C2098" s="205"/>
      <c r="D2098" s="206" t="s">
        <v>168</v>
      </c>
      <c r="E2098" s="207" t="s">
        <v>20</v>
      </c>
      <c r="F2098" s="208" t="s">
        <v>2144</v>
      </c>
      <c r="G2098" s="205"/>
      <c r="H2098" s="209" t="s">
        <v>20</v>
      </c>
      <c r="I2098" s="210"/>
      <c r="J2098" s="205"/>
      <c r="K2098" s="205"/>
      <c r="L2098" s="211"/>
      <c r="M2098" s="212"/>
      <c r="N2098" s="213"/>
      <c r="O2098" s="213"/>
      <c r="P2098" s="213"/>
      <c r="Q2098" s="213"/>
      <c r="R2098" s="213"/>
      <c r="S2098" s="213"/>
      <c r="T2098" s="214"/>
      <c r="AT2098" s="215" t="s">
        <v>168</v>
      </c>
      <c r="AU2098" s="215" t="s">
        <v>81</v>
      </c>
      <c r="AV2098" s="12" t="s">
        <v>22</v>
      </c>
      <c r="AW2098" s="12" t="s">
        <v>37</v>
      </c>
      <c r="AX2098" s="12" t="s">
        <v>73</v>
      </c>
      <c r="AY2098" s="215" t="s">
        <v>159</v>
      </c>
    </row>
    <row r="2099" spans="2:51" s="13" customFormat="1" ht="13.5">
      <c r="B2099" s="216"/>
      <c r="C2099" s="217"/>
      <c r="D2099" s="218" t="s">
        <v>168</v>
      </c>
      <c r="E2099" s="219" t="s">
        <v>20</v>
      </c>
      <c r="F2099" s="220" t="s">
        <v>2150</v>
      </c>
      <c r="G2099" s="217"/>
      <c r="H2099" s="221">
        <v>0.525</v>
      </c>
      <c r="I2099" s="222"/>
      <c r="J2099" s="217"/>
      <c r="K2099" s="217"/>
      <c r="L2099" s="223"/>
      <c r="M2099" s="224"/>
      <c r="N2099" s="225"/>
      <c r="O2099" s="225"/>
      <c r="P2099" s="225"/>
      <c r="Q2099" s="225"/>
      <c r="R2099" s="225"/>
      <c r="S2099" s="225"/>
      <c r="T2099" s="226"/>
      <c r="AT2099" s="227" t="s">
        <v>168</v>
      </c>
      <c r="AU2099" s="227" t="s">
        <v>81</v>
      </c>
      <c r="AV2099" s="13" t="s">
        <v>81</v>
      </c>
      <c r="AW2099" s="13" t="s">
        <v>37</v>
      </c>
      <c r="AX2099" s="13" t="s">
        <v>22</v>
      </c>
      <c r="AY2099" s="227" t="s">
        <v>159</v>
      </c>
    </row>
    <row r="2100" spans="2:65" s="1" customFormat="1" ht="22.5" customHeight="1">
      <c r="B2100" s="34"/>
      <c r="C2100" s="192" t="s">
        <v>2151</v>
      </c>
      <c r="D2100" s="192" t="s">
        <v>161</v>
      </c>
      <c r="E2100" s="193" t="s">
        <v>2152</v>
      </c>
      <c r="F2100" s="194" t="s">
        <v>2153</v>
      </c>
      <c r="G2100" s="195" t="s">
        <v>1873</v>
      </c>
      <c r="H2100" s="246"/>
      <c r="I2100" s="197"/>
      <c r="J2100" s="198">
        <f>ROUND(I2100*H2100,2)</f>
        <v>0</v>
      </c>
      <c r="K2100" s="194" t="s">
        <v>165</v>
      </c>
      <c r="L2100" s="54"/>
      <c r="M2100" s="199" t="s">
        <v>20</v>
      </c>
      <c r="N2100" s="200" t="s">
        <v>44</v>
      </c>
      <c r="O2100" s="35"/>
      <c r="P2100" s="201">
        <f>O2100*H2100</f>
        <v>0</v>
      </c>
      <c r="Q2100" s="201">
        <v>0</v>
      </c>
      <c r="R2100" s="201">
        <f>Q2100*H2100</f>
        <v>0</v>
      </c>
      <c r="S2100" s="201">
        <v>0</v>
      </c>
      <c r="T2100" s="202">
        <f>S2100*H2100</f>
        <v>0</v>
      </c>
      <c r="AR2100" s="17" t="s">
        <v>255</v>
      </c>
      <c r="AT2100" s="17" t="s">
        <v>161</v>
      </c>
      <c r="AU2100" s="17" t="s">
        <v>81</v>
      </c>
      <c r="AY2100" s="17" t="s">
        <v>159</v>
      </c>
      <c r="BE2100" s="203">
        <f>IF(N2100="základní",J2100,0)</f>
        <v>0</v>
      </c>
      <c r="BF2100" s="203">
        <f>IF(N2100="snížená",J2100,0)</f>
        <v>0</v>
      </c>
      <c r="BG2100" s="203">
        <f>IF(N2100="zákl. přenesená",J2100,0)</f>
        <v>0</v>
      </c>
      <c r="BH2100" s="203">
        <f>IF(N2100="sníž. přenesená",J2100,0)</f>
        <v>0</v>
      </c>
      <c r="BI2100" s="203">
        <f>IF(N2100="nulová",J2100,0)</f>
        <v>0</v>
      </c>
      <c r="BJ2100" s="17" t="s">
        <v>22</v>
      </c>
      <c r="BK2100" s="203">
        <f>ROUND(I2100*H2100,2)</f>
        <v>0</v>
      </c>
      <c r="BL2100" s="17" t="s">
        <v>255</v>
      </c>
      <c r="BM2100" s="17" t="s">
        <v>2154</v>
      </c>
    </row>
    <row r="2101" spans="2:63" s="11" customFormat="1" ht="29.85" customHeight="1">
      <c r="B2101" s="175"/>
      <c r="C2101" s="176"/>
      <c r="D2101" s="189" t="s">
        <v>72</v>
      </c>
      <c r="E2101" s="190" t="s">
        <v>2155</v>
      </c>
      <c r="F2101" s="190" t="s">
        <v>2156</v>
      </c>
      <c r="G2101" s="176"/>
      <c r="H2101" s="176"/>
      <c r="I2101" s="179"/>
      <c r="J2101" s="191">
        <f>BK2101</f>
        <v>0</v>
      </c>
      <c r="K2101" s="176"/>
      <c r="L2101" s="181"/>
      <c r="M2101" s="182"/>
      <c r="N2101" s="183"/>
      <c r="O2101" s="183"/>
      <c r="P2101" s="184">
        <f>P2102+P2103</f>
        <v>0</v>
      </c>
      <c r="Q2101" s="183"/>
      <c r="R2101" s="184">
        <f>R2102+R2103</f>
        <v>0</v>
      </c>
      <c r="S2101" s="183"/>
      <c r="T2101" s="185">
        <f>T2102+T2103</f>
        <v>0</v>
      </c>
      <c r="AR2101" s="186" t="s">
        <v>81</v>
      </c>
      <c r="AT2101" s="187" t="s">
        <v>72</v>
      </c>
      <c r="AU2101" s="187" t="s">
        <v>22</v>
      </c>
      <c r="AY2101" s="186" t="s">
        <v>159</v>
      </c>
      <c r="BK2101" s="188">
        <f>BK2102+BK2103</f>
        <v>0</v>
      </c>
    </row>
    <row r="2102" spans="2:65" s="1" customFormat="1" ht="22.5" customHeight="1">
      <c r="B2102" s="34"/>
      <c r="C2102" s="192" t="s">
        <v>2157</v>
      </c>
      <c r="D2102" s="192" t="s">
        <v>161</v>
      </c>
      <c r="E2102" s="193" t="s">
        <v>2158</v>
      </c>
      <c r="F2102" s="194" t="s">
        <v>2159</v>
      </c>
      <c r="G2102" s="195" t="s">
        <v>1873</v>
      </c>
      <c r="H2102" s="246"/>
      <c r="I2102" s="197"/>
      <c r="J2102" s="198">
        <f>ROUND(I2102*H2102,2)</f>
        <v>0</v>
      </c>
      <c r="K2102" s="194" t="s">
        <v>165</v>
      </c>
      <c r="L2102" s="54"/>
      <c r="M2102" s="199" t="s">
        <v>20</v>
      </c>
      <c r="N2102" s="200" t="s">
        <v>44</v>
      </c>
      <c r="O2102" s="35"/>
      <c r="P2102" s="201">
        <f>O2102*H2102</f>
        <v>0</v>
      </c>
      <c r="Q2102" s="201">
        <v>0</v>
      </c>
      <c r="R2102" s="201">
        <f>Q2102*H2102</f>
        <v>0</v>
      </c>
      <c r="S2102" s="201">
        <v>0</v>
      </c>
      <c r="T2102" s="202">
        <f>S2102*H2102</f>
        <v>0</v>
      </c>
      <c r="AR2102" s="17" t="s">
        <v>255</v>
      </c>
      <c r="AT2102" s="17" t="s">
        <v>161</v>
      </c>
      <c r="AU2102" s="17" t="s">
        <v>81</v>
      </c>
      <c r="AY2102" s="17" t="s">
        <v>159</v>
      </c>
      <c r="BE2102" s="203">
        <f>IF(N2102="základní",J2102,0)</f>
        <v>0</v>
      </c>
      <c r="BF2102" s="203">
        <f>IF(N2102="snížená",J2102,0)</f>
        <v>0</v>
      </c>
      <c r="BG2102" s="203">
        <f>IF(N2102="zákl. přenesená",J2102,0)</f>
        <v>0</v>
      </c>
      <c r="BH2102" s="203">
        <f>IF(N2102="sníž. přenesená",J2102,0)</f>
        <v>0</v>
      </c>
      <c r="BI2102" s="203">
        <f>IF(N2102="nulová",J2102,0)</f>
        <v>0</v>
      </c>
      <c r="BJ2102" s="17" t="s">
        <v>22</v>
      </c>
      <c r="BK2102" s="203">
        <f>ROUND(I2102*H2102,2)</f>
        <v>0</v>
      </c>
      <c r="BL2102" s="17" t="s">
        <v>255</v>
      </c>
      <c r="BM2102" s="17" t="s">
        <v>2160</v>
      </c>
    </row>
    <row r="2103" spans="2:63" s="11" customFormat="1" ht="22.35" customHeight="1">
      <c r="B2103" s="175"/>
      <c r="C2103" s="176"/>
      <c r="D2103" s="189" t="s">
        <v>72</v>
      </c>
      <c r="E2103" s="190" t="s">
        <v>2161</v>
      </c>
      <c r="F2103" s="190" t="s">
        <v>2162</v>
      </c>
      <c r="G2103" s="176"/>
      <c r="H2103" s="176"/>
      <c r="I2103" s="179"/>
      <c r="J2103" s="191">
        <f>BK2103</f>
        <v>0</v>
      </c>
      <c r="K2103" s="176"/>
      <c r="L2103" s="181"/>
      <c r="M2103" s="182"/>
      <c r="N2103" s="183"/>
      <c r="O2103" s="183"/>
      <c r="P2103" s="184">
        <f>SUM(P2104:P2113)</f>
        <v>0</v>
      </c>
      <c r="Q2103" s="183"/>
      <c r="R2103" s="184">
        <f>SUM(R2104:R2113)</f>
        <v>0</v>
      </c>
      <c r="S2103" s="183"/>
      <c r="T2103" s="185">
        <f>SUM(T2104:T2113)</f>
        <v>0</v>
      </c>
      <c r="AR2103" s="186" t="s">
        <v>81</v>
      </c>
      <c r="AT2103" s="187" t="s">
        <v>72</v>
      </c>
      <c r="AU2103" s="187" t="s">
        <v>81</v>
      </c>
      <c r="AY2103" s="186" t="s">
        <v>159</v>
      </c>
      <c r="BK2103" s="188">
        <f>SUM(BK2104:BK2113)</f>
        <v>0</v>
      </c>
    </row>
    <row r="2104" spans="2:65" s="1" customFormat="1" ht="22.5" customHeight="1">
      <c r="B2104" s="34"/>
      <c r="C2104" s="192" t="s">
        <v>2163</v>
      </c>
      <c r="D2104" s="192" t="s">
        <v>161</v>
      </c>
      <c r="E2104" s="193" t="s">
        <v>2164</v>
      </c>
      <c r="F2104" s="194" t="s">
        <v>2165</v>
      </c>
      <c r="G2104" s="195" t="s">
        <v>275</v>
      </c>
      <c r="H2104" s="196">
        <v>1</v>
      </c>
      <c r="I2104" s="197"/>
      <c r="J2104" s="198">
        <f>ROUND(I2104*H2104,2)</f>
        <v>0</v>
      </c>
      <c r="K2104" s="194" t="s">
        <v>20</v>
      </c>
      <c r="L2104" s="54"/>
      <c r="M2104" s="199" t="s">
        <v>20</v>
      </c>
      <c r="N2104" s="200" t="s">
        <v>44</v>
      </c>
      <c r="O2104" s="35"/>
      <c r="P2104" s="201">
        <f>O2104*H2104</f>
        <v>0</v>
      </c>
      <c r="Q2104" s="201">
        <v>0</v>
      </c>
      <c r="R2104" s="201">
        <f>Q2104*H2104</f>
        <v>0</v>
      </c>
      <c r="S2104" s="201">
        <v>0</v>
      </c>
      <c r="T2104" s="202">
        <f>S2104*H2104</f>
        <v>0</v>
      </c>
      <c r="AR2104" s="17" t="s">
        <v>255</v>
      </c>
      <c r="AT2104" s="17" t="s">
        <v>161</v>
      </c>
      <c r="AU2104" s="17" t="s">
        <v>176</v>
      </c>
      <c r="AY2104" s="17" t="s">
        <v>159</v>
      </c>
      <c r="BE2104" s="203">
        <f>IF(N2104="základní",J2104,0)</f>
        <v>0</v>
      </c>
      <c r="BF2104" s="203">
        <f>IF(N2104="snížená",J2104,0)</f>
        <v>0</v>
      </c>
      <c r="BG2104" s="203">
        <f>IF(N2104="zákl. přenesená",J2104,0)</f>
        <v>0</v>
      </c>
      <c r="BH2104" s="203">
        <f>IF(N2104="sníž. přenesená",J2104,0)</f>
        <v>0</v>
      </c>
      <c r="BI2104" s="203">
        <f>IF(N2104="nulová",J2104,0)</f>
        <v>0</v>
      </c>
      <c r="BJ2104" s="17" t="s">
        <v>22</v>
      </c>
      <c r="BK2104" s="203">
        <f>ROUND(I2104*H2104,2)</f>
        <v>0</v>
      </c>
      <c r="BL2104" s="17" t="s">
        <v>255</v>
      </c>
      <c r="BM2104" s="17" t="s">
        <v>2166</v>
      </c>
    </row>
    <row r="2105" spans="2:51" s="12" customFormat="1" ht="13.5">
      <c r="B2105" s="204"/>
      <c r="C2105" s="205"/>
      <c r="D2105" s="206" t="s">
        <v>168</v>
      </c>
      <c r="E2105" s="207" t="s">
        <v>20</v>
      </c>
      <c r="F2105" s="208" t="s">
        <v>2167</v>
      </c>
      <c r="G2105" s="205"/>
      <c r="H2105" s="209" t="s">
        <v>20</v>
      </c>
      <c r="I2105" s="210"/>
      <c r="J2105" s="205"/>
      <c r="K2105" s="205"/>
      <c r="L2105" s="211"/>
      <c r="M2105" s="212"/>
      <c r="N2105" s="213"/>
      <c r="O2105" s="213"/>
      <c r="P2105" s="213"/>
      <c r="Q2105" s="213"/>
      <c r="R2105" s="213"/>
      <c r="S2105" s="213"/>
      <c r="T2105" s="214"/>
      <c r="AT2105" s="215" t="s">
        <v>168</v>
      </c>
      <c r="AU2105" s="215" t="s">
        <v>176</v>
      </c>
      <c r="AV2105" s="12" t="s">
        <v>22</v>
      </c>
      <c r="AW2105" s="12" t="s">
        <v>37</v>
      </c>
      <c r="AX2105" s="12" t="s">
        <v>73</v>
      </c>
      <c r="AY2105" s="215" t="s">
        <v>159</v>
      </c>
    </row>
    <row r="2106" spans="2:51" s="12" customFormat="1" ht="13.5">
      <c r="B2106" s="204"/>
      <c r="C2106" s="205"/>
      <c r="D2106" s="206" t="s">
        <v>168</v>
      </c>
      <c r="E2106" s="207" t="s">
        <v>20</v>
      </c>
      <c r="F2106" s="208" t="s">
        <v>170</v>
      </c>
      <c r="G2106" s="205"/>
      <c r="H2106" s="209" t="s">
        <v>20</v>
      </c>
      <c r="I2106" s="210"/>
      <c r="J2106" s="205"/>
      <c r="K2106" s="205"/>
      <c r="L2106" s="211"/>
      <c r="M2106" s="212"/>
      <c r="N2106" s="213"/>
      <c r="O2106" s="213"/>
      <c r="P2106" s="213"/>
      <c r="Q2106" s="213"/>
      <c r="R2106" s="213"/>
      <c r="S2106" s="213"/>
      <c r="T2106" s="214"/>
      <c r="AT2106" s="215" t="s">
        <v>168</v>
      </c>
      <c r="AU2106" s="215" t="s">
        <v>176</v>
      </c>
      <c r="AV2106" s="12" t="s">
        <v>22</v>
      </c>
      <c r="AW2106" s="12" t="s">
        <v>37</v>
      </c>
      <c r="AX2106" s="12" t="s">
        <v>73</v>
      </c>
      <c r="AY2106" s="215" t="s">
        <v>159</v>
      </c>
    </row>
    <row r="2107" spans="2:51" s="12" customFormat="1" ht="13.5">
      <c r="B2107" s="204"/>
      <c r="C2107" s="205"/>
      <c r="D2107" s="206" t="s">
        <v>168</v>
      </c>
      <c r="E2107" s="207" t="s">
        <v>20</v>
      </c>
      <c r="F2107" s="208" t="s">
        <v>2144</v>
      </c>
      <c r="G2107" s="205"/>
      <c r="H2107" s="209" t="s">
        <v>20</v>
      </c>
      <c r="I2107" s="210"/>
      <c r="J2107" s="205"/>
      <c r="K2107" s="205"/>
      <c r="L2107" s="211"/>
      <c r="M2107" s="212"/>
      <c r="N2107" s="213"/>
      <c r="O2107" s="213"/>
      <c r="P2107" s="213"/>
      <c r="Q2107" s="213"/>
      <c r="R2107" s="213"/>
      <c r="S2107" s="213"/>
      <c r="T2107" s="214"/>
      <c r="AT2107" s="215" t="s">
        <v>168</v>
      </c>
      <c r="AU2107" s="215" t="s">
        <v>176</v>
      </c>
      <c r="AV2107" s="12" t="s">
        <v>22</v>
      </c>
      <c r="AW2107" s="12" t="s">
        <v>37</v>
      </c>
      <c r="AX2107" s="12" t="s">
        <v>73</v>
      </c>
      <c r="AY2107" s="215" t="s">
        <v>159</v>
      </c>
    </row>
    <row r="2108" spans="2:51" s="13" customFormat="1" ht="13.5">
      <c r="B2108" s="216"/>
      <c r="C2108" s="217"/>
      <c r="D2108" s="218" t="s">
        <v>168</v>
      </c>
      <c r="E2108" s="219" t="s">
        <v>20</v>
      </c>
      <c r="F2108" s="220" t="s">
        <v>22</v>
      </c>
      <c r="G2108" s="217"/>
      <c r="H2108" s="221">
        <v>1</v>
      </c>
      <c r="I2108" s="222"/>
      <c r="J2108" s="217"/>
      <c r="K2108" s="217"/>
      <c r="L2108" s="223"/>
      <c r="M2108" s="224"/>
      <c r="N2108" s="225"/>
      <c r="O2108" s="225"/>
      <c r="P2108" s="225"/>
      <c r="Q2108" s="225"/>
      <c r="R2108" s="225"/>
      <c r="S2108" s="225"/>
      <c r="T2108" s="226"/>
      <c r="AT2108" s="227" t="s">
        <v>168</v>
      </c>
      <c r="AU2108" s="227" t="s">
        <v>176</v>
      </c>
      <c r="AV2108" s="13" t="s">
        <v>81</v>
      </c>
      <c r="AW2108" s="13" t="s">
        <v>37</v>
      </c>
      <c r="AX2108" s="13" t="s">
        <v>22</v>
      </c>
      <c r="AY2108" s="227" t="s">
        <v>159</v>
      </c>
    </row>
    <row r="2109" spans="2:65" s="1" customFormat="1" ht="22.5" customHeight="1">
      <c r="B2109" s="34"/>
      <c r="C2109" s="192" t="s">
        <v>2168</v>
      </c>
      <c r="D2109" s="192" t="s">
        <v>161</v>
      </c>
      <c r="E2109" s="193" t="s">
        <v>2169</v>
      </c>
      <c r="F2109" s="194" t="s">
        <v>2170</v>
      </c>
      <c r="G2109" s="195" t="s">
        <v>275</v>
      </c>
      <c r="H2109" s="196">
        <v>1</v>
      </c>
      <c r="I2109" s="197"/>
      <c r="J2109" s="198">
        <f>ROUND(I2109*H2109,2)</f>
        <v>0</v>
      </c>
      <c r="K2109" s="194" t="s">
        <v>20</v>
      </c>
      <c r="L2109" s="54"/>
      <c r="M2109" s="199" t="s">
        <v>20</v>
      </c>
      <c r="N2109" s="200" t="s">
        <v>44</v>
      </c>
      <c r="O2109" s="35"/>
      <c r="P2109" s="201">
        <f>O2109*H2109</f>
        <v>0</v>
      </c>
      <c r="Q2109" s="201">
        <v>0</v>
      </c>
      <c r="R2109" s="201">
        <f>Q2109*H2109</f>
        <v>0</v>
      </c>
      <c r="S2109" s="201">
        <v>0</v>
      </c>
      <c r="T2109" s="202">
        <f>S2109*H2109</f>
        <v>0</v>
      </c>
      <c r="AR2109" s="17" t="s">
        <v>255</v>
      </c>
      <c r="AT2109" s="17" t="s">
        <v>161</v>
      </c>
      <c r="AU2109" s="17" t="s">
        <v>176</v>
      </c>
      <c r="AY2109" s="17" t="s">
        <v>159</v>
      </c>
      <c r="BE2109" s="203">
        <f>IF(N2109="základní",J2109,0)</f>
        <v>0</v>
      </c>
      <c r="BF2109" s="203">
        <f>IF(N2109="snížená",J2109,0)</f>
        <v>0</v>
      </c>
      <c r="BG2109" s="203">
        <f>IF(N2109="zákl. přenesená",J2109,0)</f>
        <v>0</v>
      </c>
      <c r="BH2109" s="203">
        <f>IF(N2109="sníž. přenesená",J2109,0)</f>
        <v>0</v>
      </c>
      <c r="BI2109" s="203">
        <f>IF(N2109="nulová",J2109,0)</f>
        <v>0</v>
      </c>
      <c r="BJ2109" s="17" t="s">
        <v>22</v>
      </c>
      <c r="BK2109" s="203">
        <f>ROUND(I2109*H2109,2)</f>
        <v>0</v>
      </c>
      <c r="BL2109" s="17" t="s">
        <v>255</v>
      </c>
      <c r="BM2109" s="17" t="s">
        <v>2171</v>
      </c>
    </row>
    <row r="2110" spans="2:51" s="12" customFormat="1" ht="13.5">
      <c r="B2110" s="204"/>
      <c r="C2110" s="205"/>
      <c r="D2110" s="206" t="s">
        <v>168</v>
      </c>
      <c r="E2110" s="207" t="s">
        <v>20</v>
      </c>
      <c r="F2110" s="208" t="s">
        <v>2167</v>
      </c>
      <c r="G2110" s="205"/>
      <c r="H2110" s="209" t="s">
        <v>20</v>
      </c>
      <c r="I2110" s="210"/>
      <c r="J2110" s="205"/>
      <c r="K2110" s="205"/>
      <c r="L2110" s="211"/>
      <c r="M2110" s="212"/>
      <c r="N2110" s="213"/>
      <c r="O2110" s="213"/>
      <c r="P2110" s="213"/>
      <c r="Q2110" s="213"/>
      <c r="R2110" s="213"/>
      <c r="S2110" s="213"/>
      <c r="T2110" s="214"/>
      <c r="AT2110" s="215" t="s">
        <v>168</v>
      </c>
      <c r="AU2110" s="215" t="s">
        <v>176</v>
      </c>
      <c r="AV2110" s="12" t="s">
        <v>22</v>
      </c>
      <c r="AW2110" s="12" t="s">
        <v>37</v>
      </c>
      <c r="AX2110" s="12" t="s">
        <v>73</v>
      </c>
      <c r="AY2110" s="215" t="s">
        <v>159</v>
      </c>
    </row>
    <row r="2111" spans="2:51" s="12" customFormat="1" ht="13.5">
      <c r="B2111" s="204"/>
      <c r="C2111" s="205"/>
      <c r="D2111" s="206" t="s">
        <v>168</v>
      </c>
      <c r="E2111" s="207" t="s">
        <v>20</v>
      </c>
      <c r="F2111" s="208" t="s">
        <v>170</v>
      </c>
      <c r="G2111" s="205"/>
      <c r="H2111" s="209" t="s">
        <v>20</v>
      </c>
      <c r="I2111" s="210"/>
      <c r="J2111" s="205"/>
      <c r="K2111" s="205"/>
      <c r="L2111" s="211"/>
      <c r="M2111" s="212"/>
      <c r="N2111" s="213"/>
      <c r="O2111" s="213"/>
      <c r="P2111" s="213"/>
      <c r="Q2111" s="213"/>
      <c r="R2111" s="213"/>
      <c r="S2111" s="213"/>
      <c r="T2111" s="214"/>
      <c r="AT2111" s="215" t="s">
        <v>168</v>
      </c>
      <c r="AU2111" s="215" t="s">
        <v>176</v>
      </c>
      <c r="AV2111" s="12" t="s">
        <v>22</v>
      </c>
      <c r="AW2111" s="12" t="s">
        <v>37</v>
      </c>
      <c r="AX2111" s="12" t="s">
        <v>73</v>
      </c>
      <c r="AY2111" s="215" t="s">
        <v>159</v>
      </c>
    </row>
    <row r="2112" spans="2:51" s="12" customFormat="1" ht="13.5">
      <c r="B2112" s="204"/>
      <c r="C2112" s="205"/>
      <c r="D2112" s="206" t="s">
        <v>168</v>
      </c>
      <c r="E2112" s="207" t="s">
        <v>20</v>
      </c>
      <c r="F2112" s="208" t="s">
        <v>2144</v>
      </c>
      <c r="G2112" s="205"/>
      <c r="H2112" s="209" t="s">
        <v>20</v>
      </c>
      <c r="I2112" s="210"/>
      <c r="J2112" s="205"/>
      <c r="K2112" s="205"/>
      <c r="L2112" s="211"/>
      <c r="M2112" s="212"/>
      <c r="N2112" s="213"/>
      <c r="O2112" s="213"/>
      <c r="P2112" s="213"/>
      <c r="Q2112" s="213"/>
      <c r="R2112" s="213"/>
      <c r="S2112" s="213"/>
      <c r="T2112" s="214"/>
      <c r="AT2112" s="215" t="s">
        <v>168</v>
      </c>
      <c r="AU2112" s="215" t="s">
        <v>176</v>
      </c>
      <c r="AV2112" s="12" t="s">
        <v>22</v>
      </c>
      <c r="AW2112" s="12" t="s">
        <v>37</v>
      </c>
      <c r="AX2112" s="12" t="s">
        <v>73</v>
      </c>
      <c r="AY2112" s="215" t="s">
        <v>159</v>
      </c>
    </row>
    <row r="2113" spans="2:51" s="13" customFormat="1" ht="13.5">
      <c r="B2113" s="216"/>
      <c r="C2113" s="217"/>
      <c r="D2113" s="206" t="s">
        <v>168</v>
      </c>
      <c r="E2113" s="240" t="s">
        <v>20</v>
      </c>
      <c r="F2113" s="238" t="s">
        <v>22</v>
      </c>
      <c r="G2113" s="217"/>
      <c r="H2113" s="239">
        <v>1</v>
      </c>
      <c r="I2113" s="222"/>
      <c r="J2113" s="217"/>
      <c r="K2113" s="217"/>
      <c r="L2113" s="223"/>
      <c r="M2113" s="224"/>
      <c r="N2113" s="225"/>
      <c r="O2113" s="225"/>
      <c r="P2113" s="225"/>
      <c r="Q2113" s="225"/>
      <c r="R2113" s="225"/>
      <c r="S2113" s="225"/>
      <c r="T2113" s="226"/>
      <c r="AT2113" s="227" t="s">
        <v>168</v>
      </c>
      <c r="AU2113" s="227" t="s">
        <v>176</v>
      </c>
      <c r="AV2113" s="13" t="s">
        <v>81</v>
      </c>
      <c r="AW2113" s="13" t="s">
        <v>37</v>
      </c>
      <c r="AX2113" s="13" t="s">
        <v>22</v>
      </c>
      <c r="AY2113" s="227" t="s">
        <v>159</v>
      </c>
    </row>
    <row r="2114" spans="2:63" s="11" customFormat="1" ht="29.85" customHeight="1">
      <c r="B2114" s="175"/>
      <c r="C2114" s="176"/>
      <c r="D2114" s="189" t="s">
        <v>72</v>
      </c>
      <c r="E2114" s="190" t="s">
        <v>2172</v>
      </c>
      <c r="F2114" s="190" t="s">
        <v>2173</v>
      </c>
      <c r="G2114" s="176"/>
      <c r="H2114" s="176"/>
      <c r="I2114" s="179"/>
      <c r="J2114" s="191">
        <f>BK2114</f>
        <v>0</v>
      </c>
      <c r="K2114" s="176"/>
      <c r="L2114" s="181"/>
      <c r="M2114" s="182"/>
      <c r="N2114" s="183"/>
      <c r="O2114" s="183"/>
      <c r="P2114" s="184">
        <f>P2115+P2116+P2127+P2139+P2173</f>
        <v>0</v>
      </c>
      <c r="Q2114" s="183"/>
      <c r="R2114" s="184">
        <f>R2115+R2116+R2127+R2139+R2173</f>
        <v>0.04893749999999999</v>
      </c>
      <c r="S2114" s="183"/>
      <c r="T2114" s="185">
        <f>T2115+T2116+T2127+T2139+T2173</f>
        <v>0</v>
      </c>
      <c r="AR2114" s="186" t="s">
        <v>81</v>
      </c>
      <c r="AT2114" s="187" t="s">
        <v>72</v>
      </c>
      <c r="AU2114" s="187" t="s">
        <v>22</v>
      </c>
      <c r="AY2114" s="186" t="s">
        <v>159</v>
      </c>
      <c r="BK2114" s="188">
        <f>BK2115+BK2116+BK2127+BK2139+BK2173</f>
        <v>0</v>
      </c>
    </row>
    <row r="2115" spans="2:65" s="1" customFormat="1" ht="22.5" customHeight="1">
      <c r="B2115" s="34"/>
      <c r="C2115" s="192" t="s">
        <v>2174</v>
      </c>
      <c r="D2115" s="192" t="s">
        <v>161</v>
      </c>
      <c r="E2115" s="193" t="s">
        <v>2175</v>
      </c>
      <c r="F2115" s="194" t="s">
        <v>2176</v>
      </c>
      <c r="G2115" s="195" t="s">
        <v>1873</v>
      </c>
      <c r="H2115" s="246"/>
      <c r="I2115" s="197"/>
      <c r="J2115" s="198">
        <f>ROUND(I2115*H2115,2)</f>
        <v>0</v>
      </c>
      <c r="K2115" s="194" t="s">
        <v>165</v>
      </c>
      <c r="L2115" s="54"/>
      <c r="M2115" s="199" t="s">
        <v>20</v>
      </c>
      <c r="N2115" s="200" t="s">
        <v>44</v>
      </c>
      <c r="O2115" s="35"/>
      <c r="P2115" s="201">
        <f>O2115*H2115</f>
        <v>0</v>
      </c>
      <c r="Q2115" s="201">
        <v>0</v>
      </c>
      <c r="R2115" s="201">
        <f>Q2115*H2115</f>
        <v>0</v>
      </c>
      <c r="S2115" s="201">
        <v>0</v>
      </c>
      <c r="T2115" s="202">
        <f>S2115*H2115</f>
        <v>0</v>
      </c>
      <c r="AR2115" s="17" t="s">
        <v>255</v>
      </c>
      <c r="AT2115" s="17" t="s">
        <v>161</v>
      </c>
      <c r="AU2115" s="17" t="s">
        <v>81</v>
      </c>
      <c r="AY2115" s="17" t="s">
        <v>159</v>
      </c>
      <c r="BE2115" s="203">
        <f>IF(N2115="základní",J2115,0)</f>
        <v>0</v>
      </c>
      <c r="BF2115" s="203">
        <f>IF(N2115="snížená",J2115,0)</f>
        <v>0</v>
      </c>
      <c r="BG2115" s="203">
        <f>IF(N2115="zákl. přenesená",J2115,0)</f>
        <v>0</v>
      </c>
      <c r="BH2115" s="203">
        <f>IF(N2115="sníž. přenesená",J2115,0)</f>
        <v>0</v>
      </c>
      <c r="BI2115" s="203">
        <f>IF(N2115="nulová",J2115,0)</f>
        <v>0</v>
      </c>
      <c r="BJ2115" s="17" t="s">
        <v>22</v>
      </c>
      <c r="BK2115" s="203">
        <f>ROUND(I2115*H2115,2)</f>
        <v>0</v>
      </c>
      <c r="BL2115" s="17" t="s">
        <v>255</v>
      </c>
      <c r="BM2115" s="17" t="s">
        <v>2177</v>
      </c>
    </row>
    <row r="2116" spans="2:63" s="11" customFormat="1" ht="22.35" customHeight="1">
      <c r="B2116" s="175"/>
      <c r="C2116" s="176"/>
      <c r="D2116" s="189" t="s">
        <v>72</v>
      </c>
      <c r="E2116" s="190" t="s">
        <v>2178</v>
      </c>
      <c r="F2116" s="190" t="s">
        <v>2179</v>
      </c>
      <c r="G2116" s="176"/>
      <c r="H2116" s="176"/>
      <c r="I2116" s="179"/>
      <c r="J2116" s="191">
        <f>BK2116</f>
        <v>0</v>
      </c>
      <c r="K2116" s="176"/>
      <c r="L2116" s="181"/>
      <c r="M2116" s="182"/>
      <c r="N2116" s="183"/>
      <c r="O2116" s="183"/>
      <c r="P2116" s="184">
        <f>SUM(P2117:P2126)</f>
        <v>0</v>
      </c>
      <c r="Q2116" s="183"/>
      <c r="R2116" s="184">
        <f>SUM(R2117:R2126)</f>
        <v>0</v>
      </c>
      <c r="S2116" s="183"/>
      <c r="T2116" s="185">
        <f>SUM(T2117:T2126)</f>
        <v>0</v>
      </c>
      <c r="AR2116" s="186" t="s">
        <v>81</v>
      </c>
      <c r="AT2116" s="187" t="s">
        <v>72</v>
      </c>
      <c r="AU2116" s="187" t="s">
        <v>81</v>
      </c>
      <c r="AY2116" s="186" t="s">
        <v>159</v>
      </c>
      <c r="BK2116" s="188">
        <f>SUM(BK2117:BK2126)</f>
        <v>0</v>
      </c>
    </row>
    <row r="2117" spans="2:65" s="1" customFormat="1" ht="31.5" customHeight="1">
      <c r="B2117" s="34"/>
      <c r="C2117" s="192" t="s">
        <v>2180</v>
      </c>
      <c r="D2117" s="192" t="s">
        <v>161</v>
      </c>
      <c r="E2117" s="193" t="s">
        <v>2181</v>
      </c>
      <c r="F2117" s="194" t="s">
        <v>2182</v>
      </c>
      <c r="G2117" s="195" t="s">
        <v>275</v>
      </c>
      <c r="H2117" s="196">
        <v>1</v>
      </c>
      <c r="I2117" s="197"/>
      <c r="J2117" s="198">
        <f>ROUND(I2117*H2117,2)</f>
        <v>0</v>
      </c>
      <c r="K2117" s="194" t="s">
        <v>20</v>
      </c>
      <c r="L2117" s="54"/>
      <c r="M2117" s="199" t="s">
        <v>20</v>
      </c>
      <c r="N2117" s="200" t="s">
        <v>44</v>
      </c>
      <c r="O2117" s="35"/>
      <c r="P2117" s="201">
        <f>O2117*H2117</f>
        <v>0</v>
      </c>
      <c r="Q2117" s="201">
        <v>0</v>
      </c>
      <c r="R2117" s="201">
        <f>Q2117*H2117</f>
        <v>0</v>
      </c>
      <c r="S2117" s="201">
        <v>0</v>
      </c>
      <c r="T2117" s="202">
        <f>S2117*H2117</f>
        <v>0</v>
      </c>
      <c r="AR2117" s="17" t="s">
        <v>255</v>
      </c>
      <c r="AT2117" s="17" t="s">
        <v>161</v>
      </c>
      <c r="AU2117" s="17" t="s">
        <v>176</v>
      </c>
      <c r="AY2117" s="17" t="s">
        <v>159</v>
      </c>
      <c r="BE2117" s="203">
        <f>IF(N2117="základní",J2117,0)</f>
        <v>0</v>
      </c>
      <c r="BF2117" s="203">
        <f>IF(N2117="snížená",J2117,0)</f>
        <v>0</v>
      </c>
      <c r="BG2117" s="203">
        <f>IF(N2117="zákl. přenesená",J2117,0)</f>
        <v>0</v>
      </c>
      <c r="BH2117" s="203">
        <f>IF(N2117="sníž. přenesená",J2117,0)</f>
        <v>0</v>
      </c>
      <c r="BI2117" s="203">
        <f>IF(N2117="nulová",J2117,0)</f>
        <v>0</v>
      </c>
      <c r="BJ2117" s="17" t="s">
        <v>22</v>
      </c>
      <c r="BK2117" s="203">
        <f>ROUND(I2117*H2117,2)</f>
        <v>0</v>
      </c>
      <c r="BL2117" s="17" t="s">
        <v>255</v>
      </c>
      <c r="BM2117" s="17" t="s">
        <v>2183</v>
      </c>
    </row>
    <row r="2118" spans="2:51" s="12" customFormat="1" ht="13.5">
      <c r="B2118" s="204"/>
      <c r="C2118" s="205"/>
      <c r="D2118" s="206" t="s">
        <v>168</v>
      </c>
      <c r="E2118" s="207" t="s">
        <v>20</v>
      </c>
      <c r="F2118" s="208" t="s">
        <v>2184</v>
      </c>
      <c r="G2118" s="205"/>
      <c r="H2118" s="209" t="s">
        <v>20</v>
      </c>
      <c r="I2118" s="210"/>
      <c r="J2118" s="205"/>
      <c r="K2118" s="205"/>
      <c r="L2118" s="211"/>
      <c r="M2118" s="212"/>
      <c r="N2118" s="213"/>
      <c r="O2118" s="213"/>
      <c r="P2118" s="213"/>
      <c r="Q2118" s="213"/>
      <c r="R2118" s="213"/>
      <c r="S2118" s="213"/>
      <c r="T2118" s="214"/>
      <c r="AT2118" s="215" t="s">
        <v>168</v>
      </c>
      <c r="AU2118" s="215" t="s">
        <v>176</v>
      </c>
      <c r="AV2118" s="12" t="s">
        <v>22</v>
      </c>
      <c r="AW2118" s="12" t="s">
        <v>37</v>
      </c>
      <c r="AX2118" s="12" t="s">
        <v>73</v>
      </c>
      <c r="AY2118" s="215" t="s">
        <v>159</v>
      </c>
    </row>
    <row r="2119" spans="2:51" s="12" customFormat="1" ht="13.5">
      <c r="B2119" s="204"/>
      <c r="C2119" s="205"/>
      <c r="D2119" s="206" t="s">
        <v>168</v>
      </c>
      <c r="E2119" s="207" t="s">
        <v>20</v>
      </c>
      <c r="F2119" s="208" t="s">
        <v>170</v>
      </c>
      <c r="G2119" s="205"/>
      <c r="H2119" s="209" t="s">
        <v>20</v>
      </c>
      <c r="I2119" s="210"/>
      <c r="J2119" s="205"/>
      <c r="K2119" s="205"/>
      <c r="L2119" s="211"/>
      <c r="M2119" s="212"/>
      <c r="N2119" s="213"/>
      <c r="O2119" s="213"/>
      <c r="P2119" s="213"/>
      <c r="Q2119" s="213"/>
      <c r="R2119" s="213"/>
      <c r="S2119" s="213"/>
      <c r="T2119" s="214"/>
      <c r="AT2119" s="215" t="s">
        <v>168</v>
      </c>
      <c r="AU2119" s="215" t="s">
        <v>176</v>
      </c>
      <c r="AV2119" s="12" t="s">
        <v>22</v>
      </c>
      <c r="AW2119" s="12" t="s">
        <v>37</v>
      </c>
      <c r="AX2119" s="12" t="s">
        <v>73</v>
      </c>
      <c r="AY2119" s="215" t="s">
        <v>159</v>
      </c>
    </row>
    <row r="2120" spans="2:51" s="12" customFormat="1" ht="13.5">
      <c r="B2120" s="204"/>
      <c r="C2120" s="205"/>
      <c r="D2120" s="206" t="s">
        <v>168</v>
      </c>
      <c r="E2120" s="207" t="s">
        <v>20</v>
      </c>
      <c r="F2120" s="208" t="s">
        <v>2185</v>
      </c>
      <c r="G2120" s="205"/>
      <c r="H2120" s="209" t="s">
        <v>20</v>
      </c>
      <c r="I2120" s="210"/>
      <c r="J2120" s="205"/>
      <c r="K2120" s="205"/>
      <c r="L2120" s="211"/>
      <c r="M2120" s="212"/>
      <c r="N2120" s="213"/>
      <c r="O2120" s="213"/>
      <c r="P2120" s="213"/>
      <c r="Q2120" s="213"/>
      <c r="R2120" s="213"/>
      <c r="S2120" s="213"/>
      <c r="T2120" s="214"/>
      <c r="AT2120" s="215" t="s">
        <v>168</v>
      </c>
      <c r="AU2120" s="215" t="s">
        <v>176</v>
      </c>
      <c r="AV2120" s="12" t="s">
        <v>22</v>
      </c>
      <c r="AW2120" s="12" t="s">
        <v>37</v>
      </c>
      <c r="AX2120" s="12" t="s">
        <v>73</v>
      </c>
      <c r="AY2120" s="215" t="s">
        <v>159</v>
      </c>
    </row>
    <row r="2121" spans="2:51" s="13" customFormat="1" ht="13.5">
      <c r="B2121" s="216"/>
      <c r="C2121" s="217"/>
      <c r="D2121" s="218" t="s">
        <v>168</v>
      </c>
      <c r="E2121" s="219" t="s">
        <v>20</v>
      </c>
      <c r="F2121" s="220" t="s">
        <v>2186</v>
      </c>
      <c r="G2121" s="217"/>
      <c r="H2121" s="221">
        <v>1</v>
      </c>
      <c r="I2121" s="222"/>
      <c r="J2121" s="217"/>
      <c r="K2121" s="217"/>
      <c r="L2121" s="223"/>
      <c r="M2121" s="224"/>
      <c r="N2121" s="225"/>
      <c r="O2121" s="225"/>
      <c r="P2121" s="225"/>
      <c r="Q2121" s="225"/>
      <c r="R2121" s="225"/>
      <c r="S2121" s="225"/>
      <c r="T2121" s="226"/>
      <c r="AT2121" s="227" t="s">
        <v>168</v>
      </c>
      <c r="AU2121" s="227" t="s">
        <v>176</v>
      </c>
      <c r="AV2121" s="13" t="s">
        <v>81</v>
      </c>
      <c r="AW2121" s="13" t="s">
        <v>37</v>
      </c>
      <c r="AX2121" s="13" t="s">
        <v>22</v>
      </c>
      <c r="AY2121" s="227" t="s">
        <v>159</v>
      </c>
    </row>
    <row r="2122" spans="2:65" s="1" customFormat="1" ht="31.5" customHeight="1">
      <c r="B2122" s="34"/>
      <c r="C2122" s="192" t="s">
        <v>2187</v>
      </c>
      <c r="D2122" s="192" t="s">
        <v>161</v>
      </c>
      <c r="E2122" s="193" t="s">
        <v>2188</v>
      </c>
      <c r="F2122" s="194" t="s">
        <v>2189</v>
      </c>
      <c r="G2122" s="195" t="s">
        <v>275</v>
      </c>
      <c r="H2122" s="196">
        <v>1</v>
      </c>
      <c r="I2122" s="197"/>
      <c r="J2122" s="198">
        <f>ROUND(I2122*H2122,2)</f>
        <v>0</v>
      </c>
      <c r="K2122" s="194" t="s">
        <v>20</v>
      </c>
      <c r="L2122" s="54"/>
      <c r="M2122" s="199" t="s">
        <v>20</v>
      </c>
      <c r="N2122" s="200" t="s">
        <v>44</v>
      </c>
      <c r="O2122" s="35"/>
      <c r="P2122" s="201">
        <f>O2122*H2122</f>
        <v>0</v>
      </c>
      <c r="Q2122" s="201">
        <v>0</v>
      </c>
      <c r="R2122" s="201">
        <f>Q2122*H2122</f>
        <v>0</v>
      </c>
      <c r="S2122" s="201">
        <v>0</v>
      </c>
      <c r="T2122" s="202">
        <f>S2122*H2122</f>
        <v>0</v>
      </c>
      <c r="AR2122" s="17" t="s">
        <v>255</v>
      </c>
      <c r="AT2122" s="17" t="s">
        <v>161</v>
      </c>
      <c r="AU2122" s="17" t="s">
        <v>176</v>
      </c>
      <c r="AY2122" s="17" t="s">
        <v>159</v>
      </c>
      <c r="BE2122" s="203">
        <f>IF(N2122="základní",J2122,0)</f>
        <v>0</v>
      </c>
      <c r="BF2122" s="203">
        <f>IF(N2122="snížená",J2122,0)</f>
        <v>0</v>
      </c>
      <c r="BG2122" s="203">
        <f>IF(N2122="zákl. přenesená",J2122,0)</f>
        <v>0</v>
      </c>
      <c r="BH2122" s="203">
        <f>IF(N2122="sníž. přenesená",J2122,0)</f>
        <v>0</v>
      </c>
      <c r="BI2122" s="203">
        <f>IF(N2122="nulová",J2122,0)</f>
        <v>0</v>
      </c>
      <c r="BJ2122" s="17" t="s">
        <v>22</v>
      </c>
      <c r="BK2122" s="203">
        <f>ROUND(I2122*H2122,2)</f>
        <v>0</v>
      </c>
      <c r="BL2122" s="17" t="s">
        <v>255</v>
      </c>
      <c r="BM2122" s="17" t="s">
        <v>2190</v>
      </c>
    </row>
    <row r="2123" spans="2:51" s="12" customFormat="1" ht="13.5">
      <c r="B2123" s="204"/>
      <c r="C2123" s="205"/>
      <c r="D2123" s="206" t="s">
        <v>168</v>
      </c>
      <c r="E2123" s="207" t="s">
        <v>20</v>
      </c>
      <c r="F2123" s="208" t="s">
        <v>2184</v>
      </c>
      <c r="G2123" s="205"/>
      <c r="H2123" s="209" t="s">
        <v>20</v>
      </c>
      <c r="I2123" s="210"/>
      <c r="J2123" s="205"/>
      <c r="K2123" s="205"/>
      <c r="L2123" s="211"/>
      <c r="M2123" s="212"/>
      <c r="N2123" s="213"/>
      <c r="O2123" s="213"/>
      <c r="P2123" s="213"/>
      <c r="Q2123" s="213"/>
      <c r="R2123" s="213"/>
      <c r="S2123" s="213"/>
      <c r="T2123" s="214"/>
      <c r="AT2123" s="215" t="s">
        <v>168</v>
      </c>
      <c r="AU2123" s="215" t="s">
        <v>176</v>
      </c>
      <c r="AV2123" s="12" t="s">
        <v>22</v>
      </c>
      <c r="AW2123" s="12" t="s">
        <v>37</v>
      </c>
      <c r="AX2123" s="12" t="s">
        <v>73</v>
      </c>
      <c r="AY2123" s="215" t="s">
        <v>159</v>
      </c>
    </row>
    <row r="2124" spans="2:51" s="12" customFormat="1" ht="13.5">
      <c r="B2124" s="204"/>
      <c r="C2124" s="205"/>
      <c r="D2124" s="206" t="s">
        <v>168</v>
      </c>
      <c r="E2124" s="207" t="s">
        <v>20</v>
      </c>
      <c r="F2124" s="208" t="s">
        <v>170</v>
      </c>
      <c r="G2124" s="205"/>
      <c r="H2124" s="209" t="s">
        <v>20</v>
      </c>
      <c r="I2124" s="210"/>
      <c r="J2124" s="205"/>
      <c r="K2124" s="205"/>
      <c r="L2124" s="211"/>
      <c r="M2124" s="212"/>
      <c r="N2124" s="213"/>
      <c r="O2124" s="213"/>
      <c r="P2124" s="213"/>
      <c r="Q2124" s="213"/>
      <c r="R2124" s="213"/>
      <c r="S2124" s="213"/>
      <c r="T2124" s="214"/>
      <c r="AT2124" s="215" t="s">
        <v>168</v>
      </c>
      <c r="AU2124" s="215" t="s">
        <v>176</v>
      </c>
      <c r="AV2124" s="12" t="s">
        <v>22</v>
      </c>
      <c r="AW2124" s="12" t="s">
        <v>37</v>
      </c>
      <c r="AX2124" s="12" t="s">
        <v>73</v>
      </c>
      <c r="AY2124" s="215" t="s">
        <v>159</v>
      </c>
    </row>
    <row r="2125" spans="2:51" s="12" customFormat="1" ht="13.5">
      <c r="B2125" s="204"/>
      <c r="C2125" s="205"/>
      <c r="D2125" s="206" t="s">
        <v>168</v>
      </c>
      <c r="E2125" s="207" t="s">
        <v>20</v>
      </c>
      <c r="F2125" s="208" t="s">
        <v>2185</v>
      </c>
      <c r="G2125" s="205"/>
      <c r="H2125" s="209" t="s">
        <v>20</v>
      </c>
      <c r="I2125" s="210"/>
      <c r="J2125" s="205"/>
      <c r="K2125" s="205"/>
      <c r="L2125" s="211"/>
      <c r="M2125" s="212"/>
      <c r="N2125" s="213"/>
      <c r="O2125" s="213"/>
      <c r="P2125" s="213"/>
      <c r="Q2125" s="213"/>
      <c r="R2125" s="213"/>
      <c r="S2125" s="213"/>
      <c r="T2125" s="214"/>
      <c r="AT2125" s="215" t="s">
        <v>168</v>
      </c>
      <c r="AU2125" s="215" t="s">
        <v>176</v>
      </c>
      <c r="AV2125" s="12" t="s">
        <v>22</v>
      </c>
      <c r="AW2125" s="12" t="s">
        <v>37</v>
      </c>
      <c r="AX2125" s="12" t="s">
        <v>73</v>
      </c>
      <c r="AY2125" s="215" t="s">
        <v>159</v>
      </c>
    </row>
    <row r="2126" spans="2:51" s="13" customFormat="1" ht="13.5">
      <c r="B2126" s="216"/>
      <c r="C2126" s="217"/>
      <c r="D2126" s="206" t="s">
        <v>168</v>
      </c>
      <c r="E2126" s="240" t="s">
        <v>20</v>
      </c>
      <c r="F2126" s="238" t="s">
        <v>2186</v>
      </c>
      <c r="G2126" s="217"/>
      <c r="H2126" s="239">
        <v>1</v>
      </c>
      <c r="I2126" s="222"/>
      <c r="J2126" s="217"/>
      <c r="K2126" s="217"/>
      <c r="L2126" s="223"/>
      <c r="M2126" s="224"/>
      <c r="N2126" s="225"/>
      <c r="O2126" s="225"/>
      <c r="P2126" s="225"/>
      <c r="Q2126" s="225"/>
      <c r="R2126" s="225"/>
      <c r="S2126" s="225"/>
      <c r="T2126" s="226"/>
      <c r="AT2126" s="227" t="s">
        <v>168</v>
      </c>
      <c r="AU2126" s="227" t="s">
        <v>176</v>
      </c>
      <c r="AV2126" s="13" t="s">
        <v>81</v>
      </c>
      <c r="AW2126" s="13" t="s">
        <v>37</v>
      </c>
      <c r="AX2126" s="13" t="s">
        <v>22</v>
      </c>
      <c r="AY2126" s="227" t="s">
        <v>159</v>
      </c>
    </row>
    <row r="2127" spans="2:63" s="11" customFormat="1" ht="22.35" customHeight="1">
      <c r="B2127" s="175"/>
      <c r="C2127" s="176"/>
      <c r="D2127" s="189" t="s">
        <v>72</v>
      </c>
      <c r="E2127" s="190" t="s">
        <v>2191</v>
      </c>
      <c r="F2127" s="190" t="s">
        <v>2192</v>
      </c>
      <c r="G2127" s="176"/>
      <c r="H2127" s="176"/>
      <c r="I2127" s="179"/>
      <c r="J2127" s="191">
        <f>BK2127</f>
        <v>0</v>
      </c>
      <c r="K2127" s="176"/>
      <c r="L2127" s="181"/>
      <c r="M2127" s="182"/>
      <c r="N2127" s="183"/>
      <c r="O2127" s="183"/>
      <c r="P2127" s="184">
        <f>SUM(P2128:P2138)</f>
        <v>0</v>
      </c>
      <c r="Q2127" s="183"/>
      <c r="R2127" s="184">
        <f>SUM(R2128:R2138)</f>
        <v>0</v>
      </c>
      <c r="S2127" s="183"/>
      <c r="T2127" s="185">
        <f>SUM(T2128:T2138)</f>
        <v>0</v>
      </c>
      <c r="AR2127" s="186" t="s">
        <v>81</v>
      </c>
      <c r="AT2127" s="187" t="s">
        <v>72</v>
      </c>
      <c r="AU2127" s="187" t="s">
        <v>81</v>
      </c>
      <c r="AY2127" s="186" t="s">
        <v>159</v>
      </c>
      <c r="BK2127" s="188">
        <f>SUM(BK2128:BK2138)</f>
        <v>0</v>
      </c>
    </row>
    <row r="2128" spans="2:65" s="1" customFormat="1" ht="22.5" customHeight="1">
      <c r="B2128" s="34"/>
      <c r="C2128" s="192" t="s">
        <v>2193</v>
      </c>
      <c r="D2128" s="192" t="s">
        <v>161</v>
      </c>
      <c r="E2128" s="193" t="s">
        <v>2194</v>
      </c>
      <c r="F2128" s="194" t="s">
        <v>2195</v>
      </c>
      <c r="G2128" s="195" t="s">
        <v>275</v>
      </c>
      <c r="H2128" s="196">
        <v>1</v>
      </c>
      <c r="I2128" s="197"/>
      <c r="J2128" s="198">
        <f>ROUND(I2128*H2128,2)</f>
        <v>0</v>
      </c>
      <c r="K2128" s="194" t="s">
        <v>20</v>
      </c>
      <c r="L2128" s="54"/>
      <c r="M2128" s="199" t="s">
        <v>20</v>
      </c>
      <c r="N2128" s="200" t="s">
        <v>44</v>
      </c>
      <c r="O2128" s="35"/>
      <c r="P2128" s="201">
        <f>O2128*H2128</f>
        <v>0</v>
      </c>
      <c r="Q2128" s="201">
        <v>0</v>
      </c>
      <c r="R2128" s="201">
        <f>Q2128*H2128</f>
        <v>0</v>
      </c>
      <c r="S2128" s="201">
        <v>0</v>
      </c>
      <c r="T2128" s="202">
        <f>S2128*H2128</f>
        <v>0</v>
      </c>
      <c r="AR2128" s="17" t="s">
        <v>255</v>
      </c>
      <c r="AT2128" s="17" t="s">
        <v>161</v>
      </c>
      <c r="AU2128" s="17" t="s">
        <v>176</v>
      </c>
      <c r="AY2128" s="17" t="s">
        <v>159</v>
      </c>
      <c r="BE2128" s="203">
        <f>IF(N2128="základní",J2128,0)</f>
        <v>0</v>
      </c>
      <c r="BF2128" s="203">
        <f>IF(N2128="snížená",J2128,0)</f>
        <v>0</v>
      </c>
      <c r="BG2128" s="203">
        <f>IF(N2128="zákl. přenesená",J2128,0)</f>
        <v>0</v>
      </c>
      <c r="BH2128" s="203">
        <f>IF(N2128="sníž. přenesená",J2128,0)</f>
        <v>0</v>
      </c>
      <c r="BI2128" s="203">
        <f>IF(N2128="nulová",J2128,0)</f>
        <v>0</v>
      </c>
      <c r="BJ2128" s="17" t="s">
        <v>22</v>
      </c>
      <c r="BK2128" s="203">
        <f>ROUND(I2128*H2128,2)</f>
        <v>0</v>
      </c>
      <c r="BL2128" s="17" t="s">
        <v>255</v>
      </c>
      <c r="BM2128" s="17" t="s">
        <v>2196</v>
      </c>
    </row>
    <row r="2129" spans="2:51" s="12" customFormat="1" ht="13.5">
      <c r="B2129" s="204"/>
      <c r="C2129" s="205"/>
      <c r="D2129" s="206" t="s">
        <v>168</v>
      </c>
      <c r="E2129" s="207" t="s">
        <v>20</v>
      </c>
      <c r="F2129" s="208" t="s">
        <v>2197</v>
      </c>
      <c r="G2129" s="205"/>
      <c r="H2129" s="209" t="s">
        <v>20</v>
      </c>
      <c r="I2129" s="210"/>
      <c r="J2129" s="205"/>
      <c r="K2129" s="205"/>
      <c r="L2129" s="211"/>
      <c r="M2129" s="212"/>
      <c r="N2129" s="213"/>
      <c r="O2129" s="213"/>
      <c r="P2129" s="213"/>
      <c r="Q2129" s="213"/>
      <c r="R2129" s="213"/>
      <c r="S2129" s="213"/>
      <c r="T2129" s="214"/>
      <c r="AT2129" s="215" t="s">
        <v>168</v>
      </c>
      <c r="AU2129" s="215" t="s">
        <v>176</v>
      </c>
      <c r="AV2129" s="12" t="s">
        <v>22</v>
      </c>
      <c r="AW2129" s="12" t="s">
        <v>37</v>
      </c>
      <c r="AX2129" s="12" t="s">
        <v>73</v>
      </c>
      <c r="AY2129" s="215" t="s">
        <v>159</v>
      </c>
    </row>
    <row r="2130" spans="2:51" s="12" customFormat="1" ht="13.5">
      <c r="B2130" s="204"/>
      <c r="C2130" s="205"/>
      <c r="D2130" s="206" t="s">
        <v>168</v>
      </c>
      <c r="E2130" s="207" t="s">
        <v>20</v>
      </c>
      <c r="F2130" s="208" t="s">
        <v>170</v>
      </c>
      <c r="G2130" s="205"/>
      <c r="H2130" s="209" t="s">
        <v>20</v>
      </c>
      <c r="I2130" s="210"/>
      <c r="J2130" s="205"/>
      <c r="K2130" s="205"/>
      <c r="L2130" s="211"/>
      <c r="M2130" s="212"/>
      <c r="N2130" s="213"/>
      <c r="O2130" s="213"/>
      <c r="P2130" s="213"/>
      <c r="Q2130" s="213"/>
      <c r="R2130" s="213"/>
      <c r="S2130" s="213"/>
      <c r="T2130" s="214"/>
      <c r="AT2130" s="215" t="s">
        <v>168</v>
      </c>
      <c r="AU2130" s="215" t="s">
        <v>176</v>
      </c>
      <c r="AV2130" s="12" t="s">
        <v>22</v>
      </c>
      <c r="AW2130" s="12" t="s">
        <v>37</v>
      </c>
      <c r="AX2130" s="12" t="s">
        <v>73</v>
      </c>
      <c r="AY2130" s="215" t="s">
        <v>159</v>
      </c>
    </row>
    <row r="2131" spans="2:51" s="12" customFormat="1" ht="13.5">
      <c r="B2131" s="204"/>
      <c r="C2131" s="205"/>
      <c r="D2131" s="206" t="s">
        <v>168</v>
      </c>
      <c r="E2131" s="207" t="s">
        <v>20</v>
      </c>
      <c r="F2131" s="208" t="s">
        <v>2198</v>
      </c>
      <c r="G2131" s="205"/>
      <c r="H2131" s="209" t="s">
        <v>20</v>
      </c>
      <c r="I2131" s="210"/>
      <c r="J2131" s="205"/>
      <c r="K2131" s="205"/>
      <c r="L2131" s="211"/>
      <c r="M2131" s="212"/>
      <c r="N2131" s="213"/>
      <c r="O2131" s="213"/>
      <c r="P2131" s="213"/>
      <c r="Q2131" s="213"/>
      <c r="R2131" s="213"/>
      <c r="S2131" s="213"/>
      <c r="T2131" s="214"/>
      <c r="AT2131" s="215" t="s">
        <v>168</v>
      </c>
      <c r="AU2131" s="215" t="s">
        <v>176</v>
      </c>
      <c r="AV2131" s="12" t="s">
        <v>22</v>
      </c>
      <c r="AW2131" s="12" t="s">
        <v>37</v>
      </c>
      <c r="AX2131" s="12" t="s">
        <v>73</v>
      </c>
      <c r="AY2131" s="215" t="s">
        <v>159</v>
      </c>
    </row>
    <row r="2132" spans="2:51" s="12" customFormat="1" ht="13.5">
      <c r="B2132" s="204"/>
      <c r="C2132" s="205"/>
      <c r="D2132" s="206" t="s">
        <v>168</v>
      </c>
      <c r="E2132" s="207" t="s">
        <v>20</v>
      </c>
      <c r="F2132" s="208" t="s">
        <v>170</v>
      </c>
      <c r="G2132" s="205"/>
      <c r="H2132" s="209" t="s">
        <v>20</v>
      </c>
      <c r="I2132" s="210"/>
      <c r="J2132" s="205"/>
      <c r="K2132" s="205"/>
      <c r="L2132" s="211"/>
      <c r="M2132" s="212"/>
      <c r="N2132" s="213"/>
      <c r="O2132" s="213"/>
      <c r="P2132" s="213"/>
      <c r="Q2132" s="213"/>
      <c r="R2132" s="213"/>
      <c r="S2132" s="213"/>
      <c r="T2132" s="214"/>
      <c r="AT2132" s="215" t="s">
        <v>168</v>
      </c>
      <c r="AU2132" s="215" t="s">
        <v>176</v>
      </c>
      <c r="AV2132" s="12" t="s">
        <v>22</v>
      </c>
      <c r="AW2132" s="12" t="s">
        <v>37</v>
      </c>
      <c r="AX2132" s="12" t="s">
        <v>73</v>
      </c>
      <c r="AY2132" s="215" t="s">
        <v>159</v>
      </c>
    </row>
    <row r="2133" spans="2:51" s="13" customFormat="1" ht="13.5">
      <c r="B2133" s="216"/>
      <c r="C2133" s="217"/>
      <c r="D2133" s="218" t="s">
        <v>168</v>
      </c>
      <c r="E2133" s="219" t="s">
        <v>20</v>
      </c>
      <c r="F2133" s="220" t="s">
        <v>22</v>
      </c>
      <c r="G2133" s="217"/>
      <c r="H2133" s="221">
        <v>1</v>
      </c>
      <c r="I2133" s="222"/>
      <c r="J2133" s="217"/>
      <c r="K2133" s="217"/>
      <c r="L2133" s="223"/>
      <c r="M2133" s="224"/>
      <c r="N2133" s="225"/>
      <c r="O2133" s="225"/>
      <c r="P2133" s="225"/>
      <c r="Q2133" s="225"/>
      <c r="R2133" s="225"/>
      <c r="S2133" s="225"/>
      <c r="T2133" s="226"/>
      <c r="AT2133" s="227" t="s">
        <v>168</v>
      </c>
      <c r="AU2133" s="227" t="s">
        <v>176</v>
      </c>
      <c r="AV2133" s="13" t="s">
        <v>81</v>
      </c>
      <c r="AW2133" s="13" t="s">
        <v>37</v>
      </c>
      <c r="AX2133" s="13" t="s">
        <v>73</v>
      </c>
      <c r="AY2133" s="227" t="s">
        <v>159</v>
      </c>
    </row>
    <row r="2134" spans="2:65" s="1" customFormat="1" ht="22.5" customHeight="1">
      <c r="B2134" s="34"/>
      <c r="C2134" s="192" t="s">
        <v>2199</v>
      </c>
      <c r="D2134" s="192" t="s">
        <v>161</v>
      </c>
      <c r="E2134" s="193" t="s">
        <v>2200</v>
      </c>
      <c r="F2134" s="194" t="s">
        <v>2201</v>
      </c>
      <c r="G2134" s="195" t="s">
        <v>275</v>
      </c>
      <c r="H2134" s="196">
        <v>1</v>
      </c>
      <c r="I2134" s="197"/>
      <c r="J2134" s="198">
        <f>ROUND(I2134*H2134,2)</f>
        <v>0</v>
      </c>
      <c r="K2134" s="194" t="s">
        <v>20</v>
      </c>
      <c r="L2134" s="54"/>
      <c r="M2134" s="199" t="s">
        <v>20</v>
      </c>
      <c r="N2134" s="200" t="s">
        <v>44</v>
      </c>
      <c r="O2134" s="35"/>
      <c r="P2134" s="201">
        <f>O2134*H2134</f>
        <v>0</v>
      </c>
      <c r="Q2134" s="201">
        <v>0</v>
      </c>
      <c r="R2134" s="201">
        <f>Q2134*H2134</f>
        <v>0</v>
      </c>
      <c r="S2134" s="201">
        <v>0</v>
      </c>
      <c r="T2134" s="202">
        <f>S2134*H2134</f>
        <v>0</v>
      </c>
      <c r="AR2134" s="17" t="s">
        <v>255</v>
      </c>
      <c r="AT2134" s="17" t="s">
        <v>161</v>
      </c>
      <c r="AU2134" s="17" t="s">
        <v>176</v>
      </c>
      <c r="AY2134" s="17" t="s">
        <v>159</v>
      </c>
      <c r="BE2134" s="203">
        <f>IF(N2134="základní",J2134,0)</f>
        <v>0</v>
      </c>
      <c r="BF2134" s="203">
        <f>IF(N2134="snížená",J2134,0)</f>
        <v>0</v>
      </c>
      <c r="BG2134" s="203">
        <f>IF(N2134="zákl. přenesená",J2134,0)</f>
        <v>0</v>
      </c>
      <c r="BH2134" s="203">
        <f>IF(N2134="sníž. přenesená",J2134,0)</f>
        <v>0</v>
      </c>
      <c r="BI2134" s="203">
        <f>IF(N2134="nulová",J2134,0)</f>
        <v>0</v>
      </c>
      <c r="BJ2134" s="17" t="s">
        <v>22</v>
      </c>
      <c r="BK2134" s="203">
        <f>ROUND(I2134*H2134,2)</f>
        <v>0</v>
      </c>
      <c r="BL2134" s="17" t="s">
        <v>255</v>
      </c>
      <c r="BM2134" s="17" t="s">
        <v>2202</v>
      </c>
    </row>
    <row r="2135" spans="2:51" s="12" customFormat="1" ht="13.5">
      <c r="B2135" s="204"/>
      <c r="C2135" s="205"/>
      <c r="D2135" s="206" t="s">
        <v>168</v>
      </c>
      <c r="E2135" s="207" t="s">
        <v>20</v>
      </c>
      <c r="F2135" s="208" t="s">
        <v>2197</v>
      </c>
      <c r="G2135" s="205"/>
      <c r="H2135" s="209" t="s">
        <v>20</v>
      </c>
      <c r="I2135" s="210"/>
      <c r="J2135" s="205"/>
      <c r="K2135" s="205"/>
      <c r="L2135" s="211"/>
      <c r="M2135" s="212"/>
      <c r="N2135" s="213"/>
      <c r="O2135" s="213"/>
      <c r="P2135" s="213"/>
      <c r="Q2135" s="213"/>
      <c r="R2135" s="213"/>
      <c r="S2135" s="213"/>
      <c r="T2135" s="214"/>
      <c r="AT2135" s="215" t="s">
        <v>168</v>
      </c>
      <c r="AU2135" s="215" t="s">
        <v>176</v>
      </c>
      <c r="AV2135" s="12" t="s">
        <v>22</v>
      </c>
      <c r="AW2135" s="12" t="s">
        <v>37</v>
      </c>
      <c r="AX2135" s="12" t="s">
        <v>73</v>
      </c>
      <c r="AY2135" s="215" t="s">
        <v>159</v>
      </c>
    </row>
    <row r="2136" spans="2:51" s="12" customFormat="1" ht="13.5">
      <c r="B2136" s="204"/>
      <c r="C2136" s="205"/>
      <c r="D2136" s="206" t="s">
        <v>168</v>
      </c>
      <c r="E2136" s="207" t="s">
        <v>20</v>
      </c>
      <c r="F2136" s="208" t="s">
        <v>170</v>
      </c>
      <c r="G2136" s="205"/>
      <c r="H2136" s="209" t="s">
        <v>20</v>
      </c>
      <c r="I2136" s="210"/>
      <c r="J2136" s="205"/>
      <c r="K2136" s="205"/>
      <c r="L2136" s="211"/>
      <c r="M2136" s="212"/>
      <c r="N2136" s="213"/>
      <c r="O2136" s="213"/>
      <c r="P2136" s="213"/>
      <c r="Q2136" s="213"/>
      <c r="R2136" s="213"/>
      <c r="S2136" s="213"/>
      <c r="T2136" s="214"/>
      <c r="AT2136" s="215" t="s">
        <v>168</v>
      </c>
      <c r="AU2136" s="215" t="s">
        <v>176</v>
      </c>
      <c r="AV2136" s="12" t="s">
        <v>22</v>
      </c>
      <c r="AW2136" s="12" t="s">
        <v>37</v>
      </c>
      <c r="AX2136" s="12" t="s">
        <v>73</v>
      </c>
      <c r="AY2136" s="215" t="s">
        <v>159</v>
      </c>
    </row>
    <row r="2137" spans="2:51" s="12" customFormat="1" ht="13.5">
      <c r="B2137" s="204"/>
      <c r="C2137" s="205"/>
      <c r="D2137" s="206" t="s">
        <v>168</v>
      </c>
      <c r="E2137" s="207" t="s">
        <v>20</v>
      </c>
      <c r="F2137" s="208" t="s">
        <v>2144</v>
      </c>
      <c r="G2137" s="205"/>
      <c r="H2137" s="209" t="s">
        <v>20</v>
      </c>
      <c r="I2137" s="210"/>
      <c r="J2137" s="205"/>
      <c r="K2137" s="205"/>
      <c r="L2137" s="211"/>
      <c r="M2137" s="212"/>
      <c r="N2137" s="213"/>
      <c r="O2137" s="213"/>
      <c r="P2137" s="213"/>
      <c r="Q2137" s="213"/>
      <c r="R2137" s="213"/>
      <c r="S2137" s="213"/>
      <c r="T2137" s="214"/>
      <c r="AT2137" s="215" t="s">
        <v>168</v>
      </c>
      <c r="AU2137" s="215" t="s">
        <v>176</v>
      </c>
      <c r="AV2137" s="12" t="s">
        <v>22</v>
      </c>
      <c r="AW2137" s="12" t="s">
        <v>37</v>
      </c>
      <c r="AX2137" s="12" t="s">
        <v>73</v>
      </c>
      <c r="AY2137" s="215" t="s">
        <v>159</v>
      </c>
    </row>
    <row r="2138" spans="2:51" s="13" customFormat="1" ht="13.5">
      <c r="B2138" s="216"/>
      <c r="C2138" s="217"/>
      <c r="D2138" s="206" t="s">
        <v>168</v>
      </c>
      <c r="E2138" s="240" t="s">
        <v>20</v>
      </c>
      <c r="F2138" s="238" t="s">
        <v>22</v>
      </c>
      <c r="G2138" s="217"/>
      <c r="H2138" s="239">
        <v>1</v>
      </c>
      <c r="I2138" s="222"/>
      <c r="J2138" s="217"/>
      <c r="K2138" s="217"/>
      <c r="L2138" s="223"/>
      <c r="M2138" s="224"/>
      <c r="N2138" s="225"/>
      <c r="O2138" s="225"/>
      <c r="P2138" s="225"/>
      <c r="Q2138" s="225"/>
      <c r="R2138" s="225"/>
      <c r="S2138" s="225"/>
      <c r="T2138" s="226"/>
      <c r="AT2138" s="227" t="s">
        <v>168</v>
      </c>
      <c r="AU2138" s="227" t="s">
        <v>176</v>
      </c>
      <c r="AV2138" s="13" t="s">
        <v>81</v>
      </c>
      <c r="AW2138" s="13" t="s">
        <v>37</v>
      </c>
      <c r="AX2138" s="13" t="s">
        <v>73</v>
      </c>
      <c r="AY2138" s="227" t="s">
        <v>159</v>
      </c>
    </row>
    <row r="2139" spans="2:63" s="11" customFormat="1" ht="22.35" customHeight="1">
      <c r="B2139" s="175"/>
      <c r="C2139" s="176"/>
      <c r="D2139" s="189" t="s">
        <v>72</v>
      </c>
      <c r="E2139" s="190" t="s">
        <v>2203</v>
      </c>
      <c r="F2139" s="190" t="s">
        <v>2204</v>
      </c>
      <c r="G2139" s="176"/>
      <c r="H2139" s="176"/>
      <c r="I2139" s="179"/>
      <c r="J2139" s="191">
        <f>BK2139</f>
        <v>0</v>
      </c>
      <c r="K2139" s="176"/>
      <c r="L2139" s="181"/>
      <c r="M2139" s="182"/>
      <c r="N2139" s="183"/>
      <c r="O2139" s="183"/>
      <c r="P2139" s="184">
        <f>SUM(P2140:P2172)</f>
        <v>0</v>
      </c>
      <c r="Q2139" s="183"/>
      <c r="R2139" s="184">
        <f>SUM(R2140:R2172)</f>
        <v>0.04893749999999999</v>
      </c>
      <c r="S2139" s="183"/>
      <c r="T2139" s="185">
        <f>SUM(T2140:T2172)</f>
        <v>0</v>
      </c>
      <c r="AR2139" s="186" t="s">
        <v>81</v>
      </c>
      <c r="AT2139" s="187" t="s">
        <v>72</v>
      </c>
      <c r="AU2139" s="187" t="s">
        <v>81</v>
      </c>
      <c r="AY2139" s="186" t="s">
        <v>159</v>
      </c>
      <c r="BK2139" s="188">
        <f>SUM(BK2140:BK2172)</f>
        <v>0</v>
      </c>
    </row>
    <row r="2140" spans="2:65" s="1" customFormat="1" ht="31.5" customHeight="1">
      <c r="B2140" s="34"/>
      <c r="C2140" s="192" t="s">
        <v>2205</v>
      </c>
      <c r="D2140" s="192" t="s">
        <v>161</v>
      </c>
      <c r="E2140" s="193" t="s">
        <v>2206</v>
      </c>
      <c r="F2140" s="194" t="s">
        <v>2207</v>
      </c>
      <c r="G2140" s="195" t="s">
        <v>489</v>
      </c>
      <c r="H2140" s="196">
        <v>35.7</v>
      </c>
      <c r="I2140" s="197"/>
      <c r="J2140" s="198">
        <f>ROUND(I2140*H2140,2)</f>
        <v>0</v>
      </c>
      <c r="K2140" s="194" t="s">
        <v>20</v>
      </c>
      <c r="L2140" s="54"/>
      <c r="M2140" s="199" t="s">
        <v>20</v>
      </c>
      <c r="N2140" s="200" t="s">
        <v>44</v>
      </c>
      <c r="O2140" s="35"/>
      <c r="P2140" s="201">
        <f>O2140*H2140</f>
        <v>0</v>
      </c>
      <c r="Q2140" s="201">
        <v>0</v>
      </c>
      <c r="R2140" s="201">
        <f>Q2140*H2140</f>
        <v>0</v>
      </c>
      <c r="S2140" s="201">
        <v>0</v>
      </c>
      <c r="T2140" s="202">
        <f>S2140*H2140</f>
        <v>0</v>
      </c>
      <c r="AR2140" s="17" t="s">
        <v>255</v>
      </c>
      <c r="AT2140" s="17" t="s">
        <v>161</v>
      </c>
      <c r="AU2140" s="17" t="s">
        <v>176</v>
      </c>
      <c r="AY2140" s="17" t="s">
        <v>159</v>
      </c>
      <c r="BE2140" s="203">
        <f>IF(N2140="základní",J2140,0)</f>
        <v>0</v>
      </c>
      <c r="BF2140" s="203">
        <f>IF(N2140="snížená",J2140,0)</f>
        <v>0</v>
      </c>
      <c r="BG2140" s="203">
        <f>IF(N2140="zákl. přenesená",J2140,0)</f>
        <v>0</v>
      </c>
      <c r="BH2140" s="203">
        <f>IF(N2140="sníž. přenesená",J2140,0)</f>
        <v>0</v>
      </c>
      <c r="BI2140" s="203">
        <f>IF(N2140="nulová",J2140,0)</f>
        <v>0</v>
      </c>
      <c r="BJ2140" s="17" t="s">
        <v>22</v>
      </c>
      <c r="BK2140" s="203">
        <f>ROUND(I2140*H2140,2)</f>
        <v>0</v>
      </c>
      <c r="BL2140" s="17" t="s">
        <v>255</v>
      </c>
      <c r="BM2140" s="17" t="s">
        <v>2208</v>
      </c>
    </row>
    <row r="2141" spans="2:51" s="12" customFormat="1" ht="13.5">
      <c r="B2141" s="204"/>
      <c r="C2141" s="205"/>
      <c r="D2141" s="206" t="s">
        <v>168</v>
      </c>
      <c r="E2141" s="207" t="s">
        <v>20</v>
      </c>
      <c r="F2141" s="208" t="s">
        <v>2209</v>
      </c>
      <c r="G2141" s="205"/>
      <c r="H2141" s="209" t="s">
        <v>20</v>
      </c>
      <c r="I2141" s="210"/>
      <c r="J2141" s="205"/>
      <c r="K2141" s="205"/>
      <c r="L2141" s="211"/>
      <c r="M2141" s="212"/>
      <c r="N2141" s="213"/>
      <c r="O2141" s="213"/>
      <c r="P2141" s="213"/>
      <c r="Q2141" s="213"/>
      <c r="R2141" s="213"/>
      <c r="S2141" s="213"/>
      <c r="T2141" s="214"/>
      <c r="AT2141" s="215" t="s">
        <v>168</v>
      </c>
      <c r="AU2141" s="215" t="s">
        <v>176</v>
      </c>
      <c r="AV2141" s="12" t="s">
        <v>22</v>
      </c>
      <c r="AW2141" s="12" t="s">
        <v>37</v>
      </c>
      <c r="AX2141" s="12" t="s">
        <v>73</v>
      </c>
      <c r="AY2141" s="215" t="s">
        <v>159</v>
      </c>
    </row>
    <row r="2142" spans="2:51" s="12" customFormat="1" ht="13.5">
      <c r="B2142" s="204"/>
      <c r="C2142" s="205"/>
      <c r="D2142" s="206" t="s">
        <v>168</v>
      </c>
      <c r="E2142" s="207" t="s">
        <v>20</v>
      </c>
      <c r="F2142" s="208" t="s">
        <v>170</v>
      </c>
      <c r="G2142" s="205"/>
      <c r="H2142" s="209" t="s">
        <v>20</v>
      </c>
      <c r="I2142" s="210"/>
      <c r="J2142" s="205"/>
      <c r="K2142" s="205"/>
      <c r="L2142" s="211"/>
      <c r="M2142" s="212"/>
      <c r="N2142" s="213"/>
      <c r="O2142" s="213"/>
      <c r="P2142" s="213"/>
      <c r="Q2142" s="213"/>
      <c r="R2142" s="213"/>
      <c r="S2142" s="213"/>
      <c r="T2142" s="214"/>
      <c r="AT2142" s="215" t="s">
        <v>168</v>
      </c>
      <c r="AU2142" s="215" t="s">
        <v>176</v>
      </c>
      <c r="AV2142" s="12" t="s">
        <v>22</v>
      </c>
      <c r="AW2142" s="12" t="s">
        <v>37</v>
      </c>
      <c r="AX2142" s="12" t="s">
        <v>73</v>
      </c>
      <c r="AY2142" s="215" t="s">
        <v>159</v>
      </c>
    </row>
    <row r="2143" spans="2:51" s="13" customFormat="1" ht="13.5">
      <c r="B2143" s="216"/>
      <c r="C2143" s="217"/>
      <c r="D2143" s="218" t="s">
        <v>168</v>
      </c>
      <c r="E2143" s="219" t="s">
        <v>20</v>
      </c>
      <c r="F2143" s="220" t="s">
        <v>2210</v>
      </c>
      <c r="G2143" s="217"/>
      <c r="H2143" s="221">
        <v>35.7</v>
      </c>
      <c r="I2143" s="222"/>
      <c r="J2143" s="217"/>
      <c r="K2143" s="217"/>
      <c r="L2143" s="223"/>
      <c r="M2143" s="224"/>
      <c r="N2143" s="225"/>
      <c r="O2143" s="225"/>
      <c r="P2143" s="225"/>
      <c r="Q2143" s="225"/>
      <c r="R2143" s="225"/>
      <c r="S2143" s="225"/>
      <c r="T2143" s="226"/>
      <c r="AT2143" s="227" t="s">
        <v>168</v>
      </c>
      <c r="AU2143" s="227" t="s">
        <v>176</v>
      </c>
      <c r="AV2143" s="13" t="s">
        <v>81</v>
      </c>
      <c r="AW2143" s="13" t="s">
        <v>37</v>
      </c>
      <c r="AX2143" s="13" t="s">
        <v>73</v>
      </c>
      <c r="AY2143" s="227" t="s">
        <v>159</v>
      </c>
    </row>
    <row r="2144" spans="2:65" s="1" customFormat="1" ht="31.5" customHeight="1">
      <c r="B2144" s="34"/>
      <c r="C2144" s="192" t="s">
        <v>2211</v>
      </c>
      <c r="D2144" s="192" t="s">
        <v>161</v>
      </c>
      <c r="E2144" s="193" t="s">
        <v>2212</v>
      </c>
      <c r="F2144" s="194" t="s">
        <v>2213</v>
      </c>
      <c r="G2144" s="195" t="s">
        <v>489</v>
      </c>
      <c r="H2144" s="196">
        <v>11.76</v>
      </c>
      <c r="I2144" s="197"/>
      <c r="J2144" s="198">
        <f>ROUND(I2144*H2144,2)</f>
        <v>0</v>
      </c>
      <c r="K2144" s="194" t="s">
        <v>20</v>
      </c>
      <c r="L2144" s="54"/>
      <c r="M2144" s="199" t="s">
        <v>20</v>
      </c>
      <c r="N2144" s="200" t="s">
        <v>44</v>
      </c>
      <c r="O2144" s="35"/>
      <c r="P2144" s="201">
        <f>O2144*H2144</f>
        <v>0</v>
      </c>
      <c r="Q2144" s="201">
        <v>0</v>
      </c>
      <c r="R2144" s="201">
        <f>Q2144*H2144</f>
        <v>0</v>
      </c>
      <c r="S2144" s="201">
        <v>0</v>
      </c>
      <c r="T2144" s="202">
        <f>S2144*H2144</f>
        <v>0</v>
      </c>
      <c r="AR2144" s="17" t="s">
        <v>255</v>
      </c>
      <c r="AT2144" s="17" t="s">
        <v>161</v>
      </c>
      <c r="AU2144" s="17" t="s">
        <v>176</v>
      </c>
      <c r="AY2144" s="17" t="s">
        <v>159</v>
      </c>
      <c r="BE2144" s="203">
        <f>IF(N2144="základní",J2144,0)</f>
        <v>0</v>
      </c>
      <c r="BF2144" s="203">
        <f>IF(N2144="snížená",J2144,0)</f>
        <v>0</v>
      </c>
      <c r="BG2144" s="203">
        <f>IF(N2144="zákl. přenesená",J2144,0)</f>
        <v>0</v>
      </c>
      <c r="BH2144" s="203">
        <f>IF(N2144="sníž. přenesená",J2144,0)</f>
        <v>0</v>
      </c>
      <c r="BI2144" s="203">
        <f>IF(N2144="nulová",J2144,0)</f>
        <v>0</v>
      </c>
      <c r="BJ2144" s="17" t="s">
        <v>22</v>
      </c>
      <c r="BK2144" s="203">
        <f>ROUND(I2144*H2144,2)</f>
        <v>0</v>
      </c>
      <c r="BL2144" s="17" t="s">
        <v>255</v>
      </c>
      <c r="BM2144" s="17" t="s">
        <v>2214</v>
      </c>
    </row>
    <row r="2145" spans="2:51" s="12" customFormat="1" ht="13.5">
      <c r="B2145" s="204"/>
      <c r="C2145" s="205"/>
      <c r="D2145" s="206" t="s">
        <v>168</v>
      </c>
      <c r="E2145" s="207" t="s">
        <v>20</v>
      </c>
      <c r="F2145" s="208" t="s">
        <v>2209</v>
      </c>
      <c r="G2145" s="205"/>
      <c r="H2145" s="209" t="s">
        <v>20</v>
      </c>
      <c r="I2145" s="210"/>
      <c r="J2145" s="205"/>
      <c r="K2145" s="205"/>
      <c r="L2145" s="211"/>
      <c r="M2145" s="212"/>
      <c r="N2145" s="213"/>
      <c r="O2145" s="213"/>
      <c r="P2145" s="213"/>
      <c r="Q2145" s="213"/>
      <c r="R2145" s="213"/>
      <c r="S2145" s="213"/>
      <c r="T2145" s="214"/>
      <c r="AT2145" s="215" t="s">
        <v>168</v>
      </c>
      <c r="AU2145" s="215" t="s">
        <v>176</v>
      </c>
      <c r="AV2145" s="12" t="s">
        <v>22</v>
      </c>
      <c r="AW2145" s="12" t="s">
        <v>37</v>
      </c>
      <c r="AX2145" s="12" t="s">
        <v>73</v>
      </c>
      <c r="AY2145" s="215" t="s">
        <v>159</v>
      </c>
    </row>
    <row r="2146" spans="2:51" s="12" customFormat="1" ht="13.5">
      <c r="B2146" s="204"/>
      <c r="C2146" s="205"/>
      <c r="D2146" s="206" t="s">
        <v>168</v>
      </c>
      <c r="E2146" s="207" t="s">
        <v>20</v>
      </c>
      <c r="F2146" s="208" t="s">
        <v>170</v>
      </c>
      <c r="G2146" s="205"/>
      <c r="H2146" s="209" t="s">
        <v>20</v>
      </c>
      <c r="I2146" s="210"/>
      <c r="J2146" s="205"/>
      <c r="K2146" s="205"/>
      <c r="L2146" s="211"/>
      <c r="M2146" s="212"/>
      <c r="N2146" s="213"/>
      <c r="O2146" s="213"/>
      <c r="P2146" s="213"/>
      <c r="Q2146" s="213"/>
      <c r="R2146" s="213"/>
      <c r="S2146" s="213"/>
      <c r="T2146" s="214"/>
      <c r="AT2146" s="215" t="s">
        <v>168</v>
      </c>
      <c r="AU2146" s="215" t="s">
        <v>176</v>
      </c>
      <c r="AV2146" s="12" t="s">
        <v>22</v>
      </c>
      <c r="AW2146" s="12" t="s">
        <v>37</v>
      </c>
      <c r="AX2146" s="12" t="s">
        <v>73</v>
      </c>
      <c r="AY2146" s="215" t="s">
        <v>159</v>
      </c>
    </row>
    <row r="2147" spans="2:51" s="13" customFormat="1" ht="13.5">
      <c r="B2147" s="216"/>
      <c r="C2147" s="217"/>
      <c r="D2147" s="218" t="s">
        <v>168</v>
      </c>
      <c r="E2147" s="219" t="s">
        <v>20</v>
      </c>
      <c r="F2147" s="220" t="s">
        <v>2215</v>
      </c>
      <c r="G2147" s="217"/>
      <c r="H2147" s="221">
        <v>11.76</v>
      </c>
      <c r="I2147" s="222"/>
      <c r="J2147" s="217"/>
      <c r="K2147" s="217"/>
      <c r="L2147" s="223"/>
      <c r="M2147" s="224"/>
      <c r="N2147" s="225"/>
      <c r="O2147" s="225"/>
      <c r="P2147" s="225"/>
      <c r="Q2147" s="225"/>
      <c r="R2147" s="225"/>
      <c r="S2147" s="225"/>
      <c r="T2147" s="226"/>
      <c r="AT2147" s="227" t="s">
        <v>168</v>
      </c>
      <c r="AU2147" s="227" t="s">
        <v>176</v>
      </c>
      <c r="AV2147" s="13" t="s">
        <v>81</v>
      </c>
      <c r="AW2147" s="13" t="s">
        <v>37</v>
      </c>
      <c r="AX2147" s="13" t="s">
        <v>73</v>
      </c>
      <c r="AY2147" s="227" t="s">
        <v>159</v>
      </c>
    </row>
    <row r="2148" spans="2:65" s="1" customFormat="1" ht="31.5" customHeight="1">
      <c r="B2148" s="34"/>
      <c r="C2148" s="192" t="s">
        <v>2216</v>
      </c>
      <c r="D2148" s="192" t="s">
        <v>161</v>
      </c>
      <c r="E2148" s="193" t="s">
        <v>2217</v>
      </c>
      <c r="F2148" s="194" t="s">
        <v>2218</v>
      </c>
      <c r="G2148" s="195" t="s">
        <v>489</v>
      </c>
      <c r="H2148" s="196">
        <v>8.4</v>
      </c>
      <c r="I2148" s="197"/>
      <c r="J2148" s="198">
        <f>ROUND(I2148*H2148,2)</f>
        <v>0</v>
      </c>
      <c r="K2148" s="194" t="s">
        <v>20</v>
      </c>
      <c r="L2148" s="54"/>
      <c r="M2148" s="199" t="s">
        <v>20</v>
      </c>
      <c r="N2148" s="200" t="s">
        <v>44</v>
      </c>
      <c r="O2148" s="35"/>
      <c r="P2148" s="201">
        <f>O2148*H2148</f>
        <v>0</v>
      </c>
      <c r="Q2148" s="201">
        <v>0.00015</v>
      </c>
      <c r="R2148" s="201">
        <f>Q2148*H2148</f>
        <v>0.0012599999999999998</v>
      </c>
      <c r="S2148" s="201">
        <v>0</v>
      </c>
      <c r="T2148" s="202">
        <f>S2148*H2148</f>
        <v>0</v>
      </c>
      <c r="AR2148" s="17" t="s">
        <v>255</v>
      </c>
      <c r="AT2148" s="17" t="s">
        <v>161</v>
      </c>
      <c r="AU2148" s="17" t="s">
        <v>176</v>
      </c>
      <c r="AY2148" s="17" t="s">
        <v>159</v>
      </c>
      <c r="BE2148" s="203">
        <f>IF(N2148="základní",J2148,0)</f>
        <v>0</v>
      </c>
      <c r="BF2148" s="203">
        <f>IF(N2148="snížená",J2148,0)</f>
        <v>0</v>
      </c>
      <c r="BG2148" s="203">
        <f>IF(N2148="zákl. přenesená",J2148,0)</f>
        <v>0</v>
      </c>
      <c r="BH2148" s="203">
        <f>IF(N2148="sníž. přenesená",J2148,0)</f>
        <v>0</v>
      </c>
      <c r="BI2148" s="203">
        <f>IF(N2148="nulová",J2148,0)</f>
        <v>0</v>
      </c>
      <c r="BJ2148" s="17" t="s">
        <v>22</v>
      </c>
      <c r="BK2148" s="203">
        <f>ROUND(I2148*H2148,2)</f>
        <v>0</v>
      </c>
      <c r="BL2148" s="17" t="s">
        <v>255</v>
      </c>
      <c r="BM2148" s="17" t="s">
        <v>2219</v>
      </c>
    </row>
    <row r="2149" spans="2:51" s="12" customFormat="1" ht="13.5">
      <c r="B2149" s="204"/>
      <c r="C2149" s="205"/>
      <c r="D2149" s="206" t="s">
        <v>168</v>
      </c>
      <c r="E2149" s="207" t="s">
        <v>20</v>
      </c>
      <c r="F2149" s="208" t="s">
        <v>2209</v>
      </c>
      <c r="G2149" s="205"/>
      <c r="H2149" s="209" t="s">
        <v>20</v>
      </c>
      <c r="I2149" s="210"/>
      <c r="J2149" s="205"/>
      <c r="K2149" s="205"/>
      <c r="L2149" s="211"/>
      <c r="M2149" s="212"/>
      <c r="N2149" s="213"/>
      <c r="O2149" s="213"/>
      <c r="P2149" s="213"/>
      <c r="Q2149" s="213"/>
      <c r="R2149" s="213"/>
      <c r="S2149" s="213"/>
      <c r="T2149" s="214"/>
      <c r="AT2149" s="215" t="s">
        <v>168</v>
      </c>
      <c r="AU2149" s="215" t="s">
        <v>176</v>
      </c>
      <c r="AV2149" s="12" t="s">
        <v>22</v>
      </c>
      <c r="AW2149" s="12" t="s">
        <v>37</v>
      </c>
      <c r="AX2149" s="12" t="s">
        <v>73</v>
      </c>
      <c r="AY2149" s="215" t="s">
        <v>159</v>
      </c>
    </row>
    <row r="2150" spans="2:51" s="12" customFormat="1" ht="13.5">
      <c r="B2150" s="204"/>
      <c r="C2150" s="205"/>
      <c r="D2150" s="206" t="s">
        <v>168</v>
      </c>
      <c r="E2150" s="207" t="s">
        <v>20</v>
      </c>
      <c r="F2150" s="208" t="s">
        <v>170</v>
      </c>
      <c r="G2150" s="205"/>
      <c r="H2150" s="209" t="s">
        <v>20</v>
      </c>
      <c r="I2150" s="210"/>
      <c r="J2150" s="205"/>
      <c r="K2150" s="205"/>
      <c r="L2150" s="211"/>
      <c r="M2150" s="212"/>
      <c r="N2150" s="213"/>
      <c r="O2150" s="213"/>
      <c r="P2150" s="213"/>
      <c r="Q2150" s="213"/>
      <c r="R2150" s="213"/>
      <c r="S2150" s="213"/>
      <c r="T2150" s="214"/>
      <c r="AT2150" s="215" t="s">
        <v>168</v>
      </c>
      <c r="AU2150" s="215" t="s">
        <v>176</v>
      </c>
      <c r="AV2150" s="12" t="s">
        <v>22</v>
      </c>
      <c r="AW2150" s="12" t="s">
        <v>37</v>
      </c>
      <c r="AX2150" s="12" t="s">
        <v>73</v>
      </c>
      <c r="AY2150" s="215" t="s">
        <v>159</v>
      </c>
    </row>
    <row r="2151" spans="2:51" s="13" customFormat="1" ht="13.5">
      <c r="B2151" s="216"/>
      <c r="C2151" s="217"/>
      <c r="D2151" s="218" t="s">
        <v>168</v>
      </c>
      <c r="E2151" s="219" t="s">
        <v>20</v>
      </c>
      <c r="F2151" s="220" t="s">
        <v>2220</v>
      </c>
      <c r="G2151" s="217"/>
      <c r="H2151" s="221">
        <v>8.4</v>
      </c>
      <c r="I2151" s="222"/>
      <c r="J2151" s="217"/>
      <c r="K2151" s="217"/>
      <c r="L2151" s="223"/>
      <c r="M2151" s="224"/>
      <c r="N2151" s="225"/>
      <c r="O2151" s="225"/>
      <c r="P2151" s="225"/>
      <c r="Q2151" s="225"/>
      <c r="R2151" s="225"/>
      <c r="S2151" s="225"/>
      <c r="T2151" s="226"/>
      <c r="AT2151" s="227" t="s">
        <v>168</v>
      </c>
      <c r="AU2151" s="227" t="s">
        <v>176</v>
      </c>
      <c r="AV2151" s="13" t="s">
        <v>81</v>
      </c>
      <c r="AW2151" s="13" t="s">
        <v>37</v>
      </c>
      <c r="AX2151" s="13" t="s">
        <v>73</v>
      </c>
      <c r="AY2151" s="227" t="s">
        <v>159</v>
      </c>
    </row>
    <row r="2152" spans="2:65" s="1" customFormat="1" ht="22.5" customHeight="1">
      <c r="B2152" s="34"/>
      <c r="C2152" s="192" t="s">
        <v>2221</v>
      </c>
      <c r="D2152" s="192" t="s">
        <v>161</v>
      </c>
      <c r="E2152" s="193" t="s">
        <v>2222</v>
      </c>
      <c r="F2152" s="194" t="s">
        <v>2223</v>
      </c>
      <c r="G2152" s="195" t="s">
        <v>2224</v>
      </c>
      <c r="H2152" s="196">
        <v>1</v>
      </c>
      <c r="I2152" s="197"/>
      <c r="J2152" s="198">
        <f>ROUND(I2152*H2152,2)</f>
        <v>0</v>
      </c>
      <c r="K2152" s="194" t="s">
        <v>20</v>
      </c>
      <c r="L2152" s="54"/>
      <c r="M2152" s="199" t="s">
        <v>20</v>
      </c>
      <c r="N2152" s="200" t="s">
        <v>44</v>
      </c>
      <c r="O2152" s="35"/>
      <c r="P2152" s="201">
        <f>O2152*H2152</f>
        <v>0</v>
      </c>
      <c r="Q2152" s="201">
        <v>0</v>
      </c>
      <c r="R2152" s="201">
        <f>Q2152*H2152</f>
        <v>0</v>
      </c>
      <c r="S2152" s="201">
        <v>0</v>
      </c>
      <c r="T2152" s="202">
        <f>S2152*H2152</f>
        <v>0</v>
      </c>
      <c r="AR2152" s="17" t="s">
        <v>255</v>
      </c>
      <c r="AT2152" s="17" t="s">
        <v>161</v>
      </c>
      <c r="AU2152" s="17" t="s">
        <v>176</v>
      </c>
      <c r="AY2152" s="17" t="s">
        <v>159</v>
      </c>
      <c r="BE2152" s="203">
        <f>IF(N2152="základní",J2152,0)</f>
        <v>0</v>
      </c>
      <c r="BF2152" s="203">
        <f>IF(N2152="snížená",J2152,0)</f>
        <v>0</v>
      </c>
      <c r="BG2152" s="203">
        <f>IF(N2152="zákl. přenesená",J2152,0)</f>
        <v>0</v>
      </c>
      <c r="BH2152" s="203">
        <f>IF(N2152="sníž. přenesená",J2152,0)</f>
        <v>0</v>
      </c>
      <c r="BI2152" s="203">
        <f>IF(N2152="nulová",J2152,0)</f>
        <v>0</v>
      </c>
      <c r="BJ2152" s="17" t="s">
        <v>22</v>
      </c>
      <c r="BK2152" s="203">
        <f>ROUND(I2152*H2152,2)</f>
        <v>0</v>
      </c>
      <c r="BL2152" s="17" t="s">
        <v>255</v>
      </c>
      <c r="BM2152" s="17" t="s">
        <v>2225</v>
      </c>
    </row>
    <row r="2153" spans="2:51" s="12" customFormat="1" ht="13.5">
      <c r="B2153" s="204"/>
      <c r="C2153" s="205"/>
      <c r="D2153" s="206" t="s">
        <v>168</v>
      </c>
      <c r="E2153" s="207" t="s">
        <v>20</v>
      </c>
      <c r="F2153" s="208" t="s">
        <v>2209</v>
      </c>
      <c r="G2153" s="205"/>
      <c r="H2153" s="209" t="s">
        <v>20</v>
      </c>
      <c r="I2153" s="210"/>
      <c r="J2153" s="205"/>
      <c r="K2153" s="205"/>
      <c r="L2153" s="211"/>
      <c r="M2153" s="212"/>
      <c r="N2153" s="213"/>
      <c r="O2153" s="213"/>
      <c r="P2153" s="213"/>
      <c r="Q2153" s="213"/>
      <c r="R2153" s="213"/>
      <c r="S2153" s="213"/>
      <c r="T2153" s="214"/>
      <c r="AT2153" s="215" t="s">
        <v>168</v>
      </c>
      <c r="AU2153" s="215" t="s">
        <v>176</v>
      </c>
      <c r="AV2153" s="12" t="s">
        <v>22</v>
      </c>
      <c r="AW2153" s="12" t="s">
        <v>37</v>
      </c>
      <c r="AX2153" s="12" t="s">
        <v>73</v>
      </c>
      <c r="AY2153" s="215" t="s">
        <v>159</v>
      </c>
    </row>
    <row r="2154" spans="2:51" s="12" customFormat="1" ht="13.5">
      <c r="B2154" s="204"/>
      <c r="C2154" s="205"/>
      <c r="D2154" s="206" t="s">
        <v>168</v>
      </c>
      <c r="E2154" s="207" t="s">
        <v>20</v>
      </c>
      <c r="F2154" s="208" t="s">
        <v>170</v>
      </c>
      <c r="G2154" s="205"/>
      <c r="H2154" s="209" t="s">
        <v>20</v>
      </c>
      <c r="I2154" s="210"/>
      <c r="J2154" s="205"/>
      <c r="K2154" s="205"/>
      <c r="L2154" s="211"/>
      <c r="M2154" s="212"/>
      <c r="N2154" s="213"/>
      <c r="O2154" s="213"/>
      <c r="P2154" s="213"/>
      <c r="Q2154" s="213"/>
      <c r="R2154" s="213"/>
      <c r="S2154" s="213"/>
      <c r="T2154" s="214"/>
      <c r="AT2154" s="215" t="s">
        <v>168</v>
      </c>
      <c r="AU2154" s="215" t="s">
        <v>176</v>
      </c>
      <c r="AV2154" s="12" t="s">
        <v>22</v>
      </c>
      <c r="AW2154" s="12" t="s">
        <v>37</v>
      </c>
      <c r="AX2154" s="12" t="s">
        <v>73</v>
      </c>
      <c r="AY2154" s="215" t="s">
        <v>159</v>
      </c>
    </row>
    <row r="2155" spans="2:51" s="12" customFormat="1" ht="13.5">
      <c r="B2155" s="204"/>
      <c r="C2155" s="205"/>
      <c r="D2155" s="206" t="s">
        <v>168</v>
      </c>
      <c r="E2155" s="207" t="s">
        <v>20</v>
      </c>
      <c r="F2155" s="208" t="s">
        <v>2226</v>
      </c>
      <c r="G2155" s="205"/>
      <c r="H2155" s="209" t="s">
        <v>20</v>
      </c>
      <c r="I2155" s="210"/>
      <c r="J2155" s="205"/>
      <c r="K2155" s="205"/>
      <c r="L2155" s="211"/>
      <c r="M2155" s="212"/>
      <c r="N2155" s="213"/>
      <c r="O2155" s="213"/>
      <c r="P2155" s="213"/>
      <c r="Q2155" s="213"/>
      <c r="R2155" s="213"/>
      <c r="S2155" s="213"/>
      <c r="T2155" s="214"/>
      <c r="AT2155" s="215" t="s">
        <v>168</v>
      </c>
      <c r="AU2155" s="215" t="s">
        <v>176</v>
      </c>
      <c r="AV2155" s="12" t="s">
        <v>22</v>
      </c>
      <c r="AW2155" s="12" t="s">
        <v>37</v>
      </c>
      <c r="AX2155" s="12" t="s">
        <v>73</v>
      </c>
      <c r="AY2155" s="215" t="s">
        <v>159</v>
      </c>
    </row>
    <row r="2156" spans="2:51" s="12" customFormat="1" ht="13.5">
      <c r="B2156" s="204"/>
      <c r="C2156" s="205"/>
      <c r="D2156" s="206" t="s">
        <v>168</v>
      </c>
      <c r="E2156" s="207" t="s">
        <v>20</v>
      </c>
      <c r="F2156" s="208" t="s">
        <v>2227</v>
      </c>
      <c r="G2156" s="205"/>
      <c r="H2156" s="209" t="s">
        <v>20</v>
      </c>
      <c r="I2156" s="210"/>
      <c r="J2156" s="205"/>
      <c r="K2156" s="205"/>
      <c r="L2156" s="211"/>
      <c r="M2156" s="212"/>
      <c r="N2156" s="213"/>
      <c r="O2156" s="213"/>
      <c r="P2156" s="213"/>
      <c r="Q2156" s="213"/>
      <c r="R2156" s="213"/>
      <c r="S2156" s="213"/>
      <c r="T2156" s="214"/>
      <c r="AT2156" s="215" t="s">
        <v>168</v>
      </c>
      <c r="AU2156" s="215" t="s">
        <v>176</v>
      </c>
      <c r="AV2156" s="12" t="s">
        <v>22</v>
      </c>
      <c r="AW2156" s="12" t="s">
        <v>37</v>
      </c>
      <c r="AX2156" s="12" t="s">
        <v>73</v>
      </c>
      <c r="AY2156" s="215" t="s">
        <v>159</v>
      </c>
    </row>
    <row r="2157" spans="2:51" s="12" customFormat="1" ht="13.5">
      <c r="B2157" s="204"/>
      <c r="C2157" s="205"/>
      <c r="D2157" s="206" t="s">
        <v>168</v>
      </c>
      <c r="E2157" s="207" t="s">
        <v>20</v>
      </c>
      <c r="F2157" s="208" t="s">
        <v>2228</v>
      </c>
      <c r="G2157" s="205"/>
      <c r="H2157" s="209" t="s">
        <v>20</v>
      </c>
      <c r="I2157" s="210"/>
      <c r="J2157" s="205"/>
      <c r="K2157" s="205"/>
      <c r="L2157" s="211"/>
      <c r="M2157" s="212"/>
      <c r="N2157" s="213"/>
      <c r="O2157" s="213"/>
      <c r="P2157" s="213"/>
      <c r="Q2157" s="213"/>
      <c r="R2157" s="213"/>
      <c r="S2157" s="213"/>
      <c r="T2157" s="214"/>
      <c r="AT2157" s="215" t="s">
        <v>168</v>
      </c>
      <c r="AU2157" s="215" t="s">
        <v>176</v>
      </c>
      <c r="AV2157" s="12" t="s">
        <v>22</v>
      </c>
      <c r="AW2157" s="12" t="s">
        <v>37</v>
      </c>
      <c r="AX2157" s="12" t="s">
        <v>73</v>
      </c>
      <c r="AY2157" s="215" t="s">
        <v>159</v>
      </c>
    </row>
    <row r="2158" spans="2:51" s="12" customFormat="1" ht="13.5">
      <c r="B2158" s="204"/>
      <c r="C2158" s="205"/>
      <c r="D2158" s="206" t="s">
        <v>168</v>
      </c>
      <c r="E2158" s="207" t="s">
        <v>20</v>
      </c>
      <c r="F2158" s="208" t="s">
        <v>2229</v>
      </c>
      <c r="G2158" s="205"/>
      <c r="H2158" s="209" t="s">
        <v>20</v>
      </c>
      <c r="I2158" s="210"/>
      <c r="J2158" s="205"/>
      <c r="K2158" s="205"/>
      <c r="L2158" s="211"/>
      <c r="M2158" s="212"/>
      <c r="N2158" s="213"/>
      <c r="O2158" s="213"/>
      <c r="P2158" s="213"/>
      <c r="Q2158" s="213"/>
      <c r="R2158" s="213"/>
      <c r="S2158" s="213"/>
      <c r="T2158" s="214"/>
      <c r="AT2158" s="215" t="s">
        <v>168</v>
      </c>
      <c r="AU2158" s="215" t="s">
        <v>176</v>
      </c>
      <c r="AV2158" s="12" t="s">
        <v>22</v>
      </c>
      <c r="AW2158" s="12" t="s">
        <v>37</v>
      </c>
      <c r="AX2158" s="12" t="s">
        <v>73</v>
      </c>
      <c r="AY2158" s="215" t="s">
        <v>159</v>
      </c>
    </row>
    <row r="2159" spans="2:51" s="13" customFormat="1" ht="13.5">
      <c r="B2159" s="216"/>
      <c r="C2159" s="217"/>
      <c r="D2159" s="218" t="s">
        <v>168</v>
      </c>
      <c r="E2159" s="219" t="s">
        <v>20</v>
      </c>
      <c r="F2159" s="220" t="s">
        <v>22</v>
      </c>
      <c r="G2159" s="217"/>
      <c r="H2159" s="221">
        <v>1</v>
      </c>
      <c r="I2159" s="222"/>
      <c r="J2159" s="217"/>
      <c r="K2159" s="217"/>
      <c r="L2159" s="223"/>
      <c r="M2159" s="224"/>
      <c r="N2159" s="225"/>
      <c r="O2159" s="225"/>
      <c r="P2159" s="225"/>
      <c r="Q2159" s="225"/>
      <c r="R2159" s="225"/>
      <c r="S2159" s="225"/>
      <c r="T2159" s="226"/>
      <c r="AT2159" s="227" t="s">
        <v>168</v>
      </c>
      <c r="AU2159" s="227" t="s">
        <v>176</v>
      </c>
      <c r="AV2159" s="13" t="s">
        <v>81</v>
      </c>
      <c r="AW2159" s="13" t="s">
        <v>37</v>
      </c>
      <c r="AX2159" s="13" t="s">
        <v>73</v>
      </c>
      <c r="AY2159" s="227" t="s">
        <v>159</v>
      </c>
    </row>
    <row r="2160" spans="2:65" s="1" customFormat="1" ht="22.5" customHeight="1">
      <c r="B2160" s="34"/>
      <c r="C2160" s="192" t="s">
        <v>2230</v>
      </c>
      <c r="D2160" s="192" t="s">
        <v>161</v>
      </c>
      <c r="E2160" s="193" t="s">
        <v>2231</v>
      </c>
      <c r="F2160" s="194" t="s">
        <v>2232</v>
      </c>
      <c r="G2160" s="195" t="s">
        <v>489</v>
      </c>
      <c r="H2160" s="196">
        <v>248.85</v>
      </c>
      <c r="I2160" s="197"/>
      <c r="J2160" s="198">
        <f>ROUND(I2160*H2160,2)</f>
        <v>0</v>
      </c>
      <c r="K2160" s="194" t="s">
        <v>20</v>
      </c>
      <c r="L2160" s="54"/>
      <c r="M2160" s="199" t="s">
        <v>20</v>
      </c>
      <c r="N2160" s="200" t="s">
        <v>44</v>
      </c>
      <c r="O2160" s="35"/>
      <c r="P2160" s="201">
        <f>O2160*H2160</f>
        <v>0</v>
      </c>
      <c r="Q2160" s="201">
        <v>0.00015</v>
      </c>
      <c r="R2160" s="201">
        <f>Q2160*H2160</f>
        <v>0.03732749999999999</v>
      </c>
      <c r="S2160" s="201">
        <v>0</v>
      </c>
      <c r="T2160" s="202">
        <f>S2160*H2160</f>
        <v>0</v>
      </c>
      <c r="AR2160" s="17" t="s">
        <v>255</v>
      </c>
      <c r="AT2160" s="17" t="s">
        <v>161</v>
      </c>
      <c r="AU2160" s="17" t="s">
        <v>176</v>
      </c>
      <c r="AY2160" s="17" t="s">
        <v>159</v>
      </c>
      <c r="BE2160" s="203">
        <f>IF(N2160="základní",J2160,0)</f>
        <v>0</v>
      </c>
      <c r="BF2160" s="203">
        <f>IF(N2160="snížená",J2160,0)</f>
        <v>0</v>
      </c>
      <c r="BG2160" s="203">
        <f>IF(N2160="zákl. přenesená",J2160,0)</f>
        <v>0</v>
      </c>
      <c r="BH2160" s="203">
        <f>IF(N2160="sníž. přenesená",J2160,0)</f>
        <v>0</v>
      </c>
      <c r="BI2160" s="203">
        <f>IF(N2160="nulová",J2160,0)</f>
        <v>0</v>
      </c>
      <c r="BJ2160" s="17" t="s">
        <v>22</v>
      </c>
      <c r="BK2160" s="203">
        <f>ROUND(I2160*H2160,2)</f>
        <v>0</v>
      </c>
      <c r="BL2160" s="17" t="s">
        <v>255</v>
      </c>
      <c r="BM2160" s="17" t="s">
        <v>2233</v>
      </c>
    </row>
    <row r="2161" spans="2:51" s="12" customFormat="1" ht="13.5">
      <c r="B2161" s="204"/>
      <c r="C2161" s="205"/>
      <c r="D2161" s="206" t="s">
        <v>168</v>
      </c>
      <c r="E2161" s="207" t="s">
        <v>20</v>
      </c>
      <c r="F2161" s="208" t="s">
        <v>2209</v>
      </c>
      <c r="G2161" s="205"/>
      <c r="H2161" s="209" t="s">
        <v>20</v>
      </c>
      <c r="I2161" s="210"/>
      <c r="J2161" s="205"/>
      <c r="K2161" s="205"/>
      <c r="L2161" s="211"/>
      <c r="M2161" s="212"/>
      <c r="N2161" s="213"/>
      <c r="O2161" s="213"/>
      <c r="P2161" s="213"/>
      <c r="Q2161" s="213"/>
      <c r="R2161" s="213"/>
      <c r="S2161" s="213"/>
      <c r="T2161" s="214"/>
      <c r="AT2161" s="215" t="s">
        <v>168</v>
      </c>
      <c r="AU2161" s="215" t="s">
        <v>176</v>
      </c>
      <c r="AV2161" s="12" t="s">
        <v>22</v>
      </c>
      <c r="AW2161" s="12" t="s">
        <v>37</v>
      </c>
      <c r="AX2161" s="12" t="s">
        <v>73</v>
      </c>
      <c r="AY2161" s="215" t="s">
        <v>159</v>
      </c>
    </row>
    <row r="2162" spans="2:51" s="12" customFormat="1" ht="13.5">
      <c r="B2162" s="204"/>
      <c r="C2162" s="205"/>
      <c r="D2162" s="206" t="s">
        <v>168</v>
      </c>
      <c r="E2162" s="207" t="s">
        <v>20</v>
      </c>
      <c r="F2162" s="208" t="s">
        <v>170</v>
      </c>
      <c r="G2162" s="205"/>
      <c r="H2162" s="209" t="s">
        <v>20</v>
      </c>
      <c r="I2162" s="210"/>
      <c r="J2162" s="205"/>
      <c r="K2162" s="205"/>
      <c r="L2162" s="211"/>
      <c r="M2162" s="212"/>
      <c r="N2162" s="213"/>
      <c r="O2162" s="213"/>
      <c r="P2162" s="213"/>
      <c r="Q2162" s="213"/>
      <c r="R2162" s="213"/>
      <c r="S2162" s="213"/>
      <c r="T2162" s="214"/>
      <c r="AT2162" s="215" t="s">
        <v>168</v>
      </c>
      <c r="AU2162" s="215" t="s">
        <v>176</v>
      </c>
      <c r="AV2162" s="12" t="s">
        <v>22</v>
      </c>
      <c r="AW2162" s="12" t="s">
        <v>37</v>
      </c>
      <c r="AX2162" s="12" t="s">
        <v>73</v>
      </c>
      <c r="AY2162" s="215" t="s">
        <v>159</v>
      </c>
    </row>
    <row r="2163" spans="2:51" s="12" customFormat="1" ht="13.5">
      <c r="B2163" s="204"/>
      <c r="C2163" s="205"/>
      <c r="D2163" s="206" t="s">
        <v>168</v>
      </c>
      <c r="E2163" s="207" t="s">
        <v>20</v>
      </c>
      <c r="F2163" s="208" t="s">
        <v>2234</v>
      </c>
      <c r="G2163" s="205"/>
      <c r="H2163" s="209" t="s">
        <v>20</v>
      </c>
      <c r="I2163" s="210"/>
      <c r="J2163" s="205"/>
      <c r="K2163" s="205"/>
      <c r="L2163" s="211"/>
      <c r="M2163" s="212"/>
      <c r="N2163" s="213"/>
      <c r="O2163" s="213"/>
      <c r="P2163" s="213"/>
      <c r="Q2163" s="213"/>
      <c r="R2163" s="213"/>
      <c r="S2163" s="213"/>
      <c r="T2163" s="214"/>
      <c r="AT2163" s="215" t="s">
        <v>168</v>
      </c>
      <c r="AU2163" s="215" t="s">
        <v>176</v>
      </c>
      <c r="AV2163" s="12" t="s">
        <v>22</v>
      </c>
      <c r="AW2163" s="12" t="s">
        <v>37</v>
      </c>
      <c r="AX2163" s="12" t="s">
        <v>73</v>
      </c>
      <c r="AY2163" s="215" t="s">
        <v>159</v>
      </c>
    </row>
    <row r="2164" spans="2:51" s="12" customFormat="1" ht="13.5">
      <c r="B2164" s="204"/>
      <c r="C2164" s="205"/>
      <c r="D2164" s="206" t="s">
        <v>168</v>
      </c>
      <c r="E2164" s="207" t="s">
        <v>20</v>
      </c>
      <c r="F2164" s="208" t="s">
        <v>2235</v>
      </c>
      <c r="G2164" s="205"/>
      <c r="H2164" s="209" t="s">
        <v>20</v>
      </c>
      <c r="I2164" s="210"/>
      <c r="J2164" s="205"/>
      <c r="K2164" s="205"/>
      <c r="L2164" s="211"/>
      <c r="M2164" s="212"/>
      <c r="N2164" s="213"/>
      <c r="O2164" s="213"/>
      <c r="P2164" s="213"/>
      <c r="Q2164" s="213"/>
      <c r="R2164" s="213"/>
      <c r="S2164" s="213"/>
      <c r="T2164" s="214"/>
      <c r="AT2164" s="215" t="s">
        <v>168</v>
      </c>
      <c r="AU2164" s="215" t="s">
        <v>176</v>
      </c>
      <c r="AV2164" s="12" t="s">
        <v>22</v>
      </c>
      <c r="AW2164" s="12" t="s">
        <v>37</v>
      </c>
      <c r="AX2164" s="12" t="s">
        <v>73</v>
      </c>
      <c r="AY2164" s="215" t="s">
        <v>159</v>
      </c>
    </row>
    <row r="2165" spans="2:51" s="12" customFormat="1" ht="13.5">
      <c r="B2165" s="204"/>
      <c r="C2165" s="205"/>
      <c r="D2165" s="206" t="s">
        <v>168</v>
      </c>
      <c r="E2165" s="207" t="s">
        <v>20</v>
      </c>
      <c r="F2165" s="208" t="s">
        <v>2236</v>
      </c>
      <c r="G2165" s="205"/>
      <c r="H2165" s="209" t="s">
        <v>20</v>
      </c>
      <c r="I2165" s="210"/>
      <c r="J2165" s="205"/>
      <c r="K2165" s="205"/>
      <c r="L2165" s="211"/>
      <c r="M2165" s="212"/>
      <c r="N2165" s="213"/>
      <c r="O2165" s="213"/>
      <c r="P2165" s="213"/>
      <c r="Q2165" s="213"/>
      <c r="R2165" s="213"/>
      <c r="S2165" s="213"/>
      <c r="T2165" s="214"/>
      <c r="AT2165" s="215" t="s">
        <v>168</v>
      </c>
      <c r="AU2165" s="215" t="s">
        <v>176</v>
      </c>
      <c r="AV2165" s="12" t="s">
        <v>22</v>
      </c>
      <c r="AW2165" s="12" t="s">
        <v>37</v>
      </c>
      <c r="AX2165" s="12" t="s">
        <v>73</v>
      </c>
      <c r="AY2165" s="215" t="s">
        <v>159</v>
      </c>
    </row>
    <row r="2166" spans="2:51" s="13" customFormat="1" ht="13.5">
      <c r="B2166" s="216"/>
      <c r="C2166" s="217"/>
      <c r="D2166" s="218" t="s">
        <v>168</v>
      </c>
      <c r="E2166" s="219" t="s">
        <v>20</v>
      </c>
      <c r="F2166" s="220" t="s">
        <v>2237</v>
      </c>
      <c r="G2166" s="217"/>
      <c r="H2166" s="221">
        <v>248.85</v>
      </c>
      <c r="I2166" s="222"/>
      <c r="J2166" s="217"/>
      <c r="K2166" s="217"/>
      <c r="L2166" s="223"/>
      <c r="M2166" s="224"/>
      <c r="N2166" s="225"/>
      <c r="O2166" s="225"/>
      <c r="P2166" s="225"/>
      <c r="Q2166" s="225"/>
      <c r="R2166" s="225"/>
      <c r="S2166" s="225"/>
      <c r="T2166" s="226"/>
      <c r="AT2166" s="227" t="s">
        <v>168</v>
      </c>
      <c r="AU2166" s="227" t="s">
        <v>176</v>
      </c>
      <c r="AV2166" s="13" t="s">
        <v>81</v>
      </c>
      <c r="AW2166" s="13" t="s">
        <v>37</v>
      </c>
      <c r="AX2166" s="13" t="s">
        <v>73</v>
      </c>
      <c r="AY2166" s="227" t="s">
        <v>159</v>
      </c>
    </row>
    <row r="2167" spans="2:65" s="1" customFormat="1" ht="22.5" customHeight="1">
      <c r="B2167" s="34"/>
      <c r="C2167" s="192" t="s">
        <v>2238</v>
      </c>
      <c r="D2167" s="192" t="s">
        <v>161</v>
      </c>
      <c r="E2167" s="193" t="s">
        <v>2239</v>
      </c>
      <c r="F2167" s="194" t="s">
        <v>2240</v>
      </c>
      <c r="G2167" s="195" t="s">
        <v>489</v>
      </c>
      <c r="H2167" s="196">
        <v>69</v>
      </c>
      <c r="I2167" s="197"/>
      <c r="J2167" s="198">
        <f>ROUND(I2167*H2167,2)</f>
        <v>0</v>
      </c>
      <c r="K2167" s="194" t="s">
        <v>20</v>
      </c>
      <c r="L2167" s="54"/>
      <c r="M2167" s="199" t="s">
        <v>20</v>
      </c>
      <c r="N2167" s="200" t="s">
        <v>44</v>
      </c>
      <c r="O2167" s="35"/>
      <c r="P2167" s="201">
        <f>O2167*H2167</f>
        <v>0</v>
      </c>
      <c r="Q2167" s="201">
        <v>0.00015</v>
      </c>
      <c r="R2167" s="201">
        <f>Q2167*H2167</f>
        <v>0.01035</v>
      </c>
      <c r="S2167" s="201">
        <v>0</v>
      </c>
      <c r="T2167" s="202">
        <f>S2167*H2167</f>
        <v>0</v>
      </c>
      <c r="AR2167" s="17" t="s">
        <v>255</v>
      </c>
      <c r="AT2167" s="17" t="s">
        <v>161</v>
      </c>
      <c r="AU2167" s="17" t="s">
        <v>176</v>
      </c>
      <c r="AY2167" s="17" t="s">
        <v>159</v>
      </c>
      <c r="BE2167" s="203">
        <f>IF(N2167="základní",J2167,0)</f>
        <v>0</v>
      </c>
      <c r="BF2167" s="203">
        <f>IF(N2167="snížená",J2167,0)</f>
        <v>0</v>
      </c>
      <c r="BG2167" s="203">
        <f>IF(N2167="zákl. přenesená",J2167,0)</f>
        <v>0</v>
      </c>
      <c r="BH2167" s="203">
        <f>IF(N2167="sníž. přenesená",J2167,0)</f>
        <v>0</v>
      </c>
      <c r="BI2167" s="203">
        <f>IF(N2167="nulová",J2167,0)</f>
        <v>0</v>
      </c>
      <c r="BJ2167" s="17" t="s">
        <v>22</v>
      </c>
      <c r="BK2167" s="203">
        <f>ROUND(I2167*H2167,2)</f>
        <v>0</v>
      </c>
      <c r="BL2167" s="17" t="s">
        <v>255</v>
      </c>
      <c r="BM2167" s="17" t="s">
        <v>2241</v>
      </c>
    </row>
    <row r="2168" spans="2:51" s="12" customFormat="1" ht="13.5">
      <c r="B2168" s="204"/>
      <c r="C2168" s="205"/>
      <c r="D2168" s="206" t="s">
        <v>168</v>
      </c>
      <c r="E2168" s="207" t="s">
        <v>20</v>
      </c>
      <c r="F2168" s="208" t="s">
        <v>2209</v>
      </c>
      <c r="G2168" s="205"/>
      <c r="H2168" s="209" t="s">
        <v>20</v>
      </c>
      <c r="I2168" s="210"/>
      <c r="J2168" s="205"/>
      <c r="K2168" s="205"/>
      <c r="L2168" s="211"/>
      <c r="M2168" s="212"/>
      <c r="N2168" s="213"/>
      <c r="O2168" s="213"/>
      <c r="P2168" s="213"/>
      <c r="Q2168" s="213"/>
      <c r="R2168" s="213"/>
      <c r="S2168" s="213"/>
      <c r="T2168" s="214"/>
      <c r="AT2168" s="215" t="s">
        <v>168</v>
      </c>
      <c r="AU2168" s="215" t="s">
        <v>176</v>
      </c>
      <c r="AV2168" s="12" t="s">
        <v>22</v>
      </c>
      <c r="AW2168" s="12" t="s">
        <v>37</v>
      </c>
      <c r="AX2168" s="12" t="s">
        <v>73</v>
      </c>
      <c r="AY2168" s="215" t="s">
        <v>159</v>
      </c>
    </row>
    <row r="2169" spans="2:51" s="12" customFormat="1" ht="13.5">
      <c r="B2169" s="204"/>
      <c r="C2169" s="205"/>
      <c r="D2169" s="206" t="s">
        <v>168</v>
      </c>
      <c r="E2169" s="207" t="s">
        <v>20</v>
      </c>
      <c r="F2169" s="208" t="s">
        <v>170</v>
      </c>
      <c r="G2169" s="205"/>
      <c r="H2169" s="209" t="s">
        <v>20</v>
      </c>
      <c r="I2169" s="210"/>
      <c r="J2169" s="205"/>
      <c r="K2169" s="205"/>
      <c r="L2169" s="211"/>
      <c r="M2169" s="212"/>
      <c r="N2169" s="213"/>
      <c r="O2169" s="213"/>
      <c r="P2169" s="213"/>
      <c r="Q2169" s="213"/>
      <c r="R2169" s="213"/>
      <c r="S2169" s="213"/>
      <c r="T2169" s="214"/>
      <c r="AT2169" s="215" t="s">
        <v>168</v>
      </c>
      <c r="AU2169" s="215" t="s">
        <v>176</v>
      </c>
      <c r="AV2169" s="12" t="s">
        <v>22</v>
      </c>
      <c r="AW2169" s="12" t="s">
        <v>37</v>
      </c>
      <c r="AX2169" s="12" t="s">
        <v>73</v>
      </c>
      <c r="AY2169" s="215" t="s">
        <v>159</v>
      </c>
    </row>
    <row r="2170" spans="2:51" s="12" customFormat="1" ht="13.5">
      <c r="B2170" s="204"/>
      <c r="C2170" s="205"/>
      <c r="D2170" s="206" t="s">
        <v>168</v>
      </c>
      <c r="E2170" s="207" t="s">
        <v>20</v>
      </c>
      <c r="F2170" s="208" t="s">
        <v>2242</v>
      </c>
      <c r="G2170" s="205"/>
      <c r="H2170" s="209" t="s">
        <v>20</v>
      </c>
      <c r="I2170" s="210"/>
      <c r="J2170" s="205"/>
      <c r="K2170" s="205"/>
      <c r="L2170" s="211"/>
      <c r="M2170" s="212"/>
      <c r="N2170" s="213"/>
      <c r="O2170" s="213"/>
      <c r="P2170" s="213"/>
      <c r="Q2170" s="213"/>
      <c r="R2170" s="213"/>
      <c r="S2170" s="213"/>
      <c r="T2170" s="214"/>
      <c r="AT2170" s="215" t="s">
        <v>168</v>
      </c>
      <c r="AU2170" s="215" t="s">
        <v>176</v>
      </c>
      <c r="AV2170" s="12" t="s">
        <v>22</v>
      </c>
      <c r="AW2170" s="12" t="s">
        <v>37</v>
      </c>
      <c r="AX2170" s="12" t="s">
        <v>73</v>
      </c>
      <c r="AY2170" s="215" t="s">
        <v>159</v>
      </c>
    </row>
    <row r="2171" spans="2:51" s="12" customFormat="1" ht="13.5">
      <c r="B2171" s="204"/>
      <c r="C2171" s="205"/>
      <c r="D2171" s="206" t="s">
        <v>168</v>
      </c>
      <c r="E2171" s="207" t="s">
        <v>20</v>
      </c>
      <c r="F2171" s="208" t="s">
        <v>2243</v>
      </c>
      <c r="G2171" s="205"/>
      <c r="H2171" s="209" t="s">
        <v>20</v>
      </c>
      <c r="I2171" s="210"/>
      <c r="J2171" s="205"/>
      <c r="K2171" s="205"/>
      <c r="L2171" s="211"/>
      <c r="M2171" s="212"/>
      <c r="N2171" s="213"/>
      <c r="O2171" s="213"/>
      <c r="P2171" s="213"/>
      <c r="Q2171" s="213"/>
      <c r="R2171" s="213"/>
      <c r="S2171" s="213"/>
      <c r="T2171" s="214"/>
      <c r="AT2171" s="215" t="s">
        <v>168</v>
      </c>
      <c r="AU2171" s="215" t="s">
        <v>176</v>
      </c>
      <c r="AV2171" s="12" t="s">
        <v>22</v>
      </c>
      <c r="AW2171" s="12" t="s">
        <v>37</v>
      </c>
      <c r="AX2171" s="12" t="s">
        <v>73</v>
      </c>
      <c r="AY2171" s="215" t="s">
        <v>159</v>
      </c>
    </row>
    <row r="2172" spans="2:51" s="13" customFormat="1" ht="13.5">
      <c r="B2172" s="216"/>
      <c r="C2172" s="217"/>
      <c r="D2172" s="206" t="s">
        <v>168</v>
      </c>
      <c r="E2172" s="240" t="s">
        <v>20</v>
      </c>
      <c r="F2172" s="238" t="s">
        <v>2244</v>
      </c>
      <c r="G2172" s="217"/>
      <c r="H2172" s="239">
        <v>69</v>
      </c>
      <c r="I2172" s="222"/>
      <c r="J2172" s="217"/>
      <c r="K2172" s="217"/>
      <c r="L2172" s="223"/>
      <c r="M2172" s="224"/>
      <c r="N2172" s="225"/>
      <c r="O2172" s="225"/>
      <c r="P2172" s="225"/>
      <c r="Q2172" s="225"/>
      <c r="R2172" s="225"/>
      <c r="S2172" s="225"/>
      <c r="T2172" s="226"/>
      <c r="AT2172" s="227" t="s">
        <v>168</v>
      </c>
      <c r="AU2172" s="227" t="s">
        <v>176</v>
      </c>
      <c r="AV2172" s="13" t="s">
        <v>81</v>
      </c>
      <c r="AW2172" s="13" t="s">
        <v>37</v>
      </c>
      <c r="AX2172" s="13" t="s">
        <v>73</v>
      </c>
      <c r="AY2172" s="227" t="s">
        <v>159</v>
      </c>
    </row>
    <row r="2173" spans="2:63" s="11" customFormat="1" ht="22.35" customHeight="1">
      <c r="B2173" s="175"/>
      <c r="C2173" s="176"/>
      <c r="D2173" s="189" t="s">
        <v>72</v>
      </c>
      <c r="E2173" s="190" t="s">
        <v>2245</v>
      </c>
      <c r="F2173" s="190" t="s">
        <v>2246</v>
      </c>
      <c r="G2173" s="176"/>
      <c r="H2173" s="176"/>
      <c r="I2173" s="179"/>
      <c r="J2173" s="191">
        <f>BK2173</f>
        <v>0</v>
      </c>
      <c r="K2173" s="176"/>
      <c r="L2173" s="181"/>
      <c r="M2173" s="182"/>
      <c r="N2173" s="183"/>
      <c r="O2173" s="183"/>
      <c r="P2173" s="184">
        <f>SUM(P2174:P2178)</f>
        <v>0</v>
      </c>
      <c r="Q2173" s="183"/>
      <c r="R2173" s="184">
        <f>SUM(R2174:R2178)</f>
        <v>0</v>
      </c>
      <c r="S2173" s="183"/>
      <c r="T2173" s="185">
        <f>SUM(T2174:T2178)</f>
        <v>0</v>
      </c>
      <c r="AR2173" s="186" t="s">
        <v>81</v>
      </c>
      <c r="AT2173" s="187" t="s">
        <v>72</v>
      </c>
      <c r="AU2173" s="187" t="s">
        <v>81</v>
      </c>
      <c r="AY2173" s="186" t="s">
        <v>159</v>
      </c>
      <c r="BK2173" s="188">
        <f>SUM(BK2174:BK2178)</f>
        <v>0</v>
      </c>
    </row>
    <row r="2174" spans="2:65" s="1" customFormat="1" ht="31.5" customHeight="1">
      <c r="B2174" s="34"/>
      <c r="C2174" s="192" t="s">
        <v>2247</v>
      </c>
      <c r="D2174" s="192" t="s">
        <v>161</v>
      </c>
      <c r="E2174" s="193" t="s">
        <v>2248</v>
      </c>
      <c r="F2174" s="194" t="s">
        <v>2249</v>
      </c>
      <c r="G2174" s="195" t="s">
        <v>275</v>
      </c>
      <c r="H2174" s="196">
        <v>2</v>
      </c>
      <c r="I2174" s="197"/>
      <c r="J2174" s="198">
        <f>ROUND(I2174*H2174,2)</f>
        <v>0</v>
      </c>
      <c r="K2174" s="194" t="s">
        <v>20</v>
      </c>
      <c r="L2174" s="54"/>
      <c r="M2174" s="199" t="s">
        <v>20</v>
      </c>
      <c r="N2174" s="200" t="s">
        <v>44</v>
      </c>
      <c r="O2174" s="35"/>
      <c r="P2174" s="201">
        <f>O2174*H2174</f>
        <v>0</v>
      </c>
      <c r="Q2174" s="201">
        <v>0</v>
      </c>
      <c r="R2174" s="201">
        <f>Q2174*H2174</f>
        <v>0</v>
      </c>
      <c r="S2174" s="201">
        <v>0</v>
      </c>
      <c r="T2174" s="202">
        <f>S2174*H2174</f>
        <v>0</v>
      </c>
      <c r="AR2174" s="17" t="s">
        <v>255</v>
      </c>
      <c r="AT2174" s="17" t="s">
        <v>161</v>
      </c>
      <c r="AU2174" s="17" t="s">
        <v>176</v>
      </c>
      <c r="AY2174" s="17" t="s">
        <v>159</v>
      </c>
      <c r="BE2174" s="203">
        <f>IF(N2174="základní",J2174,0)</f>
        <v>0</v>
      </c>
      <c r="BF2174" s="203">
        <f>IF(N2174="snížená",J2174,0)</f>
        <v>0</v>
      </c>
      <c r="BG2174" s="203">
        <f>IF(N2174="zákl. přenesená",J2174,0)</f>
        <v>0</v>
      </c>
      <c r="BH2174" s="203">
        <f>IF(N2174="sníž. přenesená",J2174,0)</f>
        <v>0</v>
      </c>
      <c r="BI2174" s="203">
        <f>IF(N2174="nulová",J2174,0)</f>
        <v>0</v>
      </c>
      <c r="BJ2174" s="17" t="s">
        <v>22</v>
      </c>
      <c r="BK2174" s="203">
        <f>ROUND(I2174*H2174,2)</f>
        <v>0</v>
      </c>
      <c r="BL2174" s="17" t="s">
        <v>255</v>
      </c>
      <c r="BM2174" s="17" t="s">
        <v>2250</v>
      </c>
    </row>
    <row r="2175" spans="2:51" s="12" customFormat="1" ht="13.5">
      <c r="B2175" s="204"/>
      <c r="C2175" s="205"/>
      <c r="D2175" s="206" t="s">
        <v>168</v>
      </c>
      <c r="E2175" s="207" t="s">
        <v>20</v>
      </c>
      <c r="F2175" s="208" t="s">
        <v>2251</v>
      </c>
      <c r="G2175" s="205"/>
      <c r="H2175" s="209" t="s">
        <v>20</v>
      </c>
      <c r="I2175" s="210"/>
      <c r="J2175" s="205"/>
      <c r="K2175" s="205"/>
      <c r="L2175" s="211"/>
      <c r="M2175" s="212"/>
      <c r="N2175" s="213"/>
      <c r="O2175" s="213"/>
      <c r="P2175" s="213"/>
      <c r="Q2175" s="213"/>
      <c r="R2175" s="213"/>
      <c r="S2175" s="213"/>
      <c r="T2175" s="214"/>
      <c r="AT2175" s="215" t="s">
        <v>168</v>
      </c>
      <c r="AU2175" s="215" t="s">
        <v>176</v>
      </c>
      <c r="AV2175" s="12" t="s">
        <v>22</v>
      </c>
      <c r="AW2175" s="12" t="s">
        <v>37</v>
      </c>
      <c r="AX2175" s="12" t="s">
        <v>73</v>
      </c>
      <c r="AY2175" s="215" t="s">
        <v>159</v>
      </c>
    </row>
    <row r="2176" spans="2:51" s="12" customFormat="1" ht="13.5">
      <c r="B2176" s="204"/>
      <c r="C2176" s="205"/>
      <c r="D2176" s="206" t="s">
        <v>168</v>
      </c>
      <c r="E2176" s="207" t="s">
        <v>20</v>
      </c>
      <c r="F2176" s="208" t="s">
        <v>170</v>
      </c>
      <c r="G2176" s="205"/>
      <c r="H2176" s="209" t="s">
        <v>20</v>
      </c>
      <c r="I2176" s="210"/>
      <c r="J2176" s="205"/>
      <c r="K2176" s="205"/>
      <c r="L2176" s="211"/>
      <c r="M2176" s="212"/>
      <c r="N2176" s="213"/>
      <c r="O2176" s="213"/>
      <c r="P2176" s="213"/>
      <c r="Q2176" s="213"/>
      <c r="R2176" s="213"/>
      <c r="S2176" s="213"/>
      <c r="T2176" s="214"/>
      <c r="AT2176" s="215" t="s">
        <v>168</v>
      </c>
      <c r="AU2176" s="215" t="s">
        <v>176</v>
      </c>
      <c r="AV2176" s="12" t="s">
        <v>22</v>
      </c>
      <c r="AW2176" s="12" t="s">
        <v>37</v>
      </c>
      <c r="AX2176" s="12" t="s">
        <v>73</v>
      </c>
      <c r="AY2176" s="215" t="s">
        <v>159</v>
      </c>
    </row>
    <row r="2177" spans="2:51" s="12" customFormat="1" ht="13.5">
      <c r="B2177" s="204"/>
      <c r="C2177" s="205"/>
      <c r="D2177" s="206" t="s">
        <v>168</v>
      </c>
      <c r="E2177" s="207" t="s">
        <v>20</v>
      </c>
      <c r="F2177" s="208" t="s">
        <v>2144</v>
      </c>
      <c r="G2177" s="205"/>
      <c r="H2177" s="209" t="s">
        <v>20</v>
      </c>
      <c r="I2177" s="210"/>
      <c r="J2177" s="205"/>
      <c r="K2177" s="205"/>
      <c r="L2177" s="211"/>
      <c r="M2177" s="212"/>
      <c r="N2177" s="213"/>
      <c r="O2177" s="213"/>
      <c r="P2177" s="213"/>
      <c r="Q2177" s="213"/>
      <c r="R2177" s="213"/>
      <c r="S2177" s="213"/>
      <c r="T2177" s="214"/>
      <c r="AT2177" s="215" t="s">
        <v>168</v>
      </c>
      <c r="AU2177" s="215" t="s">
        <v>176</v>
      </c>
      <c r="AV2177" s="12" t="s">
        <v>22</v>
      </c>
      <c r="AW2177" s="12" t="s">
        <v>37</v>
      </c>
      <c r="AX2177" s="12" t="s">
        <v>73</v>
      </c>
      <c r="AY2177" s="215" t="s">
        <v>159</v>
      </c>
    </row>
    <row r="2178" spans="2:51" s="13" customFormat="1" ht="13.5">
      <c r="B2178" s="216"/>
      <c r="C2178" s="217"/>
      <c r="D2178" s="206" t="s">
        <v>168</v>
      </c>
      <c r="E2178" s="240" t="s">
        <v>20</v>
      </c>
      <c r="F2178" s="238" t="s">
        <v>81</v>
      </c>
      <c r="G2178" s="217"/>
      <c r="H2178" s="239">
        <v>2</v>
      </c>
      <c r="I2178" s="222"/>
      <c r="J2178" s="217"/>
      <c r="K2178" s="217"/>
      <c r="L2178" s="223"/>
      <c r="M2178" s="224"/>
      <c r="N2178" s="225"/>
      <c r="O2178" s="225"/>
      <c r="P2178" s="225"/>
      <c r="Q2178" s="225"/>
      <c r="R2178" s="225"/>
      <c r="S2178" s="225"/>
      <c r="T2178" s="226"/>
      <c r="AT2178" s="227" t="s">
        <v>168</v>
      </c>
      <c r="AU2178" s="227" t="s">
        <v>176</v>
      </c>
      <c r="AV2178" s="13" t="s">
        <v>81</v>
      </c>
      <c r="AW2178" s="13" t="s">
        <v>37</v>
      </c>
      <c r="AX2178" s="13" t="s">
        <v>22</v>
      </c>
      <c r="AY2178" s="227" t="s">
        <v>159</v>
      </c>
    </row>
    <row r="2179" spans="2:63" s="11" customFormat="1" ht="29.85" customHeight="1">
      <c r="B2179" s="175"/>
      <c r="C2179" s="176"/>
      <c r="D2179" s="189" t="s">
        <v>72</v>
      </c>
      <c r="E2179" s="190" t="s">
        <v>2252</v>
      </c>
      <c r="F2179" s="190" t="s">
        <v>2253</v>
      </c>
      <c r="G2179" s="176"/>
      <c r="H2179" s="176"/>
      <c r="I2179" s="179"/>
      <c r="J2179" s="191">
        <f>BK2179</f>
        <v>0</v>
      </c>
      <c r="K2179" s="176"/>
      <c r="L2179" s="181"/>
      <c r="M2179" s="182"/>
      <c r="N2179" s="183"/>
      <c r="O2179" s="183"/>
      <c r="P2179" s="184">
        <f>SUM(P2180:P2198)</f>
        <v>0</v>
      </c>
      <c r="Q2179" s="183"/>
      <c r="R2179" s="184">
        <f>SUM(R2180:R2198)</f>
        <v>0.25561754000000003</v>
      </c>
      <c r="S2179" s="183"/>
      <c r="T2179" s="185">
        <f>SUM(T2180:T2198)</f>
        <v>0</v>
      </c>
      <c r="AR2179" s="186" t="s">
        <v>81</v>
      </c>
      <c r="AT2179" s="187" t="s">
        <v>72</v>
      </c>
      <c r="AU2179" s="187" t="s">
        <v>22</v>
      </c>
      <c r="AY2179" s="186" t="s">
        <v>159</v>
      </c>
      <c r="BK2179" s="188">
        <f>SUM(BK2180:BK2198)</f>
        <v>0</v>
      </c>
    </row>
    <row r="2180" spans="2:65" s="1" customFormat="1" ht="22.5" customHeight="1">
      <c r="B2180" s="34"/>
      <c r="C2180" s="192" t="s">
        <v>2254</v>
      </c>
      <c r="D2180" s="192" t="s">
        <v>161</v>
      </c>
      <c r="E2180" s="193" t="s">
        <v>2255</v>
      </c>
      <c r="F2180" s="194" t="s">
        <v>2256</v>
      </c>
      <c r="G2180" s="195" t="s">
        <v>489</v>
      </c>
      <c r="H2180" s="196">
        <v>29.38</v>
      </c>
      <c r="I2180" s="197"/>
      <c r="J2180" s="198">
        <f>ROUND(I2180*H2180,2)</f>
        <v>0</v>
      </c>
      <c r="K2180" s="194" t="s">
        <v>165</v>
      </c>
      <c r="L2180" s="54"/>
      <c r="M2180" s="199" t="s">
        <v>20</v>
      </c>
      <c r="N2180" s="200" t="s">
        <v>44</v>
      </c>
      <c r="O2180" s="35"/>
      <c r="P2180" s="201">
        <f>O2180*H2180</f>
        <v>0</v>
      </c>
      <c r="Q2180" s="201">
        <v>3E-05</v>
      </c>
      <c r="R2180" s="201">
        <f>Q2180*H2180</f>
        <v>0.0008814</v>
      </c>
      <c r="S2180" s="201">
        <v>0</v>
      </c>
      <c r="T2180" s="202">
        <f>S2180*H2180</f>
        <v>0</v>
      </c>
      <c r="AR2180" s="17" t="s">
        <v>255</v>
      </c>
      <c r="AT2180" s="17" t="s">
        <v>161</v>
      </c>
      <c r="AU2180" s="17" t="s">
        <v>81</v>
      </c>
      <c r="AY2180" s="17" t="s">
        <v>159</v>
      </c>
      <c r="BE2180" s="203">
        <f>IF(N2180="základní",J2180,0)</f>
        <v>0</v>
      </c>
      <c r="BF2180" s="203">
        <f>IF(N2180="snížená",J2180,0)</f>
        <v>0</v>
      </c>
      <c r="BG2180" s="203">
        <f>IF(N2180="zákl. přenesená",J2180,0)</f>
        <v>0</v>
      </c>
      <c r="BH2180" s="203">
        <f>IF(N2180="sníž. přenesená",J2180,0)</f>
        <v>0</v>
      </c>
      <c r="BI2180" s="203">
        <f>IF(N2180="nulová",J2180,0)</f>
        <v>0</v>
      </c>
      <c r="BJ2180" s="17" t="s">
        <v>22</v>
      </c>
      <c r="BK2180" s="203">
        <f>ROUND(I2180*H2180,2)</f>
        <v>0</v>
      </c>
      <c r="BL2180" s="17" t="s">
        <v>255</v>
      </c>
      <c r="BM2180" s="17" t="s">
        <v>2257</v>
      </c>
    </row>
    <row r="2181" spans="2:51" s="12" customFormat="1" ht="27">
      <c r="B2181" s="204"/>
      <c r="C2181" s="205"/>
      <c r="D2181" s="206" t="s">
        <v>168</v>
      </c>
      <c r="E2181" s="207" t="s">
        <v>20</v>
      </c>
      <c r="F2181" s="208" t="s">
        <v>2258</v>
      </c>
      <c r="G2181" s="205"/>
      <c r="H2181" s="209" t="s">
        <v>20</v>
      </c>
      <c r="I2181" s="210"/>
      <c r="J2181" s="205"/>
      <c r="K2181" s="205"/>
      <c r="L2181" s="211"/>
      <c r="M2181" s="212"/>
      <c r="N2181" s="213"/>
      <c r="O2181" s="213"/>
      <c r="P2181" s="213"/>
      <c r="Q2181" s="213"/>
      <c r="R2181" s="213"/>
      <c r="S2181" s="213"/>
      <c r="T2181" s="214"/>
      <c r="AT2181" s="215" t="s">
        <v>168</v>
      </c>
      <c r="AU2181" s="215" t="s">
        <v>81</v>
      </c>
      <c r="AV2181" s="12" t="s">
        <v>22</v>
      </c>
      <c r="AW2181" s="12" t="s">
        <v>37</v>
      </c>
      <c r="AX2181" s="12" t="s">
        <v>73</v>
      </c>
      <c r="AY2181" s="215" t="s">
        <v>159</v>
      </c>
    </row>
    <row r="2182" spans="2:51" s="12" customFormat="1" ht="13.5">
      <c r="B2182" s="204"/>
      <c r="C2182" s="205"/>
      <c r="D2182" s="206" t="s">
        <v>168</v>
      </c>
      <c r="E2182" s="207" t="s">
        <v>20</v>
      </c>
      <c r="F2182" s="208" t="s">
        <v>170</v>
      </c>
      <c r="G2182" s="205"/>
      <c r="H2182" s="209" t="s">
        <v>20</v>
      </c>
      <c r="I2182" s="210"/>
      <c r="J2182" s="205"/>
      <c r="K2182" s="205"/>
      <c r="L2182" s="211"/>
      <c r="M2182" s="212"/>
      <c r="N2182" s="213"/>
      <c r="O2182" s="213"/>
      <c r="P2182" s="213"/>
      <c r="Q2182" s="213"/>
      <c r="R2182" s="213"/>
      <c r="S2182" s="213"/>
      <c r="T2182" s="214"/>
      <c r="AT2182" s="215" t="s">
        <v>168</v>
      </c>
      <c r="AU2182" s="215" t="s">
        <v>81</v>
      </c>
      <c r="AV2182" s="12" t="s">
        <v>22</v>
      </c>
      <c r="AW2182" s="12" t="s">
        <v>37</v>
      </c>
      <c r="AX2182" s="12" t="s">
        <v>73</v>
      </c>
      <c r="AY2182" s="215" t="s">
        <v>159</v>
      </c>
    </row>
    <row r="2183" spans="2:51" s="12" customFormat="1" ht="13.5">
      <c r="B2183" s="204"/>
      <c r="C2183" s="205"/>
      <c r="D2183" s="206" t="s">
        <v>168</v>
      </c>
      <c r="E2183" s="207" t="s">
        <v>20</v>
      </c>
      <c r="F2183" s="208" t="s">
        <v>843</v>
      </c>
      <c r="G2183" s="205"/>
      <c r="H2183" s="209" t="s">
        <v>20</v>
      </c>
      <c r="I2183" s="210"/>
      <c r="J2183" s="205"/>
      <c r="K2183" s="205"/>
      <c r="L2183" s="211"/>
      <c r="M2183" s="212"/>
      <c r="N2183" s="213"/>
      <c r="O2183" s="213"/>
      <c r="P2183" s="213"/>
      <c r="Q2183" s="213"/>
      <c r="R2183" s="213"/>
      <c r="S2183" s="213"/>
      <c r="T2183" s="214"/>
      <c r="AT2183" s="215" t="s">
        <v>168</v>
      </c>
      <c r="AU2183" s="215" t="s">
        <v>81</v>
      </c>
      <c r="AV2183" s="12" t="s">
        <v>22</v>
      </c>
      <c r="AW2183" s="12" t="s">
        <v>37</v>
      </c>
      <c r="AX2183" s="12" t="s">
        <v>73</v>
      </c>
      <c r="AY2183" s="215" t="s">
        <v>159</v>
      </c>
    </row>
    <row r="2184" spans="2:51" s="12" customFormat="1" ht="13.5">
      <c r="B2184" s="204"/>
      <c r="C2184" s="205"/>
      <c r="D2184" s="206" t="s">
        <v>168</v>
      </c>
      <c r="E2184" s="207" t="s">
        <v>20</v>
      </c>
      <c r="F2184" s="208" t="s">
        <v>637</v>
      </c>
      <c r="G2184" s="205"/>
      <c r="H2184" s="209" t="s">
        <v>20</v>
      </c>
      <c r="I2184" s="210"/>
      <c r="J2184" s="205"/>
      <c r="K2184" s="205"/>
      <c r="L2184" s="211"/>
      <c r="M2184" s="212"/>
      <c r="N2184" s="213"/>
      <c r="O2184" s="213"/>
      <c r="P2184" s="213"/>
      <c r="Q2184" s="213"/>
      <c r="R2184" s="213"/>
      <c r="S2184" s="213"/>
      <c r="T2184" s="214"/>
      <c r="AT2184" s="215" t="s">
        <v>168</v>
      </c>
      <c r="AU2184" s="215" t="s">
        <v>81</v>
      </c>
      <c r="AV2184" s="12" t="s">
        <v>22</v>
      </c>
      <c r="AW2184" s="12" t="s">
        <v>37</v>
      </c>
      <c r="AX2184" s="12" t="s">
        <v>73</v>
      </c>
      <c r="AY2184" s="215" t="s">
        <v>159</v>
      </c>
    </row>
    <row r="2185" spans="2:51" s="13" customFormat="1" ht="13.5">
      <c r="B2185" s="216"/>
      <c r="C2185" s="217"/>
      <c r="D2185" s="206" t="s">
        <v>168</v>
      </c>
      <c r="E2185" s="240" t="s">
        <v>20</v>
      </c>
      <c r="F2185" s="238" t="s">
        <v>2259</v>
      </c>
      <c r="G2185" s="217"/>
      <c r="H2185" s="239">
        <v>21.72</v>
      </c>
      <c r="I2185" s="222"/>
      <c r="J2185" s="217"/>
      <c r="K2185" s="217"/>
      <c r="L2185" s="223"/>
      <c r="M2185" s="224"/>
      <c r="N2185" s="225"/>
      <c r="O2185" s="225"/>
      <c r="P2185" s="225"/>
      <c r="Q2185" s="225"/>
      <c r="R2185" s="225"/>
      <c r="S2185" s="225"/>
      <c r="T2185" s="226"/>
      <c r="AT2185" s="227" t="s">
        <v>168</v>
      </c>
      <c r="AU2185" s="227" t="s">
        <v>81</v>
      </c>
      <c r="AV2185" s="13" t="s">
        <v>81</v>
      </c>
      <c r="AW2185" s="13" t="s">
        <v>37</v>
      </c>
      <c r="AX2185" s="13" t="s">
        <v>73</v>
      </c>
      <c r="AY2185" s="227" t="s">
        <v>159</v>
      </c>
    </row>
    <row r="2186" spans="2:51" s="13" customFormat="1" ht="13.5">
      <c r="B2186" s="216"/>
      <c r="C2186" s="217"/>
      <c r="D2186" s="218" t="s">
        <v>168</v>
      </c>
      <c r="E2186" s="219" t="s">
        <v>20</v>
      </c>
      <c r="F2186" s="220" t="s">
        <v>2260</v>
      </c>
      <c r="G2186" s="217"/>
      <c r="H2186" s="221">
        <v>7.66</v>
      </c>
      <c r="I2186" s="222"/>
      <c r="J2186" s="217"/>
      <c r="K2186" s="217"/>
      <c r="L2186" s="223"/>
      <c r="M2186" s="224"/>
      <c r="N2186" s="225"/>
      <c r="O2186" s="225"/>
      <c r="P2186" s="225"/>
      <c r="Q2186" s="225"/>
      <c r="R2186" s="225"/>
      <c r="S2186" s="225"/>
      <c r="T2186" s="226"/>
      <c r="AT2186" s="227" t="s">
        <v>168</v>
      </c>
      <c r="AU2186" s="227" t="s">
        <v>81</v>
      </c>
      <c r="AV2186" s="13" t="s">
        <v>81</v>
      </c>
      <c r="AW2186" s="13" t="s">
        <v>37</v>
      </c>
      <c r="AX2186" s="13" t="s">
        <v>73</v>
      </c>
      <c r="AY2186" s="227" t="s">
        <v>159</v>
      </c>
    </row>
    <row r="2187" spans="2:65" s="1" customFormat="1" ht="22.5" customHeight="1">
      <c r="B2187" s="34"/>
      <c r="C2187" s="228" t="s">
        <v>2261</v>
      </c>
      <c r="D2187" s="228" t="s">
        <v>209</v>
      </c>
      <c r="E2187" s="229" t="s">
        <v>2262</v>
      </c>
      <c r="F2187" s="230" t="s">
        <v>2263</v>
      </c>
      <c r="G2187" s="231" t="s">
        <v>489</v>
      </c>
      <c r="H2187" s="232">
        <v>30.849</v>
      </c>
      <c r="I2187" s="233"/>
      <c r="J2187" s="234">
        <f>ROUND(I2187*H2187,2)</f>
        <v>0</v>
      </c>
      <c r="K2187" s="230" t="s">
        <v>20</v>
      </c>
      <c r="L2187" s="235"/>
      <c r="M2187" s="236" t="s">
        <v>20</v>
      </c>
      <c r="N2187" s="237" t="s">
        <v>44</v>
      </c>
      <c r="O2187" s="35"/>
      <c r="P2187" s="201">
        <f>O2187*H2187</f>
        <v>0</v>
      </c>
      <c r="Q2187" s="201">
        <v>0.00021</v>
      </c>
      <c r="R2187" s="201">
        <f>Q2187*H2187</f>
        <v>0.00647829</v>
      </c>
      <c r="S2187" s="201">
        <v>0</v>
      </c>
      <c r="T2187" s="202">
        <f>S2187*H2187</f>
        <v>0</v>
      </c>
      <c r="AR2187" s="17" t="s">
        <v>371</v>
      </c>
      <c r="AT2187" s="17" t="s">
        <v>209</v>
      </c>
      <c r="AU2187" s="17" t="s">
        <v>81</v>
      </c>
      <c r="AY2187" s="17" t="s">
        <v>159</v>
      </c>
      <c r="BE2187" s="203">
        <f>IF(N2187="základní",J2187,0)</f>
        <v>0</v>
      </c>
      <c r="BF2187" s="203">
        <f>IF(N2187="snížená",J2187,0)</f>
        <v>0</v>
      </c>
      <c r="BG2187" s="203">
        <f>IF(N2187="zákl. přenesená",J2187,0)</f>
        <v>0</v>
      </c>
      <c r="BH2187" s="203">
        <f>IF(N2187="sníž. přenesená",J2187,0)</f>
        <v>0</v>
      </c>
      <c r="BI2187" s="203">
        <f>IF(N2187="nulová",J2187,0)</f>
        <v>0</v>
      </c>
      <c r="BJ2187" s="17" t="s">
        <v>22</v>
      </c>
      <c r="BK2187" s="203">
        <f>ROUND(I2187*H2187,2)</f>
        <v>0</v>
      </c>
      <c r="BL2187" s="17" t="s">
        <v>255</v>
      </c>
      <c r="BM2187" s="17" t="s">
        <v>2264</v>
      </c>
    </row>
    <row r="2188" spans="2:51" s="13" customFormat="1" ht="13.5">
      <c r="B2188" s="216"/>
      <c r="C2188" s="217"/>
      <c r="D2188" s="218" t="s">
        <v>168</v>
      </c>
      <c r="E2188" s="217"/>
      <c r="F2188" s="220" t="s">
        <v>2265</v>
      </c>
      <c r="G2188" s="217"/>
      <c r="H2188" s="221">
        <v>30.849</v>
      </c>
      <c r="I2188" s="222"/>
      <c r="J2188" s="217"/>
      <c r="K2188" s="217"/>
      <c r="L2188" s="223"/>
      <c r="M2188" s="224"/>
      <c r="N2188" s="225"/>
      <c r="O2188" s="225"/>
      <c r="P2188" s="225"/>
      <c r="Q2188" s="225"/>
      <c r="R2188" s="225"/>
      <c r="S2188" s="225"/>
      <c r="T2188" s="226"/>
      <c r="AT2188" s="227" t="s">
        <v>168</v>
      </c>
      <c r="AU2188" s="227" t="s">
        <v>81</v>
      </c>
      <c r="AV2188" s="13" t="s">
        <v>81</v>
      </c>
      <c r="AW2188" s="13" t="s">
        <v>4</v>
      </c>
      <c r="AX2188" s="13" t="s">
        <v>22</v>
      </c>
      <c r="AY2188" s="227" t="s">
        <v>159</v>
      </c>
    </row>
    <row r="2189" spans="2:65" s="1" customFormat="1" ht="31.5" customHeight="1">
      <c r="B2189" s="34"/>
      <c r="C2189" s="192" t="s">
        <v>2266</v>
      </c>
      <c r="D2189" s="192" t="s">
        <v>161</v>
      </c>
      <c r="E2189" s="193" t="s">
        <v>2267</v>
      </c>
      <c r="F2189" s="194" t="s">
        <v>2268</v>
      </c>
      <c r="G2189" s="195" t="s">
        <v>235</v>
      </c>
      <c r="H2189" s="196">
        <v>26.795</v>
      </c>
      <c r="I2189" s="197"/>
      <c r="J2189" s="198">
        <f>ROUND(I2189*H2189,2)</f>
        <v>0</v>
      </c>
      <c r="K2189" s="194" t="s">
        <v>165</v>
      </c>
      <c r="L2189" s="54"/>
      <c r="M2189" s="199" t="s">
        <v>20</v>
      </c>
      <c r="N2189" s="200" t="s">
        <v>44</v>
      </c>
      <c r="O2189" s="35"/>
      <c r="P2189" s="201">
        <f>O2189*H2189</f>
        <v>0</v>
      </c>
      <c r="Q2189" s="201">
        <v>0.00013</v>
      </c>
      <c r="R2189" s="201">
        <f>Q2189*H2189</f>
        <v>0.00348335</v>
      </c>
      <c r="S2189" s="201">
        <v>0</v>
      </c>
      <c r="T2189" s="202">
        <f>S2189*H2189</f>
        <v>0</v>
      </c>
      <c r="AR2189" s="17" t="s">
        <v>255</v>
      </c>
      <c r="AT2189" s="17" t="s">
        <v>161</v>
      </c>
      <c r="AU2189" s="17" t="s">
        <v>81</v>
      </c>
      <c r="AY2189" s="17" t="s">
        <v>159</v>
      </c>
      <c r="BE2189" s="203">
        <f>IF(N2189="základní",J2189,0)</f>
        <v>0</v>
      </c>
      <c r="BF2189" s="203">
        <f>IF(N2189="snížená",J2189,0)</f>
        <v>0</v>
      </c>
      <c r="BG2189" s="203">
        <f>IF(N2189="zákl. přenesená",J2189,0)</f>
        <v>0</v>
      </c>
      <c r="BH2189" s="203">
        <f>IF(N2189="sníž. přenesená",J2189,0)</f>
        <v>0</v>
      </c>
      <c r="BI2189" s="203">
        <f>IF(N2189="nulová",J2189,0)</f>
        <v>0</v>
      </c>
      <c r="BJ2189" s="17" t="s">
        <v>22</v>
      </c>
      <c r="BK2189" s="203">
        <f>ROUND(I2189*H2189,2)</f>
        <v>0</v>
      </c>
      <c r="BL2189" s="17" t="s">
        <v>255</v>
      </c>
      <c r="BM2189" s="17" t="s">
        <v>2269</v>
      </c>
    </row>
    <row r="2190" spans="2:51" s="12" customFormat="1" ht="27">
      <c r="B2190" s="204"/>
      <c r="C2190" s="205"/>
      <c r="D2190" s="206" t="s">
        <v>168</v>
      </c>
      <c r="E2190" s="207" t="s">
        <v>20</v>
      </c>
      <c r="F2190" s="208" t="s">
        <v>2258</v>
      </c>
      <c r="G2190" s="205"/>
      <c r="H2190" s="209" t="s">
        <v>20</v>
      </c>
      <c r="I2190" s="210"/>
      <c r="J2190" s="205"/>
      <c r="K2190" s="205"/>
      <c r="L2190" s="211"/>
      <c r="M2190" s="212"/>
      <c r="N2190" s="213"/>
      <c r="O2190" s="213"/>
      <c r="P2190" s="213"/>
      <c r="Q2190" s="213"/>
      <c r="R2190" s="213"/>
      <c r="S2190" s="213"/>
      <c r="T2190" s="214"/>
      <c r="AT2190" s="215" t="s">
        <v>168</v>
      </c>
      <c r="AU2190" s="215" t="s">
        <v>81</v>
      </c>
      <c r="AV2190" s="12" t="s">
        <v>22</v>
      </c>
      <c r="AW2190" s="12" t="s">
        <v>37</v>
      </c>
      <c r="AX2190" s="12" t="s">
        <v>73</v>
      </c>
      <c r="AY2190" s="215" t="s">
        <v>159</v>
      </c>
    </row>
    <row r="2191" spans="2:51" s="12" customFormat="1" ht="13.5">
      <c r="B2191" s="204"/>
      <c r="C2191" s="205"/>
      <c r="D2191" s="206" t="s">
        <v>168</v>
      </c>
      <c r="E2191" s="207" t="s">
        <v>20</v>
      </c>
      <c r="F2191" s="208" t="s">
        <v>170</v>
      </c>
      <c r="G2191" s="205"/>
      <c r="H2191" s="209" t="s">
        <v>20</v>
      </c>
      <c r="I2191" s="210"/>
      <c r="J2191" s="205"/>
      <c r="K2191" s="205"/>
      <c r="L2191" s="211"/>
      <c r="M2191" s="212"/>
      <c r="N2191" s="213"/>
      <c r="O2191" s="213"/>
      <c r="P2191" s="213"/>
      <c r="Q2191" s="213"/>
      <c r="R2191" s="213"/>
      <c r="S2191" s="213"/>
      <c r="T2191" s="214"/>
      <c r="AT2191" s="215" t="s">
        <v>168</v>
      </c>
      <c r="AU2191" s="215" t="s">
        <v>81</v>
      </c>
      <c r="AV2191" s="12" t="s">
        <v>22</v>
      </c>
      <c r="AW2191" s="12" t="s">
        <v>37</v>
      </c>
      <c r="AX2191" s="12" t="s">
        <v>73</v>
      </c>
      <c r="AY2191" s="215" t="s">
        <v>159</v>
      </c>
    </row>
    <row r="2192" spans="2:51" s="12" customFormat="1" ht="13.5">
      <c r="B2192" s="204"/>
      <c r="C2192" s="205"/>
      <c r="D2192" s="206" t="s">
        <v>168</v>
      </c>
      <c r="E2192" s="207" t="s">
        <v>20</v>
      </c>
      <c r="F2192" s="208" t="s">
        <v>843</v>
      </c>
      <c r="G2192" s="205"/>
      <c r="H2192" s="209" t="s">
        <v>20</v>
      </c>
      <c r="I2192" s="210"/>
      <c r="J2192" s="205"/>
      <c r="K2192" s="205"/>
      <c r="L2192" s="211"/>
      <c r="M2192" s="212"/>
      <c r="N2192" s="213"/>
      <c r="O2192" s="213"/>
      <c r="P2192" s="213"/>
      <c r="Q2192" s="213"/>
      <c r="R2192" s="213"/>
      <c r="S2192" s="213"/>
      <c r="T2192" s="214"/>
      <c r="AT2192" s="215" t="s">
        <v>168</v>
      </c>
      <c r="AU2192" s="215" t="s">
        <v>81</v>
      </c>
      <c r="AV2192" s="12" t="s">
        <v>22</v>
      </c>
      <c r="AW2192" s="12" t="s">
        <v>37</v>
      </c>
      <c r="AX2192" s="12" t="s">
        <v>73</v>
      </c>
      <c r="AY2192" s="215" t="s">
        <v>159</v>
      </c>
    </row>
    <row r="2193" spans="2:51" s="12" customFormat="1" ht="13.5">
      <c r="B2193" s="204"/>
      <c r="C2193" s="205"/>
      <c r="D2193" s="206" t="s">
        <v>168</v>
      </c>
      <c r="E2193" s="207" t="s">
        <v>20</v>
      </c>
      <c r="F2193" s="208" t="s">
        <v>637</v>
      </c>
      <c r="G2193" s="205"/>
      <c r="H2193" s="209" t="s">
        <v>20</v>
      </c>
      <c r="I2193" s="210"/>
      <c r="J2193" s="205"/>
      <c r="K2193" s="205"/>
      <c r="L2193" s="211"/>
      <c r="M2193" s="212"/>
      <c r="N2193" s="213"/>
      <c r="O2193" s="213"/>
      <c r="P2193" s="213"/>
      <c r="Q2193" s="213"/>
      <c r="R2193" s="213"/>
      <c r="S2193" s="213"/>
      <c r="T2193" s="214"/>
      <c r="AT2193" s="215" t="s">
        <v>168</v>
      </c>
      <c r="AU2193" s="215" t="s">
        <v>81</v>
      </c>
      <c r="AV2193" s="12" t="s">
        <v>22</v>
      </c>
      <c r="AW2193" s="12" t="s">
        <v>37</v>
      </c>
      <c r="AX2193" s="12" t="s">
        <v>73</v>
      </c>
      <c r="AY2193" s="215" t="s">
        <v>159</v>
      </c>
    </row>
    <row r="2194" spans="2:51" s="13" customFormat="1" ht="13.5">
      <c r="B2194" s="216"/>
      <c r="C2194" s="217"/>
      <c r="D2194" s="206" t="s">
        <v>168</v>
      </c>
      <c r="E2194" s="240" t="s">
        <v>20</v>
      </c>
      <c r="F2194" s="238" t="s">
        <v>638</v>
      </c>
      <c r="G2194" s="217"/>
      <c r="H2194" s="239">
        <v>21.1</v>
      </c>
      <c r="I2194" s="222"/>
      <c r="J2194" s="217"/>
      <c r="K2194" s="217"/>
      <c r="L2194" s="223"/>
      <c r="M2194" s="224"/>
      <c r="N2194" s="225"/>
      <c r="O2194" s="225"/>
      <c r="P2194" s="225"/>
      <c r="Q2194" s="225"/>
      <c r="R2194" s="225"/>
      <c r="S2194" s="225"/>
      <c r="T2194" s="226"/>
      <c r="AT2194" s="227" t="s">
        <v>168</v>
      </c>
      <c r="AU2194" s="227" t="s">
        <v>81</v>
      </c>
      <c r="AV2194" s="13" t="s">
        <v>81</v>
      </c>
      <c r="AW2194" s="13" t="s">
        <v>37</v>
      </c>
      <c r="AX2194" s="13" t="s">
        <v>73</v>
      </c>
      <c r="AY2194" s="227" t="s">
        <v>159</v>
      </c>
    </row>
    <row r="2195" spans="2:51" s="13" customFormat="1" ht="13.5">
      <c r="B2195" s="216"/>
      <c r="C2195" s="217"/>
      <c r="D2195" s="218" t="s">
        <v>168</v>
      </c>
      <c r="E2195" s="219" t="s">
        <v>20</v>
      </c>
      <c r="F2195" s="220" t="s">
        <v>944</v>
      </c>
      <c r="G2195" s="217"/>
      <c r="H2195" s="221">
        <v>5.695</v>
      </c>
      <c r="I2195" s="222"/>
      <c r="J2195" s="217"/>
      <c r="K2195" s="217"/>
      <c r="L2195" s="223"/>
      <c r="M2195" s="224"/>
      <c r="N2195" s="225"/>
      <c r="O2195" s="225"/>
      <c r="P2195" s="225"/>
      <c r="Q2195" s="225"/>
      <c r="R2195" s="225"/>
      <c r="S2195" s="225"/>
      <c r="T2195" s="226"/>
      <c r="AT2195" s="227" t="s">
        <v>168</v>
      </c>
      <c r="AU2195" s="227" t="s">
        <v>81</v>
      </c>
      <c r="AV2195" s="13" t="s">
        <v>81</v>
      </c>
      <c r="AW2195" s="13" t="s">
        <v>37</v>
      </c>
      <c r="AX2195" s="13" t="s">
        <v>73</v>
      </c>
      <c r="AY2195" s="227" t="s">
        <v>159</v>
      </c>
    </row>
    <row r="2196" spans="2:65" s="1" customFormat="1" ht="22.5" customHeight="1">
      <c r="B2196" s="34"/>
      <c r="C2196" s="228" t="s">
        <v>2270</v>
      </c>
      <c r="D2196" s="228" t="s">
        <v>209</v>
      </c>
      <c r="E2196" s="229" t="s">
        <v>2271</v>
      </c>
      <c r="F2196" s="230" t="s">
        <v>2272</v>
      </c>
      <c r="G2196" s="231" t="s">
        <v>235</v>
      </c>
      <c r="H2196" s="232">
        <v>28.135</v>
      </c>
      <c r="I2196" s="233"/>
      <c r="J2196" s="234">
        <f>ROUND(I2196*H2196,2)</f>
        <v>0</v>
      </c>
      <c r="K2196" s="230" t="s">
        <v>20</v>
      </c>
      <c r="L2196" s="235"/>
      <c r="M2196" s="236" t="s">
        <v>20</v>
      </c>
      <c r="N2196" s="237" t="s">
        <v>44</v>
      </c>
      <c r="O2196" s="35"/>
      <c r="P2196" s="201">
        <f>O2196*H2196</f>
        <v>0</v>
      </c>
      <c r="Q2196" s="201">
        <v>0.0087</v>
      </c>
      <c r="R2196" s="201">
        <f>Q2196*H2196</f>
        <v>0.2447745</v>
      </c>
      <c r="S2196" s="201">
        <v>0</v>
      </c>
      <c r="T2196" s="202">
        <f>S2196*H2196</f>
        <v>0</v>
      </c>
      <c r="AR2196" s="17" t="s">
        <v>371</v>
      </c>
      <c r="AT2196" s="17" t="s">
        <v>209</v>
      </c>
      <c r="AU2196" s="17" t="s">
        <v>81</v>
      </c>
      <c r="AY2196" s="17" t="s">
        <v>159</v>
      </c>
      <c r="BE2196" s="203">
        <f>IF(N2196="základní",J2196,0)</f>
        <v>0</v>
      </c>
      <c r="BF2196" s="203">
        <f>IF(N2196="snížená",J2196,0)</f>
        <v>0</v>
      </c>
      <c r="BG2196" s="203">
        <f>IF(N2196="zákl. přenesená",J2196,0)</f>
        <v>0</v>
      </c>
      <c r="BH2196" s="203">
        <f>IF(N2196="sníž. přenesená",J2196,0)</f>
        <v>0</v>
      </c>
      <c r="BI2196" s="203">
        <f>IF(N2196="nulová",J2196,0)</f>
        <v>0</v>
      </c>
      <c r="BJ2196" s="17" t="s">
        <v>22</v>
      </c>
      <c r="BK2196" s="203">
        <f>ROUND(I2196*H2196,2)</f>
        <v>0</v>
      </c>
      <c r="BL2196" s="17" t="s">
        <v>255</v>
      </c>
      <c r="BM2196" s="17" t="s">
        <v>2273</v>
      </c>
    </row>
    <row r="2197" spans="2:51" s="13" customFormat="1" ht="13.5">
      <c r="B2197" s="216"/>
      <c r="C2197" s="217"/>
      <c r="D2197" s="218" t="s">
        <v>168</v>
      </c>
      <c r="E2197" s="217"/>
      <c r="F2197" s="220" t="s">
        <v>2274</v>
      </c>
      <c r="G2197" s="217"/>
      <c r="H2197" s="221">
        <v>28.135</v>
      </c>
      <c r="I2197" s="222"/>
      <c r="J2197" s="217"/>
      <c r="K2197" s="217"/>
      <c r="L2197" s="223"/>
      <c r="M2197" s="224"/>
      <c r="N2197" s="225"/>
      <c r="O2197" s="225"/>
      <c r="P2197" s="225"/>
      <c r="Q2197" s="225"/>
      <c r="R2197" s="225"/>
      <c r="S2197" s="225"/>
      <c r="T2197" s="226"/>
      <c r="AT2197" s="227" t="s">
        <v>168</v>
      </c>
      <c r="AU2197" s="227" t="s">
        <v>81</v>
      </c>
      <c r="AV2197" s="13" t="s">
        <v>81</v>
      </c>
      <c r="AW2197" s="13" t="s">
        <v>4</v>
      </c>
      <c r="AX2197" s="13" t="s">
        <v>22</v>
      </c>
      <c r="AY2197" s="227" t="s">
        <v>159</v>
      </c>
    </row>
    <row r="2198" spans="2:65" s="1" customFormat="1" ht="22.5" customHeight="1">
      <c r="B2198" s="34"/>
      <c r="C2198" s="192" t="s">
        <v>2275</v>
      </c>
      <c r="D2198" s="192" t="s">
        <v>161</v>
      </c>
      <c r="E2198" s="193" t="s">
        <v>2276</v>
      </c>
      <c r="F2198" s="194" t="s">
        <v>2277</v>
      </c>
      <c r="G2198" s="195" t="s">
        <v>1873</v>
      </c>
      <c r="H2198" s="246"/>
      <c r="I2198" s="197"/>
      <c r="J2198" s="198">
        <f>ROUND(I2198*H2198,2)</f>
        <v>0</v>
      </c>
      <c r="K2198" s="194" t="s">
        <v>165</v>
      </c>
      <c r="L2198" s="54"/>
      <c r="M2198" s="199" t="s">
        <v>20</v>
      </c>
      <c r="N2198" s="200" t="s">
        <v>44</v>
      </c>
      <c r="O2198" s="35"/>
      <c r="P2198" s="201">
        <f>O2198*H2198</f>
        <v>0</v>
      </c>
      <c r="Q2198" s="201">
        <v>0</v>
      </c>
      <c r="R2198" s="201">
        <f>Q2198*H2198</f>
        <v>0</v>
      </c>
      <c r="S2198" s="201">
        <v>0</v>
      </c>
      <c r="T2198" s="202">
        <f>S2198*H2198</f>
        <v>0</v>
      </c>
      <c r="AR2198" s="17" t="s">
        <v>255</v>
      </c>
      <c r="AT2198" s="17" t="s">
        <v>161</v>
      </c>
      <c r="AU2198" s="17" t="s">
        <v>81</v>
      </c>
      <c r="AY2198" s="17" t="s">
        <v>159</v>
      </c>
      <c r="BE2198" s="203">
        <f>IF(N2198="základní",J2198,0)</f>
        <v>0</v>
      </c>
      <c r="BF2198" s="203">
        <f>IF(N2198="snížená",J2198,0)</f>
        <v>0</v>
      </c>
      <c r="BG2198" s="203">
        <f>IF(N2198="zákl. přenesená",J2198,0)</f>
        <v>0</v>
      </c>
      <c r="BH2198" s="203">
        <f>IF(N2198="sníž. přenesená",J2198,0)</f>
        <v>0</v>
      </c>
      <c r="BI2198" s="203">
        <f>IF(N2198="nulová",J2198,0)</f>
        <v>0</v>
      </c>
      <c r="BJ2198" s="17" t="s">
        <v>22</v>
      </c>
      <c r="BK2198" s="203">
        <f>ROUND(I2198*H2198,2)</f>
        <v>0</v>
      </c>
      <c r="BL2198" s="17" t="s">
        <v>255</v>
      </c>
      <c r="BM2198" s="17" t="s">
        <v>2278</v>
      </c>
    </row>
    <row r="2199" spans="2:63" s="11" customFormat="1" ht="29.85" customHeight="1">
      <c r="B2199" s="175"/>
      <c r="C2199" s="176"/>
      <c r="D2199" s="189" t="s">
        <v>72</v>
      </c>
      <c r="E2199" s="190" t="s">
        <v>2279</v>
      </c>
      <c r="F2199" s="190" t="s">
        <v>2280</v>
      </c>
      <c r="G2199" s="176"/>
      <c r="H2199" s="176"/>
      <c r="I2199" s="179"/>
      <c r="J2199" s="191">
        <f>BK2199</f>
        <v>0</v>
      </c>
      <c r="K2199" s="176"/>
      <c r="L2199" s="181"/>
      <c r="M2199" s="182"/>
      <c r="N2199" s="183"/>
      <c r="O2199" s="183"/>
      <c r="P2199" s="184">
        <f>SUM(P2200:P2286)</f>
        <v>0</v>
      </c>
      <c r="Q2199" s="183"/>
      <c r="R2199" s="184">
        <f>SUM(R2200:R2286)</f>
        <v>0.97631476</v>
      </c>
      <c r="S2199" s="183"/>
      <c r="T2199" s="185">
        <f>SUM(T2200:T2286)</f>
        <v>0</v>
      </c>
      <c r="AR2199" s="186" t="s">
        <v>81</v>
      </c>
      <c r="AT2199" s="187" t="s">
        <v>72</v>
      </c>
      <c r="AU2199" s="187" t="s">
        <v>22</v>
      </c>
      <c r="AY2199" s="186" t="s">
        <v>159</v>
      </c>
      <c r="BK2199" s="188">
        <f>SUM(BK2200:BK2286)</f>
        <v>0</v>
      </c>
    </row>
    <row r="2200" spans="2:65" s="1" customFormat="1" ht="22.5" customHeight="1">
      <c r="B2200" s="34"/>
      <c r="C2200" s="192" t="s">
        <v>2281</v>
      </c>
      <c r="D2200" s="192" t="s">
        <v>161</v>
      </c>
      <c r="E2200" s="193" t="s">
        <v>2282</v>
      </c>
      <c r="F2200" s="194" t="s">
        <v>2283</v>
      </c>
      <c r="G2200" s="195" t="s">
        <v>489</v>
      </c>
      <c r="H2200" s="196">
        <v>165.695</v>
      </c>
      <c r="I2200" s="197"/>
      <c r="J2200" s="198">
        <f>ROUND(I2200*H2200,2)</f>
        <v>0</v>
      </c>
      <c r="K2200" s="194" t="s">
        <v>165</v>
      </c>
      <c r="L2200" s="54"/>
      <c r="M2200" s="199" t="s">
        <v>20</v>
      </c>
      <c r="N2200" s="200" t="s">
        <v>44</v>
      </c>
      <c r="O2200" s="35"/>
      <c r="P2200" s="201">
        <f>O2200*H2200</f>
        <v>0</v>
      </c>
      <c r="Q2200" s="201">
        <v>0.00046</v>
      </c>
      <c r="R2200" s="201">
        <f>Q2200*H2200</f>
        <v>0.0762197</v>
      </c>
      <c r="S2200" s="201">
        <v>0</v>
      </c>
      <c r="T2200" s="202">
        <f>S2200*H2200</f>
        <v>0</v>
      </c>
      <c r="AR2200" s="17" t="s">
        <v>255</v>
      </c>
      <c r="AT2200" s="17" t="s">
        <v>161</v>
      </c>
      <c r="AU2200" s="17" t="s">
        <v>81</v>
      </c>
      <c r="AY2200" s="17" t="s">
        <v>159</v>
      </c>
      <c r="BE2200" s="203">
        <f>IF(N2200="základní",J2200,0)</f>
        <v>0</v>
      </c>
      <c r="BF2200" s="203">
        <f>IF(N2200="snížená",J2200,0)</f>
        <v>0</v>
      </c>
      <c r="BG2200" s="203">
        <f>IF(N2200="zákl. přenesená",J2200,0)</f>
        <v>0</v>
      </c>
      <c r="BH2200" s="203">
        <f>IF(N2200="sníž. přenesená",J2200,0)</f>
        <v>0</v>
      </c>
      <c r="BI2200" s="203">
        <f>IF(N2200="nulová",J2200,0)</f>
        <v>0</v>
      </c>
      <c r="BJ2200" s="17" t="s">
        <v>22</v>
      </c>
      <c r="BK2200" s="203">
        <f>ROUND(I2200*H2200,2)</f>
        <v>0</v>
      </c>
      <c r="BL2200" s="17" t="s">
        <v>255</v>
      </c>
      <c r="BM2200" s="17" t="s">
        <v>2284</v>
      </c>
    </row>
    <row r="2201" spans="2:51" s="12" customFormat="1" ht="13.5">
      <c r="B2201" s="204"/>
      <c r="C2201" s="205"/>
      <c r="D2201" s="206" t="s">
        <v>168</v>
      </c>
      <c r="E2201" s="207" t="s">
        <v>20</v>
      </c>
      <c r="F2201" s="208" t="s">
        <v>2285</v>
      </c>
      <c r="G2201" s="205"/>
      <c r="H2201" s="209" t="s">
        <v>20</v>
      </c>
      <c r="I2201" s="210"/>
      <c r="J2201" s="205"/>
      <c r="K2201" s="205"/>
      <c r="L2201" s="211"/>
      <c r="M2201" s="212"/>
      <c r="N2201" s="213"/>
      <c r="O2201" s="213"/>
      <c r="P2201" s="213"/>
      <c r="Q2201" s="213"/>
      <c r="R2201" s="213"/>
      <c r="S2201" s="213"/>
      <c r="T2201" s="214"/>
      <c r="AT2201" s="215" t="s">
        <v>168</v>
      </c>
      <c r="AU2201" s="215" t="s">
        <v>81</v>
      </c>
      <c r="AV2201" s="12" t="s">
        <v>22</v>
      </c>
      <c r="AW2201" s="12" t="s">
        <v>37</v>
      </c>
      <c r="AX2201" s="12" t="s">
        <v>73</v>
      </c>
      <c r="AY2201" s="215" t="s">
        <v>159</v>
      </c>
    </row>
    <row r="2202" spans="2:51" s="12" customFormat="1" ht="13.5">
      <c r="B2202" s="204"/>
      <c r="C2202" s="205"/>
      <c r="D2202" s="206" t="s">
        <v>168</v>
      </c>
      <c r="E2202" s="207" t="s">
        <v>20</v>
      </c>
      <c r="F2202" s="208" t="s">
        <v>2286</v>
      </c>
      <c r="G2202" s="205"/>
      <c r="H2202" s="209" t="s">
        <v>20</v>
      </c>
      <c r="I2202" s="210"/>
      <c r="J2202" s="205"/>
      <c r="K2202" s="205"/>
      <c r="L2202" s="211"/>
      <c r="M2202" s="212"/>
      <c r="N2202" s="213"/>
      <c r="O2202" s="213"/>
      <c r="P2202" s="213"/>
      <c r="Q2202" s="213"/>
      <c r="R2202" s="213"/>
      <c r="S2202" s="213"/>
      <c r="T2202" s="214"/>
      <c r="AT2202" s="215" t="s">
        <v>168</v>
      </c>
      <c r="AU2202" s="215" t="s">
        <v>81</v>
      </c>
      <c r="AV2202" s="12" t="s">
        <v>22</v>
      </c>
      <c r="AW2202" s="12" t="s">
        <v>37</v>
      </c>
      <c r="AX2202" s="12" t="s">
        <v>73</v>
      </c>
      <c r="AY2202" s="215" t="s">
        <v>159</v>
      </c>
    </row>
    <row r="2203" spans="2:51" s="12" customFormat="1" ht="13.5">
      <c r="B2203" s="204"/>
      <c r="C2203" s="205"/>
      <c r="D2203" s="206" t="s">
        <v>168</v>
      </c>
      <c r="E2203" s="207" t="s">
        <v>20</v>
      </c>
      <c r="F2203" s="208" t="s">
        <v>170</v>
      </c>
      <c r="G2203" s="205"/>
      <c r="H2203" s="209" t="s">
        <v>20</v>
      </c>
      <c r="I2203" s="210"/>
      <c r="J2203" s="205"/>
      <c r="K2203" s="205"/>
      <c r="L2203" s="211"/>
      <c r="M2203" s="212"/>
      <c r="N2203" s="213"/>
      <c r="O2203" s="213"/>
      <c r="P2203" s="213"/>
      <c r="Q2203" s="213"/>
      <c r="R2203" s="213"/>
      <c r="S2203" s="213"/>
      <c r="T2203" s="214"/>
      <c r="AT2203" s="215" t="s">
        <v>168</v>
      </c>
      <c r="AU2203" s="215" t="s">
        <v>81</v>
      </c>
      <c r="AV2203" s="12" t="s">
        <v>22</v>
      </c>
      <c r="AW2203" s="12" t="s">
        <v>37</v>
      </c>
      <c r="AX2203" s="12" t="s">
        <v>73</v>
      </c>
      <c r="AY2203" s="215" t="s">
        <v>159</v>
      </c>
    </row>
    <row r="2204" spans="2:51" s="12" customFormat="1" ht="13.5">
      <c r="B2204" s="204"/>
      <c r="C2204" s="205"/>
      <c r="D2204" s="206" t="s">
        <v>168</v>
      </c>
      <c r="E2204" s="207" t="s">
        <v>20</v>
      </c>
      <c r="F2204" s="208" t="s">
        <v>937</v>
      </c>
      <c r="G2204" s="205"/>
      <c r="H2204" s="209" t="s">
        <v>20</v>
      </c>
      <c r="I2204" s="210"/>
      <c r="J2204" s="205"/>
      <c r="K2204" s="205"/>
      <c r="L2204" s="211"/>
      <c r="M2204" s="212"/>
      <c r="N2204" s="213"/>
      <c r="O2204" s="213"/>
      <c r="P2204" s="213"/>
      <c r="Q2204" s="213"/>
      <c r="R2204" s="213"/>
      <c r="S2204" s="213"/>
      <c r="T2204" s="214"/>
      <c r="AT2204" s="215" t="s">
        <v>168</v>
      </c>
      <c r="AU2204" s="215" t="s">
        <v>81</v>
      </c>
      <c r="AV2204" s="12" t="s">
        <v>22</v>
      </c>
      <c r="AW2204" s="12" t="s">
        <v>37</v>
      </c>
      <c r="AX2204" s="12" t="s">
        <v>73</v>
      </c>
      <c r="AY2204" s="215" t="s">
        <v>159</v>
      </c>
    </row>
    <row r="2205" spans="2:51" s="12" customFormat="1" ht="13.5">
      <c r="B2205" s="204"/>
      <c r="C2205" s="205"/>
      <c r="D2205" s="206" t="s">
        <v>168</v>
      </c>
      <c r="E2205" s="207" t="s">
        <v>20</v>
      </c>
      <c r="F2205" s="208" t="s">
        <v>304</v>
      </c>
      <c r="G2205" s="205"/>
      <c r="H2205" s="209" t="s">
        <v>20</v>
      </c>
      <c r="I2205" s="210"/>
      <c r="J2205" s="205"/>
      <c r="K2205" s="205"/>
      <c r="L2205" s="211"/>
      <c r="M2205" s="212"/>
      <c r="N2205" s="213"/>
      <c r="O2205" s="213"/>
      <c r="P2205" s="213"/>
      <c r="Q2205" s="213"/>
      <c r="R2205" s="213"/>
      <c r="S2205" s="213"/>
      <c r="T2205" s="214"/>
      <c r="AT2205" s="215" t="s">
        <v>168</v>
      </c>
      <c r="AU2205" s="215" t="s">
        <v>81</v>
      </c>
      <c r="AV2205" s="12" t="s">
        <v>22</v>
      </c>
      <c r="AW2205" s="12" t="s">
        <v>37</v>
      </c>
      <c r="AX2205" s="12" t="s">
        <v>73</v>
      </c>
      <c r="AY2205" s="215" t="s">
        <v>159</v>
      </c>
    </row>
    <row r="2206" spans="2:51" s="13" customFormat="1" ht="13.5">
      <c r="B2206" s="216"/>
      <c r="C2206" s="217"/>
      <c r="D2206" s="206" t="s">
        <v>168</v>
      </c>
      <c r="E2206" s="240" t="s">
        <v>20</v>
      </c>
      <c r="F2206" s="238" t="s">
        <v>2287</v>
      </c>
      <c r="G2206" s="217"/>
      <c r="H2206" s="239">
        <v>15.75</v>
      </c>
      <c r="I2206" s="222"/>
      <c r="J2206" s="217"/>
      <c r="K2206" s="217"/>
      <c r="L2206" s="223"/>
      <c r="M2206" s="224"/>
      <c r="N2206" s="225"/>
      <c r="O2206" s="225"/>
      <c r="P2206" s="225"/>
      <c r="Q2206" s="225"/>
      <c r="R2206" s="225"/>
      <c r="S2206" s="225"/>
      <c r="T2206" s="226"/>
      <c r="AT2206" s="227" t="s">
        <v>168</v>
      </c>
      <c r="AU2206" s="227" t="s">
        <v>81</v>
      </c>
      <c r="AV2206" s="13" t="s">
        <v>81</v>
      </c>
      <c r="AW2206" s="13" t="s">
        <v>37</v>
      </c>
      <c r="AX2206" s="13" t="s">
        <v>73</v>
      </c>
      <c r="AY2206" s="227" t="s">
        <v>159</v>
      </c>
    </row>
    <row r="2207" spans="2:51" s="13" customFormat="1" ht="13.5">
      <c r="B2207" s="216"/>
      <c r="C2207" s="217"/>
      <c r="D2207" s="206" t="s">
        <v>168</v>
      </c>
      <c r="E2207" s="240" t="s">
        <v>20</v>
      </c>
      <c r="F2207" s="238" t="s">
        <v>2288</v>
      </c>
      <c r="G2207" s="217"/>
      <c r="H2207" s="239">
        <v>8.6</v>
      </c>
      <c r="I2207" s="222"/>
      <c r="J2207" s="217"/>
      <c r="K2207" s="217"/>
      <c r="L2207" s="223"/>
      <c r="M2207" s="224"/>
      <c r="N2207" s="225"/>
      <c r="O2207" s="225"/>
      <c r="P2207" s="225"/>
      <c r="Q2207" s="225"/>
      <c r="R2207" s="225"/>
      <c r="S2207" s="225"/>
      <c r="T2207" s="226"/>
      <c r="AT2207" s="227" t="s">
        <v>168</v>
      </c>
      <c r="AU2207" s="227" t="s">
        <v>81</v>
      </c>
      <c r="AV2207" s="13" t="s">
        <v>81</v>
      </c>
      <c r="AW2207" s="13" t="s">
        <v>37</v>
      </c>
      <c r="AX2207" s="13" t="s">
        <v>73</v>
      </c>
      <c r="AY2207" s="227" t="s">
        <v>159</v>
      </c>
    </row>
    <row r="2208" spans="2:51" s="12" customFormat="1" ht="13.5">
      <c r="B2208" s="204"/>
      <c r="C2208" s="205"/>
      <c r="D2208" s="206" t="s">
        <v>168</v>
      </c>
      <c r="E2208" s="207" t="s">
        <v>20</v>
      </c>
      <c r="F2208" s="208" t="s">
        <v>317</v>
      </c>
      <c r="G2208" s="205"/>
      <c r="H2208" s="209" t="s">
        <v>20</v>
      </c>
      <c r="I2208" s="210"/>
      <c r="J2208" s="205"/>
      <c r="K2208" s="205"/>
      <c r="L2208" s="211"/>
      <c r="M2208" s="212"/>
      <c r="N2208" s="213"/>
      <c r="O2208" s="213"/>
      <c r="P2208" s="213"/>
      <c r="Q2208" s="213"/>
      <c r="R2208" s="213"/>
      <c r="S2208" s="213"/>
      <c r="T2208" s="214"/>
      <c r="AT2208" s="215" t="s">
        <v>168</v>
      </c>
      <c r="AU2208" s="215" t="s">
        <v>81</v>
      </c>
      <c r="AV2208" s="12" t="s">
        <v>22</v>
      </c>
      <c r="AW2208" s="12" t="s">
        <v>37</v>
      </c>
      <c r="AX2208" s="12" t="s">
        <v>73</v>
      </c>
      <c r="AY2208" s="215" t="s">
        <v>159</v>
      </c>
    </row>
    <row r="2209" spans="2:51" s="13" customFormat="1" ht="13.5">
      <c r="B2209" s="216"/>
      <c r="C2209" s="217"/>
      <c r="D2209" s="206" t="s">
        <v>168</v>
      </c>
      <c r="E2209" s="240" t="s">
        <v>20</v>
      </c>
      <c r="F2209" s="238" t="s">
        <v>2289</v>
      </c>
      <c r="G2209" s="217"/>
      <c r="H2209" s="239">
        <v>31.46</v>
      </c>
      <c r="I2209" s="222"/>
      <c r="J2209" s="217"/>
      <c r="K2209" s="217"/>
      <c r="L2209" s="223"/>
      <c r="M2209" s="224"/>
      <c r="N2209" s="225"/>
      <c r="O2209" s="225"/>
      <c r="P2209" s="225"/>
      <c r="Q2209" s="225"/>
      <c r="R2209" s="225"/>
      <c r="S2209" s="225"/>
      <c r="T2209" s="226"/>
      <c r="AT2209" s="227" t="s">
        <v>168</v>
      </c>
      <c r="AU2209" s="227" t="s">
        <v>81</v>
      </c>
      <c r="AV2209" s="13" t="s">
        <v>81</v>
      </c>
      <c r="AW2209" s="13" t="s">
        <v>37</v>
      </c>
      <c r="AX2209" s="13" t="s">
        <v>73</v>
      </c>
      <c r="AY2209" s="227" t="s">
        <v>159</v>
      </c>
    </row>
    <row r="2210" spans="2:51" s="12" customFormat="1" ht="13.5">
      <c r="B2210" s="204"/>
      <c r="C2210" s="205"/>
      <c r="D2210" s="206" t="s">
        <v>168</v>
      </c>
      <c r="E2210" s="207" t="s">
        <v>20</v>
      </c>
      <c r="F2210" s="208" t="s">
        <v>319</v>
      </c>
      <c r="G2210" s="205"/>
      <c r="H2210" s="209" t="s">
        <v>20</v>
      </c>
      <c r="I2210" s="210"/>
      <c r="J2210" s="205"/>
      <c r="K2210" s="205"/>
      <c r="L2210" s="211"/>
      <c r="M2210" s="212"/>
      <c r="N2210" s="213"/>
      <c r="O2210" s="213"/>
      <c r="P2210" s="213"/>
      <c r="Q2210" s="213"/>
      <c r="R2210" s="213"/>
      <c r="S2210" s="213"/>
      <c r="T2210" s="214"/>
      <c r="AT2210" s="215" t="s">
        <v>168</v>
      </c>
      <c r="AU2210" s="215" t="s">
        <v>81</v>
      </c>
      <c r="AV2210" s="12" t="s">
        <v>22</v>
      </c>
      <c r="AW2210" s="12" t="s">
        <v>37</v>
      </c>
      <c r="AX2210" s="12" t="s">
        <v>73</v>
      </c>
      <c r="AY2210" s="215" t="s">
        <v>159</v>
      </c>
    </row>
    <row r="2211" spans="2:51" s="13" customFormat="1" ht="13.5">
      <c r="B2211" s="216"/>
      <c r="C2211" s="217"/>
      <c r="D2211" s="206" t="s">
        <v>168</v>
      </c>
      <c r="E2211" s="240" t="s">
        <v>20</v>
      </c>
      <c r="F2211" s="238" t="s">
        <v>2290</v>
      </c>
      <c r="G2211" s="217"/>
      <c r="H2211" s="239">
        <v>32.01</v>
      </c>
      <c r="I2211" s="222"/>
      <c r="J2211" s="217"/>
      <c r="K2211" s="217"/>
      <c r="L2211" s="223"/>
      <c r="M2211" s="224"/>
      <c r="N2211" s="225"/>
      <c r="O2211" s="225"/>
      <c r="P2211" s="225"/>
      <c r="Q2211" s="225"/>
      <c r="R2211" s="225"/>
      <c r="S2211" s="225"/>
      <c r="T2211" s="226"/>
      <c r="AT2211" s="227" t="s">
        <v>168</v>
      </c>
      <c r="AU2211" s="227" t="s">
        <v>81</v>
      </c>
      <c r="AV2211" s="13" t="s">
        <v>81</v>
      </c>
      <c r="AW2211" s="13" t="s">
        <v>37</v>
      </c>
      <c r="AX2211" s="13" t="s">
        <v>73</v>
      </c>
      <c r="AY2211" s="227" t="s">
        <v>159</v>
      </c>
    </row>
    <row r="2212" spans="2:51" s="12" customFormat="1" ht="13.5">
      <c r="B2212" s="204"/>
      <c r="C2212" s="205"/>
      <c r="D2212" s="206" t="s">
        <v>168</v>
      </c>
      <c r="E2212" s="207" t="s">
        <v>20</v>
      </c>
      <c r="F2212" s="208" t="s">
        <v>306</v>
      </c>
      <c r="G2212" s="205"/>
      <c r="H2212" s="209" t="s">
        <v>20</v>
      </c>
      <c r="I2212" s="210"/>
      <c r="J2212" s="205"/>
      <c r="K2212" s="205"/>
      <c r="L2212" s="211"/>
      <c r="M2212" s="212"/>
      <c r="N2212" s="213"/>
      <c r="O2212" s="213"/>
      <c r="P2212" s="213"/>
      <c r="Q2212" s="213"/>
      <c r="R2212" s="213"/>
      <c r="S2212" s="213"/>
      <c r="T2212" s="214"/>
      <c r="AT2212" s="215" t="s">
        <v>168</v>
      </c>
      <c r="AU2212" s="215" t="s">
        <v>81</v>
      </c>
      <c r="AV2212" s="12" t="s">
        <v>22</v>
      </c>
      <c r="AW2212" s="12" t="s">
        <v>37</v>
      </c>
      <c r="AX2212" s="12" t="s">
        <v>73</v>
      </c>
      <c r="AY2212" s="215" t="s">
        <v>159</v>
      </c>
    </row>
    <row r="2213" spans="2:51" s="13" customFormat="1" ht="13.5">
      <c r="B2213" s="216"/>
      <c r="C2213" s="217"/>
      <c r="D2213" s="206" t="s">
        <v>168</v>
      </c>
      <c r="E2213" s="240" t="s">
        <v>20</v>
      </c>
      <c r="F2213" s="238" t="s">
        <v>2291</v>
      </c>
      <c r="G2213" s="217"/>
      <c r="H2213" s="239">
        <v>7.17</v>
      </c>
      <c r="I2213" s="222"/>
      <c r="J2213" s="217"/>
      <c r="K2213" s="217"/>
      <c r="L2213" s="223"/>
      <c r="M2213" s="224"/>
      <c r="N2213" s="225"/>
      <c r="O2213" s="225"/>
      <c r="P2213" s="225"/>
      <c r="Q2213" s="225"/>
      <c r="R2213" s="225"/>
      <c r="S2213" s="225"/>
      <c r="T2213" s="226"/>
      <c r="AT2213" s="227" t="s">
        <v>168</v>
      </c>
      <c r="AU2213" s="227" t="s">
        <v>81</v>
      </c>
      <c r="AV2213" s="13" t="s">
        <v>81</v>
      </c>
      <c r="AW2213" s="13" t="s">
        <v>37</v>
      </c>
      <c r="AX2213" s="13" t="s">
        <v>73</v>
      </c>
      <c r="AY2213" s="227" t="s">
        <v>159</v>
      </c>
    </row>
    <row r="2214" spans="2:51" s="12" customFormat="1" ht="13.5">
      <c r="B2214" s="204"/>
      <c r="C2214" s="205"/>
      <c r="D2214" s="206" t="s">
        <v>168</v>
      </c>
      <c r="E2214" s="207" t="s">
        <v>20</v>
      </c>
      <c r="F2214" s="208" t="s">
        <v>308</v>
      </c>
      <c r="G2214" s="205"/>
      <c r="H2214" s="209" t="s">
        <v>20</v>
      </c>
      <c r="I2214" s="210"/>
      <c r="J2214" s="205"/>
      <c r="K2214" s="205"/>
      <c r="L2214" s="211"/>
      <c r="M2214" s="212"/>
      <c r="N2214" s="213"/>
      <c r="O2214" s="213"/>
      <c r="P2214" s="213"/>
      <c r="Q2214" s="213"/>
      <c r="R2214" s="213"/>
      <c r="S2214" s="213"/>
      <c r="T2214" s="214"/>
      <c r="AT2214" s="215" t="s">
        <v>168</v>
      </c>
      <c r="AU2214" s="215" t="s">
        <v>81</v>
      </c>
      <c r="AV2214" s="12" t="s">
        <v>22</v>
      </c>
      <c r="AW2214" s="12" t="s">
        <v>37</v>
      </c>
      <c r="AX2214" s="12" t="s">
        <v>73</v>
      </c>
      <c r="AY2214" s="215" t="s">
        <v>159</v>
      </c>
    </row>
    <row r="2215" spans="2:51" s="13" customFormat="1" ht="13.5">
      <c r="B2215" s="216"/>
      <c r="C2215" s="217"/>
      <c r="D2215" s="206" t="s">
        <v>168</v>
      </c>
      <c r="E2215" s="240" t="s">
        <v>20</v>
      </c>
      <c r="F2215" s="238" t="s">
        <v>2292</v>
      </c>
      <c r="G2215" s="217"/>
      <c r="H2215" s="239">
        <v>7.17</v>
      </c>
      <c r="I2215" s="222"/>
      <c r="J2215" s="217"/>
      <c r="K2215" s="217"/>
      <c r="L2215" s="223"/>
      <c r="M2215" s="224"/>
      <c r="N2215" s="225"/>
      <c r="O2215" s="225"/>
      <c r="P2215" s="225"/>
      <c r="Q2215" s="225"/>
      <c r="R2215" s="225"/>
      <c r="S2215" s="225"/>
      <c r="T2215" s="226"/>
      <c r="AT2215" s="227" t="s">
        <v>168</v>
      </c>
      <c r="AU2215" s="227" t="s">
        <v>81</v>
      </c>
      <c r="AV2215" s="13" t="s">
        <v>81</v>
      </c>
      <c r="AW2215" s="13" t="s">
        <v>37</v>
      </c>
      <c r="AX2215" s="13" t="s">
        <v>73</v>
      </c>
      <c r="AY2215" s="227" t="s">
        <v>159</v>
      </c>
    </row>
    <row r="2216" spans="2:51" s="12" customFormat="1" ht="13.5">
      <c r="B2216" s="204"/>
      <c r="C2216" s="205"/>
      <c r="D2216" s="206" t="s">
        <v>168</v>
      </c>
      <c r="E2216" s="207" t="s">
        <v>20</v>
      </c>
      <c r="F2216" s="208" t="s">
        <v>170</v>
      </c>
      <c r="G2216" s="205"/>
      <c r="H2216" s="209" t="s">
        <v>20</v>
      </c>
      <c r="I2216" s="210"/>
      <c r="J2216" s="205"/>
      <c r="K2216" s="205"/>
      <c r="L2216" s="211"/>
      <c r="M2216" s="212"/>
      <c r="N2216" s="213"/>
      <c r="O2216" s="213"/>
      <c r="P2216" s="213"/>
      <c r="Q2216" s="213"/>
      <c r="R2216" s="213"/>
      <c r="S2216" s="213"/>
      <c r="T2216" s="214"/>
      <c r="AT2216" s="215" t="s">
        <v>168</v>
      </c>
      <c r="AU2216" s="215" t="s">
        <v>81</v>
      </c>
      <c r="AV2216" s="12" t="s">
        <v>22</v>
      </c>
      <c r="AW2216" s="12" t="s">
        <v>37</v>
      </c>
      <c r="AX2216" s="12" t="s">
        <v>73</v>
      </c>
      <c r="AY2216" s="215" t="s">
        <v>159</v>
      </c>
    </row>
    <row r="2217" spans="2:51" s="12" customFormat="1" ht="13.5">
      <c r="B2217" s="204"/>
      <c r="C2217" s="205"/>
      <c r="D2217" s="206" t="s">
        <v>168</v>
      </c>
      <c r="E2217" s="207" t="s">
        <v>20</v>
      </c>
      <c r="F2217" s="208" t="s">
        <v>924</v>
      </c>
      <c r="G2217" s="205"/>
      <c r="H2217" s="209" t="s">
        <v>20</v>
      </c>
      <c r="I2217" s="210"/>
      <c r="J2217" s="205"/>
      <c r="K2217" s="205"/>
      <c r="L2217" s="211"/>
      <c r="M2217" s="212"/>
      <c r="N2217" s="213"/>
      <c r="O2217" s="213"/>
      <c r="P2217" s="213"/>
      <c r="Q2217" s="213"/>
      <c r="R2217" s="213"/>
      <c r="S2217" s="213"/>
      <c r="T2217" s="214"/>
      <c r="AT2217" s="215" t="s">
        <v>168</v>
      </c>
      <c r="AU2217" s="215" t="s">
        <v>81</v>
      </c>
      <c r="AV2217" s="12" t="s">
        <v>22</v>
      </c>
      <c r="AW2217" s="12" t="s">
        <v>37</v>
      </c>
      <c r="AX2217" s="12" t="s">
        <v>73</v>
      </c>
      <c r="AY2217" s="215" t="s">
        <v>159</v>
      </c>
    </row>
    <row r="2218" spans="2:51" s="12" customFormat="1" ht="13.5">
      <c r="B2218" s="204"/>
      <c r="C2218" s="205"/>
      <c r="D2218" s="206" t="s">
        <v>168</v>
      </c>
      <c r="E2218" s="207" t="s">
        <v>20</v>
      </c>
      <c r="F2218" s="208" t="s">
        <v>623</v>
      </c>
      <c r="G2218" s="205"/>
      <c r="H2218" s="209" t="s">
        <v>20</v>
      </c>
      <c r="I2218" s="210"/>
      <c r="J2218" s="205"/>
      <c r="K2218" s="205"/>
      <c r="L2218" s="211"/>
      <c r="M2218" s="212"/>
      <c r="N2218" s="213"/>
      <c r="O2218" s="213"/>
      <c r="P2218" s="213"/>
      <c r="Q2218" s="213"/>
      <c r="R2218" s="213"/>
      <c r="S2218" s="213"/>
      <c r="T2218" s="214"/>
      <c r="AT2218" s="215" t="s">
        <v>168</v>
      </c>
      <c r="AU2218" s="215" t="s">
        <v>81</v>
      </c>
      <c r="AV2218" s="12" t="s">
        <v>22</v>
      </c>
      <c r="AW2218" s="12" t="s">
        <v>37</v>
      </c>
      <c r="AX2218" s="12" t="s">
        <v>73</v>
      </c>
      <c r="AY2218" s="215" t="s">
        <v>159</v>
      </c>
    </row>
    <row r="2219" spans="2:51" s="13" customFormat="1" ht="13.5">
      <c r="B2219" s="216"/>
      <c r="C2219" s="217"/>
      <c r="D2219" s="206" t="s">
        <v>168</v>
      </c>
      <c r="E2219" s="240" t="s">
        <v>20</v>
      </c>
      <c r="F2219" s="238" t="s">
        <v>2293</v>
      </c>
      <c r="G2219" s="217"/>
      <c r="H2219" s="239">
        <v>8.05</v>
      </c>
      <c r="I2219" s="222"/>
      <c r="J2219" s="217"/>
      <c r="K2219" s="217"/>
      <c r="L2219" s="223"/>
      <c r="M2219" s="224"/>
      <c r="N2219" s="225"/>
      <c r="O2219" s="225"/>
      <c r="P2219" s="225"/>
      <c r="Q2219" s="225"/>
      <c r="R2219" s="225"/>
      <c r="S2219" s="225"/>
      <c r="T2219" s="226"/>
      <c r="AT2219" s="227" t="s">
        <v>168</v>
      </c>
      <c r="AU2219" s="227" t="s">
        <v>81</v>
      </c>
      <c r="AV2219" s="13" t="s">
        <v>81</v>
      </c>
      <c r="AW2219" s="13" t="s">
        <v>37</v>
      </c>
      <c r="AX2219" s="13" t="s">
        <v>73</v>
      </c>
      <c r="AY2219" s="227" t="s">
        <v>159</v>
      </c>
    </row>
    <row r="2220" spans="2:51" s="12" customFormat="1" ht="13.5">
      <c r="B2220" s="204"/>
      <c r="C2220" s="205"/>
      <c r="D2220" s="206" t="s">
        <v>168</v>
      </c>
      <c r="E2220" s="207" t="s">
        <v>20</v>
      </c>
      <c r="F2220" s="208" t="s">
        <v>627</v>
      </c>
      <c r="G2220" s="205"/>
      <c r="H2220" s="209" t="s">
        <v>20</v>
      </c>
      <c r="I2220" s="210"/>
      <c r="J2220" s="205"/>
      <c r="K2220" s="205"/>
      <c r="L2220" s="211"/>
      <c r="M2220" s="212"/>
      <c r="N2220" s="213"/>
      <c r="O2220" s="213"/>
      <c r="P2220" s="213"/>
      <c r="Q2220" s="213"/>
      <c r="R2220" s="213"/>
      <c r="S2220" s="213"/>
      <c r="T2220" s="214"/>
      <c r="AT2220" s="215" t="s">
        <v>168</v>
      </c>
      <c r="AU2220" s="215" t="s">
        <v>81</v>
      </c>
      <c r="AV2220" s="12" t="s">
        <v>22</v>
      </c>
      <c r="AW2220" s="12" t="s">
        <v>37</v>
      </c>
      <c r="AX2220" s="12" t="s">
        <v>73</v>
      </c>
      <c r="AY2220" s="215" t="s">
        <v>159</v>
      </c>
    </row>
    <row r="2221" spans="2:51" s="13" customFormat="1" ht="13.5">
      <c r="B2221" s="216"/>
      <c r="C2221" s="217"/>
      <c r="D2221" s="206" t="s">
        <v>168</v>
      </c>
      <c r="E2221" s="240" t="s">
        <v>20</v>
      </c>
      <c r="F2221" s="238" t="s">
        <v>2294</v>
      </c>
      <c r="G2221" s="217"/>
      <c r="H2221" s="239">
        <v>8.05</v>
      </c>
      <c r="I2221" s="222"/>
      <c r="J2221" s="217"/>
      <c r="K2221" s="217"/>
      <c r="L2221" s="223"/>
      <c r="M2221" s="224"/>
      <c r="N2221" s="225"/>
      <c r="O2221" s="225"/>
      <c r="P2221" s="225"/>
      <c r="Q2221" s="225"/>
      <c r="R2221" s="225"/>
      <c r="S2221" s="225"/>
      <c r="T2221" s="226"/>
      <c r="AT2221" s="227" t="s">
        <v>168</v>
      </c>
      <c r="AU2221" s="227" t="s">
        <v>81</v>
      </c>
      <c r="AV2221" s="13" t="s">
        <v>81</v>
      </c>
      <c r="AW2221" s="13" t="s">
        <v>37</v>
      </c>
      <c r="AX2221" s="13" t="s">
        <v>73</v>
      </c>
      <c r="AY2221" s="227" t="s">
        <v>159</v>
      </c>
    </row>
    <row r="2222" spans="2:51" s="12" customFormat="1" ht="13.5">
      <c r="B2222" s="204"/>
      <c r="C2222" s="205"/>
      <c r="D2222" s="206" t="s">
        <v>168</v>
      </c>
      <c r="E2222" s="207" t="s">
        <v>20</v>
      </c>
      <c r="F2222" s="208" t="s">
        <v>630</v>
      </c>
      <c r="G2222" s="205"/>
      <c r="H2222" s="209" t="s">
        <v>20</v>
      </c>
      <c r="I2222" s="210"/>
      <c r="J2222" s="205"/>
      <c r="K2222" s="205"/>
      <c r="L2222" s="211"/>
      <c r="M2222" s="212"/>
      <c r="N2222" s="213"/>
      <c r="O2222" s="213"/>
      <c r="P2222" s="213"/>
      <c r="Q2222" s="213"/>
      <c r="R2222" s="213"/>
      <c r="S2222" s="213"/>
      <c r="T2222" s="214"/>
      <c r="AT2222" s="215" t="s">
        <v>168</v>
      </c>
      <c r="AU2222" s="215" t="s">
        <v>81</v>
      </c>
      <c r="AV2222" s="12" t="s">
        <v>22</v>
      </c>
      <c r="AW2222" s="12" t="s">
        <v>37</v>
      </c>
      <c r="AX2222" s="12" t="s">
        <v>73</v>
      </c>
      <c r="AY2222" s="215" t="s">
        <v>159</v>
      </c>
    </row>
    <row r="2223" spans="2:51" s="13" customFormat="1" ht="13.5">
      <c r="B2223" s="216"/>
      <c r="C2223" s="217"/>
      <c r="D2223" s="206" t="s">
        <v>168</v>
      </c>
      <c r="E2223" s="240" t="s">
        <v>20</v>
      </c>
      <c r="F2223" s="238" t="s">
        <v>2295</v>
      </c>
      <c r="G2223" s="217"/>
      <c r="H2223" s="239">
        <v>10.875</v>
      </c>
      <c r="I2223" s="222"/>
      <c r="J2223" s="217"/>
      <c r="K2223" s="217"/>
      <c r="L2223" s="223"/>
      <c r="M2223" s="224"/>
      <c r="N2223" s="225"/>
      <c r="O2223" s="225"/>
      <c r="P2223" s="225"/>
      <c r="Q2223" s="225"/>
      <c r="R2223" s="225"/>
      <c r="S2223" s="225"/>
      <c r="T2223" s="226"/>
      <c r="AT2223" s="227" t="s">
        <v>168</v>
      </c>
      <c r="AU2223" s="227" t="s">
        <v>81</v>
      </c>
      <c r="AV2223" s="13" t="s">
        <v>81</v>
      </c>
      <c r="AW2223" s="13" t="s">
        <v>37</v>
      </c>
      <c r="AX2223" s="13" t="s">
        <v>73</v>
      </c>
      <c r="AY2223" s="227" t="s">
        <v>159</v>
      </c>
    </row>
    <row r="2224" spans="2:51" s="12" customFormat="1" ht="13.5">
      <c r="B2224" s="204"/>
      <c r="C2224" s="205"/>
      <c r="D2224" s="206" t="s">
        <v>168</v>
      </c>
      <c r="E2224" s="207" t="s">
        <v>20</v>
      </c>
      <c r="F2224" s="208" t="s">
        <v>633</v>
      </c>
      <c r="G2224" s="205"/>
      <c r="H2224" s="209" t="s">
        <v>20</v>
      </c>
      <c r="I2224" s="210"/>
      <c r="J2224" s="205"/>
      <c r="K2224" s="205"/>
      <c r="L2224" s="211"/>
      <c r="M2224" s="212"/>
      <c r="N2224" s="213"/>
      <c r="O2224" s="213"/>
      <c r="P2224" s="213"/>
      <c r="Q2224" s="213"/>
      <c r="R2224" s="213"/>
      <c r="S2224" s="213"/>
      <c r="T2224" s="214"/>
      <c r="AT2224" s="215" t="s">
        <v>168</v>
      </c>
      <c r="AU2224" s="215" t="s">
        <v>81</v>
      </c>
      <c r="AV2224" s="12" t="s">
        <v>22</v>
      </c>
      <c r="AW2224" s="12" t="s">
        <v>37</v>
      </c>
      <c r="AX2224" s="12" t="s">
        <v>73</v>
      </c>
      <c r="AY2224" s="215" t="s">
        <v>159</v>
      </c>
    </row>
    <row r="2225" spans="2:51" s="13" customFormat="1" ht="13.5">
      <c r="B2225" s="216"/>
      <c r="C2225" s="217"/>
      <c r="D2225" s="206" t="s">
        <v>168</v>
      </c>
      <c r="E2225" s="240" t="s">
        <v>20</v>
      </c>
      <c r="F2225" s="238" t="s">
        <v>2296</v>
      </c>
      <c r="G2225" s="217"/>
      <c r="H2225" s="239">
        <v>20.11</v>
      </c>
      <c r="I2225" s="222"/>
      <c r="J2225" s="217"/>
      <c r="K2225" s="217"/>
      <c r="L2225" s="223"/>
      <c r="M2225" s="224"/>
      <c r="N2225" s="225"/>
      <c r="O2225" s="225"/>
      <c r="P2225" s="225"/>
      <c r="Q2225" s="225"/>
      <c r="R2225" s="225"/>
      <c r="S2225" s="225"/>
      <c r="T2225" s="226"/>
      <c r="AT2225" s="227" t="s">
        <v>168</v>
      </c>
      <c r="AU2225" s="227" t="s">
        <v>81</v>
      </c>
      <c r="AV2225" s="13" t="s">
        <v>81</v>
      </c>
      <c r="AW2225" s="13" t="s">
        <v>37</v>
      </c>
      <c r="AX2225" s="13" t="s">
        <v>73</v>
      </c>
      <c r="AY2225" s="227" t="s">
        <v>159</v>
      </c>
    </row>
    <row r="2226" spans="2:51" s="12" customFormat="1" ht="13.5">
      <c r="B2226" s="204"/>
      <c r="C2226" s="205"/>
      <c r="D2226" s="206" t="s">
        <v>168</v>
      </c>
      <c r="E2226" s="207" t="s">
        <v>20</v>
      </c>
      <c r="F2226" s="208" t="s">
        <v>637</v>
      </c>
      <c r="G2226" s="205"/>
      <c r="H2226" s="209" t="s">
        <v>20</v>
      </c>
      <c r="I2226" s="210"/>
      <c r="J2226" s="205"/>
      <c r="K2226" s="205"/>
      <c r="L2226" s="211"/>
      <c r="M2226" s="212"/>
      <c r="N2226" s="213"/>
      <c r="O2226" s="213"/>
      <c r="P2226" s="213"/>
      <c r="Q2226" s="213"/>
      <c r="R2226" s="213"/>
      <c r="S2226" s="213"/>
      <c r="T2226" s="214"/>
      <c r="AT2226" s="215" t="s">
        <v>168</v>
      </c>
      <c r="AU2226" s="215" t="s">
        <v>81</v>
      </c>
      <c r="AV2226" s="12" t="s">
        <v>22</v>
      </c>
      <c r="AW2226" s="12" t="s">
        <v>37</v>
      </c>
      <c r="AX2226" s="12" t="s">
        <v>73</v>
      </c>
      <c r="AY2226" s="215" t="s">
        <v>159</v>
      </c>
    </row>
    <row r="2227" spans="2:51" s="13" customFormat="1" ht="13.5">
      <c r="B2227" s="216"/>
      <c r="C2227" s="217"/>
      <c r="D2227" s="218" t="s">
        <v>168</v>
      </c>
      <c r="E2227" s="219" t="s">
        <v>20</v>
      </c>
      <c r="F2227" s="220" t="s">
        <v>2297</v>
      </c>
      <c r="G2227" s="217"/>
      <c r="H2227" s="221">
        <v>16.45</v>
      </c>
      <c r="I2227" s="222"/>
      <c r="J2227" s="217"/>
      <c r="K2227" s="217"/>
      <c r="L2227" s="223"/>
      <c r="M2227" s="224"/>
      <c r="N2227" s="225"/>
      <c r="O2227" s="225"/>
      <c r="P2227" s="225"/>
      <c r="Q2227" s="225"/>
      <c r="R2227" s="225"/>
      <c r="S2227" s="225"/>
      <c r="T2227" s="226"/>
      <c r="AT2227" s="227" t="s">
        <v>168</v>
      </c>
      <c r="AU2227" s="227" t="s">
        <v>81</v>
      </c>
      <c r="AV2227" s="13" t="s">
        <v>81</v>
      </c>
      <c r="AW2227" s="13" t="s">
        <v>37</v>
      </c>
      <c r="AX2227" s="13" t="s">
        <v>73</v>
      </c>
      <c r="AY2227" s="227" t="s">
        <v>159</v>
      </c>
    </row>
    <row r="2228" spans="2:65" s="1" customFormat="1" ht="22.5" customHeight="1">
      <c r="B2228" s="34"/>
      <c r="C2228" s="228" t="s">
        <v>2298</v>
      </c>
      <c r="D2228" s="228" t="s">
        <v>209</v>
      </c>
      <c r="E2228" s="229" t="s">
        <v>2299</v>
      </c>
      <c r="F2228" s="230" t="s">
        <v>2300</v>
      </c>
      <c r="G2228" s="231" t="s">
        <v>489</v>
      </c>
      <c r="H2228" s="232">
        <v>182.265</v>
      </c>
      <c r="I2228" s="233"/>
      <c r="J2228" s="234">
        <f>ROUND(I2228*H2228,2)</f>
        <v>0</v>
      </c>
      <c r="K2228" s="230" t="s">
        <v>20</v>
      </c>
      <c r="L2228" s="235"/>
      <c r="M2228" s="236" t="s">
        <v>20</v>
      </c>
      <c r="N2228" s="237" t="s">
        <v>44</v>
      </c>
      <c r="O2228" s="35"/>
      <c r="P2228" s="201">
        <f>O2228*H2228</f>
        <v>0</v>
      </c>
      <c r="Q2228" s="201">
        <v>0</v>
      </c>
      <c r="R2228" s="201">
        <f>Q2228*H2228</f>
        <v>0</v>
      </c>
      <c r="S2228" s="201">
        <v>0</v>
      </c>
      <c r="T2228" s="202">
        <f>S2228*H2228</f>
        <v>0</v>
      </c>
      <c r="AR2228" s="17" t="s">
        <v>371</v>
      </c>
      <c r="AT2228" s="17" t="s">
        <v>209</v>
      </c>
      <c r="AU2228" s="17" t="s">
        <v>81</v>
      </c>
      <c r="AY2228" s="17" t="s">
        <v>159</v>
      </c>
      <c r="BE2228" s="203">
        <f>IF(N2228="základní",J2228,0)</f>
        <v>0</v>
      </c>
      <c r="BF2228" s="203">
        <f>IF(N2228="snížená",J2228,0)</f>
        <v>0</v>
      </c>
      <c r="BG2228" s="203">
        <f>IF(N2228="zákl. přenesená",J2228,0)</f>
        <v>0</v>
      </c>
      <c r="BH2228" s="203">
        <f>IF(N2228="sníž. přenesená",J2228,0)</f>
        <v>0</v>
      </c>
      <c r="BI2228" s="203">
        <f>IF(N2228="nulová",J2228,0)</f>
        <v>0</v>
      </c>
      <c r="BJ2228" s="17" t="s">
        <v>22</v>
      </c>
      <c r="BK2228" s="203">
        <f>ROUND(I2228*H2228,2)</f>
        <v>0</v>
      </c>
      <c r="BL2228" s="17" t="s">
        <v>255</v>
      </c>
      <c r="BM2228" s="17" t="s">
        <v>2301</v>
      </c>
    </row>
    <row r="2229" spans="2:51" s="12" customFormat="1" ht="13.5">
      <c r="B2229" s="204"/>
      <c r="C2229" s="205"/>
      <c r="D2229" s="206" t="s">
        <v>168</v>
      </c>
      <c r="E2229" s="207" t="s">
        <v>20</v>
      </c>
      <c r="F2229" s="208" t="s">
        <v>2285</v>
      </c>
      <c r="G2229" s="205"/>
      <c r="H2229" s="209" t="s">
        <v>20</v>
      </c>
      <c r="I2229" s="210"/>
      <c r="J2229" s="205"/>
      <c r="K2229" s="205"/>
      <c r="L2229" s="211"/>
      <c r="M2229" s="212"/>
      <c r="N2229" s="213"/>
      <c r="O2229" s="213"/>
      <c r="P2229" s="213"/>
      <c r="Q2229" s="213"/>
      <c r="R2229" s="213"/>
      <c r="S2229" s="213"/>
      <c r="T2229" s="214"/>
      <c r="AT2229" s="215" t="s">
        <v>168</v>
      </c>
      <c r="AU2229" s="215" t="s">
        <v>81</v>
      </c>
      <c r="AV2229" s="12" t="s">
        <v>22</v>
      </c>
      <c r="AW2229" s="12" t="s">
        <v>37</v>
      </c>
      <c r="AX2229" s="12" t="s">
        <v>73</v>
      </c>
      <c r="AY2229" s="215" t="s">
        <v>159</v>
      </c>
    </row>
    <row r="2230" spans="2:51" s="12" customFormat="1" ht="13.5">
      <c r="B2230" s="204"/>
      <c r="C2230" s="205"/>
      <c r="D2230" s="206" t="s">
        <v>168</v>
      </c>
      <c r="E2230" s="207" t="s">
        <v>20</v>
      </c>
      <c r="F2230" s="208" t="s">
        <v>2302</v>
      </c>
      <c r="G2230" s="205"/>
      <c r="H2230" s="209" t="s">
        <v>20</v>
      </c>
      <c r="I2230" s="210"/>
      <c r="J2230" s="205"/>
      <c r="K2230" s="205"/>
      <c r="L2230" s="211"/>
      <c r="M2230" s="212"/>
      <c r="N2230" s="213"/>
      <c r="O2230" s="213"/>
      <c r="P2230" s="213"/>
      <c r="Q2230" s="213"/>
      <c r="R2230" s="213"/>
      <c r="S2230" s="213"/>
      <c r="T2230" s="214"/>
      <c r="AT2230" s="215" t="s">
        <v>168</v>
      </c>
      <c r="AU2230" s="215" t="s">
        <v>81</v>
      </c>
      <c r="AV2230" s="12" t="s">
        <v>22</v>
      </c>
      <c r="AW2230" s="12" t="s">
        <v>37</v>
      </c>
      <c r="AX2230" s="12" t="s">
        <v>73</v>
      </c>
      <c r="AY2230" s="215" t="s">
        <v>159</v>
      </c>
    </row>
    <row r="2231" spans="2:51" s="12" customFormat="1" ht="13.5">
      <c r="B2231" s="204"/>
      <c r="C2231" s="205"/>
      <c r="D2231" s="206" t="s">
        <v>168</v>
      </c>
      <c r="E2231" s="207" t="s">
        <v>20</v>
      </c>
      <c r="F2231" s="208" t="s">
        <v>170</v>
      </c>
      <c r="G2231" s="205"/>
      <c r="H2231" s="209" t="s">
        <v>20</v>
      </c>
      <c r="I2231" s="210"/>
      <c r="J2231" s="205"/>
      <c r="K2231" s="205"/>
      <c r="L2231" s="211"/>
      <c r="M2231" s="212"/>
      <c r="N2231" s="213"/>
      <c r="O2231" s="213"/>
      <c r="P2231" s="213"/>
      <c r="Q2231" s="213"/>
      <c r="R2231" s="213"/>
      <c r="S2231" s="213"/>
      <c r="T2231" s="214"/>
      <c r="AT2231" s="215" t="s">
        <v>168</v>
      </c>
      <c r="AU2231" s="215" t="s">
        <v>81</v>
      </c>
      <c r="AV2231" s="12" t="s">
        <v>22</v>
      </c>
      <c r="AW2231" s="12" t="s">
        <v>37</v>
      </c>
      <c r="AX2231" s="12" t="s">
        <v>73</v>
      </c>
      <c r="AY2231" s="215" t="s">
        <v>159</v>
      </c>
    </row>
    <row r="2232" spans="2:51" s="13" customFormat="1" ht="13.5">
      <c r="B2232" s="216"/>
      <c r="C2232" s="217"/>
      <c r="D2232" s="218" t="s">
        <v>168</v>
      </c>
      <c r="E2232" s="219" t="s">
        <v>20</v>
      </c>
      <c r="F2232" s="220" t="s">
        <v>2303</v>
      </c>
      <c r="G2232" s="217"/>
      <c r="H2232" s="221">
        <v>182.265</v>
      </c>
      <c r="I2232" s="222"/>
      <c r="J2232" s="217"/>
      <c r="K2232" s="217"/>
      <c r="L2232" s="223"/>
      <c r="M2232" s="224"/>
      <c r="N2232" s="225"/>
      <c r="O2232" s="225"/>
      <c r="P2232" s="225"/>
      <c r="Q2232" s="225"/>
      <c r="R2232" s="225"/>
      <c r="S2232" s="225"/>
      <c r="T2232" s="226"/>
      <c r="AT2232" s="227" t="s">
        <v>168</v>
      </c>
      <c r="AU2232" s="227" t="s">
        <v>81</v>
      </c>
      <c r="AV2232" s="13" t="s">
        <v>81</v>
      </c>
      <c r="AW2232" s="13" t="s">
        <v>37</v>
      </c>
      <c r="AX2232" s="13" t="s">
        <v>73</v>
      </c>
      <c r="AY2232" s="227" t="s">
        <v>159</v>
      </c>
    </row>
    <row r="2233" spans="2:65" s="1" customFormat="1" ht="22.5" customHeight="1">
      <c r="B2233" s="34"/>
      <c r="C2233" s="192" t="s">
        <v>2304</v>
      </c>
      <c r="D2233" s="192" t="s">
        <v>161</v>
      </c>
      <c r="E2233" s="193" t="s">
        <v>2305</v>
      </c>
      <c r="F2233" s="194" t="s">
        <v>2306</v>
      </c>
      <c r="G2233" s="195" t="s">
        <v>275</v>
      </c>
      <c r="H2233" s="196">
        <v>100</v>
      </c>
      <c r="I2233" s="197"/>
      <c r="J2233" s="198">
        <f>ROUND(I2233*H2233,2)</f>
        <v>0</v>
      </c>
      <c r="K2233" s="194" t="s">
        <v>165</v>
      </c>
      <c r="L2233" s="54"/>
      <c r="M2233" s="199" t="s">
        <v>20</v>
      </c>
      <c r="N2233" s="200" t="s">
        <v>44</v>
      </c>
      <c r="O2233" s="35"/>
      <c r="P2233" s="201">
        <f>O2233*H2233</f>
        <v>0</v>
      </c>
      <c r="Q2233" s="201">
        <v>0</v>
      </c>
      <c r="R2233" s="201">
        <f>Q2233*H2233</f>
        <v>0</v>
      </c>
      <c r="S2233" s="201">
        <v>0</v>
      </c>
      <c r="T2233" s="202">
        <f>S2233*H2233</f>
        <v>0</v>
      </c>
      <c r="AR2233" s="17" t="s">
        <v>255</v>
      </c>
      <c r="AT2233" s="17" t="s">
        <v>161</v>
      </c>
      <c r="AU2233" s="17" t="s">
        <v>81</v>
      </c>
      <c r="AY2233" s="17" t="s">
        <v>159</v>
      </c>
      <c r="BE2233" s="203">
        <f>IF(N2233="základní",J2233,0)</f>
        <v>0</v>
      </c>
      <c r="BF2233" s="203">
        <f>IF(N2233="snížená",J2233,0)</f>
        <v>0</v>
      </c>
      <c r="BG2233" s="203">
        <f>IF(N2233="zákl. přenesená",J2233,0)</f>
        <v>0</v>
      </c>
      <c r="BH2233" s="203">
        <f>IF(N2233="sníž. přenesená",J2233,0)</f>
        <v>0</v>
      </c>
      <c r="BI2233" s="203">
        <f>IF(N2233="nulová",J2233,0)</f>
        <v>0</v>
      </c>
      <c r="BJ2233" s="17" t="s">
        <v>22</v>
      </c>
      <c r="BK2233" s="203">
        <f>ROUND(I2233*H2233,2)</f>
        <v>0</v>
      </c>
      <c r="BL2233" s="17" t="s">
        <v>255</v>
      </c>
      <c r="BM2233" s="17" t="s">
        <v>2307</v>
      </c>
    </row>
    <row r="2234" spans="2:51" s="12" customFormat="1" ht="13.5">
      <c r="B2234" s="204"/>
      <c r="C2234" s="205"/>
      <c r="D2234" s="206" t="s">
        <v>168</v>
      </c>
      <c r="E2234" s="207" t="s">
        <v>20</v>
      </c>
      <c r="F2234" s="208" t="s">
        <v>2285</v>
      </c>
      <c r="G2234" s="205"/>
      <c r="H2234" s="209" t="s">
        <v>20</v>
      </c>
      <c r="I2234" s="210"/>
      <c r="J2234" s="205"/>
      <c r="K2234" s="205"/>
      <c r="L2234" s="211"/>
      <c r="M2234" s="212"/>
      <c r="N2234" s="213"/>
      <c r="O2234" s="213"/>
      <c r="P2234" s="213"/>
      <c r="Q2234" s="213"/>
      <c r="R2234" s="213"/>
      <c r="S2234" s="213"/>
      <c r="T2234" s="214"/>
      <c r="AT2234" s="215" t="s">
        <v>168</v>
      </c>
      <c r="AU2234" s="215" t="s">
        <v>81</v>
      </c>
      <c r="AV2234" s="12" t="s">
        <v>22</v>
      </c>
      <c r="AW2234" s="12" t="s">
        <v>37</v>
      </c>
      <c r="AX2234" s="12" t="s">
        <v>73</v>
      </c>
      <c r="AY2234" s="215" t="s">
        <v>159</v>
      </c>
    </row>
    <row r="2235" spans="2:51" s="12" customFormat="1" ht="13.5">
      <c r="B2235" s="204"/>
      <c r="C2235" s="205"/>
      <c r="D2235" s="206" t="s">
        <v>168</v>
      </c>
      <c r="E2235" s="207" t="s">
        <v>20</v>
      </c>
      <c r="F2235" s="208" t="s">
        <v>2302</v>
      </c>
      <c r="G2235" s="205"/>
      <c r="H2235" s="209" t="s">
        <v>20</v>
      </c>
      <c r="I2235" s="210"/>
      <c r="J2235" s="205"/>
      <c r="K2235" s="205"/>
      <c r="L2235" s="211"/>
      <c r="M2235" s="212"/>
      <c r="N2235" s="213"/>
      <c r="O2235" s="213"/>
      <c r="P2235" s="213"/>
      <c r="Q2235" s="213"/>
      <c r="R2235" s="213"/>
      <c r="S2235" s="213"/>
      <c r="T2235" s="214"/>
      <c r="AT2235" s="215" t="s">
        <v>168</v>
      </c>
      <c r="AU2235" s="215" t="s">
        <v>81</v>
      </c>
      <c r="AV2235" s="12" t="s">
        <v>22</v>
      </c>
      <c r="AW2235" s="12" t="s">
        <v>37</v>
      </c>
      <c r="AX2235" s="12" t="s">
        <v>73</v>
      </c>
      <c r="AY2235" s="215" t="s">
        <v>159</v>
      </c>
    </row>
    <row r="2236" spans="2:51" s="12" customFormat="1" ht="13.5">
      <c r="B2236" s="204"/>
      <c r="C2236" s="205"/>
      <c r="D2236" s="206" t="s">
        <v>168</v>
      </c>
      <c r="E2236" s="207" t="s">
        <v>20</v>
      </c>
      <c r="F2236" s="208" t="s">
        <v>170</v>
      </c>
      <c r="G2236" s="205"/>
      <c r="H2236" s="209" t="s">
        <v>20</v>
      </c>
      <c r="I2236" s="210"/>
      <c r="J2236" s="205"/>
      <c r="K2236" s="205"/>
      <c r="L2236" s="211"/>
      <c r="M2236" s="212"/>
      <c r="N2236" s="213"/>
      <c r="O2236" s="213"/>
      <c r="P2236" s="213"/>
      <c r="Q2236" s="213"/>
      <c r="R2236" s="213"/>
      <c r="S2236" s="213"/>
      <c r="T2236" s="214"/>
      <c r="AT2236" s="215" t="s">
        <v>168</v>
      </c>
      <c r="AU2236" s="215" t="s">
        <v>81</v>
      </c>
      <c r="AV2236" s="12" t="s">
        <v>22</v>
      </c>
      <c r="AW2236" s="12" t="s">
        <v>37</v>
      </c>
      <c r="AX2236" s="12" t="s">
        <v>73</v>
      </c>
      <c r="AY2236" s="215" t="s">
        <v>159</v>
      </c>
    </row>
    <row r="2237" spans="2:51" s="12" customFormat="1" ht="13.5">
      <c r="B2237" s="204"/>
      <c r="C2237" s="205"/>
      <c r="D2237" s="206" t="s">
        <v>168</v>
      </c>
      <c r="E2237" s="207" t="s">
        <v>20</v>
      </c>
      <c r="F2237" s="208" t="s">
        <v>2308</v>
      </c>
      <c r="G2237" s="205"/>
      <c r="H2237" s="209" t="s">
        <v>20</v>
      </c>
      <c r="I2237" s="210"/>
      <c r="J2237" s="205"/>
      <c r="K2237" s="205"/>
      <c r="L2237" s="211"/>
      <c r="M2237" s="212"/>
      <c r="N2237" s="213"/>
      <c r="O2237" s="213"/>
      <c r="P2237" s="213"/>
      <c r="Q2237" s="213"/>
      <c r="R2237" s="213"/>
      <c r="S2237" s="213"/>
      <c r="T2237" s="214"/>
      <c r="AT2237" s="215" t="s">
        <v>168</v>
      </c>
      <c r="AU2237" s="215" t="s">
        <v>81</v>
      </c>
      <c r="AV2237" s="12" t="s">
        <v>22</v>
      </c>
      <c r="AW2237" s="12" t="s">
        <v>37</v>
      </c>
      <c r="AX2237" s="12" t="s">
        <v>73</v>
      </c>
      <c r="AY2237" s="215" t="s">
        <v>159</v>
      </c>
    </row>
    <row r="2238" spans="2:51" s="13" customFormat="1" ht="13.5">
      <c r="B2238" s="216"/>
      <c r="C2238" s="217"/>
      <c r="D2238" s="218" t="s">
        <v>168</v>
      </c>
      <c r="E2238" s="219" t="s">
        <v>20</v>
      </c>
      <c r="F2238" s="220" t="s">
        <v>2309</v>
      </c>
      <c r="G2238" s="217"/>
      <c r="H2238" s="221">
        <v>100</v>
      </c>
      <c r="I2238" s="222"/>
      <c r="J2238" s="217"/>
      <c r="K2238" s="217"/>
      <c r="L2238" s="223"/>
      <c r="M2238" s="224"/>
      <c r="N2238" s="225"/>
      <c r="O2238" s="225"/>
      <c r="P2238" s="225"/>
      <c r="Q2238" s="225"/>
      <c r="R2238" s="225"/>
      <c r="S2238" s="225"/>
      <c r="T2238" s="226"/>
      <c r="AT2238" s="227" t="s">
        <v>168</v>
      </c>
      <c r="AU2238" s="227" t="s">
        <v>81</v>
      </c>
      <c r="AV2238" s="13" t="s">
        <v>81</v>
      </c>
      <c r="AW2238" s="13" t="s">
        <v>37</v>
      </c>
      <c r="AX2238" s="13" t="s">
        <v>22</v>
      </c>
      <c r="AY2238" s="227" t="s">
        <v>159</v>
      </c>
    </row>
    <row r="2239" spans="2:65" s="1" customFormat="1" ht="22.5" customHeight="1">
      <c r="B2239" s="34"/>
      <c r="C2239" s="192" t="s">
        <v>2310</v>
      </c>
      <c r="D2239" s="192" t="s">
        <v>161</v>
      </c>
      <c r="E2239" s="193" t="s">
        <v>2311</v>
      </c>
      <c r="F2239" s="194" t="s">
        <v>2312</v>
      </c>
      <c r="G2239" s="195" t="s">
        <v>235</v>
      </c>
      <c r="H2239" s="196">
        <v>219.988</v>
      </c>
      <c r="I2239" s="197"/>
      <c r="J2239" s="198">
        <f>ROUND(I2239*H2239,2)</f>
        <v>0</v>
      </c>
      <c r="K2239" s="194" t="s">
        <v>165</v>
      </c>
      <c r="L2239" s="54"/>
      <c r="M2239" s="199" t="s">
        <v>20</v>
      </c>
      <c r="N2239" s="200" t="s">
        <v>44</v>
      </c>
      <c r="O2239" s="35"/>
      <c r="P2239" s="201">
        <f>O2239*H2239</f>
        <v>0</v>
      </c>
      <c r="Q2239" s="201">
        <v>0.00367</v>
      </c>
      <c r="R2239" s="201">
        <f>Q2239*H2239</f>
        <v>0.80735596</v>
      </c>
      <c r="S2239" s="201">
        <v>0</v>
      </c>
      <c r="T2239" s="202">
        <f>S2239*H2239</f>
        <v>0</v>
      </c>
      <c r="AR2239" s="17" t="s">
        <v>255</v>
      </c>
      <c r="AT2239" s="17" t="s">
        <v>161</v>
      </c>
      <c r="AU2239" s="17" t="s">
        <v>81</v>
      </c>
      <c r="AY2239" s="17" t="s">
        <v>159</v>
      </c>
      <c r="BE2239" s="203">
        <f>IF(N2239="základní",J2239,0)</f>
        <v>0</v>
      </c>
      <c r="BF2239" s="203">
        <f>IF(N2239="snížená",J2239,0)</f>
        <v>0</v>
      </c>
      <c r="BG2239" s="203">
        <f>IF(N2239="zákl. přenesená",J2239,0)</f>
        <v>0</v>
      </c>
      <c r="BH2239" s="203">
        <f>IF(N2239="sníž. přenesená",J2239,0)</f>
        <v>0</v>
      </c>
      <c r="BI2239" s="203">
        <f>IF(N2239="nulová",J2239,0)</f>
        <v>0</v>
      </c>
      <c r="BJ2239" s="17" t="s">
        <v>22</v>
      </c>
      <c r="BK2239" s="203">
        <f>ROUND(I2239*H2239,2)</f>
        <v>0</v>
      </c>
      <c r="BL2239" s="17" t="s">
        <v>255</v>
      </c>
      <c r="BM2239" s="17" t="s">
        <v>2313</v>
      </c>
    </row>
    <row r="2240" spans="2:51" s="12" customFormat="1" ht="13.5">
      <c r="B2240" s="204"/>
      <c r="C2240" s="205"/>
      <c r="D2240" s="206" t="s">
        <v>168</v>
      </c>
      <c r="E2240" s="207" t="s">
        <v>20</v>
      </c>
      <c r="F2240" s="208" t="s">
        <v>2285</v>
      </c>
      <c r="G2240" s="205"/>
      <c r="H2240" s="209" t="s">
        <v>20</v>
      </c>
      <c r="I2240" s="210"/>
      <c r="J2240" s="205"/>
      <c r="K2240" s="205"/>
      <c r="L2240" s="211"/>
      <c r="M2240" s="212"/>
      <c r="N2240" s="213"/>
      <c r="O2240" s="213"/>
      <c r="P2240" s="213"/>
      <c r="Q2240" s="213"/>
      <c r="R2240" s="213"/>
      <c r="S2240" s="213"/>
      <c r="T2240" s="214"/>
      <c r="AT2240" s="215" t="s">
        <v>168</v>
      </c>
      <c r="AU2240" s="215" t="s">
        <v>81</v>
      </c>
      <c r="AV2240" s="12" t="s">
        <v>22</v>
      </c>
      <c r="AW2240" s="12" t="s">
        <v>37</v>
      </c>
      <c r="AX2240" s="12" t="s">
        <v>73</v>
      </c>
      <c r="AY2240" s="215" t="s">
        <v>159</v>
      </c>
    </row>
    <row r="2241" spans="2:51" s="12" customFormat="1" ht="13.5">
      <c r="B2241" s="204"/>
      <c r="C2241" s="205"/>
      <c r="D2241" s="206" t="s">
        <v>168</v>
      </c>
      <c r="E2241" s="207" t="s">
        <v>20</v>
      </c>
      <c r="F2241" s="208" t="s">
        <v>2302</v>
      </c>
      <c r="G2241" s="205"/>
      <c r="H2241" s="209" t="s">
        <v>20</v>
      </c>
      <c r="I2241" s="210"/>
      <c r="J2241" s="205"/>
      <c r="K2241" s="205"/>
      <c r="L2241" s="211"/>
      <c r="M2241" s="212"/>
      <c r="N2241" s="213"/>
      <c r="O2241" s="213"/>
      <c r="P2241" s="213"/>
      <c r="Q2241" s="213"/>
      <c r="R2241" s="213"/>
      <c r="S2241" s="213"/>
      <c r="T2241" s="214"/>
      <c r="AT2241" s="215" t="s">
        <v>168</v>
      </c>
      <c r="AU2241" s="215" t="s">
        <v>81</v>
      </c>
      <c r="AV2241" s="12" t="s">
        <v>22</v>
      </c>
      <c r="AW2241" s="12" t="s">
        <v>37</v>
      </c>
      <c r="AX2241" s="12" t="s">
        <v>73</v>
      </c>
      <c r="AY2241" s="215" t="s">
        <v>159</v>
      </c>
    </row>
    <row r="2242" spans="2:51" s="12" customFormat="1" ht="13.5">
      <c r="B2242" s="204"/>
      <c r="C2242" s="205"/>
      <c r="D2242" s="206" t="s">
        <v>168</v>
      </c>
      <c r="E2242" s="207" t="s">
        <v>20</v>
      </c>
      <c r="F2242" s="208" t="s">
        <v>170</v>
      </c>
      <c r="G2242" s="205"/>
      <c r="H2242" s="209" t="s">
        <v>20</v>
      </c>
      <c r="I2242" s="210"/>
      <c r="J2242" s="205"/>
      <c r="K2242" s="205"/>
      <c r="L2242" s="211"/>
      <c r="M2242" s="212"/>
      <c r="N2242" s="213"/>
      <c r="O2242" s="213"/>
      <c r="P2242" s="213"/>
      <c r="Q2242" s="213"/>
      <c r="R2242" s="213"/>
      <c r="S2242" s="213"/>
      <c r="T2242" s="214"/>
      <c r="AT2242" s="215" t="s">
        <v>168</v>
      </c>
      <c r="AU2242" s="215" t="s">
        <v>81</v>
      </c>
      <c r="AV2242" s="12" t="s">
        <v>22</v>
      </c>
      <c r="AW2242" s="12" t="s">
        <v>37</v>
      </c>
      <c r="AX2242" s="12" t="s">
        <v>73</v>
      </c>
      <c r="AY2242" s="215" t="s">
        <v>159</v>
      </c>
    </row>
    <row r="2243" spans="2:51" s="12" customFormat="1" ht="13.5">
      <c r="B2243" s="204"/>
      <c r="C2243" s="205"/>
      <c r="D2243" s="206" t="s">
        <v>168</v>
      </c>
      <c r="E2243" s="207" t="s">
        <v>20</v>
      </c>
      <c r="F2243" s="208" t="s">
        <v>2314</v>
      </c>
      <c r="G2243" s="205"/>
      <c r="H2243" s="209" t="s">
        <v>20</v>
      </c>
      <c r="I2243" s="210"/>
      <c r="J2243" s="205"/>
      <c r="K2243" s="205"/>
      <c r="L2243" s="211"/>
      <c r="M2243" s="212"/>
      <c r="N2243" s="213"/>
      <c r="O2243" s="213"/>
      <c r="P2243" s="213"/>
      <c r="Q2243" s="213"/>
      <c r="R2243" s="213"/>
      <c r="S2243" s="213"/>
      <c r="T2243" s="214"/>
      <c r="AT2243" s="215" t="s">
        <v>168</v>
      </c>
      <c r="AU2243" s="215" t="s">
        <v>81</v>
      </c>
      <c r="AV2243" s="12" t="s">
        <v>22</v>
      </c>
      <c r="AW2243" s="12" t="s">
        <v>37</v>
      </c>
      <c r="AX2243" s="12" t="s">
        <v>73</v>
      </c>
      <c r="AY2243" s="215" t="s">
        <v>159</v>
      </c>
    </row>
    <row r="2244" spans="2:51" s="12" customFormat="1" ht="13.5">
      <c r="B2244" s="204"/>
      <c r="C2244" s="205"/>
      <c r="D2244" s="206" t="s">
        <v>168</v>
      </c>
      <c r="E2244" s="207" t="s">
        <v>20</v>
      </c>
      <c r="F2244" s="208" t="s">
        <v>170</v>
      </c>
      <c r="G2244" s="205"/>
      <c r="H2244" s="209" t="s">
        <v>20</v>
      </c>
      <c r="I2244" s="210"/>
      <c r="J2244" s="205"/>
      <c r="K2244" s="205"/>
      <c r="L2244" s="211"/>
      <c r="M2244" s="212"/>
      <c r="N2244" s="213"/>
      <c r="O2244" s="213"/>
      <c r="P2244" s="213"/>
      <c r="Q2244" s="213"/>
      <c r="R2244" s="213"/>
      <c r="S2244" s="213"/>
      <c r="T2244" s="214"/>
      <c r="AT2244" s="215" t="s">
        <v>168</v>
      </c>
      <c r="AU2244" s="215" t="s">
        <v>81</v>
      </c>
      <c r="AV2244" s="12" t="s">
        <v>22</v>
      </c>
      <c r="AW2244" s="12" t="s">
        <v>37</v>
      </c>
      <c r="AX2244" s="12" t="s">
        <v>73</v>
      </c>
      <c r="AY2244" s="215" t="s">
        <v>159</v>
      </c>
    </row>
    <row r="2245" spans="2:51" s="12" customFormat="1" ht="13.5">
      <c r="B2245" s="204"/>
      <c r="C2245" s="205"/>
      <c r="D2245" s="206" t="s">
        <v>168</v>
      </c>
      <c r="E2245" s="207" t="s">
        <v>20</v>
      </c>
      <c r="F2245" s="208" t="s">
        <v>937</v>
      </c>
      <c r="G2245" s="205"/>
      <c r="H2245" s="209" t="s">
        <v>20</v>
      </c>
      <c r="I2245" s="210"/>
      <c r="J2245" s="205"/>
      <c r="K2245" s="205"/>
      <c r="L2245" s="211"/>
      <c r="M2245" s="212"/>
      <c r="N2245" s="213"/>
      <c r="O2245" s="213"/>
      <c r="P2245" s="213"/>
      <c r="Q2245" s="213"/>
      <c r="R2245" s="213"/>
      <c r="S2245" s="213"/>
      <c r="T2245" s="214"/>
      <c r="AT2245" s="215" t="s">
        <v>168</v>
      </c>
      <c r="AU2245" s="215" t="s">
        <v>81</v>
      </c>
      <c r="AV2245" s="12" t="s">
        <v>22</v>
      </c>
      <c r="AW2245" s="12" t="s">
        <v>37</v>
      </c>
      <c r="AX2245" s="12" t="s">
        <v>73</v>
      </c>
      <c r="AY2245" s="215" t="s">
        <v>159</v>
      </c>
    </row>
    <row r="2246" spans="2:51" s="12" customFormat="1" ht="13.5">
      <c r="B2246" s="204"/>
      <c r="C2246" s="205"/>
      <c r="D2246" s="206" t="s">
        <v>168</v>
      </c>
      <c r="E2246" s="207" t="s">
        <v>20</v>
      </c>
      <c r="F2246" s="208" t="s">
        <v>304</v>
      </c>
      <c r="G2246" s="205"/>
      <c r="H2246" s="209" t="s">
        <v>20</v>
      </c>
      <c r="I2246" s="210"/>
      <c r="J2246" s="205"/>
      <c r="K2246" s="205"/>
      <c r="L2246" s="211"/>
      <c r="M2246" s="212"/>
      <c r="N2246" s="213"/>
      <c r="O2246" s="213"/>
      <c r="P2246" s="213"/>
      <c r="Q2246" s="213"/>
      <c r="R2246" s="213"/>
      <c r="S2246" s="213"/>
      <c r="T2246" s="214"/>
      <c r="AT2246" s="215" t="s">
        <v>168</v>
      </c>
      <c r="AU2246" s="215" t="s">
        <v>81</v>
      </c>
      <c r="AV2246" s="12" t="s">
        <v>22</v>
      </c>
      <c r="AW2246" s="12" t="s">
        <v>37</v>
      </c>
      <c r="AX2246" s="12" t="s">
        <v>73</v>
      </c>
      <c r="AY2246" s="215" t="s">
        <v>159</v>
      </c>
    </row>
    <row r="2247" spans="2:51" s="13" customFormat="1" ht="13.5">
      <c r="B2247" s="216"/>
      <c r="C2247" s="217"/>
      <c r="D2247" s="206" t="s">
        <v>168</v>
      </c>
      <c r="E2247" s="240" t="s">
        <v>20</v>
      </c>
      <c r="F2247" s="238" t="s">
        <v>938</v>
      </c>
      <c r="G2247" s="217"/>
      <c r="H2247" s="239">
        <v>9.54</v>
      </c>
      <c r="I2247" s="222"/>
      <c r="J2247" s="217"/>
      <c r="K2247" s="217"/>
      <c r="L2247" s="223"/>
      <c r="M2247" s="224"/>
      <c r="N2247" s="225"/>
      <c r="O2247" s="225"/>
      <c r="P2247" s="225"/>
      <c r="Q2247" s="225"/>
      <c r="R2247" s="225"/>
      <c r="S2247" s="225"/>
      <c r="T2247" s="226"/>
      <c r="AT2247" s="227" t="s">
        <v>168</v>
      </c>
      <c r="AU2247" s="227" t="s">
        <v>81</v>
      </c>
      <c r="AV2247" s="13" t="s">
        <v>81</v>
      </c>
      <c r="AW2247" s="13" t="s">
        <v>37</v>
      </c>
      <c r="AX2247" s="13" t="s">
        <v>73</v>
      </c>
      <c r="AY2247" s="227" t="s">
        <v>159</v>
      </c>
    </row>
    <row r="2248" spans="2:51" s="13" customFormat="1" ht="13.5">
      <c r="B2248" s="216"/>
      <c r="C2248" s="217"/>
      <c r="D2248" s="206" t="s">
        <v>168</v>
      </c>
      <c r="E2248" s="240" t="s">
        <v>20</v>
      </c>
      <c r="F2248" s="238" t="s">
        <v>939</v>
      </c>
      <c r="G2248" s="217"/>
      <c r="H2248" s="239">
        <v>7.04</v>
      </c>
      <c r="I2248" s="222"/>
      <c r="J2248" s="217"/>
      <c r="K2248" s="217"/>
      <c r="L2248" s="223"/>
      <c r="M2248" s="224"/>
      <c r="N2248" s="225"/>
      <c r="O2248" s="225"/>
      <c r="P2248" s="225"/>
      <c r="Q2248" s="225"/>
      <c r="R2248" s="225"/>
      <c r="S2248" s="225"/>
      <c r="T2248" s="226"/>
      <c r="AT2248" s="227" t="s">
        <v>168</v>
      </c>
      <c r="AU2248" s="227" t="s">
        <v>81</v>
      </c>
      <c r="AV2248" s="13" t="s">
        <v>81</v>
      </c>
      <c r="AW2248" s="13" t="s">
        <v>37</v>
      </c>
      <c r="AX2248" s="13" t="s">
        <v>73</v>
      </c>
      <c r="AY2248" s="227" t="s">
        <v>159</v>
      </c>
    </row>
    <row r="2249" spans="2:51" s="12" customFormat="1" ht="13.5">
      <c r="B2249" s="204"/>
      <c r="C2249" s="205"/>
      <c r="D2249" s="206" t="s">
        <v>168</v>
      </c>
      <c r="E2249" s="207" t="s">
        <v>20</v>
      </c>
      <c r="F2249" s="208" t="s">
        <v>317</v>
      </c>
      <c r="G2249" s="205"/>
      <c r="H2249" s="209" t="s">
        <v>20</v>
      </c>
      <c r="I2249" s="210"/>
      <c r="J2249" s="205"/>
      <c r="K2249" s="205"/>
      <c r="L2249" s="211"/>
      <c r="M2249" s="212"/>
      <c r="N2249" s="213"/>
      <c r="O2249" s="213"/>
      <c r="P2249" s="213"/>
      <c r="Q2249" s="213"/>
      <c r="R2249" s="213"/>
      <c r="S2249" s="213"/>
      <c r="T2249" s="214"/>
      <c r="AT2249" s="215" t="s">
        <v>168</v>
      </c>
      <c r="AU2249" s="215" t="s">
        <v>81</v>
      </c>
      <c r="AV2249" s="12" t="s">
        <v>22</v>
      </c>
      <c r="AW2249" s="12" t="s">
        <v>37</v>
      </c>
      <c r="AX2249" s="12" t="s">
        <v>73</v>
      </c>
      <c r="AY2249" s="215" t="s">
        <v>159</v>
      </c>
    </row>
    <row r="2250" spans="2:51" s="13" customFormat="1" ht="13.5">
      <c r="B2250" s="216"/>
      <c r="C2250" s="217"/>
      <c r="D2250" s="206" t="s">
        <v>168</v>
      </c>
      <c r="E2250" s="240" t="s">
        <v>20</v>
      </c>
      <c r="F2250" s="238" t="s">
        <v>940</v>
      </c>
      <c r="G2250" s="217"/>
      <c r="H2250" s="239">
        <v>32.1</v>
      </c>
      <c r="I2250" s="222"/>
      <c r="J2250" s="217"/>
      <c r="K2250" s="217"/>
      <c r="L2250" s="223"/>
      <c r="M2250" s="224"/>
      <c r="N2250" s="225"/>
      <c r="O2250" s="225"/>
      <c r="P2250" s="225"/>
      <c r="Q2250" s="225"/>
      <c r="R2250" s="225"/>
      <c r="S2250" s="225"/>
      <c r="T2250" s="226"/>
      <c r="AT2250" s="227" t="s">
        <v>168</v>
      </c>
      <c r="AU2250" s="227" t="s">
        <v>81</v>
      </c>
      <c r="AV2250" s="13" t="s">
        <v>81</v>
      </c>
      <c r="AW2250" s="13" t="s">
        <v>37</v>
      </c>
      <c r="AX2250" s="13" t="s">
        <v>73</v>
      </c>
      <c r="AY2250" s="227" t="s">
        <v>159</v>
      </c>
    </row>
    <row r="2251" spans="2:51" s="12" customFormat="1" ht="13.5">
      <c r="B2251" s="204"/>
      <c r="C2251" s="205"/>
      <c r="D2251" s="206" t="s">
        <v>168</v>
      </c>
      <c r="E2251" s="207" t="s">
        <v>20</v>
      </c>
      <c r="F2251" s="208" t="s">
        <v>319</v>
      </c>
      <c r="G2251" s="205"/>
      <c r="H2251" s="209" t="s">
        <v>20</v>
      </c>
      <c r="I2251" s="210"/>
      <c r="J2251" s="205"/>
      <c r="K2251" s="205"/>
      <c r="L2251" s="211"/>
      <c r="M2251" s="212"/>
      <c r="N2251" s="213"/>
      <c r="O2251" s="213"/>
      <c r="P2251" s="213"/>
      <c r="Q2251" s="213"/>
      <c r="R2251" s="213"/>
      <c r="S2251" s="213"/>
      <c r="T2251" s="214"/>
      <c r="AT2251" s="215" t="s">
        <v>168</v>
      </c>
      <c r="AU2251" s="215" t="s">
        <v>81</v>
      </c>
      <c r="AV2251" s="12" t="s">
        <v>22</v>
      </c>
      <c r="AW2251" s="12" t="s">
        <v>37</v>
      </c>
      <c r="AX2251" s="12" t="s">
        <v>73</v>
      </c>
      <c r="AY2251" s="215" t="s">
        <v>159</v>
      </c>
    </row>
    <row r="2252" spans="2:51" s="13" customFormat="1" ht="13.5">
      <c r="B2252" s="216"/>
      <c r="C2252" s="217"/>
      <c r="D2252" s="206" t="s">
        <v>168</v>
      </c>
      <c r="E2252" s="240" t="s">
        <v>20</v>
      </c>
      <c r="F2252" s="238" t="s">
        <v>941</v>
      </c>
      <c r="G2252" s="217"/>
      <c r="H2252" s="239">
        <v>31.1</v>
      </c>
      <c r="I2252" s="222"/>
      <c r="J2252" s="217"/>
      <c r="K2252" s="217"/>
      <c r="L2252" s="223"/>
      <c r="M2252" s="224"/>
      <c r="N2252" s="225"/>
      <c r="O2252" s="225"/>
      <c r="P2252" s="225"/>
      <c r="Q2252" s="225"/>
      <c r="R2252" s="225"/>
      <c r="S2252" s="225"/>
      <c r="T2252" s="226"/>
      <c r="AT2252" s="227" t="s">
        <v>168</v>
      </c>
      <c r="AU2252" s="227" t="s">
        <v>81</v>
      </c>
      <c r="AV2252" s="13" t="s">
        <v>81</v>
      </c>
      <c r="AW2252" s="13" t="s">
        <v>37</v>
      </c>
      <c r="AX2252" s="13" t="s">
        <v>73</v>
      </c>
      <c r="AY2252" s="227" t="s">
        <v>159</v>
      </c>
    </row>
    <row r="2253" spans="2:51" s="12" customFormat="1" ht="13.5">
      <c r="B2253" s="204"/>
      <c r="C2253" s="205"/>
      <c r="D2253" s="206" t="s">
        <v>168</v>
      </c>
      <c r="E2253" s="207" t="s">
        <v>20</v>
      </c>
      <c r="F2253" s="208" t="s">
        <v>306</v>
      </c>
      <c r="G2253" s="205"/>
      <c r="H2253" s="209" t="s">
        <v>20</v>
      </c>
      <c r="I2253" s="210"/>
      <c r="J2253" s="205"/>
      <c r="K2253" s="205"/>
      <c r="L2253" s="211"/>
      <c r="M2253" s="212"/>
      <c r="N2253" s="213"/>
      <c r="O2253" s="213"/>
      <c r="P2253" s="213"/>
      <c r="Q2253" s="213"/>
      <c r="R2253" s="213"/>
      <c r="S2253" s="213"/>
      <c r="T2253" s="214"/>
      <c r="AT2253" s="215" t="s">
        <v>168</v>
      </c>
      <c r="AU2253" s="215" t="s">
        <v>81</v>
      </c>
      <c r="AV2253" s="12" t="s">
        <v>22</v>
      </c>
      <c r="AW2253" s="12" t="s">
        <v>37</v>
      </c>
      <c r="AX2253" s="12" t="s">
        <v>73</v>
      </c>
      <c r="AY2253" s="215" t="s">
        <v>159</v>
      </c>
    </row>
    <row r="2254" spans="2:51" s="13" customFormat="1" ht="13.5">
      <c r="B2254" s="216"/>
      <c r="C2254" s="217"/>
      <c r="D2254" s="206" t="s">
        <v>168</v>
      </c>
      <c r="E2254" s="240" t="s">
        <v>20</v>
      </c>
      <c r="F2254" s="238" t="s">
        <v>942</v>
      </c>
      <c r="G2254" s="217"/>
      <c r="H2254" s="239">
        <v>6.8</v>
      </c>
      <c r="I2254" s="222"/>
      <c r="J2254" s="217"/>
      <c r="K2254" s="217"/>
      <c r="L2254" s="223"/>
      <c r="M2254" s="224"/>
      <c r="N2254" s="225"/>
      <c r="O2254" s="225"/>
      <c r="P2254" s="225"/>
      <c r="Q2254" s="225"/>
      <c r="R2254" s="225"/>
      <c r="S2254" s="225"/>
      <c r="T2254" s="226"/>
      <c r="AT2254" s="227" t="s">
        <v>168</v>
      </c>
      <c r="AU2254" s="227" t="s">
        <v>81</v>
      </c>
      <c r="AV2254" s="13" t="s">
        <v>81</v>
      </c>
      <c r="AW2254" s="13" t="s">
        <v>37</v>
      </c>
      <c r="AX2254" s="13" t="s">
        <v>73</v>
      </c>
      <c r="AY2254" s="227" t="s">
        <v>159</v>
      </c>
    </row>
    <row r="2255" spans="2:51" s="12" customFormat="1" ht="13.5">
      <c r="B2255" s="204"/>
      <c r="C2255" s="205"/>
      <c r="D2255" s="206" t="s">
        <v>168</v>
      </c>
      <c r="E2255" s="207" t="s">
        <v>20</v>
      </c>
      <c r="F2255" s="208" t="s">
        <v>308</v>
      </c>
      <c r="G2255" s="205"/>
      <c r="H2255" s="209" t="s">
        <v>20</v>
      </c>
      <c r="I2255" s="210"/>
      <c r="J2255" s="205"/>
      <c r="K2255" s="205"/>
      <c r="L2255" s="211"/>
      <c r="M2255" s="212"/>
      <c r="N2255" s="213"/>
      <c r="O2255" s="213"/>
      <c r="P2255" s="213"/>
      <c r="Q2255" s="213"/>
      <c r="R2255" s="213"/>
      <c r="S2255" s="213"/>
      <c r="T2255" s="214"/>
      <c r="AT2255" s="215" t="s">
        <v>168</v>
      </c>
      <c r="AU2255" s="215" t="s">
        <v>81</v>
      </c>
      <c r="AV2255" s="12" t="s">
        <v>22</v>
      </c>
      <c r="AW2255" s="12" t="s">
        <v>37</v>
      </c>
      <c r="AX2255" s="12" t="s">
        <v>73</v>
      </c>
      <c r="AY2255" s="215" t="s">
        <v>159</v>
      </c>
    </row>
    <row r="2256" spans="2:51" s="13" customFormat="1" ht="13.5">
      <c r="B2256" s="216"/>
      <c r="C2256" s="217"/>
      <c r="D2256" s="206" t="s">
        <v>168</v>
      </c>
      <c r="E2256" s="240" t="s">
        <v>20</v>
      </c>
      <c r="F2256" s="238" t="s">
        <v>943</v>
      </c>
      <c r="G2256" s="217"/>
      <c r="H2256" s="239">
        <v>6.8</v>
      </c>
      <c r="I2256" s="222"/>
      <c r="J2256" s="217"/>
      <c r="K2256" s="217"/>
      <c r="L2256" s="223"/>
      <c r="M2256" s="224"/>
      <c r="N2256" s="225"/>
      <c r="O2256" s="225"/>
      <c r="P2256" s="225"/>
      <c r="Q2256" s="225"/>
      <c r="R2256" s="225"/>
      <c r="S2256" s="225"/>
      <c r="T2256" s="226"/>
      <c r="AT2256" s="227" t="s">
        <v>168</v>
      </c>
      <c r="AU2256" s="227" t="s">
        <v>81</v>
      </c>
      <c r="AV2256" s="13" t="s">
        <v>81</v>
      </c>
      <c r="AW2256" s="13" t="s">
        <v>37</v>
      </c>
      <c r="AX2256" s="13" t="s">
        <v>73</v>
      </c>
      <c r="AY2256" s="227" t="s">
        <v>159</v>
      </c>
    </row>
    <row r="2257" spans="2:51" s="12" customFormat="1" ht="13.5">
      <c r="B2257" s="204"/>
      <c r="C2257" s="205"/>
      <c r="D2257" s="206" t="s">
        <v>168</v>
      </c>
      <c r="E2257" s="207" t="s">
        <v>20</v>
      </c>
      <c r="F2257" s="208" t="s">
        <v>170</v>
      </c>
      <c r="G2257" s="205"/>
      <c r="H2257" s="209" t="s">
        <v>20</v>
      </c>
      <c r="I2257" s="210"/>
      <c r="J2257" s="205"/>
      <c r="K2257" s="205"/>
      <c r="L2257" s="211"/>
      <c r="M2257" s="212"/>
      <c r="N2257" s="213"/>
      <c r="O2257" s="213"/>
      <c r="P2257" s="213"/>
      <c r="Q2257" s="213"/>
      <c r="R2257" s="213"/>
      <c r="S2257" s="213"/>
      <c r="T2257" s="214"/>
      <c r="AT2257" s="215" t="s">
        <v>168</v>
      </c>
      <c r="AU2257" s="215" t="s">
        <v>81</v>
      </c>
      <c r="AV2257" s="12" t="s">
        <v>22</v>
      </c>
      <c r="AW2257" s="12" t="s">
        <v>37</v>
      </c>
      <c r="AX2257" s="12" t="s">
        <v>73</v>
      </c>
      <c r="AY2257" s="215" t="s">
        <v>159</v>
      </c>
    </row>
    <row r="2258" spans="2:51" s="12" customFormat="1" ht="13.5">
      <c r="B2258" s="204"/>
      <c r="C2258" s="205"/>
      <c r="D2258" s="206" t="s">
        <v>168</v>
      </c>
      <c r="E2258" s="207" t="s">
        <v>20</v>
      </c>
      <c r="F2258" s="208" t="s">
        <v>924</v>
      </c>
      <c r="G2258" s="205"/>
      <c r="H2258" s="209" t="s">
        <v>20</v>
      </c>
      <c r="I2258" s="210"/>
      <c r="J2258" s="205"/>
      <c r="K2258" s="205"/>
      <c r="L2258" s="211"/>
      <c r="M2258" s="212"/>
      <c r="N2258" s="213"/>
      <c r="O2258" s="213"/>
      <c r="P2258" s="213"/>
      <c r="Q2258" s="213"/>
      <c r="R2258" s="213"/>
      <c r="S2258" s="213"/>
      <c r="T2258" s="214"/>
      <c r="AT2258" s="215" t="s">
        <v>168</v>
      </c>
      <c r="AU2258" s="215" t="s">
        <v>81</v>
      </c>
      <c r="AV2258" s="12" t="s">
        <v>22</v>
      </c>
      <c r="AW2258" s="12" t="s">
        <v>37</v>
      </c>
      <c r="AX2258" s="12" t="s">
        <v>73</v>
      </c>
      <c r="AY2258" s="215" t="s">
        <v>159</v>
      </c>
    </row>
    <row r="2259" spans="2:51" s="12" customFormat="1" ht="13.5">
      <c r="B2259" s="204"/>
      <c r="C2259" s="205"/>
      <c r="D2259" s="206" t="s">
        <v>168</v>
      </c>
      <c r="E2259" s="207" t="s">
        <v>20</v>
      </c>
      <c r="F2259" s="208" t="s">
        <v>623</v>
      </c>
      <c r="G2259" s="205"/>
      <c r="H2259" s="209" t="s">
        <v>20</v>
      </c>
      <c r="I2259" s="210"/>
      <c r="J2259" s="205"/>
      <c r="K2259" s="205"/>
      <c r="L2259" s="211"/>
      <c r="M2259" s="212"/>
      <c r="N2259" s="213"/>
      <c r="O2259" s="213"/>
      <c r="P2259" s="213"/>
      <c r="Q2259" s="213"/>
      <c r="R2259" s="213"/>
      <c r="S2259" s="213"/>
      <c r="T2259" s="214"/>
      <c r="AT2259" s="215" t="s">
        <v>168</v>
      </c>
      <c r="AU2259" s="215" t="s">
        <v>81</v>
      </c>
      <c r="AV2259" s="12" t="s">
        <v>22</v>
      </c>
      <c r="AW2259" s="12" t="s">
        <v>37</v>
      </c>
      <c r="AX2259" s="12" t="s">
        <v>73</v>
      </c>
      <c r="AY2259" s="215" t="s">
        <v>159</v>
      </c>
    </row>
    <row r="2260" spans="2:51" s="13" customFormat="1" ht="13.5">
      <c r="B2260" s="216"/>
      <c r="C2260" s="217"/>
      <c r="D2260" s="206" t="s">
        <v>168</v>
      </c>
      <c r="E2260" s="240" t="s">
        <v>20</v>
      </c>
      <c r="F2260" s="238" t="s">
        <v>925</v>
      </c>
      <c r="G2260" s="217"/>
      <c r="H2260" s="239">
        <v>19.4</v>
      </c>
      <c r="I2260" s="222"/>
      <c r="J2260" s="217"/>
      <c r="K2260" s="217"/>
      <c r="L2260" s="223"/>
      <c r="M2260" s="224"/>
      <c r="N2260" s="225"/>
      <c r="O2260" s="225"/>
      <c r="P2260" s="225"/>
      <c r="Q2260" s="225"/>
      <c r="R2260" s="225"/>
      <c r="S2260" s="225"/>
      <c r="T2260" s="226"/>
      <c r="AT2260" s="227" t="s">
        <v>168</v>
      </c>
      <c r="AU2260" s="227" t="s">
        <v>81</v>
      </c>
      <c r="AV2260" s="13" t="s">
        <v>81</v>
      </c>
      <c r="AW2260" s="13" t="s">
        <v>37</v>
      </c>
      <c r="AX2260" s="13" t="s">
        <v>73</v>
      </c>
      <c r="AY2260" s="227" t="s">
        <v>159</v>
      </c>
    </row>
    <row r="2261" spans="2:51" s="12" customFormat="1" ht="13.5">
      <c r="B2261" s="204"/>
      <c r="C2261" s="205"/>
      <c r="D2261" s="206" t="s">
        <v>168</v>
      </c>
      <c r="E2261" s="207" t="s">
        <v>20</v>
      </c>
      <c r="F2261" s="208" t="s">
        <v>627</v>
      </c>
      <c r="G2261" s="205"/>
      <c r="H2261" s="209" t="s">
        <v>20</v>
      </c>
      <c r="I2261" s="210"/>
      <c r="J2261" s="205"/>
      <c r="K2261" s="205"/>
      <c r="L2261" s="211"/>
      <c r="M2261" s="212"/>
      <c r="N2261" s="213"/>
      <c r="O2261" s="213"/>
      <c r="P2261" s="213"/>
      <c r="Q2261" s="213"/>
      <c r="R2261" s="213"/>
      <c r="S2261" s="213"/>
      <c r="T2261" s="214"/>
      <c r="AT2261" s="215" t="s">
        <v>168</v>
      </c>
      <c r="AU2261" s="215" t="s">
        <v>81</v>
      </c>
      <c r="AV2261" s="12" t="s">
        <v>22</v>
      </c>
      <c r="AW2261" s="12" t="s">
        <v>37</v>
      </c>
      <c r="AX2261" s="12" t="s">
        <v>73</v>
      </c>
      <c r="AY2261" s="215" t="s">
        <v>159</v>
      </c>
    </row>
    <row r="2262" spans="2:51" s="13" customFormat="1" ht="13.5">
      <c r="B2262" s="216"/>
      <c r="C2262" s="217"/>
      <c r="D2262" s="206" t="s">
        <v>168</v>
      </c>
      <c r="E2262" s="240" t="s">
        <v>20</v>
      </c>
      <c r="F2262" s="238" t="s">
        <v>926</v>
      </c>
      <c r="G2262" s="217"/>
      <c r="H2262" s="239">
        <v>23.08</v>
      </c>
      <c r="I2262" s="222"/>
      <c r="J2262" s="217"/>
      <c r="K2262" s="217"/>
      <c r="L2262" s="223"/>
      <c r="M2262" s="224"/>
      <c r="N2262" s="225"/>
      <c r="O2262" s="225"/>
      <c r="P2262" s="225"/>
      <c r="Q2262" s="225"/>
      <c r="R2262" s="225"/>
      <c r="S2262" s="225"/>
      <c r="T2262" s="226"/>
      <c r="AT2262" s="227" t="s">
        <v>168</v>
      </c>
      <c r="AU2262" s="227" t="s">
        <v>81</v>
      </c>
      <c r="AV2262" s="13" t="s">
        <v>81</v>
      </c>
      <c r="AW2262" s="13" t="s">
        <v>37</v>
      </c>
      <c r="AX2262" s="13" t="s">
        <v>73</v>
      </c>
      <c r="AY2262" s="227" t="s">
        <v>159</v>
      </c>
    </row>
    <row r="2263" spans="2:51" s="12" customFormat="1" ht="13.5">
      <c r="B2263" s="204"/>
      <c r="C2263" s="205"/>
      <c r="D2263" s="206" t="s">
        <v>168</v>
      </c>
      <c r="E2263" s="207" t="s">
        <v>20</v>
      </c>
      <c r="F2263" s="208" t="s">
        <v>630</v>
      </c>
      <c r="G2263" s="205"/>
      <c r="H2263" s="209" t="s">
        <v>20</v>
      </c>
      <c r="I2263" s="210"/>
      <c r="J2263" s="205"/>
      <c r="K2263" s="205"/>
      <c r="L2263" s="211"/>
      <c r="M2263" s="212"/>
      <c r="N2263" s="213"/>
      <c r="O2263" s="213"/>
      <c r="P2263" s="213"/>
      <c r="Q2263" s="213"/>
      <c r="R2263" s="213"/>
      <c r="S2263" s="213"/>
      <c r="T2263" s="214"/>
      <c r="AT2263" s="215" t="s">
        <v>168</v>
      </c>
      <c r="AU2263" s="215" t="s">
        <v>81</v>
      </c>
      <c r="AV2263" s="12" t="s">
        <v>22</v>
      </c>
      <c r="AW2263" s="12" t="s">
        <v>37</v>
      </c>
      <c r="AX2263" s="12" t="s">
        <v>73</v>
      </c>
      <c r="AY2263" s="215" t="s">
        <v>159</v>
      </c>
    </row>
    <row r="2264" spans="2:51" s="13" customFormat="1" ht="13.5">
      <c r="B2264" s="216"/>
      <c r="C2264" s="217"/>
      <c r="D2264" s="206" t="s">
        <v>168</v>
      </c>
      <c r="E2264" s="240" t="s">
        <v>20</v>
      </c>
      <c r="F2264" s="238" t="s">
        <v>927</v>
      </c>
      <c r="G2264" s="217"/>
      <c r="H2264" s="239">
        <v>21.723</v>
      </c>
      <c r="I2264" s="222"/>
      <c r="J2264" s="217"/>
      <c r="K2264" s="217"/>
      <c r="L2264" s="223"/>
      <c r="M2264" s="224"/>
      <c r="N2264" s="225"/>
      <c r="O2264" s="225"/>
      <c r="P2264" s="225"/>
      <c r="Q2264" s="225"/>
      <c r="R2264" s="225"/>
      <c r="S2264" s="225"/>
      <c r="T2264" s="226"/>
      <c r="AT2264" s="227" t="s">
        <v>168</v>
      </c>
      <c r="AU2264" s="227" t="s">
        <v>81</v>
      </c>
      <c r="AV2264" s="13" t="s">
        <v>81</v>
      </c>
      <c r="AW2264" s="13" t="s">
        <v>37</v>
      </c>
      <c r="AX2264" s="13" t="s">
        <v>73</v>
      </c>
      <c r="AY2264" s="227" t="s">
        <v>159</v>
      </c>
    </row>
    <row r="2265" spans="2:51" s="12" customFormat="1" ht="13.5">
      <c r="B2265" s="204"/>
      <c r="C2265" s="205"/>
      <c r="D2265" s="206" t="s">
        <v>168</v>
      </c>
      <c r="E2265" s="207" t="s">
        <v>20</v>
      </c>
      <c r="F2265" s="208" t="s">
        <v>633</v>
      </c>
      <c r="G2265" s="205"/>
      <c r="H2265" s="209" t="s">
        <v>20</v>
      </c>
      <c r="I2265" s="210"/>
      <c r="J2265" s="205"/>
      <c r="K2265" s="205"/>
      <c r="L2265" s="211"/>
      <c r="M2265" s="212"/>
      <c r="N2265" s="213"/>
      <c r="O2265" s="213"/>
      <c r="P2265" s="213"/>
      <c r="Q2265" s="213"/>
      <c r="R2265" s="213"/>
      <c r="S2265" s="213"/>
      <c r="T2265" s="214"/>
      <c r="AT2265" s="215" t="s">
        <v>168</v>
      </c>
      <c r="AU2265" s="215" t="s">
        <v>81</v>
      </c>
      <c r="AV2265" s="12" t="s">
        <v>22</v>
      </c>
      <c r="AW2265" s="12" t="s">
        <v>37</v>
      </c>
      <c r="AX2265" s="12" t="s">
        <v>73</v>
      </c>
      <c r="AY2265" s="215" t="s">
        <v>159</v>
      </c>
    </row>
    <row r="2266" spans="2:51" s="13" customFormat="1" ht="13.5">
      <c r="B2266" s="216"/>
      <c r="C2266" s="217"/>
      <c r="D2266" s="206" t="s">
        <v>168</v>
      </c>
      <c r="E2266" s="240" t="s">
        <v>20</v>
      </c>
      <c r="F2266" s="238" t="s">
        <v>928</v>
      </c>
      <c r="G2266" s="217"/>
      <c r="H2266" s="239">
        <v>39.255</v>
      </c>
      <c r="I2266" s="222"/>
      <c r="J2266" s="217"/>
      <c r="K2266" s="217"/>
      <c r="L2266" s="223"/>
      <c r="M2266" s="224"/>
      <c r="N2266" s="225"/>
      <c r="O2266" s="225"/>
      <c r="P2266" s="225"/>
      <c r="Q2266" s="225"/>
      <c r="R2266" s="225"/>
      <c r="S2266" s="225"/>
      <c r="T2266" s="226"/>
      <c r="AT2266" s="227" t="s">
        <v>168</v>
      </c>
      <c r="AU2266" s="227" t="s">
        <v>81</v>
      </c>
      <c r="AV2266" s="13" t="s">
        <v>81</v>
      </c>
      <c r="AW2266" s="13" t="s">
        <v>37</v>
      </c>
      <c r="AX2266" s="13" t="s">
        <v>73</v>
      </c>
      <c r="AY2266" s="227" t="s">
        <v>159</v>
      </c>
    </row>
    <row r="2267" spans="2:51" s="12" customFormat="1" ht="13.5">
      <c r="B2267" s="204"/>
      <c r="C2267" s="205"/>
      <c r="D2267" s="206" t="s">
        <v>168</v>
      </c>
      <c r="E2267" s="207" t="s">
        <v>20</v>
      </c>
      <c r="F2267" s="208" t="s">
        <v>637</v>
      </c>
      <c r="G2267" s="205"/>
      <c r="H2267" s="209" t="s">
        <v>20</v>
      </c>
      <c r="I2267" s="210"/>
      <c r="J2267" s="205"/>
      <c r="K2267" s="205"/>
      <c r="L2267" s="211"/>
      <c r="M2267" s="212"/>
      <c r="N2267" s="213"/>
      <c r="O2267" s="213"/>
      <c r="P2267" s="213"/>
      <c r="Q2267" s="213"/>
      <c r="R2267" s="213"/>
      <c r="S2267" s="213"/>
      <c r="T2267" s="214"/>
      <c r="AT2267" s="215" t="s">
        <v>168</v>
      </c>
      <c r="AU2267" s="215" t="s">
        <v>81</v>
      </c>
      <c r="AV2267" s="12" t="s">
        <v>22</v>
      </c>
      <c r="AW2267" s="12" t="s">
        <v>37</v>
      </c>
      <c r="AX2267" s="12" t="s">
        <v>73</v>
      </c>
      <c r="AY2267" s="215" t="s">
        <v>159</v>
      </c>
    </row>
    <row r="2268" spans="2:51" s="13" customFormat="1" ht="13.5">
      <c r="B2268" s="216"/>
      <c r="C2268" s="217"/>
      <c r="D2268" s="218" t="s">
        <v>168</v>
      </c>
      <c r="E2268" s="219" t="s">
        <v>20</v>
      </c>
      <c r="F2268" s="220" t="s">
        <v>929</v>
      </c>
      <c r="G2268" s="217"/>
      <c r="H2268" s="221">
        <v>23.15</v>
      </c>
      <c r="I2268" s="222"/>
      <c r="J2268" s="217"/>
      <c r="K2268" s="217"/>
      <c r="L2268" s="223"/>
      <c r="M2268" s="224"/>
      <c r="N2268" s="225"/>
      <c r="O2268" s="225"/>
      <c r="P2268" s="225"/>
      <c r="Q2268" s="225"/>
      <c r="R2268" s="225"/>
      <c r="S2268" s="225"/>
      <c r="T2268" s="226"/>
      <c r="AT2268" s="227" t="s">
        <v>168</v>
      </c>
      <c r="AU2268" s="227" t="s">
        <v>81</v>
      </c>
      <c r="AV2268" s="13" t="s">
        <v>81</v>
      </c>
      <c r="AW2268" s="13" t="s">
        <v>37</v>
      </c>
      <c r="AX2268" s="13" t="s">
        <v>73</v>
      </c>
      <c r="AY2268" s="227" t="s">
        <v>159</v>
      </c>
    </row>
    <row r="2269" spans="2:65" s="1" customFormat="1" ht="31.5" customHeight="1">
      <c r="B2269" s="34"/>
      <c r="C2269" s="228" t="s">
        <v>2315</v>
      </c>
      <c r="D2269" s="228" t="s">
        <v>209</v>
      </c>
      <c r="E2269" s="229" t="s">
        <v>2316</v>
      </c>
      <c r="F2269" s="230" t="s">
        <v>2317</v>
      </c>
      <c r="G2269" s="231" t="s">
        <v>235</v>
      </c>
      <c r="H2269" s="232">
        <v>246.387</v>
      </c>
      <c r="I2269" s="233"/>
      <c r="J2269" s="234">
        <f>ROUND(I2269*H2269,2)</f>
        <v>0</v>
      </c>
      <c r="K2269" s="230" t="s">
        <v>20</v>
      </c>
      <c r="L2269" s="235"/>
      <c r="M2269" s="236" t="s">
        <v>20</v>
      </c>
      <c r="N2269" s="237" t="s">
        <v>44</v>
      </c>
      <c r="O2269" s="35"/>
      <c r="P2269" s="201">
        <f>O2269*H2269</f>
        <v>0</v>
      </c>
      <c r="Q2269" s="201">
        <v>0</v>
      </c>
      <c r="R2269" s="201">
        <f>Q2269*H2269</f>
        <v>0</v>
      </c>
      <c r="S2269" s="201">
        <v>0</v>
      </c>
      <c r="T2269" s="202">
        <f>S2269*H2269</f>
        <v>0</v>
      </c>
      <c r="AR2269" s="17" t="s">
        <v>371</v>
      </c>
      <c r="AT2269" s="17" t="s">
        <v>209</v>
      </c>
      <c r="AU2269" s="17" t="s">
        <v>81</v>
      </c>
      <c r="AY2269" s="17" t="s">
        <v>159</v>
      </c>
      <c r="BE2269" s="203">
        <f>IF(N2269="základní",J2269,0)</f>
        <v>0</v>
      </c>
      <c r="BF2269" s="203">
        <f>IF(N2269="snížená",J2269,0)</f>
        <v>0</v>
      </c>
      <c r="BG2269" s="203">
        <f>IF(N2269="zákl. přenesená",J2269,0)</f>
        <v>0</v>
      </c>
      <c r="BH2269" s="203">
        <f>IF(N2269="sníž. přenesená",J2269,0)</f>
        <v>0</v>
      </c>
      <c r="BI2269" s="203">
        <f>IF(N2269="nulová",J2269,0)</f>
        <v>0</v>
      </c>
      <c r="BJ2269" s="17" t="s">
        <v>22</v>
      </c>
      <c r="BK2269" s="203">
        <f>ROUND(I2269*H2269,2)</f>
        <v>0</v>
      </c>
      <c r="BL2269" s="17" t="s">
        <v>255</v>
      </c>
      <c r="BM2269" s="17" t="s">
        <v>2318</v>
      </c>
    </row>
    <row r="2270" spans="2:51" s="13" customFormat="1" ht="13.5">
      <c r="B2270" s="216"/>
      <c r="C2270" s="217"/>
      <c r="D2270" s="218" t="s">
        <v>168</v>
      </c>
      <c r="E2270" s="217"/>
      <c r="F2270" s="220" t="s">
        <v>2319</v>
      </c>
      <c r="G2270" s="217"/>
      <c r="H2270" s="221">
        <v>246.387</v>
      </c>
      <c r="I2270" s="222"/>
      <c r="J2270" s="217"/>
      <c r="K2270" s="217"/>
      <c r="L2270" s="223"/>
      <c r="M2270" s="224"/>
      <c r="N2270" s="225"/>
      <c r="O2270" s="225"/>
      <c r="P2270" s="225"/>
      <c r="Q2270" s="225"/>
      <c r="R2270" s="225"/>
      <c r="S2270" s="225"/>
      <c r="T2270" s="226"/>
      <c r="AT2270" s="227" t="s">
        <v>168</v>
      </c>
      <c r="AU2270" s="227" t="s">
        <v>81</v>
      </c>
      <c r="AV2270" s="13" t="s">
        <v>81</v>
      </c>
      <c r="AW2270" s="13" t="s">
        <v>4</v>
      </c>
      <c r="AX2270" s="13" t="s">
        <v>22</v>
      </c>
      <c r="AY2270" s="227" t="s">
        <v>159</v>
      </c>
    </row>
    <row r="2271" spans="2:65" s="1" customFormat="1" ht="22.5" customHeight="1">
      <c r="B2271" s="34"/>
      <c r="C2271" s="192" t="s">
        <v>2320</v>
      </c>
      <c r="D2271" s="192" t="s">
        <v>161</v>
      </c>
      <c r="E2271" s="193" t="s">
        <v>2321</v>
      </c>
      <c r="F2271" s="194" t="s">
        <v>2322</v>
      </c>
      <c r="G2271" s="195" t="s">
        <v>235</v>
      </c>
      <c r="H2271" s="196">
        <v>219.988</v>
      </c>
      <c r="I2271" s="197"/>
      <c r="J2271" s="198">
        <f>ROUND(I2271*H2271,2)</f>
        <v>0</v>
      </c>
      <c r="K2271" s="194" t="s">
        <v>165</v>
      </c>
      <c r="L2271" s="54"/>
      <c r="M2271" s="199" t="s">
        <v>20</v>
      </c>
      <c r="N2271" s="200" t="s">
        <v>44</v>
      </c>
      <c r="O2271" s="35"/>
      <c r="P2271" s="201">
        <f>O2271*H2271</f>
        <v>0</v>
      </c>
      <c r="Q2271" s="201">
        <v>0</v>
      </c>
      <c r="R2271" s="201">
        <f>Q2271*H2271</f>
        <v>0</v>
      </c>
      <c r="S2271" s="201">
        <v>0</v>
      </c>
      <c r="T2271" s="202">
        <f>S2271*H2271</f>
        <v>0</v>
      </c>
      <c r="AR2271" s="17" t="s">
        <v>255</v>
      </c>
      <c r="AT2271" s="17" t="s">
        <v>161</v>
      </c>
      <c r="AU2271" s="17" t="s">
        <v>81</v>
      </c>
      <c r="AY2271" s="17" t="s">
        <v>159</v>
      </c>
      <c r="BE2271" s="203">
        <f>IF(N2271="základní",J2271,0)</f>
        <v>0</v>
      </c>
      <c r="BF2271" s="203">
        <f>IF(N2271="snížená",J2271,0)</f>
        <v>0</v>
      </c>
      <c r="BG2271" s="203">
        <f>IF(N2271="zákl. přenesená",J2271,0)</f>
        <v>0</v>
      </c>
      <c r="BH2271" s="203">
        <f>IF(N2271="sníž. přenesená",J2271,0)</f>
        <v>0</v>
      </c>
      <c r="BI2271" s="203">
        <f>IF(N2271="nulová",J2271,0)</f>
        <v>0</v>
      </c>
      <c r="BJ2271" s="17" t="s">
        <v>22</v>
      </c>
      <c r="BK2271" s="203">
        <f>ROUND(I2271*H2271,2)</f>
        <v>0</v>
      </c>
      <c r="BL2271" s="17" t="s">
        <v>255</v>
      </c>
      <c r="BM2271" s="17" t="s">
        <v>2323</v>
      </c>
    </row>
    <row r="2272" spans="2:51" s="13" customFormat="1" ht="13.5">
      <c r="B2272" s="216"/>
      <c r="C2272" s="217"/>
      <c r="D2272" s="218" t="s">
        <v>168</v>
      </c>
      <c r="E2272" s="219" t="s">
        <v>20</v>
      </c>
      <c r="F2272" s="220" t="s">
        <v>2324</v>
      </c>
      <c r="G2272" s="217"/>
      <c r="H2272" s="221">
        <v>219.988</v>
      </c>
      <c r="I2272" s="222"/>
      <c r="J2272" s="217"/>
      <c r="K2272" s="217"/>
      <c r="L2272" s="223"/>
      <c r="M2272" s="224"/>
      <c r="N2272" s="225"/>
      <c r="O2272" s="225"/>
      <c r="P2272" s="225"/>
      <c r="Q2272" s="225"/>
      <c r="R2272" s="225"/>
      <c r="S2272" s="225"/>
      <c r="T2272" s="226"/>
      <c r="AT2272" s="227" t="s">
        <v>168</v>
      </c>
      <c r="AU2272" s="227" t="s">
        <v>81</v>
      </c>
      <c r="AV2272" s="13" t="s">
        <v>81</v>
      </c>
      <c r="AW2272" s="13" t="s">
        <v>37</v>
      </c>
      <c r="AX2272" s="13" t="s">
        <v>73</v>
      </c>
      <c r="AY2272" s="227" t="s">
        <v>159</v>
      </c>
    </row>
    <row r="2273" spans="2:65" s="1" customFormat="1" ht="22.5" customHeight="1">
      <c r="B2273" s="34"/>
      <c r="C2273" s="192" t="s">
        <v>2325</v>
      </c>
      <c r="D2273" s="192" t="s">
        <v>161</v>
      </c>
      <c r="E2273" s="193" t="s">
        <v>971</v>
      </c>
      <c r="F2273" s="194" t="s">
        <v>972</v>
      </c>
      <c r="G2273" s="195" t="s">
        <v>235</v>
      </c>
      <c r="H2273" s="196">
        <v>264.945</v>
      </c>
      <c r="I2273" s="197"/>
      <c r="J2273" s="198">
        <f>ROUND(I2273*H2273,2)</f>
        <v>0</v>
      </c>
      <c r="K2273" s="194" t="s">
        <v>165</v>
      </c>
      <c r="L2273" s="54"/>
      <c r="M2273" s="199" t="s">
        <v>20</v>
      </c>
      <c r="N2273" s="200" t="s">
        <v>44</v>
      </c>
      <c r="O2273" s="35"/>
      <c r="P2273" s="201">
        <f>O2273*H2273</f>
        <v>0</v>
      </c>
      <c r="Q2273" s="201">
        <v>0.0003</v>
      </c>
      <c r="R2273" s="201">
        <f>Q2273*H2273</f>
        <v>0.07948349999999998</v>
      </c>
      <c r="S2273" s="201">
        <v>0</v>
      </c>
      <c r="T2273" s="202">
        <f>S2273*H2273</f>
        <v>0</v>
      </c>
      <c r="AR2273" s="17" t="s">
        <v>255</v>
      </c>
      <c r="AT2273" s="17" t="s">
        <v>161</v>
      </c>
      <c r="AU2273" s="17" t="s">
        <v>81</v>
      </c>
      <c r="AY2273" s="17" t="s">
        <v>159</v>
      </c>
      <c r="BE2273" s="203">
        <f>IF(N2273="základní",J2273,0)</f>
        <v>0</v>
      </c>
      <c r="BF2273" s="203">
        <f>IF(N2273="snížená",J2273,0)</f>
        <v>0</v>
      </c>
      <c r="BG2273" s="203">
        <f>IF(N2273="zákl. přenesená",J2273,0)</f>
        <v>0</v>
      </c>
      <c r="BH2273" s="203">
        <f>IF(N2273="sníž. přenesená",J2273,0)</f>
        <v>0</v>
      </c>
      <c r="BI2273" s="203">
        <f>IF(N2273="nulová",J2273,0)</f>
        <v>0</v>
      </c>
      <c r="BJ2273" s="17" t="s">
        <v>22</v>
      </c>
      <c r="BK2273" s="203">
        <f>ROUND(I2273*H2273,2)</f>
        <v>0</v>
      </c>
      <c r="BL2273" s="17" t="s">
        <v>255</v>
      </c>
      <c r="BM2273" s="17" t="s">
        <v>2326</v>
      </c>
    </row>
    <row r="2274" spans="2:51" s="12" customFormat="1" ht="13.5">
      <c r="B2274" s="204"/>
      <c r="C2274" s="205"/>
      <c r="D2274" s="206" t="s">
        <v>168</v>
      </c>
      <c r="E2274" s="207" t="s">
        <v>20</v>
      </c>
      <c r="F2274" s="208" t="s">
        <v>2327</v>
      </c>
      <c r="G2274" s="205"/>
      <c r="H2274" s="209" t="s">
        <v>20</v>
      </c>
      <c r="I2274" s="210"/>
      <c r="J2274" s="205"/>
      <c r="K2274" s="205"/>
      <c r="L2274" s="211"/>
      <c r="M2274" s="212"/>
      <c r="N2274" s="213"/>
      <c r="O2274" s="213"/>
      <c r="P2274" s="213"/>
      <c r="Q2274" s="213"/>
      <c r="R2274" s="213"/>
      <c r="S2274" s="213"/>
      <c r="T2274" s="214"/>
      <c r="AT2274" s="215" t="s">
        <v>168</v>
      </c>
      <c r="AU2274" s="215" t="s">
        <v>81</v>
      </c>
      <c r="AV2274" s="12" t="s">
        <v>22</v>
      </c>
      <c r="AW2274" s="12" t="s">
        <v>37</v>
      </c>
      <c r="AX2274" s="12" t="s">
        <v>73</v>
      </c>
      <c r="AY2274" s="215" t="s">
        <v>159</v>
      </c>
    </row>
    <row r="2275" spans="2:51" s="13" customFormat="1" ht="13.5">
      <c r="B2275" s="216"/>
      <c r="C2275" s="217"/>
      <c r="D2275" s="206" t="s">
        <v>168</v>
      </c>
      <c r="E2275" s="240" t="s">
        <v>20</v>
      </c>
      <c r="F2275" s="238" t="s">
        <v>2328</v>
      </c>
      <c r="G2275" s="217"/>
      <c r="H2275" s="239">
        <v>16.57</v>
      </c>
      <c r="I2275" s="222"/>
      <c r="J2275" s="217"/>
      <c r="K2275" s="217"/>
      <c r="L2275" s="223"/>
      <c r="M2275" s="224"/>
      <c r="N2275" s="225"/>
      <c r="O2275" s="225"/>
      <c r="P2275" s="225"/>
      <c r="Q2275" s="225"/>
      <c r="R2275" s="225"/>
      <c r="S2275" s="225"/>
      <c r="T2275" s="226"/>
      <c r="AT2275" s="227" t="s">
        <v>168</v>
      </c>
      <c r="AU2275" s="227" t="s">
        <v>81</v>
      </c>
      <c r="AV2275" s="13" t="s">
        <v>81</v>
      </c>
      <c r="AW2275" s="13" t="s">
        <v>37</v>
      </c>
      <c r="AX2275" s="13" t="s">
        <v>73</v>
      </c>
      <c r="AY2275" s="227" t="s">
        <v>159</v>
      </c>
    </row>
    <row r="2276" spans="2:51" s="12" customFormat="1" ht="13.5">
      <c r="B2276" s="204"/>
      <c r="C2276" s="205"/>
      <c r="D2276" s="206" t="s">
        <v>168</v>
      </c>
      <c r="E2276" s="207" t="s">
        <v>20</v>
      </c>
      <c r="F2276" s="208" t="s">
        <v>2329</v>
      </c>
      <c r="G2276" s="205"/>
      <c r="H2276" s="209" t="s">
        <v>20</v>
      </c>
      <c r="I2276" s="210"/>
      <c r="J2276" s="205"/>
      <c r="K2276" s="205"/>
      <c r="L2276" s="211"/>
      <c r="M2276" s="212"/>
      <c r="N2276" s="213"/>
      <c r="O2276" s="213"/>
      <c r="P2276" s="213"/>
      <c r="Q2276" s="213"/>
      <c r="R2276" s="213"/>
      <c r="S2276" s="213"/>
      <c r="T2276" s="214"/>
      <c r="AT2276" s="215" t="s">
        <v>168</v>
      </c>
      <c r="AU2276" s="215" t="s">
        <v>81</v>
      </c>
      <c r="AV2276" s="12" t="s">
        <v>22</v>
      </c>
      <c r="AW2276" s="12" t="s">
        <v>37</v>
      </c>
      <c r="AX2276" s="12" t="s">
        <v>73</v>
      </c>
      <c r="AY2276" s="215" t="s">
        <v>159</v>
      </c>
    </row>
    <row r="2277" spans="2:51" s="13" customFormat="1" ht="13.5">
      <c r="B2277" s="216"/>
      <c r="C2277" s="217"/>
      <c r="D2277" s="206" t="s">
        <v>168</v>
      </c>
      <c r="E2277" s="240" t="s">
        <v>20</v>
      </c>
      <c r="F2277" s="238" t="s">
        <v>2324</v>
      </c>
      <c r="G2277" s="217"/>
      <c r="H2277" s="239">
        <v>219.988</v>
      </c>
      <c r="I2277" s="222"/>
      <c r="J2277" s="217"/>
      <c r="K2277" s="217"/>
      <c r="L2277" s="223"/>
      <c r="M2277" s="224"/>
      <c r="N2277" s="225"/>
      <c r="O2277" s="225"/>
      <c r="P2277" s="225"/>
      <c r="Q2277" s="225"/>
      <c r="R2277" s="225"/>
      <c r="S2277" s="225"/>
      <c r="T2277" s="226"/>
      <c r="AT2277" s="227" t="s">
        <v>168</v>
      </c>
      <c r="AU2277" s="227" t="s">
        <v>81</v>
      </c>
      <c r="AV2277" s="13" t="s">
        <v>81</v>
      </c>
      <c r="AW2277" s="13" t="s">
        <v>37</v>
      </c>
      <c r="AX2277" s="13" t="s">
        <v>73</v>
      </c>
      <c r="AY2277" s="227" t="s">
        <v>159</v>
      </c>
    </row>
    <row r="2278" spans="2:51" s="13" customFormat="1" ht="13.5">
      <c r="B2278" s="216"/>
      <c r="C2278" s="217"/>
      <c r="D2278" s="218" t="s">
        <v>168</v>
      </c>
      <c r="E2278" s="217"/>
      <c r="F2278" s="220" t="s">
        <v>2330</v>
      </c>
      <c r="G2278" s="217"/>
      <c r="H2278" s="221">
        <v>264.945</v>
      </c>
      <c r="I2278" s="222"/>
      <c r="J2278" s="217"/>
      <c r="K2278" s="217"/>
      <c r="L2278" s="223"/>
      <c r="M2278" s="224"/>
      <c r="N2278" s="225"/>
      <c r="O2278" s="225"/>
      <c r="P2278" s="225"/>
      <c r="Q2278" s="225"/>
      <c r="R2278" s="225"/>
      <c r="S2278" s="225"/>
      <c r="T2278" s="226"/>
      <c r="AT2278" s="227" t="s">
        <v>168</v>
      </c>
      <c r="AU2278" s="227" t="s">
        <v>81</v>
      </c>
      <c r="AV2278" s="13" t="s">
        <v>81</v>
      </c>
      <c r="AW2278" s="13" t="s">
        <v>4</v>
      </c>
      <c r="AX2278" s="13" t="s">
        <v>22</v>
      </c>
      <c r="AY2278" s="227" t="s">
        <v>159</v>
      </c>
    </row>
    <row r="2279" spans="2:65" s="1" customFormat="1" ht="22.5" customHeight="1">
      <c r="B2279" s="34"/>
      <c r="C2279" s="192" t="s">
        <v>2331</v>
      </c>
      <c r="D2279" s="192" t="s">
        <v>161</v>
      </c>
      <c r="E2279" s="193" t="s">
        <v>2332</v>
      </c>
      <c r="F2279" s="194" t="s">
        <v>2333</v>
      </c>
      <c r="G2279" s="195" t="s">
        <v>489</v>
      </c>
      <c r="H2279" s="196">
        <v>165.695</v>
      </c>
      <c r="I2279" s="197"/>
      <c r="J2279" s="198">
        <f>ROUND(I2279*H2279,2)</f>
        <v>0</v>
      </c>
      <c r="K2279" s="194" t="s">
        <v>165</v>
      </c>
      <c r="L2279" s="54"/>
      <c r="M2279" s="199" t="s">
        <v>20</v>
      </c>
      <c r="N2279" s="200" t="s">
        <v>44</v>
      </c>
      <c r="O2279" s="35"/>
      <c r="P2279" s="201">
        <f>O2279*H2279</f>
        <v>0</v>
      </c>
      <c r="Q2279" s="201">
        <v>3E-05</v>
      </c>
      <c r="R2279" s="201">
        <f>Q2279*H2279</f>
        <v>0.00497085</v>
      </c>
      <c r="S2279" s="201">
        <v>0</v>
      </c>
      <c r="T2279" s="202">
        <f>S2279*H2279</f>
        <v>0</v>
      </c>
      <c r="AR2279" s="17" t="s">
        <v>255</v>
      </c>
      <c r="AT2279" s="17" t="s">
        <v>161</v>
      </c>
      <c r="AU2279" s="17" t="s">
        <v>81</v>
      </c>
      <c r="AY2279" s="17" t="s">
        <v>159</v>
      </c>
      <c r="BE2279" s="203">
        <f>IF(N2279="základní",J2279,0)</f>
        <v>0</v>
      </c>
      <c r="BF2279" s="203">
        <f>IF(N2279="snížená",J2279,0)</f>
        <v>0</v>
      </c>
      <c r="BG2279" s="203">
        <f>IF(N2279="zákl. přenesená",J2279,0)</f>
        <v>0</v>
      </c>
      <c r="BH2279" s="203">
        <f>IF(N2279="sníž. přenesená",J2279,0)</f>
        <v>0</v>
      </c>
      <c r="BI2279" s="203">
        <f>IF(N2279="nulová",J2279,0)</f>
        <v>0</v>
      </c>
      <c r="BJ2279" s="17" t="s">
        <v>22</v>
      </c>
      <c r="BK2279" s="203">
        <f>ROUND(I2279*H2279,2)</f>
        <v>0</v>
      </c>
      <c r="BL2279" s="17" t="s">
        <v>255</v>
      </c>
      <c r="BM2279" s="17" t="s">
        <v>2334</v>
      </c>
    </row>
    <row r="2280" spans="2:51" s="12" customFormat="1" ht="13.5">
      <c r="B2280" s="204"/>
      <c r="C2280" s="205"/>
      <c r="D2280" s="206" t="s">
        <v>168</v>
      </c>
      <c r="E2280" s="207" t="s">
        <v>20</v>
      </c>
      <c r="F2280" s="208" t="s">
        <v>2335</v>
      </c>
      <c r="G2280" s="205"/>
      <c r="H2280" s="209" t="s">
        <v>20</v>
      </c>
      <c r="I2280" s="210"/>
      <c r="J2280" s="205"/>
      <c r="K2280" s="205"/>
      <c r="L2280" s="211"/>
      <c r="M2280" s="212"/>
      <c r="N2280" s="213"/>
      <c r="O2280" s="213"/>
      <c r="P2280" s="213"/>
      <c r="Q2280" s="213"/>
      <c r="R2280" s="213"/>
      <c r="S2280" s="213"/>
      <c r="T2280" s="214"/>
      <c r="AT2280" s="215" t="s">
        <v>168</v>
      </c>
      <c r="AU2280" s="215" t="s">
        <v>81</v>
      </c>
      <c r="AV2280" s="12" t="s">
        <v>22</v>
      </c>
      <c r="AW2280" s="12" t="s">
        <v>37</v>
      </c>
      <c r="AX2280" s="12" t="s">
        <v>73</v>
      </c>
      <c r="AY2280" s="215" t="s">
        <v>159</v>
      </c>
    </row>
    <row r="2281" spans="2:51" s="12" customFormat="1" ht="13.5">
      <c r="B2281" s="204"/>
      <c r="C2281" s="205"/>
      <c r="D2281" s="206" t="s">
        <v>168</v>
      </c>
      <c r="E2281" s="207" t="s">
        <v>20</v>
      </c>
      <c r="F2281" s="208" t="s">
        <v>170</v>
      </c>
      <c r="G2281" s="205"/>
      <c r="H2281" s="209" t="s">
        <v>20</v>
      </c>
      <c r="I2281" s="210"/>
      <c r="J2281" s="205"/>
      <c r="K2281" s="205"/>
      <c r="L2281" s="211"/>
      <c r="M2281" s="212"/>
      <c r="N2281" s="213"/>
      <c r="O2281" s="213"/>
      <c r="P2281" s="213"/>
      <c r="Q2281" s="213"/>
      <c r="R2281" s="213"/>
      <c r="S2281" s="213"/>
      <c r="T2281" s="214"/>
      <c r="AT2281" s="215" t="s">
        <v>168</v>
      </c>
      <c r="AU2281" s="215" t="s">
        <v>81</v>
      </c>
      <c r="AV2281" s="12" t="s">
        <v>22</v>
      </c>
      <c r="AW2281" s="12" t="s">
        <v>37</v>
      </c>
      <c r="AX2281" s="12" t="s">
        <v>73</v>
      </c>
      <c r="AY2281" s="215" t="s">
        <v>159</v>
      </c>
    </row>
    <row r="2282" spans="2:51" s="13" customFormat="1" ht="13.5">
      <c r="B2282" s="216"/>
      <c r="C2282" s="217"/>
      <c r="D2282" s="218" t="s">
        <v>168</v>
      </c>
      <c r="E2282" s="219" t="s">
        <v>20</v>
      </c>
      <c r="F2282" s="220" t="s">
        <v>2336</v>
      </c>
      <c r="G2282" s="217"/>
      <c r="H2282" s="221">
        <v>165.695</v>
      </c>
      <c r="I2282" s="222"/>
      <c r="J2282" s="217"/>
      <c r="K2282" s="217"/>
      <c r="L2282" s="223"/>
      <c r="M2282" s="224"/>
      <c r="N2282" s="225"/>
      <c r="O2282" s="225"/>
      <c r="P2282" s="225"/>
      <c r="Q2282" s="225"/>
      <c r="R2282" s="225"/>
      <c r="S2282" s="225"/>
      <c r="T2282" s="226"/>
      <c r="AT2282" s="227" t="s">
        <v>168</v>
      </c>
      <c r="AU2282" s="227" t="s">
        <v>81</v>
      </c>
      <c r="AV2282" s="13" t="s">
        <v>81</v>
      </c>
      <c r="AW2282" s="13" t="s">
        <v>37</v>
      </c>
      <c r="AX2282" s="13" t="s">
        <v>73</v>
      </c>
      <c r="AY2282" s="227" t="s">
        <v>159</v>
      </c>
    </row>
    <row r="2283" spans="2:65" s="1" customFormat="1" ht="22.5" customHeight="1">
      <c r="B2283" s="34"/>
      <c r="C2283" s="192" t="s">
        <v>2337</v>
      </c>
      <c r="D2283" s="192" t="s">
        <v>161</v>
      </c>
      <c r="E2283" s="193" t="s">
        <v>2338</v>
      </c>
      <c r="F2283" s="194" t="s">
        <v>2339</v>
      </c>
      <c r="G2283" s="195" t="s">
        <v>489</v>
      </c>
      <c r="H2283" s="196">
        <v>165.695</v>
      </c>
      <c r="I2283" s="197"/>
      <c r="J2283" s="198">
        <f>ROUND(I2283*H2283,2)</f>
        <v>0</v>
      </c>
      <c r="K2283" s="194" t="s">
        <v>165</v>
      </c>
      <c r="L2283" s="54"/>
      <c r="M2283" s="199" t="s">
        <v>20</v>
      </c>
      <c r="N2283" s="200" t="s">
        <v>44</v>
      </c>
      <c r="O2283" s="35"/>
      <c r="P2283" s="201">
        <f>O2283*H2283</f>
        <v>0</v>
      </c>
      <c r="Q2283" s="201">
        <v>5E-05</v>
      </c>
      <c r="R2283" s="201">
        <f>Q2283*H2283</f>
        <v>0.00828475</v>
      </c>
      <c r="S2283" s="201">
        <v>0</v>
      </c>
      <c r="T2283" s="202">
        <f>S2283*H2283</f>
        <v>0</v>
      </c>
      <c r="AR2283" s="17" t="s">
        <v>255</v>
      </c>
      <c r="AT2283" s="17" t="s">
        <v>161</v>
      </c>
      <c r="AU2283" s="17" t="s">
        <v>81</v>
      </c>
      <c r="AY2283" s="17" t="s">
        <v>159</v>
      </c>
      <c r="BE2283" s="203">
        <f>IF(N2283="základní",J2283,0)</f>
        <v>0</v>
      </c>
      <c r="BF2283" s="203">
        <f>IF(N2283="snížená",J2283,0)</f>
        <v>0</v>
      </c>
      <c r="BG2283" s="203">
        <f>IF(N2283="zákl. přenesená",J2283,0)</f>
        <v>0</v>
      </c>
      <c r="BH2283" s="203">
        <f>IF(N2283="sníž. přenesená",J2283,0)</f>
        <v>0</v>
      </c>
      <c r="BI2283" s="203">
        <f>IF(N2283="nulová",J2283,0)</f>
        <v>0</v>
      </c>
      <c r="BJ2283" s="17" t="s">
        <v>22</v>
      </c>
      <c r="BK2283" s="203">
        <f>ROUND(I2283*H2283,2)</f>
        <v>0</v>
      </c>
      <c r="BL2283" s="17" t="s">
        <v>255</v>
      </c>
      <c r="BM2283" s="17" t="s">
        <v>2340</v>
      </c>
    </row>
    <row r="2284" spans="2:51" s="12" customFormat="1" ht="13.5">
      <c r="B2284" s="204"/>
      <c r="C2284" s="205"/>
      <c r="D2284" s="206" t="s">
        <v>168</v>
      </c>
      <c r="E2284" s="207" t="s">
        <v>20</v>
      </c>
      <c r="F2284" s="208" t="s">
        <v>2341</v>
      </c>
      <c r="G2284" s="205"/>
      <c r="H2284" s="209" t="s">
        <v>20</v>
      </c>
      <c r="I2284" s="210"/>
      <c r="J2284" s="205"/>
      <c r="K2284" s="205"/>
      <c r="L2284" s="211"/>
      <c r="M2284" s="212"/>
      <c r="N2284" s="213"/>
      <c r="O2284" s="213"/>
      <c r="P2284" s="213"/>
      <c r="Q2284" s="213"/>
      <c r="R2284" s="213"/>
      <c r="S2284" s="213"/>
      <c r="T2284" s="214"/>
      <c r="AT2284" s="215" t="s">
        <v>168</v>
      </c>
      <c r="AU2284" s="215" t="s">
        <v>81</v>
      </c>
      <c r="AV2284" s="12" t="s">
        <v>22</v>
      </c>
      <c r="AW2284" s="12" t="s">
        <v>37</v>
      </c>
      <c r="AX2284" s="12" t="s">
        <v>73</v>
      </c>
      <c r="AY2284" s="215" t="s">
        <v>159</v>
      </c>
    </row>
    <row r="2285" spans="2:51" s="13" customFormat="1" ht="13.5">
      <c r="B2285" s="216"/>
      <c r="C2285" s="217"/>
      <c r="D2285" s="218" t="s">
        <v>168</v>
      </c>
      <c r="E2285" s="219" t="s">
        <v>20</v>
      </c>
      <c r="F2285" s="220" t="s">
        <v>2336</v>
      </c>
      <c r="G2285" s="217"/>
      <c r="H2285" s="221">
        <v>165.695</v>
      </c>
      <c r="I2285" s="222"/>
      <c r="J2285" s="217"/>
      <c r="K2285" s="217"/>
      <c r="L2285" s="223"/>
      <c r="M2285" s="224"/>
      <c r="N2285" s="225"/>
      <c r="O2285" s="225"/>
      <c r="P2285" s="225"/>
      <c r="Q2285" s="225"/>
      <c r="R2285" s="225"/>
      <c r="S2285" s="225"/>
      <c r="T2285" s="226"/>
      <c r="AT2285" s="227" t="s">
        <v>168</v>
      </c>
      <c r="AU2285" s="227" t="s">
        <v>81</v>
      </c>
      <c r="AV2285" s="13" t="s">
        <v>81</v>
      </c>
      <c r="AW2285" s="13" t="s">
        <v>37</v>
      </c>
      <c r="AX2285" s="13" t="s">
        <v>22</v>
      </c>
      <c r="AY2285" s="227" t="s">
        <v>159</v>
      </c>
    </row>
    <row r="2286" spans="2:65" s="1" customFormat="1" ht="22.5" customHeight="1">
      <c r="B2286" s="34"/>
      <c r="C2286" s="192" t="s">
        <v>2342</v>
      </c>
      <c r="D2286" s="192" t="s">
        <v>161</v>
      </c>
      <c r="E2286" s="193" t="s">
        <v>2343</v>
      </c>
      <c r="F2286" s="194" t="s">
        <v>2344</v>
      </c>
      <c r="G2286" s="195" t="s">
        <v>1873</v>
      </c>
      <c r="H2286" s="246"/>
      <c r="I2286" s="197"/>
      <c r="J2286" s="198">
        <f>ROUND(I2286*H2286,2)</f>
        <v>0</v>
      </c>
      <c r="K2286" s="194" t="s">
        <v>165</v>
      </c>
      <c r="L2286" s="54"/>
      <c r="M2286" s="199" t="s">
        <v>20</v>
      </c>
      <c r="N2286" s="200" t="s">
        <v>44</v>
      </c>
      <c r="O2286" s="35"/>
      <c r="P2286" s="201">
        <f>O2286*H2286</f>
        <v>0</v>
      </c>
      <c r="Q2286" s="201">
        <v>0</v>
      </c>
      <c r="R2286" s="201">
        <f>Q2286*H2286</f>
        <v>0</v>
      </c>
      <c r="S2286" s="201">
        <v>0</v>
      </c>
      <c r="T2286" s="202">
        <f>S2286*H2286</f>
        <v>0</v>
      </c>
      <c r="AR2286" s="17" t="s">
        <v>255</v>
      </c>
      <c r="AT2286" s="17" t="s">
        <v>161</v>
      </c>
      <c r="AU2286" s="17" t="s">
        <v>81</v>
      </c>
      <c r="AY2286" s="17" t="s">
        <v>159</v>
      </c>
      <c r="BE2286" s="203">
        <f>IF(N2286="základní",J2286,0)</f>
        <v>0</v>
      </c>
      <c r="BF2286" s="203">
        <f>IF(N2286="snížená",J2286,0)</f>
        <v>0</v>
      </c>
      <c r="BG2286" s="203">
        <f>IF(N2286="zákl. přenesená",J2286,0)</f>
        <v>0</v>
      </c>
      <c r="BH2286" s="203">
        <f>IF(N2286="sníž. přenesená",J2286,0)</f>
        <v>0</v>
      </c>
      <c r="BI2286" s="203">
        <f>IF(N2286="nulová",J2286,0)</f>
        <v>0</v>
      </c>
      <c r="BJ2286" s="17" t="s">
        <v>22</v>
      </c>
      <c r="BK2286" s="203">
        <f>ROUND(I2286*H2286,2)</f>
        <v>0</v>
      </c>
      <c r="BL2286" s="17" t="s">
        <v>255</v>
      </c>
      <c r="BM2286" s="17" t="s">
        <v>2345</v>
      </c>
    </row>
    <row r="2287" spans="2:63" s="11" customFormat="1" ht="29.85" customHeight="1">
      <c r="B2287" s="175"/>
      <c r="C2287" s="176"/>
      <c r="D2287" s="189" t="s">
        <v>72</v>
      </c>
      <c r="E2287" s="190" t="s">
        <v>2346</v>
      </c>
      <c r="F2287" s="190" t="s">
        <v>2347</v>
      </c>
      <c r="G2287" s="176"/>
      <c r="H2287" s="176"/>
      <c r="I2287" s="179"/>
      <c r="J2287" s="191">
        <f>BK2287</f>
        <v>0</v>
      </c>
      <c r="K2287" s="176"/>
      <c r="L2287" s="181"/>
      <c r="M2287" s="182"/>
      <c r="N2287" s="183"/>
      <c r="O2287" s="183"/>
      <c r="P2287" s="184">
        <f>SUM(P2288:P2336)</f>
        <v>0</v>
      </c>
      <c r="Q2287" s="183"/>
      <c r="R2287" s="184">
        <f>SUM(R2288:R2336)</f>
        <v>0.19408717999999997</v>
      </c>
      <c r="S2287" s="183"/>
      <c r="T2287" s="185">
        <f>SUM(T2288:T2336)</f>
        <v>0</v>
      </c>
      <c r="AR2287" s="186" t="s">
        <v>81</v>
      </c>
      <c r="AT2287" s="187" t="s">
        <v>72</v>
      </c>
      <c r="AU2287" s="187" t="s">
        <v>22</v>
      </c>
      <c r="AY2287" s="186" t="s">
        <v>159</v>
      </c>
      <c r="BK2287" s="188">
        <f>SUM(BK2288:BK2336)</f>
        <v>0</v>
      </c>
    </row>
    <row r="2288" spans="2:65" s="1" customFormat="1" ht="22.5" customHeight="1">
      <c r="B2288" s="34"/>
      <c r="C2288" s="192" t="s">
        <v>2348</v>
      </c>
      <c r="D2288" s="192" t="s">
        <v>161</v>
      </c>
      <c r="E2288" s="193" t="s">
        <v>2349</v>
      </c>
      <c r="F2288" s="194" t="s">
        <v>2350</v>
      </c>
      <c r="G2288" s="195" t="s">
        <v>489</v>
      </c>
      <c r="H2288" s="196">
        <v>38.54</v>
      </c>
      <c r="I2288" s="197"/>
      <c r="J2288" s="198">
        <f>ROUND(I2288*H2288,2)</f>
        <v>0</v>
      </c>
      <c r="K2288" s="194" t="s">
        <v>165</v>
      </c>
      <c r="L2288" s="54"/>
      <c r="M2288" s="199" t="s">
        <v>20</v>
      </c>
      <c r="N2288" s="200" t="s">
        <v>44</v>
      </c>
      <c r="O2288" s="35"/>
      <c r="P2288" s="201">
        <f>O2288*H2288</f>
        <v>0</v>
      </c>
      <c r="Q2288" s="201">
        <v>3E-05</v>
      </c>
      <c r="R2288" s="201">
        <f>Q2288*H2288</f>
        <v>0.0011562</v>
      </c>
      <c r="S2288" s="201">
        <v>0</v>
      </c>
      <c r="T2288" s="202">
        <f>S2288*H2288</f>
        <v>0</v>
      </c>
      <c r="AR2288" s="17" t="s">
        <v>255</v>
      </c>
      <c r="AT2288" s="17" t="s">
        <v>161</v>
      </c>
      <c r="AU2288" s="17" t="s">
        <v>81</v>
      </c>
      <c r="AY2288" s="17" t="s">
        <v>159</v>
      </c>
      <c r="BE2288" s="203">
        <f>IF(N2288="základní",J2288,0)</f>
        <v>0</v>
      </c>
      <c r="BF2288" s="203">
        <f>IF(N2288="snížená",J2288,0)</f>
        <v>0</v>
      </c>
      <c r="BG2288" s="203">
        <f>IF(N2288="zákl. přenesená",J2288,0)</f>
        <v>0</v>
      </c>
      <c r="BH2288" s="203">
        <f>IF(N2288="sníž. přenesená",J2288,0)</f>
        <v>0</v>
      </c>
      <c r="BI2288" s="203">
        <f>IF(N2288="nulová",J2288,0)</f>
        <v>0</v>
      </c>
      <c r="BJ2288" s="17" t="s">
        <v>22</v>
      </c>
      <c r="BK2288" s="203">
        <f>ROUND(I2288*H2288,2)</f>
        <v>0</v>
      </c>
      <c r="BL2288" s="17" t="s">
        <v>255</v>
      </c>
      <c r="BM2288" s="17" t="s">
        <v>2351</v>
      </c>
    </row>
    <row r="2289" spans="2:51" s="12" customFormat="1" ht="13.5">
      <c r="B2289" s="204"/>
      <c r="C2289" s="205"/>
      <c r="D2289" s="206" t="s">
        <v>168</v>
      </c>
      <c r="E2289" s="207" t="s">
        <v>20</v>
      </c>
      <c r="F2289" s="208" t="s">
        <v>2352</v>
      </c>
      <c r="G2289" s="205"/>
      <c r="H2289" s="209" t="s">
        <v>20</v>
      </c>
      <c r="I2289" s="210"/>
      <c r="J2289" s="205"/>
      <c r="K2289" s="205"/>
      <c r="L2289" s="211"/>
      <c r="M2289" s="212"/>
      <c r="N2289" s="213"/>
      <c r="O2289" s="213"/>
      <c r="P2289" s="213"/>
      <c r="Q2289" s="213"/>
      <c r="R2289" s="213"/>
      <c r="S2289" s="213"/>
      <c r="T2289" s="214"/>
      <c r="AT2289" s="215" t="s">
        <v>168</v>
      </c>
      <c r="AU2289" s="215" t="s">
        <v>81</v>
      </c>
      <c r="AV2289" s="12" t="s">
        <v>22</v>
      </c>
      <c r="AW2289" s="12" t="s">
        <v>37</v>
      </c>
      <c r="AX2289" s="12" t="s">
        <v>73</v>
      </c>
      <c r="AY2289" s="215" t="s">
        <v>159</v>
      </c>
    </row>
    <row r="2290" spans="2:51" s="12" customFormat="1" ht="13.5">
      <c r="B2290" s="204"/>
      <c r="C2290" s="205"/>
      <c r="D2290" s="206" t="s">
        <v>168</v>
      </c>
      <c r="E2290" s="207" t="s">
        <v>20</v>
      </c>
      <c r="F2290" s="208" t="s">
        <v>2353</v>
      </c>
      <c r="G2290" s="205"/>
      <c r="H2290" s="209" t="s">
        <v>20</v>
      </c>
      <c r="I2290" s="210"/>
      <c r="J2290" s="205"/>
      <c r="K2290" s="205"/>
      <c r="L2290" s="211"/>
      <c r="M2290" s="212"/>
      <c r="N2290" s="213"/>
      <c r="O2290" s="213"/>
      <c r="P2290" s="213"/>
      <c r="Q2290" s="213"/>
      <c r="R2290" s="213"/>
      <c r="S2290" s="213"/>
      <c r="T2290" s="214"/>
      <c r="AT2290" s="215" t="s">
        <v>168</v>
      </c>
      <c r="AU2290" s="215" t="s">
        <v>81</v>
      </c>
      <c r="AV2290" s="12" t="s">
        <v>22</v>
      </c>
      <c r="AW2290" s="12" t="s">
        <v>37</v>
      </c>
      <c r="AX2290" s="12" t="s">
        <v>73</v>
      </c>
      <c r="AY2290" s="215" t="s">
        <v>159</v>
      </c>
    </row>
    <row r="2291" spans="2:51" s="12" customFormat="1" ht="13.5">
      <c r="B2291" s="204"/>
      <c r="C2291" s="205"/>
      <c r="D2291" s="206" t="s">
        <v>168</v>
      </c>
      <c r="E2291" s="207" t="s">
        <v>20</v>
      </c>
      <c r="F2291" s="208" t="s">
        <v>170</v>
      </c>
      <c r="G2291" s="205"/>
      <c r="H2291" s="209" t="s">
        <v>20</v>
      </c>
      <c r="I2291" s="210"/>
      <c r="J2291" s="205"/>
      <c r="K2291" s="205"/>
      <c r="L2291" s="211"/>
      <c r="M2291" s="212"/>
      <c r="N2291" s="213"/>
      <c r="O2291" s="213"/>
      <c r="P2291" s="213"/>
      <c r="Q2291" s="213"/>
      <c r="R2291" s="213"/>
      <c r="S2291" s="213"/>
      <c r="T2291" s="214"/>
      <c r="AT2291" s="215" t="s">
        <v>168</v>
      </c>
      <c r="AU2291" s="215" t="s">
        <v>81</v>
      </c>
      <c r="AV2291" s="12" t="s">
        <v>22</v>
      </c>
      <c r="AW2291" s="12" t="s">
        <v>37</v>
      </c>
      <c r="AX2291" s="12" t="s">
        <v>73</v>
      </c>
      <c r="AY2291" s="215" t="s">
        <v>159</v>
      </c>
    </row>
    <row r="2292" spans="2:51" s="12" customFormat="1" ht="13.5">
      <c r="B2292" s="204"/>
      <c r="C2292" s="205"/>
      <c r="D2292" s="206" t="s">
        <v>168</v>
      </c>
      <c r="E2292" s="207" t="s">
        <v>20</v>
      </c>
      <c r="F2292" s="208" t="s">
        <v>846</v>
      </c>
      <c r="G2292" s="205"/>
      <c r="H2292" s="209" t="s">
        <v>20</v>
      </c>
      <c r="I2292" s="210"/>
      <c r="J2292" s="205"/>
      <c r="K2292" s="205"/>
      <c r="L2292" s="211"/>
      <c r="M2292" s="212"/>
      <c r="N2292" s="213"/>
      <c r="O2292" s="213"/>
      <c r="P2292" s="213"/>
      <c r="Q2292" s="213"/>
      <c r="R2292" s="213"/>
      <c r="S2292" s="213"/>
      <c r="T2292" s="214"/>
      <c r="AT2292" s="215" t="s">
        <v>168</v>
      </c>
      <c r="AU2292" s="215" t="s">
        <v>81</v>
      </c>
      <c r="AV2292" s="12" t="s">
        <v>22</v>
      </c>
      <c r="AW2292" s="12" t="s">
        <v>37</v>
      </c>
      <c r="AX2292" s="12" t="s">
        <v>73</v>
      </c>
      <c r="AY2292" s="215" t="s">
        <v>159</v>
      </c>
    </row>
    <row r="2293" spans="2:51" s="12" customFormat="1" ht="13.5">
      <c r="B2293" s="204"/>
      <c r="C2293" s="205"/>
      <c r="D2293" s="206" t="s">
        <v>168</v>
      </c>
      <c r="E2293" s="207" t="s">
        <v>20</v>
      </c>
      <c r="F2293" s="208" t="s">
        <v>633</v>
      </c>
      <c r="G2293" s="205"/>
      <c r="H2293" s="209" t="s">
        <v>20</v>
      </c>
      <c r="I2293" s="210"/>
      <c r="J2293" s="205"/>
      <c r="K2293" s="205"/>
      <c r="L2293" s="211"/>
      <c r="M2293" s="212"/>
      <c r="N2293" s="213"/>
      <c r="O2293" s="213"/>
      <c r="P2293" s="213"/>
      <c r="Q2293" s="213"/>
      <c r="R2293" s="213"/>
      <c r="S2293" s="213"/>
      <c r="T2293" s="214"/>
      <c r="AT2293" s="215" t="s">
        <v>168</v>
      </c>
      <c r="AU2293" s="215" t="s">
        <v>81</v>
      </c>
      <c r="AV2293" s="12" t="s">
        <v>22</v>
      </c>
      <c r="AW2293" s="12" t="s">
        <v>37</v>
      </c>
      <c r="AX2293" s="12" t="s">
        <v>73</v>
      </c>
      <c r="AY2293" s="215" t="s">
        <v>159</v>
      </c>
    </row>
    <row r="2294" spans="2:51" s="13" customFormat="1" ht="13.5">
      <c r="B2294" s="216"/>
      <c r="C2294" s="217"/>
      <c r="D2294" s="206" t="s">
        <v>168</v>
      </c>
      <c r="E2294" s="240" t="s">
        <v>20</v>
      </c>
      <c r="F2294" s="238" t="s">
        <v>2354</v>
      </c>
      <c r="G2294" s="217"/>
      <c r="H2294" s="239">
        <v>17.1</v>
      </c>
      <c r="I2294" s="222"/>
      <c r="J2294" s="217"/>
      <c r="K2294" s="217"/>
      <c r="L2294" s="223"/>
      <c r="M2294" s="224"/>
      <c r="N2294" s="225"/>
      <c r="O2294" s="225"/>
      <c r="P2294" s="225"/>
      <c r="Q2294" s="225"/>
      <c r="R2294" s="225"/>
      <c r="S2294" s="225"/>
      <c r="T2294" s="226"/>
      <c r="AT2294" s="227" t="s">
        <v>168</v>
      </c>
      <c r="AU2294" s="227" t="s">
        <v>81</v>
      </c>
      <c r="AV2294" s="13" t="s">
        <v>81</v>
      </c>
      <c r="AW2294" s="13" t="s">
        <v>37</v>
      </c>
      <c r="AX2294" s="13" t="s">
        <v>73</v>
      </c>
      <c r="AY2294" s="227" t="s">
        <v>159</v>
      </c>
    </row>
    <row r="2295" spans="2:51" s="12" customFormat="1" ht="13.5">
      <c r="B2295" s="204"/>
      <c r="C2295" s="205"/>
      <c r="D2295" s="206" t="s">
        <v>168</v>
      </c>
      <c r="E2295" s="207" t="s">
        <v>20</v>
      </c>
      <c r="F2295" s="208" t="s">
        <v>170</v>
      </c>
      <c r="G2295" s="205"/>
      <c r="H2295" s="209" t="s">
        <v>20</v>
      </c>
      <c r="I2295" s="210"/>
      <c r="J2295" s="205"/>
      <c r="K2295" s="205"/>
      <c r="L2295" s="211"/>
      <c r="M2295" s="212"/>
      <c r="N2295" s="213"/>
      <c r="O2295" s="213"/>
      <c r="P2295" s="213"/>
      <c r="Q2295" s="213"/>
      <c r="R2295" s="213"/>
      <c r="S2295" s="213"/>
      <c r="T2295" s="214"/>
      <c r="AT2295" s="215" t="s">
        <v>168</v>
      </c>
      <c r="AU2295" s="215" t="s">
        <v>81</v>
      </c>
      <c r="AV2295" s="12" t="s">
        <v>22</v>
      </c>
      <c r="AW2295" s="12" t="s">
        <v>37</v>
      </c>
      <c r="AX2295" s="12" t="s">
        <v>73</v>
      </c>
      <c r="AY2295" s="215" t="s">
        <v>159</v>
      </c>
    </row>
    <row r="2296" spans="2:51" s="12" customFormat="1" ht="13.5">
      <c r="B2296" s="204"/>
      <c r="C2296" s="205"/>
      <c r="D2296" s="206" t="s">
        <v>168</v>
      </c>
      <c r="E2296" s="207" t="s">
        <v>20</v>
      </c>
      <c r="F2296" s="208" t="s">
        <v>930</v>
      </c>
      <c r="G2296" s="205"/>
      <c r="H2296" s="209" t="s">
        <v>20</v>
      </c>
      <c r="I2296" s="210"/>
      <c r="J2296" s="205"/>
      <c r="K2296" s="205"/>
      <c r="L2296" s="211"/>
      <c r="M2296" s="212"/>
      <c r="N2296" s="213"/>
      <c r="O2296" s="213"/>
      <c r="P2296" s="213"/>
      <c r="Q2296" s="213"/>
      <c r="R2296" s="213"/>
      <c r="S2296" s="213"/>
      <c r="T2296" s="214"/>
      <c r="AT2296" s="215" t="s">
        <v>168</v>
      </c>
      <c r="AU2296" s="215" t="s">
        <v>81</v>
      </c>
      <c r="AV2296" s="12" t="s">
        <v>22</v>
      </c>
      <c r="AW2296" s="12" t="s">
        <v>37</v>
      </c>
      <c r="AX2296" s="12" t="s">
        <v>73</v>
      </c>
      <c r="AY2296" s="215" t="s">
        <v>159</v>
      </c>
    </row>
    <row r="2297" spans="2:51" s="12" customFormat="1" ht="13.5">
      <c r="B2297" s="204"/>
      <c r="C2297" s="205"/>
      <c r="D2297" s="206" t="s">
        <v>168</v>
      </c>
      <c r="E2297" s="207" t="s">
        <v>20</v>
      </c>
      <c r="F2297" s="208" t="s">
        <v>630</v>
      </c>
      <c r="G2297" s="205"/>
      <c r="H2297" s="209" t="s">
        <v>20</v>
      </c>
      <c r="I2297" s="210"/>
      <c r="J2297" s="205"/>
      <c r="K2297" s="205"/>
      <c r="L2297" s="211"/>
      <c r="M2297" s="212"/>
      <c r="N2297" s="213"/>
      <c r="O2297" s="213"/>
      <c r="P2297" s="213"/>
      <c r="Q2297" s="213"/>
      <c r="R2297" s="213"/>
      <c r="S2297" s="213"/>
      <c r="T2297" s="214"/>
      <c r="AT2297" s="215" t="s">
        <v>168</v>
      </c>
      <c r="AU2297" s="215" t="s">
        <v>81</v>
      </c>
      <c r="AV2297" s="12" t="s">
        <v>22</v>
      </c>
      <c r="AW2297" s="12" t="s">
        <v>37</v>
      </c>
      <c r="AX2297" s="12" t="s">
        <v>73</v>
      </c>
      <c r="AY2297" s="215" t="s">
        <v>159</v>
      </c>
    </row>
    <row r="2298" spans="2:51" s="13" customFormat="1" ht="13.5">
      <c r="B2298" s="216"/>
      <c r="C2298" s="217"/>
      <c r="D2298" s="206" t="s">
        <v>168</v>
      </c>
      <c r="E2298" s="240" t="s">
        <v>20</v>
      </c>
      <c r="F2298" s="238" t="s">
        <v>2355</v>
      </c>
      <c r="G2298" s="217"/>
      <c r="H2298" s="239">
        <v>14.04</v>
      </c>
      <c r="I2298" s="222"/>
      <c r="J2298" s="217"/>
      <c r="K2298" s="217"/>
      <c r="L2298" s="223"/>
      <c r="M2298" s="224"/>
      <c r="N2298" s="225"/>
      <c r="O2298" s="225"/>
      <c r="P2298" s="225"/>
      <c r="Q2298" s="225"/>
      <c r="R2298" s="225"/>
      <c r="S2298" s="225"/>
      <c r="T2298" s="226"/>
      <c r="AT2298" s="227" t="s">
        <v>168</v>
      </c>
      <c r="AU2298" s="227" t="s">
        <v>81</v>
      </c>
      <c r="AV2298" s="13" t="s">
        <v>81</v>
      </c>
      <c r="AW2298" s="13" t="s">
        <v>37</v>
      </c>
      <c r="AX2298" s="13" t="s">
        <v>73</v>
      </c>
      <c r="AY2298" s="227" t="s">
        <v>159</v>
      </c>
    </row>
    <row r="2299" spans="2:51" s="13" customFormat="1" ht="13.5">
      <c r="B2299" s="216"/>
      <c r="C2299" s="217"/>
      <c r="D2299" s="218" t="s">
        <v>168</v>
      </c>
      <c r="E2299" s="219" t="s">
        <v>20</v>
      </c>
      <c r="F2299" s="220" t="s">
        <v>2356</v>
      </c>
      <c r="G2299" s="217"/>
      <c r="H2299" s="221">
        <v>7.4</v>
      </c>
      <c r="I2299" s="222"/>
      <c r="J2299" s="217"/>
      <c r="K2299" s="217"/>
      <c r="L2299" s="223"/>
      <c r="M2299" s="224"/>
      <c r="N2299" s="225"/>
      <c r="O2299" s="225"/>
      <c r="P2299" s="225"/>
      <c r="Q2299" s="225"/>
      <c r="R2299" s="225"/>
      <c r="S2299" s="225"/>
      <c r="T2299" s="226"/>
      <c r="AT2299" s="227" t="s">
        <v>168</v>
      </c>
      <c r="AU2299" s="227" t="s">
        <v>81</v>
      </c>
      <c r="AV2299" s="13" t="s">
        <v>81</v>
      </c>
      <c r="AW2299" s="13" t="s">
        <v>37</v>
      </c>
      <c r="AX2299" s="13" t="s">
        <v>73</v>
      </c>
      <c r="AY2299" s="227" t="s">
        <v>159</v>
      </c>
    </row>
    <row r="2300" spans="2:65" s="1" customFormat="1" ht="22.5" customHeight="1">
      <c r="B2300" s="34"/>
      <c r="C2300" s="192" t="s">
        <v>2357</v>
      </c>
      <c r="D2300" s="192" t="s">
        <v>161</v>
      </c>
      <c r="E2300" s="193" t="s">
        <v>2358</v>
      </c>
      <c r="F2300" s="194" t="s">
        <v>2359</v>
      </c>
      <c r="G2300" s="195" t="s">
        <v>235</v>
      </c>
      <c r="H2300" s="196">
        <v>38.157</v>
      </c>
      <c r="I2300" s="197"/>
      <c r="J2300" s="198">
        <f>ROUND(I2300*H2300,2)</f>
        <v>0</v>
      </c>
      <c r="K2300" s="194" t="s">
        <v>165</v>
      </c>
      <c r="L2300" s="54"/>
      <c r="M2300" s="199" t="s">
        <v>20</v>
      </c>
      <c r="N2300" s="200" t="s">
        <v>44</v>
      </c>
      <c r="O2300" s="35"/>
      <c r="P2300" s="201">
        <f>O2300*H2300</f>
        <v>0</v>
      </c>
      <c r="Q2300" s="201">
        <v>0.0003</v>
      </c>
      <c r="R2300" s="201">
        <f>Q2300*H2300</f>
        <v>0.011447099999999998</v>
      </c>
      <c r="S2300" s="201">
        <v>0</v>
      </c>
      <c r="T2300" s="202">
        <f>S2300*H2300</f>
        <v>0</v>
      </c>
      <c r="AR2300" s="17" t="s">
        <v>255</v>
      </c>
      <c r="AT2300" s="17" t="s">
        <v>161</v>
      </c>
      <c r="AU2300" s="17" t="s">
        <v>81</v>
      </c>
      <c r="AY2300" s="17" t="s">
        <v>159</v>
      </c>
      <c r="BE2300" s="203">
        <f>IF(N2300="základní",J2300,0)</f>
        <v>0</v>
      </c>
      <c r="BF2300" s="203">
        <f>IF(N2300="snížená",J2300,0)</f>
        <v>0</v>
      </c>
      <c r="BG2300" s="203">
        <f>IF(N2300="zákl. přenesená",J2300,0)</f>
        <v>0</v>
      </c>
      <c r="BH2300" s="203">
        <f>IF(N2300="sníž. přenesená",J2300,0)</f>
        <v>0</v>
      </c>
      <c r="BI2300" s="203">
        <f>IF(N2300="nulová",J2300,0)</f>
        <v>0</v>
      </c>
      <c r="BJ2300" s="17" t="s">
        <v>22</v>
      </c>
      <c r="BK2300" s="203">
        <f>ROUND(I2300*H2300,2)</f>
        <v>0</v>
      </c>
      <c r="BL2300" s="17" t="s">
        <v>255</v>
      </c>
      <c r="BM2300" s="17" t="s">
        <v>2360</v>
      </c>
    </row>
    <row r="2301" spans="2:51" s="12" customFormat="1" ht="13.5">
      <c r="B2301" s="204"/>
      <c r="C2301" s="205"/>
      <c r="D2301" s="206" t="s">
        <v>168</v>
      </c>
      <c r="E2301" s="207" t="s">
        <v>20</v>
      </c>
      <c r="F2301" s="208" t="s">
        <v>2352</v>
      </c>
      <c r="G2301" s="205"/>
      <c r="H2301" s="209" t="s">
        <v>20</v>
      </c>
      <c r="I2301" s="210"/>
      <c r="J2301" s="205"/>
      <c r="K2301" s="205"/>
      <c r="L2301" s="211"/>
      <c r="M2301" s="212"/>
      <c r="N2301" s="213"/>
      <c r="O2301" s="213"/>
      <c r="P2301" s="213"/>
      <c r="Q2301" s="213"/>
      <c r="R2301" s="213"/>
      <c r="S2301" s="213"/>
      <c r="T2301" s="214"/>
      <c r="AT2301" s="215" t="s">
        <v>168</v>
      </c>
      <c r="AU2301" s="215" t="s">
        <v>81</v>
      </c>
      <c r="AV2301" s="12" t="s">
        <v>22</v>
      </c>
      <c r="AW2301" s="12" t="s">
        <v>37</v>
      </c>
      <c r="AX2301" s="12" t="s">
        <v>73</v>
      </c>
      <c r="AY2301" s="215" t="s">
        <v>159</v>
      </c>
    </row>
    <row r="2302" spans="2:51" s="12" customFormat="1" ht="13.5">
      <c r="B2302" s="204"/>
      <c r="C2302" s="205"/>
      <c r="D2302" s="206" t="s">
        <v>168</v>
      </c>
      <c r="E2302" s="207" t="s">
        <v>20</v>
      </c>
      <c r="F2302" s="208" t="s">
        <v>2353</v>
      </c>
      <c r="G2302" s="205"/>
      <c r="H2302" s="209" t="s">
        <v>20</v>
      </c>
      <c r="I2302" s="210"/>
      <c r="J2302" s="205"/>
      <c r="K2302" s="205"/>
      <c r="L2302" s="211"/>
      <c r="M2302" s="212"/>
      <c r="N2302" s="213"/>
      <c r="O2302" s="213"/>
      <c r="P2302" s="213"/>
      <c r="Q2302" s="213"/>
      <c r="R2302" s="213"/>
      <c r="S2302" s="213"/>
      <c r="T2302" s="214"/>
      <c r="AT2302" s="215" t="s">
        <v>168</v>
      </c>
      <c r="AU2302" s="215" t="s">
        <v>81</v>
      </c>
      <c r="AV2302" s="12" t="s">
        <v>22</v>
      </c>
      <c r="AW2302" s="12" t="s">
        <v>37</v>
      </c>
      <c r="AX2302" s="12" t="s">
        <v>73</v>
      </c>
      <c r="AY2302" s="215" t="s">
        <v>159</v>
      </c>
    </row>
    <row r="2303" spans="2:51" s="12" customFormat="1" ht="13.5">
      <c r="B2303" s="204"/>
      <c r="C2303" s="205"/>
      <c r="D2303" s="206" t="s">
        <v>168</v>
      </c>
      <c r="E2303" s="207" t="s">
        <v>20</v>
      </c>
      <c r="F2303" s="208" t="s">
        <v>170</v>
      </c>
      <c r="G2303" s="205"/>
      <c r="H2303" s="209" t="s">
        <v>20</v>
      </c>
      <c r="I2303" s="210"/>
      <c r="J2303" s="205"/>
      <c r="K2303" s="205"/>
      <c r="L2303" s="211"/>
      <c r="M2303" s="212"/>
      <c r="N2303" s="213"/>
      <c r="O2303" s="213"/>
      <c r="P2303" s="213"/>
      <c r="Q2303" s="213"/>
      <c r="R2303" s="213"/>
      <c r="S2303" s="213"/>
      <c r="T2303" s="214"/>
      <c r="AT2303" s="215" t="s">
        <v>168</v>
      </c>
      <c r="AU2303" s="215" t="s">
        <v>81</v>
      </c>
      <c r="AV2303" s="12" t="s">
        <v>22</v>
      </c>
      <c r="AW2303" s="12" t="s">
        <v>37</v>
      </c>
      <c r="AX2303" s="12" t="s">
        <v>73</v>
      </c>
      <c r="AY2303" s="215" t="s">
        <v>159</v>
      </c>
    </row>
    <row r="2304" spans="2:51" s="12" customFormat="1" ht="13.5">
      <c r="B2304" s="204"/>
      <c r="C2304" s="205"/>
      <c r="D2304" s="206" t="s">
        <v>168</v>
      </c>
      <c r="E2304" s="207" t="s">
        <v>20</v>
      </c>
      <c r="F2304" s="208" t="s">
        <v>846</v>
      </c>
      <c r="G2304" s="205"/>
      <c r="H2304" s="209" t="s">
        <v>20</v>
      </c>
      <c r="I2304" s="210"/>
      <c r="J2304" s="205"/>
      <c r="K2304" s="205"/>
      <c r="L2304" s="211"/>
      <c r="M2304" s="212"/>
      <c r="N2304" s="213"/>
      <c r="O2304" s="213"/>
      <c r="P2304" s="213"/>
      <c r="Q2304" s="213"/>
      <c r="R2304" s="213"/>
      <c r="S2304" s="213"/>
      <c r="T2304" s="214"/>
      <c r="AT2304" s="215" t="s">
        <v>168</v>
      </c>
      <c r="AU2304" s="215" t="s">
        <v>81</v>
      </c>
      <c r="AV2304" s="12" t="s">
        <v>22</v>
      </c>
      <c r="AW2304" s="12" t="s">
        <v>37</v>
      </c>
      <c r="AX2304" s="12" t="s">
        <v>73</v>
      </c>
      <c r="AY2304" s="215" t="s">
        <v>159</v>
      </c>
    </row>
    <row r="2305" spans="2:51" s="12" customFormat="1" ht="13.5">
      <c r="B2305" s="204"/>
      <c r="C2305" s="205"/>
      <c r="D2305" s="206" t="s">
        <v>168</v>
      </c>
      <c r="E2305" s="207" t="s">
        <v>20</v>
      </c>
      <c r="F2305" s="208" t="s">
        <v>633</v>
      </c>
      <c r="G2305" s="205"/>
      <c r="H2305" s="209" t="s">
        <v>20</v>
      </c>
      <c r="I2305" s="210"/>
      <c r="J2305" s="205"/>
      <c r="K2305" s="205"/>
      <c r="L2305" s="211"/>
      <c r="M2305" s="212"/>
      <c r="N2305" s="213"/>
      <c r="O2305" s="213"/>
      <c r="P2305" s="213"/>
      <c r="Q2305" s="213"/>
      <c r="R2305" s="213"/>
      <c r="S2305" s="213"/>
      <c r="T2305" s="214"/>
      <c r="AT2305" s="215" t="s">
        <v>168</v>
      </c>
      <c r="AU2305" s="215" t="s">
        <v>81</v>
      </c>
      <c r="AV2305" s="12" t="s">
        <v>22</v>
      </c>
      <c r="AW2305" s="12" t="s">
        <v>37</v>
      </c>
      <c r="AX2305" s="12" t="s">
        <v>73</v>
      </c>
      <c r="AY2305" s="215" t="s">
        <v>159</v>
      </c>
    </row>
    <row r="2306" spans="2:51" s="13" customFormat="1" ht="13.5">
      <c r="B2306" s="216"/>
      <c r="C2306" s="217"/>
      <c r="D2306" s="206" t="s">
        <v>168</v>
      </c>
      <c r="E2306" s="240" t="s">
        <v>20</v>
      </c>
      <c r="F2306" s="238" t="s">
        <v>950</v>
      </c>
      <c r="G2306" s="217"/>
      <c r="H2306" s="239">
        <v>20.653</v>
      </c>
      <c r="I2306" s="222"/>
      <c r="J2306" s="217"/>
      <c r="K2306" s="217"/>
      <c r="L2306" s="223"/>
      <c r="M2306" s="224"/>
      <c r="N2306" s="225"/>
      <c r="O2306" s="225"/>
      <c r="P2306" s="225"/>
      <c r="Q2306" s="225"/>
      <c r="R2306" s="225"/>
      <c r="S2306" s="225"/>
      <c r="T2306" s="226"/>
      <c r="AT2306" s="227" t="s">
        <v>168</v>
      </c>
      <c r="AU2306" s="227" t="s">
        <v>81</v>
      </c>
      <c r="AV2306" s="13" t="s">
        <v>81</v>
      </c>
      <c r="AW2306" s="13" t="s">
        <v>37</v>
      </c>
      <c r="AX2306" s="13" t="s">
        <v>73</v>
      </c>
      <c r="AY2306" s="227" t="s">
        <v>159</v>
      </c>
    </row>
    <row r="2307" spans="2:51" s="12" customFormat="1" ht="13.5">
      <c r="B2307" s="204"/>
      <c r="C2307" s="205"/>
      <c r="D2307" s="206" t="s">
        <v>168</v>
      </c>
      <c r="E2307" s="207" t="s">
        <v>20</v>
      </c>
      <c r="F2307" s="208" t="s">
        <v>170</v>
      </c>
      <c r="G2307" s="205"/>
      <c r="H2307" s="209" t="s">
        <v>20</v>
      </c>
      <c r="I2307" s="210"/>
      <c r="J2307" s="205"/>
      <c r="K2307" s="205"/>
      <c r="L2307" s="211"/>
      <c r="M2307" s="212"/>
      <c r="N2307" s="213"/>
      <c r="O2307" s="213"/>
      <c r="P2307" s="213"/>
      <c r="Q2307" s="213"/>
      <c r="R2307" s="213"/>
      <c r="S2307" s="213"/>
      <c r="T2307" s="214"/>
      <c r="AT2307" s="215" t="s">
        <v>168</v>
      </c>
      <c r="AU2307" s="215" t="s">
        <v>81</v>
      </c>
      <c r="AV2307" s="12" t="s">
        <v>22</v>
      </c>
      <c r="AW2307" s="12" t="s">
        <v>37</v>
      </c>
      <c r="AX2307" s="12" t="s">
        <v>73</v>
      </c>
      <c r="AY2307" s="215" t="s">
        <v>159</v>
      </c>
    </row>
    <row r="2308" spans="2:51" s="12" customFormat="1" ht="13.5">
      <c r="B2308" s="204"/>
      <c r="C2308" s="205"/>
      <c r="D2308" s="206" t="s">
        <v>168</v>
      </c>
      <c r="E2308" s="207" t="s">
        <v>20</v>
      </c>
      <c r="F2308" s="208" t="s">
        <v>930</v>
      </c>
      <c r="G2308" s="205"/>
      <c r="H2308" s="209" t="s">
        <v>20</v>
      </c>
      <c r="I2308" s="210"/>
      <c r="J2308" s="205"/>
      <c r="K2308" s="205"/>
      <c r="L2308" s="211"/>
      <c r="M2308" s="212"/>
      <c r="N2308" s="213"/>
      <c r="O2308" s="213"/>
      <c r="P2308" s="213"/>
      <c r="Q2308" s="213"/>
      <c r="R2308" s="213"/>
      <c r="S2308" s="213"/>
      <c r="T2308" s="214"/>
      <c r="AT2308" s="215" t="s">
        <v>168</v>
      </c>
      <c r="AU2308" s="215" t="s">
        <v>81</v>
      </c>
      <c r="AV2308" s="12" t="s">
        <v>22</v>
      </c>
      <c r="AW2308" s="12" t="s">
        <v>37</v>
      </c>
      <c r="AX2308" s="12" t="s">
        <v>73</v>
      </c>
      <c r="AY2308" s="215" t="s">
        <v>159</v>
      </c>
    </row>
    <row r="2309" spans="2:51" s="12" customFormat="1" ht="13.5">
      <c r="B2309" s="204"/>
      <c r="C2309" s="205"/>
      <c r="D2309" s="206" t="s">
        <v>168</v>
      </c>
      <c r="E2309" s="207" t="s">
        <v>20</v>
      </c>
      <c r="F2309" s="208" t="s">
        <v>630</v>
      </c>
      <c r="G2309" s="205"/>
      <c r="H2309" s="209" t="s">
        <v>20</v>
      </c>
      <c r="I2309" s="210"/>
      <c r="J2309" s="205"/>
      <c r="K2309" s="205"/>
      <c r="L2309" s="211"/>
      <c r="M2309" s="212"/>
      <c r="N2309" s="213"/>
      <c r="O2309" s="213"/>
      <c r="P2309" s="213"/>
      <c r="Q2309" s="213"/>
      <c r="R2309" s="213"/>
      <c r="S2309" s="213"/>
      <c r="T2309" s="214"/>
      <c r="AT2309" s="215" t="s">
        <v>168</v>
      </c>
      <c r="AU2309" s="215" t="s">
        <v>81</v>
      </c>
      <c r="AV2309" s="12" t="s">
        <v>22</v>
      </c>
      <c r="AW2309" s="12" t="s">
        <v>37</v>
      </c>
      <c r="AX2309" s="12" t="s">
        <v>73</v>
      </c>
      <c r="AY2309" s="215" t="s">
        <v>159</v>
      </c>
    </row>
    <row r="2310" spans="2:51" s="13" customFormat="1" ht="13.5">
      <c r="B2310" s="216"/>
      <c r="C2310" s="217"/>
      <c r="D2310" s="206" t="s">
        <v>168</v>
      </c>
      <c r="E2310" s="240" t="s">
        <v>20</v>
      </c>
      <c r="F2310" s="238" t="s">
        <v>931</v>
      </c>
      <c r="G2310" s="217"/>
      <c r="H2310" s="239">
        <v>13.304</v>
      </c>
      <c r="I2310" s="222"/>
      <c r="J2310" s="217"/>
      <c r="K2310" s="217"/>
      <c r="L2310" s="223"/>
      <c r="M2310" s="224"/>
      <c r="N2310" s="225"/>
      <c r="O2310" s="225"/>
      <c r="P2310" s="225"/>
      <c r="Q2310" s="225"/>
      <c r="R2310" s="225"/>
      <c r="S2310" s="225"/>
      <c r="T2310" s="226"/>
      <c r="AT2310" s="227" t="s">
        <v>168</v>
      </c>
      <c r="AU2310" s="227" t="s">
        <v>81</v>
      </c>
      <c r="AV2310" s="13" t="s">
        <v>81</v>
      </c>
      <c r="AW2310" s="13" t="s">
        <v>37</v>
      </c>
      <c r="AX2310" s="13" t="s">
        <v>73</v>
      </c>
      <c r="AY2310" s="227" t="s">
        <v>159</v>
      </c>
    </row>
    <row r="2311" spans="2:51" s="13" customFormat="1" ht="13.5">
      <c r="B2311" s="216"/>
      <c r="C2311" s="217"/>
      <c r="D2311" s="218" t="s">
        <v>168</v>
      </c>
      <c r="E2311" s="219" t="s">
        <v>20</v>
      </c>
      <c r="F2311" s="220" t="s">
        <v>932</v>
      </c>
      <c r="G2311" s="217"/>
      <c r="H2311" s="221">
        <v>4.2</v>
      </c>
      <c r="I2311" s="222"/>
      <c r="J2311" s="217"/>
      <c r="K2311" s="217"/>
      <c r="L2311" s="223"/>
      <c r="M2311" s="224"/>
      <c r="N2311" s="225"/>
      <c r="O2311" s="225"/>
      <c r="P2311" s="225"/>
      <c r="Q2311" s="225"/>
      <c r="R2311" s="225"/>
      <c r="S2311" s="225"/>
      <c r="T2311" s="226"/>
      <c r="AT2311" s="227" t="s">
        <v>168</v>
      </c>
      <c r="AU2311" s="227" t="s">
        <v>81</v>
      </c>
      <c r="AV2311" s="13" t="s">
        <v>81</v>
      </c>
      <c r="AW2311" s="13" t="s">
        <v>37</v>
      </c>
      <c r="AX2311" s="13" t="s">
        <v>73</v>
      </c>
      <c r="AY2311" s="227" t="s">
        <v>159</v>
      </c>
    </row>
    <row r="2312" spans="2:65" s="1" customFormat="1" ht="22.5" customHeight="1">
      <c r="B2312" s="34"/>
      <c r="C2312" s="228" t="s">
        <v>2361</v>
      </c>
      <c r="D2312" s="228" t="s">
        <v>209</v>
      </c>
      <c r="E2312" s="229" t="s">
        <v>2362</v>
      </c>
      <c r="F2312" s="230" t="s">
        <v>2363</v>
      </c>
      <c r="G2312" s="231" t="s">
        <v>235</v>
      </c>
      <c r="H2312" s="232">
        <v>46.212</v>
      </c>
      <c r="I2312" s="233"/>
      <c r="J2312" s="234">
        <f>ROUND(I2312*H2312,2)</f>
        <v>0</v>
      </c>
      <c r="K2312" s="230" t="s">
        <v>20</v>
      </c>
      <c r="L2312" s="235"/>
      <c r="M2312" s="236" t="s">
        <v>20</v>
      </c>
      <c r="N2312" s="237" t="s">
        <v>44</v>
      </c>
      <c r="O2312" s="35"/>
      <c r="P2312" s="201">
        <f>O2312*H2312</f>
        <v>0</v>
      </c>
      <c r="Q2312" s="201">
        <v>0</v>
      </c>
      <c r="R2312" s="201">
        <f>Q2312*H2312</f>
        <v>0</v>
      </c>
      <c r="S2312" s="201">
        <v>0</v>
      </c>
      <c r="T2312" s="202">
        <f>S2312*H2312</f>
        <v>0</v>
      </c>
      <c r="AR2312" s="17" t="s">
        <v>371</v>
      </c>
      <c r="AT2312" s="17" t="s">
        <v>209</v>
      </c>
      <c r="AU2312" s="17" t="s">
        <v>81</v>
      </c>
      <c r="AY2312" s="17" t="s">
        <v>159</v>
      </c>
      <c r="BE2312" s="203">
        <f>IF(N2312="základní",J2312,0)</f>
        <v>0</v>
      </c>
      <c r="BF2312" s="203">
        <f>IF(N2312="snížená",J2312,0)</f>
        <v>0</v>
      </c>
      <c r="BG2312" s="203">
        <f>IF(N2312="zákl. přenesená",J2312,0)</f>
        <v>0</v>
      </c>
      <c r="BH2312" s="203">
        <f>IF(N2312="sníž. přenesená",J2312,0)</f>
        <v>0</v>
      </c>
      <c r="BI2312" s="203">
        <f>IF(N2312="nulová",J2312,0)</f>
        <v>0</v>
      </c>
      <c r="BJ2312" s="17" t="s">
        <v>22</v>
      </c>
      <c r="BK2312" s="203">
        <f>ROUND(I2312*H2312,2)</f>
        <v>0</v>
      </c>
      <c r="BL2312" s="17" t="s">
        <v>255</v>
      </c>
      <c r="BM2312" s="17" t="s">
        <v>2364</v>
      </c>
    </row>
    <row r="2313" spans="2:51" s="12" customFormat="1" ht="13.5">
      <c r="B2313" s="204"/>
      <c r="C2313" s="205"/>
      <c r="D2313" s="206" t="s">
        <v>168</v>
      </c>
      <c r="E2313" s="207" t="s">
        <v>20</v>
      </c>
      <c r="F2313" s="208" t="s">
        <v>2365</v>
      </c>
      <c r="G2313" s="205"/>
      <c r="H2313" s="209" t="s">
        <v>20</v>
      </c>
      <c r="I2313" s="210"/>
      <c r="J2313" s="205"/>
      <c r="K2313" s="205"/>
      <c r="L2313" s="211"/>
      <c r="M2313" s="212"/>
      <c r="N2313" s="213"/>
      <c r="O2313" s="213"/>
      <c r="P2313" s="213"/>
      <c r="Q2313" s="213"/>
      <c r="R2313" s="213"/>
      <c r="S2313" s="213"/>
      <c r="T2313" s="214"/>
      <c r="AT2313" s="215" t="s">
        <v>168</v>
      </c>
      <c r="AU2313" s="215" t="s">
        <v>81</v>
      </c>
      <c r="AV2313" s="12" t="s">
        <v>22</v>
      </c>
      <c r="AW2313" s="12" t="s">
        <v>37</v>
      </c>
      <c r="AX2313" s="12" t="s">
        <v>73</v>
      </c>
      <c r="AY2313" s="215" t="s">
        <v>159</v>
      </c>
    </row>
    <row r="2314" spans="2:51" s="13" customFormat="1" ht="13.5">
      <c r="B2314" s="216"/>
      <c r="C2314" s="217"/>
      <c r="D2314" s="206" t="s">
        <v>168</v>
      </c>
      <c r="E2314" s="240" t="s">
        <v>20</v>
      </c>
      <c r="F2314" s="238" t="s">
        <v>2366</v>
      </c>
      <c r="G2314" s="217"/>
      <c r="H2314" s="239">
        <v>42.011</v>
      </c>
      <c r="I2314" s="222"/>
      <c r="J2314" s="217"/>
      <c r="K2314" s="217"/>
      <c r="L2314" s="223"/>
      <c r="M2314" s="224"/>
      <c r="N2314" s="225"/>
      <c r="O2314" s="225"/>
      <c r="P2314" s="225"/>
      <c r="Q2314" s="225"/>
      <c r="R2314" s="225"/>
      <c r="S2314" s="225"/>
      <c r="T2314" s="226"/>
      <c r="AT2314" s="227" t="s">
        <v>168</v>
      </c>
      <c r="AU2314" s="227" t="s">
        <v>81</v>
      </c>
      <c r="AV2314" s="13" t="s">
        <v>81</v>
      </c>
      <c r="AW2314" s="13" t="s">
        <v>37</v>
      </c>
      <c r="AX2314" s="13" t="s">
        <v>73</v>
      </c>
      <c r="AY2314" s="227" t="s">
        <v>159</v>
      </c>
    </row>
    <row r="2315" spans="2:51" s="13" customFormat="1" ht="13.5">
      <c r="B2315" s="216"/>
      <c r="C2315" s="217"/>
      <c r="D2315" s="218" t="s">
        <v>168</v>
      </c>
      <c r="E2315" s="217"/>
      <c r="F2315" s="220" t="s">
        <v>2367</v>
      </c>
      <c r="G2315" s="217"/>
      <c r="H2315" s="221">
        <v>46.212</v>
      </c>
      <c r="I2315" s="222"/>
      <c r="J2315" s="217"/>
      <c r="K2315" s="217"/>
      <c r="L2315" s="223"/>
      <c r="M2315" s="224"/>
      <c r="N2315" s="225"/>
      <c r="O2315" s="225"/>
      <c r="P2315" s="225"/>
      <c r="Q2315" s="225"/>
      <c r="R2315" s="225"/>
      <c r="S2315" s="225"/>
      <c r="T2315" s="226"/>
      <c r="AT2315" s="227" t="s">
        <v>168</v>
      </c>
      <c r="AU2315" s="227" t="s">
        <v>81</v>
      </c>
      <c r="AV2315" s="13" t="s">
        <v>81</v>
      </c>
      <c r="AW2315" s="13" t="s">
        <v>4</v>
      </c>
      <c r="AX2315" s="13" t="s">
        <v>22</v>
      </c>
      <c r="AY2315" s="227" t="s">
        <v>159</v>
      </c>
    </row>
    <row r="2316" spans="2:65" s="1" customFormat="1" ht="22.5" customHeight="1">
      <c r="B2316" s="34"/>
      <c r="C2316" s="192" t="s">
        <v>2368</v>
      </c>
      <c r="D2316" s="192" t="s">
        <v>161</v>
      </c>
      <c r="E2316" s="193" t="s">
        <v>2369</v>
      </c>
      <c r="F2316" s="194" t="s">
        <v>2370</v>
      </c>
      <c r="G2316" s="195" t="s">
        <v>235</v>
      </c>
      <c r="H2316" s="196">
        <v>12</v>
      </c>
      <c r="I2316" s="197"/>
      <c r="J2316" s="198">
        <f>ROUND(I2316*H2316,2)</f>
        <v>0</v>
      </c>
      <c r="K2316" s="194" t="s">
        <v>20</v>
      </c>
      <c r="L2316" s="54"/>
      <c r="M2316" s="199" t="s">
        <v>20</v>
      </c>
      <c r="N2316" s="200" t="s">
        <v>44</v>
      </c>
      <c r="O2316" s="35"/>
      <c r="P2316" s="201">
        <f>O2316*H2316</f>
        <v>0</v>
      </c>
      <c r="Q2316" s="201">
        <v>0</v>
      </c>
      <c r="R2316" s="201">
        <f>Q2316*H2316</f>
        <v>0</v>
      </c>
      <c r="S2316" s="201">
        <v>0</v>
      </c>
      <c r="T2316" s="202">
        <f>S2316*H2316</f>
        <v>0</v>
      </c>
      <c r="AR2316" s="17" t="s">
        <v>255</v>
      </c>
      <c r="AT2316" s="17" t="s">
        <v>161</v>
      </c>
      <c r="AU2316" s="17" t="s">
        <v>81</v>
      </c>
      <c r="AY2316" s="17" t="s">
        <v>159</v>
      </c>
      <c r="BE2316" s="203">
        <f>IF(N2316="základní",J2316,0)</f>
        <v>0</v>
      </c>
      <c r="BF2316" s="203">
        <f>IF(N2316="snížená",J2316,0)</f>
        <v>0</v>
      </c>
      <c r="BG2316" s="203">
        <f>IF(N2316="zákl. přenesená",J2316,0)</f>
        <v>0</v>
      </c>
      <c r="BH2316" s="203">
        <f>IF(N2316="sníž. přenesená",J2316,0)</f>
        <v>0</v>
      </c>
      <c r="BI2316" s="203">
        <f>IF(N2316="nulová",J2316,0)</f>
        <v>0</v>
      </c>
      <c r="BJ2316" s="17" t="s">
        <v>22</v>
      </c>
      <c r="BK2316" s="203">
        <f>ROUND(I2316*H2316,2)</f>
        <v>0</v>
      </c>
      <c r="BL2316" s="17" t="s">
        <v>255</v>
      </c>
      <c r="BM2316" s="17" t="s">
        <v>2371</v>
      </c>
    </row>
    <row r="2317" spans="2:51" s="12" customFormat="1" ht="13.5">
      <c r="B2317" s="204"/>
      <c r="C2317" s="205"/>
      <c r="D2317" s="206" t="s">
        <v>168</v>
      </c>
      <c r="E2317" s="207" t="s">
        <v>20</v>
      </c>
      <c r="F2317" s="208" t="s">
        <v>2352</v>
      </c>
      <c r="G2317" s="205"/>
      <c r="H2317" s="209" t="s">
        <v>20</v>
      </c>
      <c r="I2317" s="210"/>
      <c r="J2317" s="205"/>
      <c r="K2317" s="205"/>
      <c r="L2317" s="211"/>
      <c r="M2317" s="212"/>
      <c r="N2317" s="213"/>
      <c r="O2317" s="213"/>
      <c r="P2317" s="213"/>
      <c r="Q2317" s="213"/>
      <c r="R2317" s="213"/>
      <c r="S2317" s="213"/>
      <c r="T2317" s="214"/>
      <c r="AT2317" s="215" t="s">
        <v>168</v>
      </c>
      <c r="AU2317" s="215" t="s">
        <v>81</v>
      </c>
      <c r="AV2317" s="12" t="s">
        <v>22</v>
      </c>
      <c r="AW2317" s="12" t="s">
        <v>37</v>
      </c>
      <c r="AX2317" s="12" t="s">
        <v>73</v>
      </c>
      <c r="AY2317" s="215" t="s">
        <v>159</v>
      </c>
    </row>
    <row r="2318" spans="2:51" s="12" customFormat="1" ht="13.5">
      <c r="B2318" s="204"/>
      <c r="C2318" s="205"/>
      <c r="D2318" s="206" t="s">
        <v>168</v>
      </c>
      <c r="E2318" s="207" t="s">
        <v>20</v>
      </c>
      <c r="F2318" s="208" t="s">
        <v>2353</v>
      </c>
      <c r="G2318" s="205"/>
      <c r="H2318" s="209" t="s">
        <v>20</v>
      </c>
      <c r="I2318" s="210"/>
      <c r="J2318" s="205"/>
      <c r="K2318" s="205"/>
      <c r="L2318" s="211"/>
      <c r="M2318" s="212"/>
      <c r="N2318" s="213"/>
      <c r="O2318" s="213"/>
      <c r="P2318" s="213"/>
      <c r="Q2318" s="213"/>
      <c r="R2318" s="213"/>
      <c r="S2318" s="213"/>
      <c r="T2318" s="214"/>
      <c r="AT2318" s="215" t="s">
        <v>168</v>
      </c>
      <c r="AU2318" s="215" t="s">
        <v>81</v>
      </c>
      <c r="AV2318" s="12" t="s">
        <v>22</v>
      </c>
      <c r="AW2318" s="12" t="s">
        <v>37</v>
      </c>
      <c r="AX2318" s="12" t="s">
        <v>73</v>
      </c>
      <c r="AY2318" s="215" t="s">
        <v>159</v>
      </c>
    </row>
    <row r="2319" spans="2:51" s="12" customFormat="1" ht="13.5">
      <c r="B2319" s="204"/>
      <c r="C2319" s="205"/>
      <c r="D2319" s="206" t="s">
        <v>168</v>
      </c>
      <c r="E2319" s="207" t="s">
        <v>20</v>
      </c>
      <c r="F2319" s="208" t="s">
        <v>170</v>
      </c>
      <c r="G2319" s="205"/>
      <c r="H2319" s="209" t="s">
        <v>20</v>
      </c>
      <c r="I2319" s="210"/>
      <c r="J2319" s="205"/>
      <c r="K2319" s="205"/>
      <c r="L2319" s="211"/>
      <c r="M2319" s="212"/>
      <c r="N2319" s="213"/>
      <c r="O2319" s="213"/>
      <c r="P2319" s="213"/>
      <c r="Q2319" s="213"/>
      <c r="R2319" s="213"/>
      <c r="S2319" s="213"/>
      <c r="T2319" s="214"/>
      <c r="AT2319" s="215" t="s">
        <v>168</v>
      </c>
      <c r="AU2319" s="215" t="s">
        <v>81</v>
      </c>
      <c r="AV2319" s="12" t="s">
        <v>22</v>
      </c>
      <c r="AW2319" s="12" t="s">
        <v>37</v>
      </c>
      <c r="AX2319" s="12" t="s">
        <v>73</v>
      </c>
      <c r="AY2319" s="215" t="s">
        <v>159</v>
      </c>
    </row>
    <row r="2320" spans="2:51" s="13" customFormat="1" ht="13.5">
      <c r="B2320" s="216"/>
      <c r="C2320" s="217"/>
      <c r="D2320" s="218" t="s">
        <v>168</v>
      </c>
      <c r="E2320" s="219" t="s">
        <v>20</v>
      </c>
      <c r="F2320" s="220" t="s">
        <v>2372</v>
      </c>
      <c r="G2320" s="217"/>
      <c r="H2320" s="221">
        <v>12</v>
      </c>
      <c r="I2320" s="222"/>
      <c r="J2320" s="217"/>
      <c r="K2320" s="217"/>
      <c r="L2320" s="223"/>
      <c r="M2320" s="224"/>
      <c r="N2320" s="225"/>
      <c r="O2320" s="225"/>
      <c r="P2320" s="225"/>
      <c r="Q2320" s="225"/>
      <c r="R2320" s="225"/>
      <c r="S2320" s="225"/>
      <c r="T2320" s="226"/>
      <c r="AT2320" s="227" t="s">
        <v>168</v>
      </c>
      <c r="AU2320" s="227" t="s">
        <v>81</v>
      </c>
      <c r="AV2320" s="13" t="s">
        <v>81</v>
      </c>
      <c r="AW2320" s="13" t="s">
        <v>37</v>
      </c>
      <c r="AX2320" s="13" t="s">
        <v>73</v>
      </c>
      <c r="AY2320" s="227" t="s">
        <v>159</v>
      </c>
    </row>
    <row r="2321" spans="2:65" s="1" customFormat="1" ht="31.5" customHeight="1">
      <c r="B2321" s="34"/>
      <c r="C2321" s="192" t="s">
        <v>2373</v>
      </c>
      <c r="D2321" s="192" t="s">
        <v>161</v>
      </c>
      <c r="E2321" s="193" t="s">
        <v>2374</v>
      </c>
      <c r="F2321" s="194" t="s">
        <v>2375</v>
      </c>
      <c r="G2321" s="195" t="s">
        <v>489</v>
      </c>
      <c r="H2321" s="196">
        <v>38.54</v>
      </c>
      <c r="I2321" s="197"/>
      <c r="J2321" s="198">
        <f>ROUND(I2321*H2321,2)</f>
        <v>0</v>
      </c>
      <c r="K2321" s="194" t="s">
        <v>20</v>
      </c>
      <c r="L2321" s="54"/>
      <c r="M2321" s="199" t="s">
        <v>20</v>
      </c>
      <c r="N2321" s="200" t="s">
        <v>44</v>
      </c>
      <c r="O2321" s="35"/>
      <c r="P2321" s="201">
        <f>O2321*H2321</f>
        <v>0</v>
      </c>
      <c r="Q2321" s="201">
        <v>0</v>
      </c>
      <c r="R2321" s="201">
        <f>Q2321*H2321</f>
        <v>0</v>
      </c>
      <c r="S2321" s="201">
        <v>0</v>
      </c>
      <c r="T2321" s="202">
        <f>S2321*H2321</f>
        <v>0</v>
      </c>
      <c r="AR2321" s="17" t="s">
        <v>255</v>
      </c>
      <c r="AT2321" s="17" t="s">
        <v>161</v>
      </c>
      <c r="AU2321" s="17" t="s">
        <v>81</v>
      </c>
      <c r="AY2321" s="17" t="s">
        <v>159</v>
      </c>
      <c r="BE2321" s="203">
        <f>IF(N2321="základní",J2321,0)</f>
        <v>0</v>
      </c>
      <c r="BF2321" s="203">
        <f>IF(N2321="snížená",J2321,0)</f>
        <v>0</v>
      </c>
      <c r="BG2321" s="203">
        <f>IF(N2321="zákl. přenesená",J2321,0)</f>
        <v>0</v>
      </c>
      <c r="BH2321" s="203">
        <f>IF(N2321="sníž. přenesená",J2321,0)</f>
        <v>0</v>
      </c>
      <c r="BI2321" s="203">
        <f>IF(N2321="nulová",J2321,0)</f>
        <v>0</v>
      </c>
      <c r="BJ2321" s="17" t="s">
        <v>22</v>
      </c>
      <c r="BK2321" s="203">
        <f>ROUND(I2321*H2321,2)</f>
        <v>0</v>
      </c>
      <c r="BL2321" s="17" t="s">
        <v>255</v>
      </c>
      <c r="BM2321" s="17" t="s">
        <v>2376</v>
      </c>
    </row>
    <row r="2322" spans="2:51" s="12" customFormat="1" ht="13.5">
      <c r="B2322" s="204"/>
      <c r="C2322" s="205"/>
      <c r="D2322" s="206" t="s">
        <v>168</v>
      </c>
      <c r="E2322" s="207" t="s">
        <v>20</v>
      </c>
      <c r="F2322" s="208" t="s">
        <v>2377</v>
      </c>
      <c r="G2322" s="205"/>
      <c r="H2322" s="209" t="s">
        <v>20</v>
      </c>
      <c r="I2322" s="210"/>
      <c r="J2322" s="205"/>
      <c r="K2322" s="205"/>
      <c r="L2322" s="211"/>
      <c r="M2322" s="212"/>
      <c r="N2322" s="213"/>
      <c r="O2322" s="213"/>
      <c r="P2322" s="213"/>
      <c r="Q2322" s="213"/>
      <c r="R2322" s="213"/>
      <c r="S2322" s="213"/>
      <c r="T2322" s="214"/>
      <c r="AT2322" s="215" t="s">
        <v>168</v>
      </c>
      <c r="AU2322" s="215" t="s">
        <v>81</v>
      </c>
      <c r="AV2322" s="12" t="s">
        <v>22</v>
      </c>
      <c r="AW2322" s="12" t="s">
        <v>37</v>
      </c>
      <c r="AX2322" s="12" t="s">
        <v>73</v>
      </c>
      <c r="AY2322" s="215" t="s">
        <v>159</v>
      </c>
    </row>
    <row r="2323" spans="2:51" s="12" customFormat="1" ht="13.5">
      <c r="B2323" s="204"/>
      <c r="C2323" s="205"/>
      <c r="D2323" s="206" t="s">
        <v>168</v>
      </c>
      <c r="E2323" s="207" t="s">
        <v>20</v>
      </c>
      <c r="F2323" s="208" t="s">
        <v>170</v>
      </c>
      <c r="G2323" s="205"/>
      <c r="H2323" s="209" t="s">
        <v>20</v>
      </c>
      <c r="I2323" s="210"/>
      <c r="J2323" s="205"/>
      <c r="K2323" s="205"/>
      <c r="L2323" s="211"/>
      <c r="M2323" s="212"/>
      <c r="N2323" s="213"/>
      <c r="O2323" s="213"/>
      <c r="P2323" s="213"/>
      <c r="Q2323" s="213"/>
      <c r="R2323" s="213"/>
      <c r="S2323" s="213"/>
      <c r="T2323" s="214"/>
      <c r="AT2323" s="215" t="s">
        <v>168</v>
      </c>
      <c r="AU2323" s="215" t="s">
        <v>81</v>
      </c>
      <c r="AV2323" s="12" t="s">
        <v>22</v>
      </c>
      <c r="AW2323" s="12" t="s">
        <v>37</v>
      </c>
      <c r="AX2323" s="12" t="s">
        <v>73</v>
      </c>
      <c r="AY2323" s="215" t="s">
        <v>159</v>
      </c>
    </row>
    <row r="2324" spans="2:51" s="12" customFormat="1" ht="13.5">
      <c r="B2324" s="204"/>
      <c r="C2324" s="205"/>
      <c r="D2324" s="206" t="s">
        <v>168</v>
      </c>
      <c r="E2324" s="207" t="s">
        <v>20</v>
      </c>
      <c r="F2324" s="208" t="s">
        <v>2378</v>
      </c>
      <c r="G2324" s="205"/>
      <c r="H2324" s="209" t="s">
        <v>20</v>
      </c>
      <c r="I2324" s="210"/>
      <c r="J2324" s="205"/>
      <c r="K2324" s="205"/>
      <c r="L2324" s="211"/>
      <c r="M2324" s="212"/>
      <c r="N2324" s="213"/>
      <c r="O2324" s="213"/>
      <c r="P2324" s="213"/>
      <c r="Q2324" s="213"/>
      <c r="R2324" s="213"/>
      <c r="S2324" s="213"/>
      <c r="T2324" s="214"/>
      <c r="AT2324" s="215" t="s">
        <v>168</v>
      </c>
      <c r="AU2324" s="215" t="s">
        <v>81</v>
      </c>
      <c r="AV2324" s="12" t="s">
        <v>22</v>
      </c>
      <c r="AW2324" s="12" t="s">
        <v>37</v>
      </c>
      <c r="AX2324" s="12" t="s">
        <v>73</v>
      </c>
      <c r="AY2324" s="215" t="s">
        <v>159</v>
      </c>
    </row>
    <row r="2325" spans="2:51" s="13" customFormat="1" ht="13.5">
      <c r="B2325" s="216"/>
      <c r="C2325" s="217"/>
      <c r="D2325" s="218" t="s">
        <v>168</v>
      </c>
      <c r="E2325" s="219" t="s">
        <v>20</v>
      </c>
      <c r="F2325" s="220" t="s">
        <v>2379</v>
      </c>
      <c r="G2325" s="217"/>
      <c r="H2325" s="221">
        <v>38.54</v>
      </c>
      <c r="I2325" s="222"/>
      <c r="J2325" s="217"/>
      <c r="K2325" s="217"/>
      <c r="L2325" s="223"/>
      <c r="M2325" s="224"/>
      <c r="N2325" s="225"/>
      <c r="O2325" s="225"/>
      <c r="P2325" s="225"/>
      <c r="Q2325" s="225"/>
      <c r="R2325" s="225"/>
      <c r="S2325" s="225"/>
      <c r="T2325" s="226"/>
      <c r="AT2325" s="227" t="s">
        <v>168</v>
      </c>
      <c r="AU2325" s="227" t="s">
        <v>81</v>
      </c>
      <c r="AV2325" s="13" t="s">
        <v>81</v>
      </c>
      <c r="AW2325" s="13" t="s">
        <v>37</v>
      </c>
      <c r="AX2325" s="13" t="s">
        <v>73</v>
      </c>
      <c r="AY2325" s="227" t="s">
        <v>159</v>
      </c>
    </row>
    <row r="2326" spans="2:65" s="1" customFormat="1" ht="22.5" customHeight="1">
      <c r="B2326" s="34"/>
      <c r="C2326" s="192" t="s">
        <v>2380</v>
      </c>
      <c r="D2326" s="192" t="s">
        <v>161</v>
      </c>
      <c r="E2326" s="193" t="s">
        <v>2381</v>
      </c>
      <c r="F2326" s="194" t="s">
        <v>2382</v>
      </c>
      <c r="G2326" s="195" t="s">
        <v>489</v>
      </c>
      <c r="H2326" s="196">
        <v>68.759</v>
      </c>
      <c r="I2326" s="197"/>
      <c r="J2326" s="198">
        <f>ROUND(I2326*H2326,2)</f>
        <v>0</v>
      </c>
      <c r="K2326" s="194" t="s">
        <v>165</v>
      </c>
      <c r="L2326" s="54"/>
      <c r="M2326" s="199" t="s">
        <v>20</v>
      </c>
      <c r="N2326" s="200" t="s">
        <v>44</v>
      </c>
      <c r="O2326" s="35"/>
      <c r="P2326" s="201">
        <f>O2326*H2326</f>
        <v>0</v>
      </c>
      <c r="Q2326" s="201">
        <v>2E-05</v>
      </c>
      <c r="R2326" s="201">
        <f>Q2326*H2326</f>
        <v>0.0013751800000000002</v>
      </c>
      <c r="S2326" s="201">
        <v>0</v>
      </c>
      <c r="T2326" s="202">
        <f>S2326*H2326</f>
        <v>0</v>
      </c>
      <c r="AR2326" s="17" t="s">
        <v>255</v>
      </c>
      <c r="AT2326" s="17" t="s">
        <v>161</v>
      </c>
      <c r="AU2326" s="17" t="s">
        <v>81</v>
      </c>
      <c r="AY2326" s="17" t="s">
        <v>159</v>
      </c>
      <c r="BE2326" s="203">
        <f>IF(N2326="základní",J2326,0)</f>
        <v>0</v>
      </c>
      <c r="BF2326" s="203">
        <f>IF(N2326="snížená",J2326,0)</f>
        <v>0</v>
      </c>
      <c r="BG2326" s="203">
        <f>IF(N2326="zákl. přenesená",J2326,0)</f>
        <v>0</v>
      </c>
      <c r="BH2326" s="203">
        <f>IF(N2326="sníž. přenesená",J2326,0)</f>
        <v>0</v>
      </c>
      <c r="BI2326" s="203">
        <f>IF(N2326="nulová",J2326,0)</f>
        <v>0</v>
      </c>
      <c r="BJ2326" s="17" t="s">
        <v>22</v>
      </c>
      <c r="BK2326" s="203">
        <f>ROUND(I2326*H2326,2)</f>
        <v>0</v>
      </c>
      <c r="BL2326" s="17" t="s">
        <v>255</v>
      </c>
      <c r="BM2326" s="17" t="s">
        <v>2383</v>
      </c>
    </row>
    <row r="2327" spans="2:51" s="13" customFormat="1" ht="13.5">
      <c r="B2327" s="216"/>
      <c r="C2327" s="217"/>
      <c r="D2327" s="218" t="s">
        <v>168</v>
      </c>
      <c r="E2327" s="219" t="s">
        <v>20</v>
      </c>
      <c r="F2327" s="220" t="s">
        <v>2384</v>
      </c>
      <c r="G2327" s="217"/>
      <c r="H2327" s="221">
        <v>68.759</v>
      </c>
      <c r="I2327" s="222"/>
      <c r="J2327" s="217"/>
      <c r="K2327" s="217"/>
      <c r="L2327" s="223"/>
      <c r="M2327" s="224"/>
      <c r="N2327" s="225"/>
      <c r="O2327" s="225"/>
      <c r="P2327" s="225"/>
      <c r="Q2327" s="225"/>
      <c r="R2327" s="225"/>
      <c r="S2327" s="225"/>
      <c r="T2327" s="226"/>
      <c r="AT2327" s="227" t="s">
        <v>168</v>
      </c>
      <c r="AU2327" s="227" t="s">
        <v>81</v>
      </c>
      <c r="AV2327" s="13" t="s">
        <v>81</v>
      </c>
      <c r="AW2327" s="13" t="s">
        <v>37</v>
      </c>
      <c r="AX2327" s="13" t="s">
        <v>73</v>
      </c>
      <c r="AY2327" s="227" t="s">
        <v>159</v>
      </c>
    </row>
    <row r="2328" spans="2:65" s="1" customFormat="1" ht="22.5" customHeight="1">
      <c r="B2328" s="34"/>
      <c r="C2328" s="192" t="s">
        <v>2385</v>
      </c>
      <c r="D2328" s="192" t="s">
        <v>161</v>
      </c>
      <c r="E2328" s="193" t="s">
        <v>2386</v>
      </c>
      <c r="F2328" s="194" t="s">
        <v>2387</v>
      </c>
      <c r="G2328" s="195" t="s">
        <v>489</v>
      </c>
      <c r="H2328" s="196">
        <v>38.54</v>
      </c>
      <c r="I2328" s="197"/>
      <c r="J2328" s="198">
        <f>ROUND(I2328*H2328,2)</f>
        <v>0</v>
      </c>
      <c r="K2328" s="194" t="s">
        <v>20</v>
      </c>
      <c r="L2328" s="54"/>
      <c r="M2328" s="199" t="s">
        <v>20</v>
      </c>
      <c r="N2328" s="200" t="s">
        <v>44</v>
      </c>
      <c r="O2328" s="35"/>
      <c r="P2328" s="201">
        <f>O2328*H2328</f>
        <v>0</v>
      </c>
      <c r="Q2328" s="201">
        <v>0</v>
      </c>
      <c r="R2328" s="201">
        <f>Q2328*H2328</f>
        <v>0</v>
      </c>
      <c r="S2328" s="201">
        <v>0</v>
      </c>
      <c r="T2328" s="202">
        <f>S2328*H2328</f>
        <v>0</v>
      </c>
      <c r="AR2328" s="17" t="s">
        <v>255</v>
      </c>
      <c r="AT2328" s="17" t="s">
        <v>161</v>
      </c>
      <c r="AU2328" s="17" t="s">
        <v>81</v>
      </c>
      <c r="AY2328" s="17" t="s">
        <v>159</v>
      </c>
      <c r="BE2328" s="203">
        <f>IF(N2328="základní",J2328,0)</f>
        <v>0</v>
      </c>
      <c r="BF2328" s="203">
        <f>IF(N2328="snížená",J2328,0)</f>
        <v>0</v>
      </c>
      <c r="BG2328" s="203">
        <f>IF(N2328="zákl. přenesená",J2328,0)</f>
        <v>0</v>
      </c>
      <c r="BH2328" s="203">
        <f>IF(N2328="sníž. přenesená",J2328,0)</f>
        <v>0</v>
      </c>
      <c r="BI2328" s="203">
        <f>IF(N2328="nulová",J2328,0)</f>
        <v>0</v>
      </c>
      <c r="BJ2328" s="17" t="s">
        <v>22</v>
      </c>
      <c r="BK2328" s="203">
        <f>ROUND(I2328*H2328,2)</f>
        <v>0</v>
      </c>
      <c r="BL2328" s="17" t="s">
        <v>255</v>
      </c>
      <c r="BM2328" s="17" t="s">
        <v>2388</v>
      </c>
    </row>
    <row r="2329" spans="2:51" s="13" customFormat="1" ht="13.5">
      <c r="B2329" s="216"/>
      <c r="C2329" s="217"/>
      <c r="D2329" s="218" t="s">
        <v>168</v>
      </c>
      <c r="E2329" s="219" t="s">
        <v>20</v>
      </c>
      <c r="F2329" s="220" t="s">
        <v>2389</v>
      </c>
      <c r="G2329" s="217"/>
      <c r="H2329" s="221">
        <v>38.54</v>
      </c>
      <c r="I2329" s="222"/>
      <c r="J2329" s="217"/>
      <c r="K2329" s="217"/>
      <c r="L2329" s="223"/>
      <c r="M2329" s="224"/>
      <c r="N2329" s="225"/>
      <c r="O2329" s="225"/>
      <c r="P2329" s="225"/>
      <c r="Q2329" s="225"/>
      <c r="R2329" s="225"/>
      <c r="S2329" s="225"/>
      <c r="T2329" s="226"/>
      <c r="AT2329" s="227" t="s">
        <v>168</v>
      </c>
      <c r="AU2329" s="227" t="s">
        <v>81</v>
      </c>
      <c r="AV2329" s="13" t="s">
        <v>81</v>
      </c>
      <c r="AW2329" s="13" t="s">
        <v>37</v>
      </c>
      <c r="AX2329" s="13" t="s">
        <v>73</v>
      </c>
      <c r="AY2329" s="227" t="s">
        <v>159</v>
      </c>
    </row>
    <row r="2330" spans="2:65" s="1" customFormat="1" ht="22.5" customHeight="1">
      <c r="B2330" s="34"/>
      <c r="C2330" s="192" t="s">
        <v>2390</v>
      </c>
      <c r="D2330" s="192" t="s">
        <v>161</v>
      </c>
      <c r="E2330" s="193" t="s">
        <v>2391</v>
      </c>
      <c r="F2330" s="194" t="s">
        <v>2392</v>
      </c>
      <c r="G2330" s="195" t="s">
        <v>235</v>
      </c>
      <c r="H2330" s="196">
        <v>42.011</v>
      </c>
      <c r="I2330" s="197"/>
      <c r="J2330" s="198">
        <f>ROUND(I2330*H2330,2)</f>
        <v>0</v>
      </c>
      <c r="K2330" s="194" t="s">
        <v>165</v>
      </c>
      <c r="L2330" s="54"/>
      <c r="M2330" s="199" t="s">
        <v>20</v>
      </c>
      <c r="N2330" s="200" t="s">
        <v>44</v>
      </c>
      <c r="O2330" s="35"/>
      <c r="P2330" s="201">
        <f>O2330*H2330</f>
        <v>0</v>
      </c>
      <c r="Q2330" s="201">
        <v>0</v>
      </c>
      <c r="R2330" s="201">
        <f>Q2330*H2330</f>
        <v>0</v>
      </c>
      <c r="S2330" s="201">
        <v>0</v>
      </c>
      <c r="T2330" s="202">
        <f>S2330*H2330</f>
        <v>0</v>
      </c>
      <c r="AR2330" s="17" t="s">
        <v>255</v>
      </c>
      <c r="AT2330" s="17" t="s">
        <v>161</v>
      </c>
      <c r="AU2330" s="17" t="s">
        <v>81</v>
      </c>
      <c r="AY2330" s="17" t="s">
        <v>159</v>
      </c>
      <c r="BE2330" s="203">
        <f>IF(N2330="základní",J2330,0)</f>
        <v>0</v>
      </c>
      <c r="BF2330" s="203">
        <f>IF(N2330="snížená",J2330,0)</f>
        <v>0</v>
      </c>
      <c r="BG2330" s="203">
        <f>IF(N2330="zákl. přenesená",J2330,0)</f>
        <v>0</v>
      </c>
      <c r="BH2330" s="203">
        <f>IF(N2330="sníž. přenesená",J2330,0)</f>
        <v>0</v>
      </c>
      <c r="BI2330" s="203">
        <f>IF(N2330="nulová",J2330,0)</f>
        <v>0</v>
      </c>
      <c r="BJ2330" s="17" t="s">
        <v>22</v>
      </c>
      <c r="BK2330" s="203">
        <f>ROUND(I2330*H2330,2)</f>
        <v>0</v>
      </c>
      <c r="BL2330" s="17" t="s">
        <v>255</v>
      </c>
      <c r="BM2330" s="17" t="s">
        <v>2393</v>
      </c>
    </row>
    <row r="2331" spans="2:51" s="13" customFormat="1" ht="13.5">
      <c r="B2331" s="216"/>
      <c r="C2331" s="217"/>
      <c r="D2331" s="218" t="s">
        <v>168</v>
      </c>
      <c r="E2331" s="219" t="s">
        <v>20</v>
      </c>
      <c r="F2331" s="220" t="s">
        <v>2394</v>
      </c>
      <c r="G2331" s="217"/>
      <c r="H2331" s="221">
        <v>42.011</v>
      </c>
      <c r="I2331" s="222"/>
      <c r="J2331" s="217"/>
      <c r="K2331" s="217"/>
      <c r="L2331" s="223"/>
      <c r="M2331" s="224"/>
      <c r="N2331" s="225"/>
      <c r="O2331" s="225"/>
      <c r="P2331" s="225"/>
      <c r="Q2331" s="225"/>
      <c r="R2331" s="225"/>
      <c r="S2331" s="225"/>
      <c r="T2331" s="226"/>
      <c r="AT2331" s="227" t="s">
        <v>168</v>
      </c>
      <c r="AU2331" s="227" t="s">
        <v>81</v>
      </c>
      <c r="AV2331" s="13" t="s">
        <v>81</v>
      </c>
      <c r="AW2331" s="13" t="s">
        <v>37</v>
      </c>
      <c r="AX2331" s="13" t="s">
        <v>73</v>
      </c>
      <c r="AY2331" s="227" t="s">
        <v>159</v>
      </c>
    </row>
    <row r="2332" spans="2:65" s="1" customFormat="1" ht="22.5" customHeight="1">
      <c r="B2332" s="34"/>
      <c r="C2332" s="192" t="s">
        <v>2395</v>
      </c>
      <c r="D2332" s="192" t="s">
        <v>161</v>
      </c>
      <c r="E2332" s="193" t="s">
        <v>2396</v>
      </c>
      <c r="F2332" s="194" t="s">
        <v>2397</v>
      </c>
      <c r="G2332" s="195" t="s">
        <v>235</v>
      </c>
      <c r="H2332" s="196">
        <v>42.011</v>
      </c>
      <c r="I2332" s="197"/>
      <c r="J2332" s="198">
        <f>ROUND(I2332*H2332,2)</f>
        <v>0</v>
      </c>
      <c r="K2332" s="194" t="s">
        <v>165</v>
      </c>
      <c r="L2332" s="54"/>
      <c r="M2332" s="199" t="s">
        <v>20</v>
      </c>
      <c r="N2332" s="200" t="s">
        <v>44</v>
      </c>
      <c r="O2332" s="35"/>
      <c r="P2332" s="201">
        <f>O2332*H2332</f>
        <v>0</v>
      </c>
      <c r="Q2332" s="201">
        <v>0.0002</v>
      </c>
      <c r="R2332" s="201">
        <f>Q2332*H2332</f>
        <v>0.0084022</v>
      </c>
      <c r="S2332" s="201">
        <v>0</v>
      </c>
      <c r="T2332" s="202">
        <f>S2332*H2332</f>
        <v>0</v>
      </c>
      <c r="AR2332" s="17" t="s">
        <v>255</v>
      </c>
      <c r="AT2332" s="17" t="s">
        <v>161</v>
      </c>
      <c r="AU2332" s="17" t="s">
        <v>81</v>
      </c>
      <c r="AY2332" s="17" t="s">
        <v>159</v>
      </c>
      <c r="BE2332" s="203">
        <f>IF(N2332="základní",J2332,0)</f>
        <v>0</v>
      </c>
      <c r="BF2332" s="203">
        <f>IF(N2332="snížená",J2332,0)</f>
        <v>0</v>
      </c>
      <c r="BG2332" s="203">
        <f>IF(N2332="zákl. přenesená",J2332,0)</f>
        <v>0</v>
      </c>
      <c r="BH2332" s="203">
        <f>IF(N2332="sníž. přenesená",J2332,0)</f>
        <v>0</v>
      </c>
      <c r="BI2332" s="203">
        <f>IF(N2332="nulová",J2332,0)</f>
        <v>0</v>
      </c>
      <c r="BJ2332" s="17" t="s">
        <v>22</v>
      </c>
      <c r="BK2332" s="203">
        <f>ROUND(I2332*H2332,2)</f>
        <v>0</v>
      </c>
      <c r="BL2332" s="17" t="s">
        <v>255</v>
      </c>
      <c r="BM2332" s="17" t="s">
        <v>2398</v>
      </c>
    </row>
    <row r="2333" spans="2:51" s="13" customFormat="1" ht="13.5">
      <c r="B2333" s="216"/>
      <c r="C2333" s="217"/>
      <c r="D2333" s="218" t="s">
        <v>168</v>
      </c>
      <c r="E2333" s="219" t="s">
        <v>20</v>
      </c>
      <c r="F2333" s="220" t="s">
        <v>2394</v>
      </c>
      <c r="G2333" s="217"/>
      <c r="H2333" s="221">
        <v>42.011</v>
      </c>
      <c r="I2333" s="222"/>
      <c r="J2333" s="217"/>
      <c r="K2333" s="217"/>
      <c r="L2333" s="223"/>
      <c r="M2333" s="224"/>
      <c r="N2333" s="225"/>
      <c r="O2333" s="225"/>
      <c r="P2333" s="225"/>
      <c r="Q2333" s="225"/>
      <c r="R2333" s="225"/>
      <c r="S2333" s="225"/>
      <c r="T2333" s="226"/>
      <c r="AT2333" s="227" t="s">
        <v>168</v>
      </c>
      <c r="AU2333" s="227" t="s">
        <v>81</v>
      </c>
      <c r="AV2333" s="13" t="s">
        <v>81</v>
      </c>
      <c r="AW2333" s="13" t="s">
        <v>37</v>
      </c>
      <c r="AX2333" s="13" t="s">
        <v>73</v>
      </c>
      <c r="AY2333" s="227" t="s">
        <v>159</v>
      </c>
    </row>
    <row r="2334" spans="2:65" s="1" customFormat="1" ht="22.5" customHeight="1">
      <c r="B2334" s="34"/>
      <c r="C2334" s="192" t="s">
        <v>2399</v>
      </c>
      <c r="D2334" s="192" t="s">
        <v>161</v>
      </c>
      <c r="E2334" s="193" t="s">
        <v>2400</v>
      </c>
      <c r="F2334" s="194" t="s">
        <v>2401</v>
      </c>
      <c r="G2334" s="195" t="s">
        <v>235</v>
      </c>
      <c r="H2334" s="196">
        <v>38.157</v>
      </c>
      <c r="I2334" s="197"/>
      <c r="J2334" s="198">
        <f>ROUND(I2334*H2334,2)</f>
        <v>0</v>
      </c>
      <c r="K2334" s="194" t="s">
        <v>165</v>
      </c>
      <c r="L2334" s="54"/>
      <c r="M2334" s="199" t="s">
        <v>20</v>
      </c>
      <c r="N2334" s="200" t="s">
        <v>44</v>
      </c>
      <c r="O2334" s="35"/>
      <c r="P2334" s="201">
        <f>O2334*H2334</f>
        <v>0</v>
      </c>
      <c r="Q2334" s="201">
        <v>0.0045</v>
      </c>
      <c r="R2334" s="201">
        <f>Q2334*H2334</f>
        <v>0.17170649999999998</v>
      </c>
      <c r="S2334" s="201">
        <v>0</v>
      </c>
      <c r="T2334" s="202">
        <f>S2334*H2334</f>
        <v>0</v>
      </c>
      <c r="AR2334" s="17" t="s">
        <v>255</v>
      </c>
      <c r="AT2334" s="17" t="s">
        <v>161</v>
      </c>
      <c r="AU2334" s="17" t="s">
        <v>81</v>
      </c>
      <c r="AY2334" s="17" t="s">
        <v>159</v>
      </c>
      <c r="BE2334" s="203">
        <f>IF(N2334="základní",J2334,0)</f>
        <v>0</v>
      </c>
      <c r="BF2334" s="203">
        <f>IF(N2334="snížená",J2334,0)</f>
        <v>0</v>
      </c>
      <c r="BG2334" s="203">
        <f>IF(N2334="zákl. přenesená",J2334,0)</f>
        <v>0</v>
      </c>
      <c r="BH2334" s="203">
        <f>IF(N2334="sníž. přenesená",J2334,0)</f>
        <v>0</v>
      </c>
      <c r="BI2334" s="203">
        <f>IF(N2334="nulová",J2334,0)</f>
        <v>0</v>
      </c>
      <c r="BJ2334" s="17" t="s">
        <v>22</v>
      </c>
      <c r="BK2334" s="203">
        <f>ROUND(I2334*H2334,2)</f>
        <v>0</v>
      </c>
      <c r="BL2334" s="17" t="s">
        <v>255</v>
      </c>
      <c r="BM2334" s="17" t="s">
        <v>2402</v>
      </c>
    </row>
    <row r="2335" spans="2:51" s="13" customFormat="1" ht="13.5">
      <c r="B2335" s="216"/>
      <c r="C2335" s="217"/>
      <c r="D2335" s="218" t="s">
        <v>168</v>
      </c>
      <c r="E2335" s="219" t="s">
        <v>20</v>
      </c>
      <c r="F2335" s="220" t="s">
        <v>2403</v>
      </c>
      <c r="G2335" s="217"/>
      <c r="H2335" s="221">
        <v>38.157</v>
      </c>
      <c r="I2335" s="222"/>
      <c r="J2335" s="217"/>
      <c r="K2335" s="217"/>
      <c r="L2335" s="223"/>
      <c r="M2335" s="224"/>
      <c r="N2335" s="225"/>
      <c r="O2335" s="225"/>
      <c r="P2335" s="225"/>
      <c r="Q2335" s="225"/>
      <c r="R2335" s="225"/>
      <c r="S2335" s="225"/>
      <c r="T2335" s="226"/>
      <c r="AT2335" s="227" t="s">
        <v>168</v>
      </c>
      <c r="AU2335" s="227" t="s">
        <v>81</v>
      </c>
      <c r="AV2335" s="13" t="s">
        <v>81</v>
      </c>
      <c r="AW2335" s="13" t="s">
        <v>37</v>
      </c>
      <c r="AX2335" s="13" t="s">
        <v>73</v>
      </c>
      <c r="AY2335" s="227" t="s">
        <v>159</v>
      </c>
    </row>
    <row r="2336" spans="2:65" s="1" customFormat="1" ht="22.5" customHeight="1">
      <c r="B2336" s="34"/>
      <c r="C2336" s="192" t="s">
        <v>2404</v>
      </c>
      <c r="D2336" s="192" t="s">
        <v>161</v>
      </c>
      <c r="E2336" s="193" t="s">
        <v>2405</v>
      </c>
      <c r="F2336" s="194" t="s">
        <v>2406</v>
      </c>
      <c r="G2336" s="195" t="s">
        <v>1873</v>
      </c>
      <c r="H2336" s="246"/>
      <c r="I2336" s="197"/>
      <c r="J2336" s="198">
        <f>ROUND(I2336*H2336,2)</f>
        <v>0</v>
      </c>
      <c r="K2336" s="194" t="s">
        <v>165</v>
      </c>
      <c r="L2336" s="54"/>
      <c r="M2336" s="199" t="s">
        <v>20</v>
      </c>
      <c r="N2336" s="200" t="s">
        <v>44</v>
      </c>
      <c r="O2336" s="35"/>
      <c r="P2336" s="201">
        <f>O2336*H2336</f>
        <v>0</v>
      </c>
      <c r="Q2336" s="201">
        <v>0</v>
      </c>
      <c r="R2336" s="201">
        <f>Q2336*H2336</f>
        <v>0</v>
      </c>
      <c r="S2336" s="201">
        <v>0</v>
      </c>
      <c r="T2336" s="202">
        <f>S2336*H2336</f>
        <v>0</v>
      </c>
      <c r="AR2336" s="17" t="s">
        <v>255</v>
      </c>
      <c r="AT2336" s="17" t="s">
        <v>161</v>
      </c>
      <c r="AU2336" s="17" t="s">
        <v>81</v>
      </c>
      <c r="AY2336" s="17" t="s">
        <v>159</v>
      </c>
      <c r="BE2336" s="203">
        <f>IF(N2336="základní",J2336,0)</f>
        <v>0</v>
      </c>
      <c r="BF2336" s="203">
        <f>IF(N2336="snížená",J2336,0)</f>
        <v>0</v>
      </c>
      <c r="BG2336" s="203">
        <f>IF(N2336="zákl. přenesená",J2336,0)</f>
        <v>0</v>
      </c>
      <c r="BH2336" s="203">
        <f>IF(N2336="sníž. přenesená",J2336,0)</f>
        <v>0</v>
      </c>
      <c r="BI2336" s="203">
        <f>IF(N2336="nulová",J2336,0)</f>
        <v>0</v>
      </c>
      <c r="BJ2336" s="17" t="s">
        <v>22</v>
      </c>
      <c r="BK2336" s="203">
        <f>ROUND(I2336*H2336,2)</f>
        <v>0</v>
      </c>
      <c r="BL2336" s="17" t="s">
        <v>255</v>
      </c>
      <c r="BM2336" s="17" t="s">
        <v>2407</v>
      </c>
    </row>
    <row r="2337" spans="2:63" s="11" customFormat="1" ht="29.85" customHeight="1">
      <c r="B2337" s="175"/>
      <c r="C2337" s="176"/>
      <c r="D2337" s="189" t="s">
        <v>72</v>
      </c>
      <c r="E2337" s="190" t="s">
        <v>2408</v>
      </c>
      <c r="F2337" s="190" t="s">
        <v>2409</v>
      </c>
      <c r="G2337" s="176"/>
      <c r="H2337" s="176"/>
      <c r="I2337" s="179"/>
      <c r="J2337" s="191">
        <f>BK2337</f>
        <v>0</v>
      </c>
      <c r="K2337" s="176"/>
      <c r="L2337" s="181"/>
      <c r="M2337" s="182"/>
      <c r="N2337" s="183"/>
      <c r="O2337" s="183"/>
      <c r="P2337" s="184">
        <f>SUM(P2338:P2344)</f>
        <v>0</v>
      </c>
      <c r="Q2337" s="183"/>
      <c r="R2337" s="184">
        <f>SUM(R2338:R2344)</f>
        <v>0</v>
      </c>
      <c r="S2337" s="183"/>
      <c r="T2337" s="185">
        <f>SUM(T2338:T2344)</f>
        <v>0</v>
      </c>
      <c r="AR2337" s="186" t="s">
        <v>81</v>
      </c>
      <c r="AT2337" s="187" t="s">
        <v>72</v>
      </c>
      <c r="AU2337" s="187" t="s">
        <v>22</v>
      </c>
      <c r="AY2337" s="186" t="s">
        <v>159</v>
      </c>
      <c r="BK2337" s="188">
        <f>SUM(BK2338:BK2344)</f>
        <v>0</v>
      </c>
    </row>
    <row r="2338" spans="2:65" s="1" customFormat="1" ht="31.5" customHeight="1">
      <c r="B2338" s="34"/>
      <c r="C2338" s="192" t="s">
        <v>2410</v>
      </c>
      <c r="D2338" s="192" t="s">
        <v>161</v>
      </c>
      <c r="E2338" s="193" t="s">
        <v>2411</v>
      </c>
      <c r="F2338" s="194" t="s">
        <v>2412</v>
      </c>
      <c r="G2338" s="195" t="s">
        <v>235</v>
      </c>
      <c r="H2338" s="196">
        <v>79.4</v>
      </c>
      <c r="I2338" s="197"/>
      <c r="J2338" s="198">
        <f>ROUND(I2338*H2338,2)</f>
        <v>0</v>
      </c>
      <c r="K2338" s="194" t="s">
        <v>20</v>
      </c>
      <c r="L2338" s="54"/>
      <c r="M2338" s="199" t="s">
        <v>20</v>
      </c>
      <c r="N2338" s="200" t="s">
        <v>44</v>
      </c>
      <c r="O2338" s="35"/>
      <c r="P2338" s="201">
        <f>O2338*H2338</f>
        <v>0</v>
      </c>
      <c r="Q2338" s="201">
        <v>0</v>
      </c>
      <c r="R2338" s="201">
        <f>Q2338*H2338</f>
        <v>0</v>
      </c>
      <c r="S2338" s="201">
        <v>0</v>
      </c>
      <c r="T2338" s="202">
        <f>S2338*H2338</f>
        <v>0</v>
      </c>
      <c r="AR2338" s="17" t="s">
        <v>255</v>
      </c>
      <c r="AT2338" s="17" t="s">
        <v>161</v>
      </c>
      <c r="AU2338" s="17" t="s">
        <v>81</v>
      </c>
      <c r="AY2338" s="17" t="s">
        <v>159</v>
      </c>
      <c r="BE2338" s="203">
        <f>IF(N2338="základní",J2338,0)</f>
        <v>0</v>
      </c>
      <c r="BF2338" s="203">
        <f>IF(N2338="snížená",J2338,0)</f>
        <v>0</v>
      </c>
      <c r="BG2338" s="203">
        <f>IF(N2338="zákl. přenesená",J2338,0)</f>
        <v>0</v>
      </c>
      <c r="BH2338" s="203">
        <f>IF(N2338="sníž. přenesená",J2338,0)</f>
        <v>0</v>
      </c>
      <c r="BI2338" s="203">
        <f>IF(N2338="nulová",J2338,0)</f>
        <v>0</v>
      </c>
      <c r="BJ2338" s="17" t="s">
        <v>22</v>
      </c>
      <c r="BK2338" s="203">
        <f>ROUND(I2338*H2338,2)</f>
        <v>0</v>
      </c>
      <c r="BL2338" s="17" t="s">
        <v>255</v>
      </c>
      <c r="BM2338" s="17" t="s">
        <v>2413</v>
      </c>
    </row>
    <row r="2339" spans="2:51" s="12" customFormat="1" ht="13.5">
      <c r="B2339" s="204"/>
      <c r="C2339" s="205"/>
      <c r="D2339" s="206" t="s">
        <v>168</v>
      </c>
      <c r="E2339" s="207" t="s">
        <v>20</v>
      </c>
      <c r="F2339" s="208" t="s">
        <v>2414</v>
      </c>
      <c r="G2339" s="205"/>
      <c r="H2339" s="209" t="s">
        <v>20</v>
      </c>
      <c r="I2339" s="210"/>
      <c r="J2339" s="205"/>
      <c r="K2339" s="205"/>
      <c r="L2339" s="211"/>
      <c r="M2339" s="212"/>
      <c r="N2339" s="213"/>
      <c r="O2339" s="213"/>
      <c r="P2339" s="213"/>
      <c r="Q2339" s="213"/>
      <c r="R2339" s="213"/>
      <c r="S2339" s="213"/>
      <c r="T2339" s="214"/>
      <c r="AT2339" s="215" t="s">
        <v>168</v>
      </c>
      <c r="AU2339" s="215" t="s">
        <v>81</v>
      </c>
      <c r="AV2339" s="12" t="s">
        <v>22</v>
      </c>
      <c r="AW2339" s="12" t="s">
        <v>37</v>
      </c>
      <c r="AX2339" s="12" t="s">
        <v>73</v>
      </c>
      <c r="AY2339" s="215" t="s">
        <v>159</v>
      </c>
    </row>
    <row r="2340" spans="2:51" s="12" customFormat="1" ht="13.5">
      <c r="B2340" s="204"/>
      <c r="C2340" s="205"/>
      <c r="D2340" s="206" t="s">
        <v>168</v>
      </c>
      <c r="E2340" s="207" t="s">
        <v>20</v>
      </c>
      <c r="F2340" s="208" t="s">
        <v>2353</v>
      </c>
      <c r="G2340" s="205"/>
      <c r="H2340" s="209" t="s">
        <v>20</v>
      </c>
      <c r="I2340" s="210"/>
      <c r="J2340" s="205"/>
      <c r="K2340" s="205"/>
      <c r="L2340" s="211"/>
      <c r="M2340" s="212"/>
      <c r="N2340" s="213"/>
      <c r="O2340" s="213"/>
      <c r="P2340" s="213"/>
      <c r="Q2340" s="213"/>
      <c r="R2340" s="213"/>
      <c r="S2340" s="213"/>
      <c r="T2340" s="214"/>
      <c r="AT2340" s="215" t="s">
        <v>168</v>
      </c>
      <c r="AU2340" s="215" t="s">
        <v>81</v>
      </c>
      <c r="AV2340" s="12" t="s">
        <v>22</v>
      </c>
      <c r="AW2340" s="12" t="s">
        <v>37</v>
      </c>
      <c r="AX2340" s="12" t="s">
        <v>73</v>
      </c>
      <c r="AY2340" s="215" t="s">
        <v>159</v>
      </c>
    </row>
    <row r="2341" spans="2:51" s="12" customFormat="1" ht="13.5">
      <c r="B2341" s="204"/>
      <c r="C2341" s="205"/>
      <c r="D2341" s="206" t="s">
        <v>168</v>
      </c>
      <c r="E2341" s="207" t="s">
        <v>20</v>
      </c>
      <c r="F2341" s="208" t="s">
        <v>170</v>
      </c>
      <c r="G2341" s="205"/>
      <c r="H2341" s="209" t="s">
        <v>20</v>
      </c>
      <c r="I2341" s="210"/>
      <c r="J2341" s="205"/>
      <c r="K2341" s="205"/>
      <c r="L2341" s="211"/>
      <c r="M2341" s="212"/>
      <c r="N2341" s="213"/>
      <c r="O2341" s="213"/>
      <c r="P2341" s="213"/>
      <c r="Q2341" s="213"/>
      <c r="R2341" s="213"/>
      <c r="S2341" s="213"/>
      <c r="T2341" s="214"/>
      <c r="AT2341" s="215" t="s">
        <v>168</v>
      </c>
      <c r="AU2341" s="215" t="s">
        <v>81</v>
      </c>
      <c r="AV2341" s="12" t="s">
        <v>22</v>
      </c>
      <c r="AW2341" s="12" t="s">
        <v>37</v>
      </c>
      <c r="AX2341" s="12" t="s">
        <v>73</v>
      </c>
      <c r="AY2341" s="215" t="s">
        <v>159</v>
      </c>
    </row>
    <row r="2342" spans="2:51" s="12" customFormat="1" ht="13.5">
      <c r="B2342" s="204"/>
      <c r="C2342" s="205"/>
      <c r="D2342" s="206" t="s">
        <v>168</v>
      </c>
      <c r="E2342" s="207" t="s">
        <v>20</v>
      </c>
      <c r="F2342" s="208" t="s">
        <v>2415</v>
      </c>
      <c r="G2342" s="205"/>
      <c r="H2342" s="209" t="s">
        <v>20</v>
      </c>
      <c r="I2342" s="210"/>
      <c r="J2342" s="205"/>
      <c r="K2342" s="205"/>
      <c r="L2342" s="211"/>
      <c r="M2342" s="212"/>
      <c r="N2342" s="213"/>
      <c r="O2342" s="213"/>
      <c r="P2342" s="213"/>
      <c r="Q2342" s="213"/>
      <c r="R2342" s="213"/>
      <c r="S2342" s="213"/>
      <c r="T2342" s="214"/>
      <c r="AT2342" s="215" t="s">
        <v>168</v>
      </c>
      <c r="AU2342" s="215" t="s">
        <v>81</v>
      </c>
      <c r="AV2342" s="12" t="s">
        <v>22</v>
      </c>
      <c r="AW2342" s="12" t="s">
        <v>37</v>
      </c>
      <c r="AX2342" s="12" t="s">
        <v>73</v>
      </c>
      <c r="AY2342" s="215" t="s">
        <v>159</v>
      </c>
    </row>
    <row r="2343" spans="2:51" s="13" customFormat="1" ht="13.5">
      <c r="B2343" s="216"/>
      <c r="C2343" s="217"/>
      <c r="D2343" s="218" t="s">
        <v>168</v>
      </c>
      <c r="E2343" s="219" t="s">
        <v>20</v>
      </c>
      <c r="F2343" s="220" t="s">
        <v>2416</v>
      </c>
      <c r="G2343" s="217"/>
      <c r="H2343" s="221">
        <v>79.4</v>
      </c>
      <c r="I2343" s="222"/>
      <c r="J2343" s="217"/>
      <c r="K2343" s="217"/>
      <c r="L2343" s="223"/>
      <c r="M2343" s="224"/>
      <c r="N2343" s="225"/>
      <c r="O2343" s="225"/>
      <c r="P2343" s="225"/>
      <c r="Q2343" s="225"/>
      <c r="R2343" s="225"/>
      <c r="S2343" s="225"/>
      <c r="T2343" s="226"/>
      <c r="AT2343" s="227" t="s">
        <v>168</v>
      </c>
      <c r="AU2343" s="227" t="s">
        <v>81</v>
      </c>
      <c r="AV2343" s="13" t="s">
        <v>81</v>
      </c>
      <c r="AW2343" s="13" t="s">
        <v>37</v>
      </c>
      <c r="AX2343" s="13" t="s">
        <v>73</v>
      </c>
      <c r="AY2343" s="227" t="s">
        <v>159</v>
      </c>
    </row>
    <row r="2344" spans="2:65" s="1" customFormat="1" ht="22.5" customHeight="1">
      <c r="B2344" s="34"/>
      <c r="C2344" s="192" t="s">
        <v>2417</v>
      </c>
      <c r="D2344" s="192" t="s">
        <v>161</v>
      </c>
      <c r="E2344" s="193" t="s">
        <v>2418</v>
      </c>
      <c r="F2344" s="194" t="s">
        <v>2419</v>
      </c>
      <c r="G2344" s="195" t="s">
        <v>1873</v>
      </c>
      <c r="H2344" s="246"/>
      <c r="I2344" s="197"/>
      <c r="J2344" s="198">
        <f>ROUND(I2344*H2344,2)</f>
        <v>0</v>
      </c>
      <c r="K2344" s="194" t="s">
        <v>165</v>
      </c>
      <c r="L2344" s="54"/>
      <c r="M2344" s="199" t="s">
        <v>20</v>
      </c>
      <c r="N2344" s="200" t="s">
        <v>44</v>
      </c>
      <c r="O2344" s="35"/>
      <c r="P2344" s="201">
        <f>O2344*H2344</f>
        <v>0</v>
      </c>
      <c r="Q2344" s="201">
        <v>0</v>
      </c>
      <c r="R2344" s="201">
        <f>Q2344*H2344</f>
        <v>0</v>
      </c>
      <c r="S2344" s="201">
        <v>0</v>
      </c>
      <c r="T2344" s="202">
        <f>S2344*H2344</f>
        <v>0</v>
      </c>
      <c r="AR2344" s="17" t="s">
        <v>255</v>
      </c>
      <c r="AT2344" s="17" t="s">
        <v>161</v>
      </c>
      <c r="AU2344" s="17" t="s">
        <v>81</v>
      </c>
      <c r="AY2344" s="17" t="s">
        <v>159</v>
      </c>
      <c r="BE2344" s="203">
        <f>IF(N2344="základní",J2344,0)</f>
        <v>0</v>
      </c>
      <c r="BF2344" s="203">
        <f>IF(N2344="snížená",J2344,0)</f>
        <v>0</v>
      </c>
      <c r="BG2344" s="203">
        <f>IF(N2344="zákl. přenesená",J2344,0)</f>
        <v>0</v>
      </c>
      <c r="BH2344" s="203">
        <f>IF(N2344="sníž. přenesená",J2344,0)</f>
        <v>0</v>
      </c>
      <c r="BI2344" s="203">
        <f>IF(N2344="nulová",J2344,0)</f>
        <v>0</v>
      </c>
      <c r="BJ2344" s="17" t="s">
        <v>22</v>
      </c>
      <c r="BK2344" s="203">
        <f>ROUND(I2344*H2344,2)</f>
        <v>0</v>
      </c>
      <c r="BL2344" s="17" t="s">
        <v>255</v>
      </c>
      <c r="BM2344" s="17" t="s">
        <v>2420</v>
      </c>
    </row>
    <row r="2345" spans="2:63" s="11" customFormat="1" ht="29.85" customHeight="1">
      <c r="B2345" s="175"/>
      <c r="C2345" s="176"/>
      <c r="D2345" s="189" t="s">
        <v>72</v>
      </c>
      <c r="E2345" s="190" t="s">
        <v>2421</v>
      </c>
      <c r="F2345" s="190" t="s">
        <v>2422</v>
      </c>
      <c r="G2345" s="176"/>
      <c r="H2345" s="176"/>
      <c r="I2345" s="179"/>
      <c r="J2345" s="191">
        <f>BK2345</f>
        <v>0</v>
      </c>
      <c r="K2345" s="176"/>
      <c r="L2345" s="181"/>
      <c r="M2345" s="182"/>
      <c r="N2345" s="183"/>
      <c r="O2345" s="183"/>
      <c r="P2345" s="184">
        <f>SUM(P2346:P2422)</f>
        <v>0</v>
      </c>
      <c r="Q2345" s="183"/>
      <c r="R2345" s="184">
        <f>SUM(R2346:R2422)</f>
        <v>0.093744333</v>
      </c>
      <c r="S2345" s="183"/>
      <c r="T2345" s="185">
        <f>SUM(T2346:T2422)</f>
        <v>0</v>
      </c>
      <c r="AR2345" s="186" t="s">
        <v>81</v>
      </c>
      <c r="AT2345" s="187" t="s">
        <v>72</v>
      </c>
      <c r="AU2345" s="187" t="s">
        <v>22</v>
      </c>
      <c r="AY2345" s="186" t="s">
        <v>159</v>
      </c>
      <c r="BK2345" s="188">
        <f>SUM(BK2346:BK2422)</f>
        <v>0</v>
      </c>
    </row>
    <row r="2346" spans="2:65" s="1" customFormat="1" ht="22.5" customHeight="1">
      <c r="B2346" s="34"/>
      <c r="C2346" s="192" t="s">
        <v>2423</v>
      </c>
      <c r="D2346" s="192" t="s">
        <v>161</v>
      </c>
      <c r="E2346" s="193" t="s">
        <v>2424</v>
      </c>
      <c r="F2346" s="194" t="s">
        <v>2425</v>
      </c>
      <c r="G2346" s="195" t="s">
        <v>489</v>
      </c>
      <c r="H2346" s="196">
        <v>377.17</v>
      </c>
      <c r="I2346" s="197"/>
      <c r="J2346" s="198">
        <f>ROUND(I2346*H2346,2)</f>
        <v>0</v>
      </c>
      <c r="K2346" s="194" t="s">
        <v>165</v>
      </c>
      <c r="L2346" s="54"/>
      <c r="M2346" s="199" t="s">
        <v>20</v>
      </c>
      <c r="N2346" s="200" t="s">
        <v>44</v>
      </c>
      <c r="O2346" s="35"/>
      <c r="P2346" s="201">
        <f>O2346*H2346</f>
        <v>0</v>
      </c>
      <c r="Q2346" s="201">
        <v>0</v>
      </c>
      <c r="R2346" s="201">
        <f>Q2346*H2346</f>
        <v>0</v>
      </c>
      <c r="S2346" s="201">
        <v>0</v>
      </c>
      <c r="T2346" s="202">
        <f>S2346*H2346</f>
        <v>0</v>
      </c>
      <c r="AR2346" s="17" t="s">
        <v>255</v>
      </c>
      <c r="AT2346" s="17" t="s">
        <v>161</v>
      </c>
      <c r="AU2346" s="17" t="s">
        <v>81</v>
      </c>
      <c r="AY2346" s="17" t="s">
        <v>159</v>
      </c>
      <c r="BE2346" s="203">
        <f>IF(N2346="základní",J2346,0)</f>
        <v>0</v>
      </c>
      <c r="BF2346" s="203">
        <f>IF(N2346="snížená",J2346,0)</f>
        <v>0</v>
      </c>
      <c r="BG2346" s="203">
        <f>IF(N2346="zákl. přenesená",J2346,0)</f>
        <v>0</v>
      </c>
      <c r="BH2346" s="203">
        <f>IF(N2346="sníž. přenesená",J2346,0)</f>
        <v>0</v>
      </c>
      <c r="BI2346" s="203">
        <f>IF(N2346="nulová",J2346,0)</f>
        <v>0</v>
      </c>
      <c r="BJ2346" s="17" t="s">
        <v>22</v>
      </c>
      <c r="BK2346" s="203">
        <f>ROUND(I2346*H2346,2)</f>
        <v>0</v>
      </c>
      <c r="BL2346" s="17" t="s">
        <v>255</v>
      </c>
      <c r="BM2346" s="17" t="s">
        <v>2426</v>
      </c>
    </row>
    <row r="2347" spans="2:51" s="12" customFormat="1" ht="13.5">
      <c r="B2347" s="204"/>
      <c r="C2347" s="205"/>
      <c r="D2347" s="206" t="s">
        <v>168</v>
      </c>
      <c r="E2347" s="207" t="s">
        <v>20</v>
      </c>
      <c r="F2347" s="208" t="s">
        <v>2427</v>
      </c>
      <c r="G2347" s="205"/>
      <c r="H2347" s="209" t="s">
        <v>20</v>
      </c>
      <c r="I2347" s="210"/>
      <c r="J2347" s="205"/>
      <c r="K2347" s="205"/>
      <c r="L2347" s="211"/>
      <c r="M2347" s="212"/>
      <c r="N2347" s="213"/>
      <c r="O2347" s="213"/>
      <c r="P2347" s="213"/>
      <c r="Q2347" s="213"/>
      <c r="R2347" s="213"/>
      <c r="S2347" s="213"/>
      <c r="T2347" s="214"/>
      <c r="AT2347" s="215" t="s">
        <v>168</v>
      </c>
      <c r="AU2347" s="215" t="s">
        <v>81</v>
      </c>
      <c r="AV2347" s="12" t="s">
        <v>22</v>
      </c>
      <c r="AW2347" s="12" t="s">
        <v>37</v>
      </c>
      <c r="AX2347" s="12" t="s">
        <v>73</v>
      </c>
      <c r="AY2347" s="215" t="s">
        <v>159</v>
      </c>
    </row>
    <row r="2348" spans="2:51" s="12" customFormat="1" ht="13.5">
      <c r="B2348" s="204"/>
      <c r="C2348" s="205"/>
      <c r="D2348" s="206" t="s">
        <v>168</v>
      </c>
      <c r="E2348" s="207" t="s">
        <v>20</v>
      </c>
      <c r="F2348" s="208" t="s">
        <v>170</v>
      </c>
      <c r="G2348" s="205"/>
      <c r="H2348" s="209" t="s">
        <v>20</v>
      </c>
      <c r="I2348" s="210"/>
      <c r="J2348" s="205"/>
      <c r="K2348" s="205"/>
      <c r="L2348" s="211"/>
      <c r="M2348" s="212"/>
      <c r="N2348" s="213"/>
      <c r="O2348" s="213"/>
      <c r="P2348" s="213"/>
      <c r="Q2348" s="213"/>
      <c r="R2348" s="213"/>
      <c r="S2348" s="213"/>
      <c r="T2348" s="214"/>
      <c r="AT2348" s="215" t="s">
        <v>168</v>
      </c>
      <c r="AU2348" s="215" t="s">
        <v>81</v>
      </c>
      <c r="AV2348" s="12" t="s">
        <v>22</v>
      </c>
      <c r="AW2348" s="12" t="s">
        <v>37</v>
      </c>
      <c r="AX2348" s="12" t="s">
        <v>73</v>
      </c>
      <c r="AY2348" s="215" t="s">
        <v>159</v>
      </c>
    </row>
    <row r="2349" spans="2:51" s="12" customFormat="1" ht="13.5">
      <c r="B2349" s="204"/>
      <c r="C2349" s="205"/>
      <c r="D2349" s="206" t="s">
        <v>168</v>
      </c>
      <c r="E2349" s="207" t="s">
        <v>20</v>
      </c>
      <c r="F2349" s="208" t="s">
        <v>2428</v>
      </c>
      <c r="G2349" s="205"/>
      <c r="H2349" s="209" t="s">
        <v>20</v>
      </c>
      <c r="I2349" s="210"/>
      <c r="J2349" s="205"/>
      <c r="K2349" s="205"/>
      <c r="L2349" s="211"/>
      <c r="M2349" s="212"/>
      <c r="N2349" s="213"/>
      <c r="O2349" s="213"/>
      <c r="P2349" s="213"/>
      <c r="Q2349" s="213"/>
      <c r="R2349" s="213"/>
      <c r="S2349" s="213"/>
      <c r="T2349" s="214"/>
      <c r="AT2349" s="215" t="s">
        <v>168</v>
      </c>
      <c r="AU2349" s="215" t="s">
        <v>81</v>
      </c>
      <c r="AV2349" s="12" t="s">
        <v>22</v>
      </c>
      <c r="AW2349" s="12" t="s">
        <v>37</v>
      </c>
      <c r="AX2349" s="12" t="s">
        <v>73</v>
      </c>
      <c r="AY2349" s="215" t="s">
        <v>159</v>
      </c>
    </row>
    <row r="2350" spans="2:51" s="13" customFormat="1" ht="13.5">
      <c r="B2350" s="216"/>
      <c r="C2350" s="217"/>
      <c r="D2350" s="206" t="s">
        <v>168</v>
      </c>
      <c r="E2350" s="240" t="s">
        <v>20</v>
      </c>
      <c r="F2350" s="238" t="s">
        <v>2429</v>
      </c>
      <c r="G2350" s="217"/>
      <c r="H2350" s="239">
        <v>237.15</v>
      </c>
      <c r="I2350" s="222"/>
      <c r="J2350" s="217"/>
      <c r="K2350" s="217"/>
      <c r="L2350" s="223"/>
      <c r="M2350" s="224"/>
      <c r="N2350" s="225"/>
      <c r="O2350" s="225"/>
      <c r="P2350" s="225"/>
      <c r="Q2350" s="225"/>
      <c r="R2350" s="225"/>
      <c r="S2350" s="225"/>
      <c r="T2350" s="226"/>
      <c r="AT2350" s="227" t="s">
        <v>168</v>
      </c>
      <c r="AU2350" s="227" t="s">
        <v>81</v>
      </c>
      <c r="AV2350" s="13" t="s">
        <v>81</v>
      </c>
      <c r="AW2350" s="13" t="s">
        <v>37</v>
      </c>
      <c r="AX2350" s="13" t="s">
        <v>73</v>
      </c>
      <c r="AY2350" s="227" t="s">
        <v>159</v>
      </c>
    </row>
    <row r="2351" spans="2:51" s="12" customFormat="1" ht="13.5">
      <c r="B2351" s="204"/>
      <c r="C2351" s="205"/>
      <c r="D2351" s="206" t="s">
        <v>168</v>
      </c>
      <c r="E2351" s="207" t="s">
        <v>20</v>
      </c>
      <c r="F2351" s="208" t="s">
        <v>2430</v>
      </c>
      <c r="G2351" s="205"/>
      <c r="H2351" s="209" t="s">
        <v>20</v>
      </c>
      <c r="I2351" s="210"/>
      <c r="J2351" s="205"/>
      <c r="K2351" s="205"/>
      <c r="L2351" s="211"/>
      <c r="M2351" s="212"/>
      <c r="N2351" s="213"/>
      <c r="O2351" s="213"/>
      <c r="P2351" s="213"/>
      <c r="Q2351" s="213"/>
      <c r="R2351" s="213"/>
      <c r="S2351" s="213"/>
      <c r="T2351" s="214"/>
      <c r="AT2351" s="215" t="s">
        <v>168</v>
      </c>
      <c r="AU2351" s="215" t="s">
        <v>81</v>
      </c>
      <c r="AV2351" s="12" t="s">
        <v>22</v>
      </c>
      <c r="AW2351" s="12" t="s">
        <v>37</v>
      </c>
      <c r="AX2351" s="12" t="s">
        <v>73</v>
      </c>
      <c r="AY2351" s="215" t="s">
        <v>159</v>
      </c>
    </row>
    <row r="2352" spans="2:51" s="13" customFormat="1" ht="27">
      <c r="B2352" s="216"/>
      <c r="C2352" s="217"/>
      <c r="D2352" s="218" t="s">
        <v>168</v>
      </c>
      <c r="E2352" s="219" t="s">
        <v>20</v>
      </c>
      <c r="F2352" s="220" t="s">
        <v>2431</v>
      </c>
      <c r="G2352" s="217"/>
      <c r="H2352" s="221">
        <v>140.02</v>
      </c>
      <c r="I2352" s="222"/>
      <c r="J2352" s="217"/>
      <c r="K2352" s="217"/>
      <c r="L2352" s="223"/>
      <c r="M2352" s="224"/>
      <c r="N2352" s="225"/>
      <c r="O2352" s="225"/>
      <c r="P2352" s="225"/>
      <c r="Q2352" s="225"/>
      <c r="R2352" s="225"/>
      <c r="S2352" s="225"/>
      <c r="T2352" s="226"/>
      <c r="AT2352" s="227" t="s">
        <v>168</v>
      </c>
      <c r="AU2352" s="227" t="s">
        <v>81</v>
      </c>
      <c r="AV2352" s="13" t="s">
        <v>81</v>
      </c>
      <c r="AW2352" s="13" t="s">
        <v>37</v>
      </c>
      <c r="AX2352" s="13" t="s">
        <v>73</v>
      </c>
      <c r="AY2352" s="227" t="s">
        <v>159</v>
      </c>
    </row>
    <row r="2353" spans="2:65" s="1" customFormat="1" ht="22.5" customHeight="1">
      <c r="B2353" s="34"/>
      <c r="C2353" s="228" t="s">
        <v>2432</v>
      </c>
      <c r="D2353" s="228" t="s">
        <v>209</v>
      </c>
      <c r="E2353" s="229" t="s">
        <v>2433</v>
      </c>
      <c r="F2353" s="230" t="s">
        <v>2434</v>
      </c>
      <c r="G2353" s="231" t="s">
        <v>489</v>
      </c>
      <c r="H2353" s="232">
        <v>377.17</v>
      </c>
      <c r="I2353" s="233"/>
      <c r="J2353" s="234">
        <f>ROUND(I2353*H2353,2)</f>
        <v>0</v>
      </c>
      <c r="K2353" s="230" t="s">
        <v>20</v>
      </c>
      <c r="L2353" s="235"/>
      <c r="M2353" s="236" t="s">
        <v>20</v>
      </c>
      <c r="N2353" s="237" t="s">
        <v>44</v>
      </c>
      <c r="O2353" s="35"/>
      <c r="P2353" s="201">
        <f>O2353*H2353</f>
        <v>0</v>
      </c>
      <c r="Q2353" s="201">
        <v>0</v>
      </c>
      <c r="R2353" s="201">
        <f>Q2353*H2353</f>
        <v>0</v>
      </c>
      <c r="S2353" s="201">
        <v>0</v>
      </c>
      <c r="T2353" s="202">
        <f>S2353*H2353</f>
        <v>0</v>
      </c>
      <c r="AR2353" s="17" t="s">
        <v>371</v>
      </c>
      <c r="AT2353" s="17" t="s">
        <v>209</v>
      </c>
      <c r="AU2353" s="17" t="s">
        <v>81</v>
      </c>
      <c r="AY2353" s="17" t="s">
        <v>159</v>
      </c>
      <c r="BE2353" s="203">
        <f>IF(N2353="základní",J2353,0)</f>
        <v>0</v>
      </c>
      <c r="BF2353" s="203">
        <f>IF(N2353="snížená",J2353,0)</f>
        <v>0</v>
      </c>
      <c r="BG2353" s="203">
        <f>IF(N2353="zákl. přenesená",J2353,0)</f>
        <v>0</v>
      </c>
      <c r="BH2353" s="203">
        <f>IF(N2353="sníž. přenesená",J2353,0)</f>
        <v>0</v>
      </c>
      <c r="BI2353" s="203">
        <f>IF(N2353="nulová",J2353,0)</f>
        <v>0</v>
      </c>
      <c r="BJ2353" s="17" t="s">
        <v>22</v>
      </c>
      <c r="BK2353" s="203">
        <f>ROUND(I2353*H2353,2)</f>
        <v>0</v>
      </c>
      <c r="BL2353" s="17" t="s">
        <v>255</v>
      </c>
      <c r="BM2353" s="17" t="s">
        <v>2435</v>
      </c>
    </row>
    <row r="2354" spans="2:65" s="1" customFormat="1" ht="22.5" customHeight="1">
      <c r="B2354" s="34"/>
      <c r="C2354" s="192" t="s">
        <v>2436</v>
      </c>
      <c r="D2354" s="192" t="s">
        <v>161</v>
      </c>
      <c r="E2354" s="193" t="s">
        <v>2437</v>
      </c>
      <c r="F2354" s="194" t="s">
        <v>2438</v>
      </c>
      <c r="G2354" s="195" t="s">
        <v>235</v>
      </c>
      <c r="H2354" s="196">
        <v>284.94</v>
      </c>
      <c r="I2354" s="197"/>
      <c r="J2354" s="198">
        <f>ROUND(I2354*H2354,2)</f>
        <v>0</v>
      </c>
      <c r="K2354" s="194" t="s">
        <v>165</v>
      </c>
      <c r="L2354" s="54"/>
      <c r="M2354" s="199" t="s">
        <v>20</v>
      </c>
      <c r="N2354" s="200" t="s">
        <v>44</v>
      </c>
      <c r="O2354" s="35"/>
      <c r="P2354" s="201">
        <f>O2354*H2354</f>
        <v>0</v>
      </c>
      <c r="Q2354" s="201">
        <v>0</v>
      </c>
      <c r="R2354" s="201">
        <f>Q2354*H2354</f>
        <v>0</v>
      </c>
      <c r="S2354" s="201">
        <v>0</v>
      </c>
      <c r="T2354" s="202">
        <f>S2354*H2354</f>
        <v>0</v>
      </c>
      <c r="AR2354" s="17" t="s">
        <v>255</v>
      </c>
      <c r="AT2354" s="17" t="s">
        <v>161</v>
      </c>
      <c r="AU2354" s="17" t="s">
        <v>81</v>
      </c>
      <c r="AY2354" s="17" t="s">
        <v>159</v>
      </c>
      <c r="BE2354" s="203">
        <f>IF(N2354="základní",J2354,0)</f>
        <v>0</v>
      </c>
      <c r="BF2354" s="203">
        <f>IF(N2354="snížená",J2354,0)</f>
        <v>0</v>
      </c>
      <c r="BG2354" s="203">
        <f>IF(N2354="zákl. přenesená",J2354,0)</f>
        <v>0</v>
      </c>
      <c r="BH2354" s="203">
        <f>IF(N2354="sníž. přenesená",J2354,0)</f>
        <v>0</v>
      </c>
      <c r="BI2354" s="203">
        <f>IF(N2354="nulová",J2354,0)</f>
        <v>0</v>
      </c>
      <c r="BJ2354" s="17" t="s">
        <v>22</v>
      </c>
      <c r="BK2354" s="203">
        <f>ROUND(I2354*H2354,2)</f>
        <v>0</v>
      </c>
      <c r="BL2354" s="17" t="s">
        <v>255</v>
      </c>
      <c r="BM2354" s="17" t="s">
        <v>2439</v>
      </c>
    </row>
    <row r="2355" spans="2:51" s="12" customFormat="1" ht="13.5">
      <c r="B2355" s="204"/>
      <c r="C2355" s="205"/>
      <c r="D2355" s="206" t="s">
        <v>168</v>
      </c>
      <c r="E2355" s="207" t="s">
        <v>20</v>
      </c>
      <c r="F2355" s="208" t="s">
        <v>2427</v>
      </c>
      <c r="G2355" s="205"/>
      <c r="H2355" s="209" t="s">
        <v>20</v>
      </c>
      <c r="I2355" s="210"/>
      <c r="J2355" s="205"/>
      <c r="K2355" s="205"/>
      <c r="L2355" s="211"/>
      <c r="M2355" s="212"/>
      <c r="N2355" s="213"/>
      <c r="O2355" s="213"/>
      <c r="P2355" s="213"/>
      <c r="Q2355" s="213"/>
      <c r="R2355" s="213"/>
      <c r="S2355" s="213"/>
      <c r="T2355" s="214"/>
      <c r="AT2355" s="215" t="s">
        <v>168</v>
      </c>
      <c r="AU2355" s="215" t="s">
        <v>81</v>
      </c>
      <c r="AV2355" s="12" t="s">
        <v>22</v>
      </c>
      <c r="AW2355" s="12" t="s">
        <v>37</v>
      </c>
      <c r="AX2355" s="12" t="s">
        <v>73</v>
      </c>
      <c r="AY2355" s="215" t="s">
        <v>159</v>
      </c>
    </row>
    <row r="2356" spans="2:51" s="12" customFormat="1" ht="13.5">
      <c r="B2356" s="204"/>
      <c r="C2356" s="205"/>
      <c r="D2356" s="206" t="s">
        <v>168</v>
      </c>
      <c r="E2356" s="207" t="s">
        <v>20</v>
      </c>
      <c r="F2356" s="208" t="s">
        <v>170</v>
      </c>
      <c r="G2356" s="205"/>
      <c r="H2356" s="209" t="s">
        <v>20</v>
      </c>
      <c r="I2356" s="210"/>
      <c r="J2356" s="205"/>
      <c r="K2356" s="205"/>
      <c r="L2356" s="211"/>
      <c r="M2356" s="212"/>
      <c r="N2356" s="213"/>
      <c r="O2356" s="213"/>
      <c r="P2356" s="213"/>
      <c r="Q2356" s="213"/>
      <c r="R2356" s="213"/>
      <c r="S2356" s="213"/>
      <c r="T2356" s="214"/>
      <c r="AT2356" s="215" t="s">
        <v>168</v>
      </c>
      <c r="AU2356" s="215" t="s">
        <v>81</v>
      </c>
      <c r="AV2356" s="12" t="s">
        <v>22</v>
      </c>
      <c r="AW2356" s="12" t="s">
        <v>37</v>
      </c>
      <c r="AX2356" s="12" t="s">
        <v>73</v>
      </c>
      <c r="AY2356" s="215" t="s">
        <v>159</v>
      </c>
    </row>
    <row r="2357" spans="2:51" s="13" customFormat="1" ht="13.5">
      <c r="B2357" s="216"/>
      <c r="C2357" s="217"/>
      <c r="D2357" s="218" t="s">
        <v>168</v>
      </c>
      <c r="E2357" s="219" t="s">
        <v>20</v>
      </c>
      <c r="F2357" s="220" t="s">
        <v>2440</v>
      </c>
      <c r="G2357" s="217"/>
      <c r="H2357" s="221">
        <v>284.94</v>
      </c>
      <c r="I2357" s="222"/>
      <c r="J2357" s="217"/>
      <c r="K2357" s="217"/>
      <c r="L2357" s="223"/>
      <c r="M2357" s="224"/>
      <c r="N2357" s="225"/>
      <c r="O2357" s="225"/>
      <c r="P2357" s="225"/>
      <c r="Q2357" s="225"/>
      <c r="R2357" s="225"/>
      <c r="S2357" s="225"/>
      <c r="T2357" s="226"/>
      <c r="AT2357" s="227" t="s">
        <v>168</v>
      </c>
      <c r="AU2357" s="227" t="s">
        <v>81</v>
      </c>
      <c r="AV2357" s="13" t="s">
        <v>81</v>
      </c>
      <c r="AW2357" s="13" t="s">
        <v>37</v>
      </c>
      <c r="AX2357" s="13" t="s">
        <v>73</v>
      </c>
      <c r="AY2357" s="227" t="s">
        <v>159</v>
      </c>
    </row>
    <row r="2358" spans="2:65" s="1" customFormat="1" ht="22.5" customHeight="1">
      <c r="B2358" s="34"/>
      <c r="C2358" s="192" t="s">
        <v>2441</v>
      </c>
      <c r="D2358" s="192" t="s">
        <v>161</v>
      </c>
      <c r="E2358" s="193" t="s">
        <v>2442</v>
      </c>
      <c r="F2358" s="194" t="s">
        <v>2443</v>
      </c>
      <c r="G2358" s="195" t="s">
        <v>235</v>
      </c>
      <c r="H2358" s="196">
        <v>67.793</v>
      </c>
      <c r="I2358" s="197"/>
      <c r="J2358" s="198">
        <f>ROUND(I2358*H2358,2)</f>
        <v>0</v>
      </c>
      <c r="K2358" s="194" t="s">
        <v>165</v>
      </c>
      <c r="L2358" s="54"/>
      <c r="M2358" s="199" t="s">
        <v>20</v>
      </c>
      <c r="N2358" s="200" t="s">
        <v>44</v>
      </c>
      <c r="O2358" s="35"/>
      <c r="P2358" s="201">
        <f>O2358*H2358</f>
        <v>0</v>
      </c>
      <c r="Q2358" s="201">
        <v>0</v>
      </c>
      <c r="R2358" s="201">
        <f>Q2358*H2358</f>
        <v>0</v>
      </c>
      <c r="S2358" s="201">
        <v>0</v>
      </c>
      <c r="T2358" s="202">
        <f>S2358*H2358</f>
        <v>0</v>
      </c>
      <c r="AR2358" s="17" t="s">
        <v>255</v>
      </c>
      <c r="AT2358" s="17" t="s">
        <v>161</v>
      </c>
      <c r="AU2358" s="17" t="s">
        <v>81</v>
      </c>
      <c r="AY2358" s="17" t="s">
        <v>159</v>
      </c>
      <c r="BE2358" s="203">
        <f>IF(N2358="základní",J2358,0)</f>
        <v>0</v>
      </c>
      <c r="BF2358" s="203">
        <f>IF(N2358="snížená",J2358,0)</f>
        <v>0</v>
      </c>
      <c r="BG2358" s="203">
        <f>IF(N2358="zákl. přenesená",J2358,0)</f>
        <v>0</v>
      </c>
      <c r="BH2358" s="203">
        <f>IF(N2358="sníž. přenesená",J2358,0)</f>
        <v>0</v>
      </c>
      <c r="BI2358" s="203">
        <f>IF(N2358="nulová",J2358,0)</f>
        <v>0</v>
      </c>
      <c r="BJ2358" s="17" t="s">
        <v>22</v>
      </c>
      <c r="BK2358" s="203">
        <f>ROUND(I2358*H2358,2)</f>
        <v>0</v>
      </c>
      <c r="BL2358" s="17" t="s">
        <v>255</v>
      </c>
      <c r="BM2358" s="17" t="s">
        <v>2444</v>
      </c>
    </row>
    <row r="2359" spans="2:51" s="12" customFormat="1" ht="13.5">
      <c r="B2359" s="204"/>
      <c r="C2359" s="205"/>
      <c r="D2359" s="206" t="s">
        <v>168</v>
      </c>
      <c r="E2359" s="207" t="s">
        <v>20</v>
      </c>
      <c r="F2359" s="208" t="s">
        <v>2427</v>
      </c>
      <c r="G2359" s="205"/>
      <c r="H2359" s="209" t="s">
        <v>20</v>
      </c>
      <c r="I2359" s="210"/>
      <c r="J2359" s="205"/>
      <c r="K2359" s="205"/>
      <c r="L2359" s="211"/>
      <c r="M2359" s="212"/>
      <c r="N2359" s="213"/>
      <c r="O2359" s="213"/>
      <c r="P2359" s="213"/>
      <c r="Q2359" s="213"/>
      <c r="R2359" s="213"/>
      <c r="S2359" s="213"/>
      <c r="T2359" s="214"/>
      <c r="AT2359" s="215" t="s">
        <v>168</v>
      </c>
      <c r="AU2359" s="215" t="s">
        <v>81</v>
      </c>
      <c r="AV2359" s="12" t="s">
        <v>22</v>
      </c>
      <c r="AW2359" s="12" t="s">
        <v>37</v>
      </c>
      <c r="AX2359" s="12" t="s">
        <v>73</v>
      </c>
      <c r="AY2359" s="215" t="s">
        <v>159</v>
      </c>
    </row>
    <row r="2360" spans="2:51" s="12" customFormat="1" ht="13.5">
      <c r="B2360" s="204"/>
      <c r="C2360" s="205"/>
      <c r="D2360" s="206" t="s">
        <v>168</v>
      </c>
      <c r="E2360" s="207" t="s">
        <v>20</v>
      </c>
      <c r="F2360" s="208" t="s">
        <v>170</v>
      </c>
      <c r="G2360" s="205"/>
      <c r="H2360" s="209" t="s">
        <v>20</v>
      </c>
      <c r="I2360" s="210"/>
      <c r="J2360" s="205"/>
      <c r="K2360" s="205"/>
      <c r="L2360" s="211"/>
      <c r="M2360" s="212"/>
      <c r="N2360" s="213"/>
      <c r="O2360" s="213"/>
      <c r="P2360" s="213"/>
      <c r="Q2360" s="213"/>
      <c r="R2360" s="213"/>
      <c r="S2360" s="213"/>
      <c r="T2360" s="214"/>
      <c r="AT2360" s="215" t="s">
        <v>168</v>
      </c>
      <c r="AU2360" s="215" t="s">
        <v>81</v>
      </c>
      <c r="AV2360" s="12" t="s">
        <v>22</v>
      </c>
      <c r="AW2360" s="12" t="s">
        <v>37</v>
      </c>
      <c r="AX2360" s="12" t="s">
        <v>73</v>
      </c>
      <c r="AY2360" s="215" t="s">
        <v>159</v>
      </c>
    </row>
    <row r="2361" spans="2:51" s="13" customFormat="1" ht="13.5">
      <c r="B2361" s="216"/>
      <c r="C2361" s="217"/>
      <c r="D2361" s="218" t="s">
        <v>168</v>
      </c>
      <c r="E2361" s="219" t="s">
        <v>20</v>
      </c>
      <c r="F2361" s="220" t="s">
        <v>2445</v>
      </c>
      <c r="G2361" s="217"/>
      <c r="H2361" s="221">
        <v>67.793</v>
      </c>
      <c r="I2361" s="222"/>
      <c r="J2361" s="217"/>
      <c r="K2361" s="217"/>
      <c r="L2361" s="223"/>
      <c r="M2361" s="224"/>
      <c r="N2361" s="225"/>
      <c r="O2361" s="225"/>
      <c r="P2361" s="225"/>
      <c r="Q2361" s="225"/>
      <c r="R2361" s="225"/>
      <c r="S2361" s="225"/>
      <c r="T2361" s="226"/>
      <c r="AT2361" s="227" t="s">
        <v>168</v>
      </c>
      <c r="AU2361" s="227" t="s">
        <v>81</v>
      </c>
      <c r="AV2361" s="13" t="s">
        <v>81</v>
      </c>
      <c r="AW2361" s="13" t="s">
        <v>37</v>
      </c>
      <c r="AX2361" s="13" t="s">
        <v>73</v>
      </c>
      <c r="AY2361" s="227" t="s">
        <v>159</v>
      </c>
    </row>
    <row r="2362" spans="2:65" s="1" customFormat="1" ht="22.5" customHeight="1">
      <c r="B2362" s="34"/>
      <c r="C2362" s="228" t="s">
        <v>2446</v>
      </c>
      <c r="D2362" s="228" t="s">
        <v>209</v>
      </c>
      <c r="E2362" s="229" t="s">
        <v>2447</v>
      </c>
      <c r="F2362" s="230" t="s">
        <v>2448</v>
      </c>
      <c r="G2362" s="231" t="s">
        <v>235</v>
      </c>
      <c r="H2362" s="232">
        <v>352.733</v>
      </c>
      <c r="I2362" s="233"/>
      <c r="J2362" s="234">
        <f>ROUND(I2362*H2362,2)</f>
        <v>0</v>
      </c>
      <c r="K2362" s="230" t="s">
        <v>165</v>
      </c>
      <c r="L2362" s="235"/>
      <c r="M2362" s="236" t="s">
        <v>20</v>
      </c>
      <c r="N2362" s="237" t="s">
        <v>44</v>
      </c>
      <c r="O2362" s="35"/>
      <c r="P2362" s="201">
        <f>O2362*H2362</f>
        <v>0</v>
      </c>
      <c r="Q2362" s="201">
        <v>1E-06</v>
      </c>
      <c r="R2362" s="201">
        <f>Q2362*H2362</f>
        <v>0.000352733</v>
      </c>
      <c r="S2362" s="201">
        <v>0</v>
      </c>
      <c r="T2362" s="202">
        <f>S2362*H2362</f>
        <v>0</v>
      </c>
      <c r="AR2362" s="17" t="s">
        <v>371</v>
      </c>
      <c r="AT2362" s="17" t="s">
        <v>209</v>
      </c>
      <c r="AU2362" s="17" t="s">
        <v>81</v>
      </c>
      <c r="AY2362" s="17" t="s">
        <v>159</v>
      </c>
      <c r="BE2362" s="203">
        <f>IF(N2362="základní",J2362,0)</f>
        <v>0</v>
      </c>
      <c r="BF2362" s="203">
        <f>IF(N2362="snížená",J2362,0)</f>
        <v>0</v>
      </c>
      <c r="BG2362" s="203">
        <f>IF(N2362="zákl. přenesená",J2362,0)</f>
        <v>0</v>
      </c>
      <c r="BH2362" s="203">
        <f>IF(N2362="sníž. přenesená",J2362,0)</f>
        <v>0</v>
      </c>
      <c r="BI2362" s="203">
        <f>IF(N2362="nulová",J2362,0)</f>
        <v>0</v>
      </c>
      <c r="BJ2362" s="17" t="s">
        <v>22</v>
      </c>
      <c r="BK2362" s="203">
        <f>ROUND(I2362*H2362,2)</f>
        <v>0</v>
      </c>
      <c r="BL2362" s="17" t="s">
        <v>255</v>
      </c>
      <c r="BM2362" s="17" t="s">
        <v>2449</v>
      </c>
    </row>
    <row r="2363" spans="2:65" s="1" customFormat="1" ht="44.25" customHeight="1">
      <c r="B2363" s="34"/>
      <c r="C2363" s="192" t="s">
        <v>2450</v>
      </c>
      <c r="D2363" s="192" t="s">
        <v>161</v>
      </c>
      <c r="E2363" s="193" t="s">
        <v>2451</v>
      </c>
      <c r="F2363" s="194" t="s">
        <v>2452</v>
      </c>
      <c r="G2363" s="195" t="s">
        <v>235</v>
      </c>
      <c r="H2363" s="196">
        <v>1158.55</v>
      </c>
      <c r="I2363" s="197"/>
      <c r="J2363" s="198">
        <f>ROUND(I2363*H2363,2)</f>
        <v>0</v>
      </c>
      <c r="K2363" s="194" t="s">
        <v>20</v>
      </c>
      <c r="L2363" s="54"/>
      <c r="M2363" s="199" t="s">
        <v>20</v>
      </c>
      <c r="N2363" s="200" t="s">
        <v>44</v>
      </c>
      <c r="O2363" s="35"/>
      <c r="P2363" s="201">
        <f>O2363*H2363</f>
        <v>0</v>
      </c>
      <c r="Q2363" s="201">
        <v>0</v>
      </c>
      <c r="R2363" s="201">
        <f>Q2363*H2363</f>
        <v>0</v>
      </c>
      <c r="S2363" s="201">
        <v>0</v>
      </c>
      <c r="T2363" s="202">
        <f>S2363*H2363</f>
        <v>0</v>
      </c>
      <c r="AR2363" s="17" t="s">
        <v>255</v>
      </c>
      <c r="AT2363" s="17" t="s">
        <v>161</v>
      </c>
      <c r="AU2363" s="17" t="s">
        <v>81</v>
      </c>
      <c r="AY2363" s="17" t="s">
        <v>159</v>
      </c>
      <c r="BE2363" s="203">
        <f>IF(N2363="základní",J2363,0)</f>
        <v>0</v>
      </c>
      <c r="BF2363" s="203">
        <f>IF(N2363="snížená",J2363,0)</f>
        <v>0</v>
      </c>
      <c r="BG2363" s="203">
        <f>IF(N2363="zákl. přenesená",J2363,0)</f>
        <v>0</v>
      </c>
      <c r="BH2363" s="203">
        <f>IF(N2363="sníž. přenesená",J2363,0)</f>
        <v>0</v>
      </c>
      <c r="BI2363" s="203">
        <f>IF(N2363="nulová",J2363,0)</f>
        <v>0</v>
      </c>
      <c r="BJ2363" s="17" t="s">
        <v>22</v>
      </c>
      <c r="BK2363" s="203">
        <f>ROUND(I2363*H2363,2)</f>
        <v>0</v>
      </c>
      <c r="BL2363" s="17" t="s">
        <v>255</v>
      </c>
      <c r="BM2363" s="17" t="s">
        <v>2453</v>
      </c>
    </row>
    <row r="2364" spans="2:51" s="12" customFormat="1" ht="27">
      <c r="B2364" s="204"/>
      <c r="C2364" s="205"/>
      <c r="D2364" s="206" t="s">
        <v>168</v>
      </c>
      <c r="E2364" s="207" t="s">
        <v>20</v>
      </c>
      <c r="F2364" s="208" t="s">
        <v>2454</v>
      </c>
      <c r="G2364" s="205"/>
      <c r="H2364" s="209" t="s">
        <v>20</v>
      </c>
      <c r="I2364" s="210"/>
      <c r="J2364" s="205"/>
      <c r="K2364" s="205"/>
      <c r="L2364" s="211"/>
      <c r="M2364" s="212"/>
      <c r="N2364" s="213"/>
      <c r="O2364" s="213"/>
      <c r="P2364" s="213"/>
      <c r="Q2364" s="213"/>
      <c r="R2364" s="213"/>
      <c r="S2364" s="213"/>
      <c r="T2364" s="214"/>
      <c r="AT2364" s="215" t="s">
        <v>168</v>
      </c>
      <c r="AU2364" s="215" t="s">
        <v>81</v>
      </c>
      <c r="AV2364" s="12" t="s">
        <v>22</v>
      </c>
      <c r="AW2364" s="12" t="s">
        <v>37</v>
      </c>
      <c r="AX2364" s="12" t="s">
        <v>73</v>
      </c>
      <c r="AY2364" s="215" t="s">
        <v>159</v>
      </c>
    </row>
    <row r="2365" spans="2:51" s="12" customFormat="1" ht="13.5">
      <c r="B2365" s="204"/>
      <c r="C2365" s="205"/>
      <c r="D2365" s="206" t="s">
        <v>168</v>
      </c>
      <c r="E2365" s="207" t="s">
        <v>20</v>
      </c>
      <c r="F2365" s="208" t="s">
        <v>2286</v>
      </c>
      <c r="G2365" s="205"/>
      <c r="H2365" s="209" t="s">
        <v>20</v>
      </c>
      <c r="I2365" s="210"/>
      <c r="J2365" s="205"/>
      <c r="K2365" s="205"/>
      <c r="L2365" s="211"/>
      <c r="M2365" s="212"/>
      <c r="N2365" s="213"/>
      <c r="O2365" s="213"/>
      <c r="P2365" s="213"/>
      <c r="Q2365" s="213"/>
      <c r="R2365" s="213"/>
      <c r="S2365" s="213"/>
      <c r="T2365" s="214"/>
      <c r="AT2365" s="215" t="s">
        <v>168</v>
      </c>
      <c r="AU2365" s="215" t="s">
        <v>81</v>
      </c>
      <c r="AV2365" s="12" t="s">
        <v>22</v>
      </c>
      <c r="AW2365" s="12" t="s">
        <v>37</v>
      </c>
      <c r="AX2365" s="12" t="s">
        <v>73</v>
      </c>
      <c r="AY2365" s="215" t="s">
        <v>159</v>
      </c>
    </row>
    <row r="2366" spans="2:51" s="12" customFormat="1" ht="13.5">
      <c r="B2366" s="204"/>
      <c r="C2366" s="205"/>
      <c r="D2366" s="206" t="s">
        <v>168</v>
      </c>
      <c r="E2366" s="207" t="s">
        <v>20</v>
      </c>
      <c r="F2366" s="208" t="s">
        <v>170</v>
      </c>
      <c r="G2366" s="205"/>
      <c r="H2366" s="209" t="s">
        <v>20</v>
      </c>
      <c r="I2366" s="210"/>
      <c r="J2366" s="205"/>
      <c r="K2366" s="205"/>
      <c r="L2366" s="211"/>
      <c r="M2366" s="212"/>
      <c r="N2366" s="213"/>
      <c r="O2366" s="213"/>
      <c r="P2366" s="213"/>
      <c r="Q2366" s="213"/>
      <c r="R2366" s="213"/>
      <c r="S2366" s="213"/>
      <c r="T2366" s="214"/>
      <c r="AT2366" s="215" t="s">
        <v>168</v>
      </c>
      <c r="AU2366" s="215" t="s">
        <v>81</v>
      </c>
      <c r="AV2366" s="12" t="s">
        <v>22</v>
      </c>
      <c r="AW2366" s="12" t="s">
        <v>37</v>
      </c>
      <c r="AX2366" s="12" t="s">
        <v>73</v>
      </c>
      <c r="AY2366" s="215" t="s">
        <v>159</v>
      </c>
    </row>
    <row r="2367" spans="2:51" s="12" customFormat="1" ht="13.5">
      <c r="B2367" s="204"/>
      <c r="C2367" s="205"/>
      <c r="D2367" s="206" t="s">
        <v>168</v>
      </c>
      <c r="E2367" s="207" t="s">
        <v>20</v>
      </c>
      <c r="F2367" s="208" t="s">
        <v>2455</v>
      </c>
      <c r="G2367" s="205"/>
      <c r="H2367" s="209" t="s">
        <v>20</v>
      </c>
      <c r="I2367" s="210"/>
      <c r="J2367" s="205"/>
      <c r="K2367" s="205"/>
      <c r="L2367" s="211"/>
      <c r="M2367" s="212"/>
      <c r="N2367" s="213"/>
      <c r="O2367" s="213"/>
      <c r="P2367" s="213"/>
      <c r="Q2367" s="213"/>
      <c r="R2367" s="213"/>
      <c r="S2367" s="213"/>
      <c r="T2367" s="214"/>
      <c r="AT2367" s="215" t="s">
        <v>168</v>
      </c>
      <c r="AU2367" s="215" t="s">
        <v>81</v>
      </c>
      <c r="AV2367" s="12" t="s">
        <v>22</v>
      </c>
      <c r="AW2367" s="12" t="s">
        <v>37</v>
      </c>
      <c r="AX2367" s="12" t="s">
        <v>73</v>
      </c>
      <c r="AY2367" s="215" t="s">
        <v>159</v>
      </c>
    </row>
    <row r="2368" spans="2:51" s="12" customFormat="1" ht="13.5">
      <c r="B2368" s="204"/>
      <c r="C2368" s="205"/>
      <c r="D2368" s="206" t="s">
        <v>168</v>
      </c>
      <c r="E2368" s="207" t="s">
        <v>20</v>
      </c>
      <c r="F2368" s="208" t="s">
        <v>170</v>
      </c>
      <c r="G2368" s="205"/>
      <c r="H2368" s="209" t="s">
        <v>20</v>
      </c>
      <c r="I2368" s="210"/>
      <c r="J2368" s="205"/>
      <c r="K2368" s="205"/>
      <c r="L2368" s="211"/>
      <c r="M2368" s="212"/>
      <c r="N2368" s="213"/>
      <c r="O2368" s="213"/>
      <c r="P2368" s="213"/>
      <c r="Q2368" s="213"/>
      <c r="R2368" s="213"/>
      <c r="S2368" s="213"/>
      <c r="T2368" s="214"/>
      <c r="AT2368" s="215" t="s">
        <v>168</v>
      </c>
      <c r="AU2368" s="215" t="s">
        <v>81</v>
      </c>
      <c r="AV2368" s="12" t="s">
        <v>22</v>
      </c>
      <c r="AW2368" s="12" t="s">
        <v>37</v>
      </c>
      <c r="AX2368" s="12" t="s">
        <v>73</v>
      </c>
      <c r="AY2368" s="215" t="s">
        <v>159</v>
      </c>
    </row>
    <row r="2369" spans="2:51" s="12" customFormat="1" ht="13.5">
      <c r="B2369" s="204"/>
      <c r="C2369" s="205"/>
      <c r="D2369" s="206" t="s">
        <v>168</v>
      </c>
      <c r="E2369" s="207" t="s">
        <v>20</v>
      </c>
      <c r="F2369" s="208" t="s">
        <v>623</v>
      </c>
      <c r="G2369" s="205"/>
      <c r="H2369" s="209" t="s">
        <v>20</v>
      </c>
      <c r="I2369" s="210"/>
      <c r="J2369" s="205"/>
      <c r="K2369" s="205"/>
      <c r="L2369" s="211"/>
      <c r="M2369" s="212"/>
      <c r="N2369" s="213"/>
      <c r="O2369" s="213"/>
      <c r="P2369" s="213"/>
      <c r="Q2369" s="213"/>
      <c r="R2369" s="213"/>
      <c r="S2369" s="213"/>
      <c r="T2369" s="214"/>
      <c r="AT2369" s="215" t="s">
        <v>168</v>
      </c>
      <c r="AU2369" s="215" t="s">
        <v>81</v>
      </c>
      <c r="AV2369" s="12" t="s">
        <v>22</v>
      </c>
      <c r="AW2369" s="12" t="s">
        <v>37</v>
      </c>
      <c r="AX2369" s="12" t="s">
        <v>73</v>
      </c>
      <c r="AY2369" s="215" t="s">
        <v>159</v>
      </c>
    </row>
    <row r="2370" spans="2:51" s="13" customFormat="1" ht="13.5">
      <c r="B2370" s="216"/>
      <c r="C2370" s="217"/>
      <c r="D2370" s="206" t="s">
        <v>168</v>
      </c>
      <c r="E2370" s="240" t="s">
        <v>20</v>
      </c>
      <c r="F2370" s="238" t="s">
        <v>2456</v>
      </c>
      <c r="G2370" s="217"/>
      <c r="H2370" s="239">
        <v>201.096</v>
      </c>
      <c r="I2370" s="222"/>
      <c r="J2370" s="217"/>
      <c r="K2370" s="217"/>
      <c r="L2370" s="223"/>
      <c r="M2370" s="224"/>
      <c r="N2370" s="225"/>
      <c r="O2370" s="225"/>
      <c r="P2370" s="225"/>
      <c r="Q2370" s="225"/>
      <c r="R2370" s="225"/>
      <c r="S2370" s="225"/>
      <c r="T2370" s="226"/>
      <c r="AT2370" s="227" t="s">
        <v>168</v>
      </c>
      <c r="AU2370" s="227" t="s">
        <v>81</v>
      </c>
      <c r="AV2370" s="13" t="s">
        <v>81</v>
      </c>
      <c r="AW2370" s="13" t="s">
        <v>37</v>
      </c>
      <c r="AX2370" s="13" t="s">
        <v>73</v>
      </c>
      <c r="AY2370" s="227" t="s">
        <v>159</v>
      </c>
    </row>
    <row r="2371" spans="2:51" s="13" customFormat="1" ht="13.5">
      <c r="B2371" s="216"/>
      <c r="C2371" s="217"/>
      <c r="D2371" s="206" t="s">
        <v>168</v>
      </c>
      <c r="E2371" s="240" t="s">
        <v>20</v>
      </c>
      <c r="F2371" s="238" t="s">
        <v>2457</v>
      </c>
      <c r="G2371" s="217"/>
      <c r="H2371" s="239">
        <v>27.36</v>
      </c>
      <c r="I2371" s="222"/>
      <c r="J2371" s="217"/>
      <c r="K2371" s="217"/>
      <c r="L2371" s="223"/>
      <c r="M2371" s="224"/>
      <c r="N2371" s="225"/>
      <c r="O2371" s="225"/>
      <c r="P2371" s="225"/>
      <c r="Q2371" s="225"/>
      <c r="R2371" s="225"/>
      <c r="S2371" s="225"/>
      <c r="T2371" s="226"/>
      <c r="AT2371" s="227" t="s">
        <v>168</v>
      </c>
      <c r="AU2371" s="227" t="s">
        <v>81</v>
      </c>
      <c r="AV2371" s="13" t="s">
        <v>81</v>
      </c>
      <c r="AW2371" s="13" t="s">
        <v>37</v>
      </c>
      <c r="AX2371" s="13" t="s">
        <v>73</v>
      </c>
      <c r="AY2371" s="227" t="s">
        <v>159</v>
      </c>
    </row>
    <row r="2372" spans="2:51" s="12" customFormat="1" ht="13.5">
      <c r="B2372" s="204"/>
      <c r="C2372" s="205"/>
      <c r="D2372" s="206" t="s">
        <v>168</v>
      </c>
      <c r="E2372" s="207" t="s">
        <v>20</v>
      </c>
      <c r="F2372" s="208" t="s">
        <v>627</v>
      </c>
      <c r="G2372" s="205"/>
      <c r="H2372" s="209" t="s">
        <v>20</v>
      </c>
      <c r="I2372" s="210"/>
      <c r="J2372" s="205"/>
      <c r="K2372" s="205"/>
      <c r="L2372" s="211"/>
      <c r="M2372" s="212"/>
      <c r="N2372" s="213"/>
      <c r="O2372" s="213"/>
      <c r="P2372" s="213"/>
      <c r="Q2372" s="213"/>
      <c r="R2372" s="213"/>
      <c r="S2372" s="213"/>
      <c r="T2372" s="214"/>
      <c r="AT2372" s="215" t="s">
        <v>168</v>
      </c>
      <c r="AU2372" s="215" t="s">
        <v>81</v>
      </c>
      <c r="AV2372" s="12" t="s">
        <v>22</v>
      </c>
      <c r="AW2372" s="12" t="s">
        <v>37</v>
      </c>
      <c r="AX2372" s="12" t="s">
        <v>73</v>
      </c>
      <c r="AY2372" s="215" t="s">
        <v>159</v>
      </c>
    </row>
    <row r="2373" spans="2:51" s="13" customFormat="1" ht="13.5">
      <c r="B2373" s="216"/>
      <c r="C2373" s="217"/>
      <c r="D2373" s="206" t="s">
        <v>168</v>
      </c>
      <c r="E2373" s="240" t="s">
        <v>20</v>
      </c>
      <c r="F2373" s="238" t="s">
        <v>2458</v>
      </c>
      <c r="G2373" s="217"/>
      <c r="H2373" s="239">
        <v>104.845</v>
      </c>
      <c r="I2373" s="222"/>
      <c r="J2373" s="217"/>
      <c r="K2373" s="217"/>
      <c r="L2373" s="223"/>
      <c r="M2373" s="224"/>
      <c r="N2373" s="225"/>
      <c r="O2373" s="225"/>
      <c r="P2373" s="225"/>
      <c r="Q2373" s="225"/>
      <c r="R2373" s="225"/>
      <c r="S2373" s="225"/>
      <c r="T2373" s="226"/>
      <c r="AT2373" s="227" t="s">
        <v>168</v>
      </c>
      <c r="AU2373" s="227" t="s">
        <v>81</v>
      </c>
      <c r="AV2373" s="13" t="s">
        <v>81</v>
      </c>
      <c r="AW2373" s="13" t="s">
        <v>37</v>
      </c>
      <c r="AX2373" s="13" t="s">
        <v>73</v>
      </c>
      <c r="AY2373" s="227" t="s">
        <v>159</v>
      </c>
    </row>
    <row r="2374" spans="2:51" s="13" customFormat="1" ht="13.5">
      <c r="B2374" s="216"/>
      <c r="C2374" s="217"/>
      <c r="D2374" s="206" t="s">
        <v>168</v>
      </c>
      <c r="E2374" s="240" t="s">
        <v>20</v>
      </c>
      <c r="F2374" s="238" t="s">
        <v>2459</v>
      </c>
      <c r="G2374" s="217"/>
      <c r="H2374" s="239">
        <v>168.084</v>
      </c>
      <c r="I2374" s="222"/>
      <c r="J2374" s="217"/>
      <c r="K2374" s="217"/>
      <c r="L2374" s="223"/>
      <c r="M2374" s="224"/>
      <c r="N2374" s="225"/>
      <c r="O2374" s="225"/>
      <c r="P2374" s="225"/>
      <c r="Q2374" s="225"/>
      <c r="R2374" s="225"/>
      <c r="S2374" s="225"/>
      <c r="T2374" s="226"/>
      <c r="AT2374" s="227" t="s">
        <v>168</v>
      </c>
      <c r="AU2374" s="227" t="s">
        <v>81</v>
      </c>
      <c r="AV2374" s="13" t="s">
        <v>81</v>
      </c>
      <c r="AW2374" s="13" t="s">
        <v>37</v>
      </c>
      <c r="AX2374" s="13" t="s">
        <v>73</v>
      </c>
      <c r="AY2374" s="227" t="s">
        <v>159</v>
      </c>
    </row>
    <row r="2375" spans="2:51" s="12" customFormat="1" ht="13.5">
      <c r="B2375" s="204"/>
      <c r="C2375" s="205"/>
      <c r="D2375" s="206" t="s">
        <v>168</v>
      </c>
      <c r="E2375" s="207" t="s">
        <v>20</v>
      </c>
      <c r="F2375" s="208" t="s">
        <v>630</v>
      </c>
      <c r="G2375" s="205"/>
      <c r="H2375" s="209" t="s">
        <v>20</v>
      </c>
      <c r="I2375" s="210"/>
      <c r="J2375" s="205"/>
      <c r="K2375" s="205"/>
      <c r="L2375" s="211"/>
      <c r="M2375" s="212"/>
      <c r="N2375" s="213"/>
      <c r="O2375" s="213"/>
      <c r="P2375" s="213"/>
      <c r="Q2375" s="213"/>
      <c r="R2375" s="213"/>
      <c r="S2375" s="213"/>
      <c r="T2375" s="214"/>
      <c r="AT2375" s="215" t="s">
        <v>168</v>
      </c>
      <c r="AU2375" s="215" t="s">
        <v>81</v>
      </c>
      <c r="AV2375" s="12" t="s">
        <v>22</v>
      </c>
      <c r="AW2375" s="12" t="s">
        <v>37</v>
      </c>
      <c r="AX2375" s="12" t="s">
        <v>73</v>
      </c>
      <c r="AY2375" s="215" t="s">
        <v>159</v>
      </c>
    </row>
    <row r="2376" spans="2:51" s="13" customFormat="1" ht="27">
      <c r="B2376" s="216"/>
      <c r="C2376" s="217"/>
      <c r="D2376" s="206" t="s">
        <v>168</v>
      </c>
      <c r="E2376" s="240" t="s">
        <v>20</v>
      </c>
      <c r="F2376" s="238" t="s">
        <v>2460</v>
      </c>
      <c r="G2376" s="217"/>
      <c r="H2376" s="239">
        <v>110.364</v>
      </c>
      <c r="I2376" s="222"/>
      <c r="J2376" s="217"/>
      <c r="K2376" s="217"/>
      <c r="L2376" s="223"/>
      <c r="M2376" s="224"/>
      <c r="N2376" s="225"/>
      <c r="O2376" s="225"/>
      <c r="P2376" s="225"/>
      <c r="Q2376" s="225"/>
      <c r="R2376" s="225"/>
      <c r="S2376" s="225"/>
      <c r="T2376" s="226"/>
      <c r="AT2376" s="227" t="s">
        <v>168</v>
      </c>
      <c r="AU2376" s="227" t="s">
        <v>81</v>
      </c>
      <c r="AV2376" s="13" t="s">
        <v>81</v>
      </c>
      <c r="AW2376" s="13" t="s">
        <v>37</v>
      </c>
      <c r="AX2376" s="13" t="s">
        <v>73</v>
      </c>
      <c r="AY2376" s="227" t="s">
        <v>159</v>
      </c>
    </row>
    <row r="2377" spans="2:51" s="13" customFormat="1" ht="13.5">
      <c r="B2377" s="216"/>
      <c r="C2377" s="217"/>
      <c r="D2377" s="206" t="s">
        <v>168</v>
      </c>
      <c r="E2377" s="240" t="s">
        <v>20</v>
      </c>
      <c r="F2377" s="238" t="s">
        <v>2461</v>
      </c>
      <c r="G2377" s="217"/>
      <c r="H2377" s="239">
        <v>158.27</v>
      </c>
      <c r="I2377" s="222"/>
      <c r="J2377" s="217"/>
      <c r="K2377" s="217"/>
      <c r="L2377" s="223"/>
      <c r="M2377" s="224"/>
      <c r="N2377" s="225"/>
      <c r="O2377" s="225"/>
      <c r="P2377" s="225"/>
      <c r="Q2377" s="225"/>
      <c r="R2377" s="225"/>
      <c r="S2377" s="225"/>
      <c r="T2377" s="226"/>
      <c r="AT2377" s="227" t="s">
        <v>168</v>
      </c>
      <c r="AU2377" s="227" t="s">
        <v>81</v>
      </c>
      <c r="AV2377" s="13" t="s">
        <v>81</v>
      </c>
      <c r="AW2377" s="13" t="s">
        <v>37</v>
      </c>
      <c r="AX2377" s="13" t="s">
        <v>73</v>
      </c>
      <c r="AY2377" s="227" t="s">
        <v>159</v>
      </c>
    </row>
    <row r="2378" spans="2:51" s="12" customFormat="1" ht="13.5">
      <c r="B2378" s="204"/>
      <c r="C2378" s="205"/>
      <c r="D2378" s="206" t="s">
        <v>168</v>
      </c>
      <c r="E2378" s="207" t="s">
        <v>20</v>
      </c>
      <c r="F2378" s="208" t="s">
        <v>633</v>
      </c>
      <c r="G2378" s="205"/>
      <c r="H2378" s="209" t="s">
        <v>20</v>
      </c>
      <c r="I2378" s="210"/>
      <c r="J2378" s="205"/>
      <c r="K2378" s="205"/>
      <c r="L2378" s="211"/>
      <c r="M2378" s="212"/>
      <c r="N2378" s="213"/>
      <c r="O2378" s="213"/>
      <c r="P2378" s="213"/>
      <c r="Q2378" s="213"/>
      <c r="R2378" s="213"/>
      <c r="S2378" s="213"/>
      <c r="T2378" s="214"/>
      <c r="AT2378" s="215" t="s">
        <v>168</v>
      </c>
      <c r="AU2378" s="215" t="s">
        <v>81</v>
      </c>
      <c r="AV2378" s="12" t="s">
        <v>22</v>
      </c>
      <c r="AW2378" s="12" t="s">
        <v>37</v>
      </c>
      <c r="AX2378" s="12" t="s">
        <v>73</v>
      </c>
      <c r="AY2378" s="215" t="s">
        <v>159</v>
      </c>
    </row>
    <row r="2379" spans="2:51" s="13" customFormat="1" ht="13.5">
      <c r="B2379" s="216"/>
      <c r="C2379" s="217"/>
      <c r="D2379" s="206" t="s">
        <v>168</v>
      </c>
      <c r="E2379" s="240" t="s">
        <v>20</v>
      </c>
      <c r="F2379" s="238" t="s">
        <v>2462</v>
      </c>
      <c r="G2379" s="217"/>
      <c r="H2379" s="239">
        <v>70.68</v>
      </c>
      <c r="I2379" s="222"/>
      <c r="J2379" s="217"/>
      <c r="K2379" s="217"/>
      <c r="L2379" s="223"/>
      <c r="M2379" s="224"/>
      <c r="N2379" s="225"/>
      <c r="O2379" s="225"/>
      <c r="P2379" s="225"/>
      <c r="Q2379" s="225"/>
      <c r="R2379" s="225"/>
      <c r="S2379" s="225"/>
      <c r="T2379" s="226"/>
      <c r="AT2379" s="227" t="s">
        <v>168</v>
      </c>
      <c r="AU2379" s="227" t="s">
        <v>81</v>
      </c>
      <c r="AV2379" s="13" t="s">
        <v>81</v>
      </c>
      <c r="AW2379" s="13" t="s">
        <v>37</v>
      </c>
      <c r="AX2379" s="13" t="s">
        <v>73</v>
      </c>
      <c r="AY2379" s="227" t="s">
        <v>159</v>
      </c>
    </row>
    <row r="2380" spans="2:51" s="13" customFormat="1" ht="13.5">
      <c r="B2380" s="216"/>
      <c r="C2380" s="217"/>
      <c r="D2380" s="206" t="s">
        <v>168</v>
      </c>
      <c r="E2380" s="240" t="s">
        <v>20</v>
      </c>
      <c r="F2380" s="238" t="s">
        <v>2463</v>
      </c>
      <c r="G2380" s="217"/>
      <c r="H2380" s="239">
        <v>130.15</v>
      </c>
      <c r="I2380" s="222"/>
      <c r="J2380" s="217"/>
      <c r="K2380" s="217"/>
      <c r="L2380" s="223"/>
      <c r="M2380" s="224"/>
      <c r="N2380" s="225"/>
      <c r="O2380" s="225"/>
      <c r="P2380" s="225"/>
      <c r="Q2380" s="225"/>
      <c r="R2380" s="225"/>
      <c r="S2380" s="225"/>
      <c r="T2380" s="226"/>
      <c r="AT2380" s="227" t="s">
        <v>168</v>
      </c>
      <c r="AU2380" s="227" t="s">
        <v>81</v>
      </c>
      <c r="AV2380" s="13" t="s">
        <v>81</v>
      </c>
      <c r="AW2380" s="13" t="s">
        <v>37</v>
      </c>
      <c r="AX2380" s="13" t="s">
        <v>73</v>
      </c>
      <c r="AY2380" s="227" t="s">
        <v>159</v>
      </c>
    </row>
    <row r="2381" spans="2:51" s="12" customFormat="1" ht="13.5">
      <c r="B2381" s="204"/>
      <c r="C2381" s="205"/>
      <c r="D2381" s="206" t="s">
        <v>168</v>
      </c>
      <c r="E2381" s="207" t="s">
        <v>20</v>
      </c>
      <c r="F2381" s="208" t="s">
        <v>637</v>
      </c>
      <c r="G2381" s="205"/>
      <c r="H2381" s="209" t="s">
        <v>20</v>
      </c>
      <c r="I2381" s="210"/>
      <c r="J2381" s="205"/>
      <c r="K2381" s="205"/>
      <c r="L2381" s="211"/>
      <c r="M2381" s="212"/>
      <c r="N2381" s="213"/>
      <c r="O2381" s="213"/>
      <c r="P2381" s="213"/>
      <c r="Q2381" s="213"/>
      <c r="R2381" s="213"/>
      <c r="S2381" s="213"/>
      <c r="T2381" s="214"/>
      <c r="AT2381" s="215" t="s">
        <v>168</v>
      </c>
      <c r="AU2381" s="215" t="s">
        <v>81</v>
      </c>
      <c r="AV2381" s="12" t="s">
        <v>22</v>
      </c>
      <c r="AW2381" s="12" t="s">
        <v>37</v>
      </c>
      <c r="AX2381" s="12" t="s">
        <v>73</v>
      </c>
      <c r="AY2381" s="215" t="s">
        <v>159</v>
      </c>
    </row>
    <row r="2382" spans="2:51" s="13" customFormat="1" ht="13.5">
      <c r="B2382" s="216"/>
      <c r="C2382" s="217"/>
      <c r="D2382" s="206" t="s">
        <v>168</v>
      </c>
      <c r="E2382" s="240" t="s">
        <v>20</v>
      </c>
      <c r="F2382" s="238" t="s">
        <v>2464</v>
      </c>
      <c r="G2382" s="217"/>
      <c r="H2382" s="239">
        <v>75.442</v>
      </c>
      <c r="I2382" s="222"/>
      <c r="J2382" s="217"/>
      <c r="K2382" s="217"/>
      <c r="L2382" s="223"/>
      <c r="M2382" s="224"/>
      <c r="N2382" s="225"/>
      <c r="O2382" s="225"/>
      <c r="P2382" s="225"/>
      <c r="Q2382" s="225"/>
      <c r="R2382" s="225"/>
      <c r="S2382" s="225"/>
      <c r="T2382" s="226"/>
      <c r="AT2382" s="227" t="s">
        <v>168</v>
      </c>
      <c r="AU2382" s="227" t="s">
        <v>81</v>
      </c>
      <c r="AV2382" s="13" t="s">
        <v>81</v>
      </c>
      <c r="AW2382" s="13" t="s">
        <v>37</v>
      </c>
      <c r="AX2382" s="13" t="s">
        <v>73</v>
      </c>
      <c r="AY2382" s="227" t="s">
        <v>159</v>
      </c>
    </row>
    <row r="2383" spans="2:51" s="13" customFormat="1" ht="13.5">
      <c r="B2383" s="216"/>
      <c r="C2383" s="217"/>
      <c r="D2383" s="206" t="s">
        <v>168</v>
      </c>
      <c r="E2383" s="240" t="s">
        <v>20</v>
      </c>
      <c r="F2383" s="238" t="s">
        <v>2465</v>
      </c>
      <c r="G2383" s="217"/>
      <c r="H2383" s="239">
        <v>31.356</v>
      </c>
      <c r="I2383" s="222"/>
      <c r="J2383" s="217"/>
      <c r="K2383" s="217"/>
      <c r="L2383" s="223"/>
      <c r="M2383" s="224"/>
      <c r="N2383" s="225"/>
      <c r="O2383" s="225"/>
      <c r="P2383" s="225"/>
      <c r="Q2383" s="225"/>
      <c r="R2383" s="225"/>
      <c r="S2383" s="225"/>
      <c r="T2383" s="226"/>
      <c r="AT2383" s="227" t="s">
        <v>168</v>
      </c>
      <c r="AU2383" s="227" t="s">
        <v>81</v>
      </c>
      <c r="AV2383" s="13" t="s">
        <v>81</v>
      </c>
      <c r="AW2383" s="13" t="s">
        <v>37</v>
      </c>
      <c r="AX2383" s="13" t="s">
        <v>73</v>
      </c>
      <c r="AY2383" s="227" t="s">
        <v>159</v>
      </c>
    </row>
    <row r="2384" spans="2:51" s="13" customFormat="1" ht="13.5">
      <c r="B2384" s="216"/>
      <c r="C2384" s="217"/>
      <c r="D2384" s="218" t="s">
        <v>168</v>
      </c>
      <c r="E2384" s="219" t="s">
        <v>20</v>
      </c>
      <c r="F2384" s="220" t="s">
        <v>2466</v>
      </c>
      <c r="G2384" s="217"/>
      <c r="H2384" s="221">
        <v>80.903</v>
      </c>
      <c r="I2384" s="222"/>
      <c r="J2384" s="217"/>
      <c r="K2384" s="217"/>
      <c r="L2384" s="223"/>
      <c r="M2384" s="224"/>
      <c r="N2384" s="225"/>
      <c r="O2384" s="225"/>
      <c r="P2384" s="225"/>
      <c r="Q2384" s="225"/>
      <c r="R2384" s="225"/>
      <c r="S2384" s="225"/>
      <c r="T2384" s="226"/>
      <c r="AT2384" s="227" t="s">
        <v>168</v>
      </c>
      <c r="AU2384" s="227" t="s">
        <v>81</v>
      </c>
      <c r="AV2384" s="13" t="s">
        <v>81</v>
      </c>
      <c r="AW2384" s="13" t="s">
        <v>37</v>
      </c>
      <c r="AX2384" s="13" t="s">
        <v>73</v>
      </c>
      <c r="AY2384" s="227" t="s">
        <v>159</v>
      </c>
    </row>
    <row r="2385" spans="2:65" s="1" customFormat="1" ht="44.25" customHeight="1">
      <c r="B2385" s="34"/>
      <c r="C2385" s="192" t="s">
        <v>2467</v>
      </c>
      <c r="D2385" s="192" t="s">
        <v>161</v>
      </c>
      <c r="E2385" s="193" t="s">
        <v>2468</v>
      </c>
      <c r="F2385" s="194" t="s">
        <v>2469</v>
      </c>
      <c r="G2385" s="195" t="s">
        <v>235</v>
      </c>
      <c r="H2385" s="196">
        <v>225.822</v>
      </c>
      <c r="I2385" s="197"/>
      <c r="J2385" s="198">
        <f>ROUND(I2385*H2385,2)</f>
        <v>0</v>
      </c>
      <c r="K2385" s="194" t="s">
        <v>20</v>
      </c>
      <c r="L2385" s="54"/>
      <c r="M2385" s="199" t="s">
        <v>20</v>
      </c>
      <c r="N2385" s="200" t="s">
        <v>44</v>
      </c>
      <c r="O2385" s="35"/>
      <c r="P2385" s="201">
        <f>O2385*H2385</f>
        <v>0</v>
      </c>
      <c r="Q2385" s="201">
        <v>0</v>
      </c>
      <c r="R2385" s="201">
        <f>Q2385*H2385</f>
        <v>0</v>
      </c>
      <c r="S2385" s="201">
        <v>0</v>
      </c>
      <c r="T2385" s="202">
        <f>S2385*H2385</f>
        <v>0</v>
      </c>
      <c r="AR2385" s="17" t="s">
        <v>255</v>
      </c>
      <c r="AT2385" s="17" t="s">
        <v>161</v>
      </c>
      <c r="AU2385" s="17" t="s">
        <v>81</v>
      </c>
      <c r="AY2385" s="17" t="s">
        <v>159</v>
      </c>
      <c r="BE2385" s="203">
        <f>IF(N2385="základní",J2385,0)</f>
        <v>0</v>
      </c>
      <c r="BF2385" s="203">
        <f>IF(N2385="snížená",J2385,0)</f>
        <v>0</v>
      </c>
      <c r="BG2385" s="203">
        <f>IF(N2385="zákl. přenesená",J2385,0)</f>
        <v>0</v>
      </c>
      <c r="BH2385" s="203">
        <f>IF(N2385="sníž. přenesená",J2385,0)</f>
        <v>0</v>
      </c>
      <c r="BI2385" s="203">
        <f>IF(N2385="nulová",J2385,0)</f>
        <v>0</v>
      </c>
      <c r="BJ2385" s="17" t="s">
        <v>22</v>
      </c>
      <c r="BK2385" s="203">
        <f>ROUND(I2385*H2385,2)</f>
        <v>0</v>
      </c>
      <c r="BL2385" s="17" t="s">
        <v>255</v>
      </c>
      <c r="BM2385" s="17" t="s">
        <v>2470</v>
      </c>
    </row>
    <row r="2386" spans="2:51" s="12" customFormat="1" ht="27">
      <c r="B2386" s="204"/>
      <c r="C2386" s="205"/>
      <c r="D2386" s="206" t="s">
        <v>168</v>
      </c>
      <c r="E2386" s="207" t="s">
        <v>20</v>
      </c>
      <c r="F2386" s="208" t="s">
        <v>2471</v>
      </c>
      <c r="G2386" s="205"/>
      <c r="H2386" s="209" t="s">
        <v>20</v>
      </c>
      <c r="I2386" s="210"/>
      <c r="J2386" s="205"/>
      <c r="K2386" s="205"/>
      <c r="L2386" s="211"/>
      <c r="M2386" s="212"/>
      <c r="N2386" s="213"/>
      <c r="O2386" s="213"/>
      <c r="P2386" s="213"/>
      <c r="Q2386" s="213"/>
      <c r="R2386" s="213"/>
      <c r="S2386" s="213"/>
      <c r="T2386" s="214"/>
      <c r="AT2386" s="215" t="s">
        <v>168</v>
      </c>
      <c r="AU2386" s="215" t="s">
        <v>81</v>
      </c>
      <c r="AV2386" s="12" t="s">
        <v>22</v>
      </c>
      <c r="AW2386" s="12" t="s">
        <v>37</v>
      </c>
      <c r="AX2386" s="12" t="s">
        <v>73</v>
      </c>
      <c r="AY2386" s="215" t="s">
        <v>159</v>
      </c>
    </row>
    <row r="2387" spans="2:51" s="12" customFormat="1" ht="13.5">
      <c r="B2387" s="204"/>
      <c r="C2387" s="205"/>
      <c r="D2387" s="206" t="s">
        <v>168</v>
      </c>
      <c r="E2387" s="207" t="s">
        <v>20</v>
      </c>
      <c r="F2387" s="208" t="s">
        <v>2472</v>
      </c>
      <c r="G2387" s="205"/>
      <c r="H2387" s="209" t="s">
        <v>20</v>
      </c>
      <c r="I2387" s="210"/>
      <c r="J2387" s="205"/>
      <c r="K2387" s="205"/>
      <c r="L2387" s="211"/>
      <c r="M2387" s="212"/>
      <c r="N2387" s="213"/>
      <c r="O2387" s="213"/>
      <c r="P2387" s="213"/>
      <c r="Q2387" s="213"/>
      <c r="R2387" s="213"/>
      <c r="S2387" s="213"/>
      <c r="T2387" s="214"/>
      <c r="AT2387" s="215" t="s">
        <v>168</v>
      </c>
      <c r="AU2387" s="215" t="s">
        <v>81</v>
      </c>
      <c r="AV2387" s="12" t="s">
        <v>22</v>
      </c>
      <c r="AW2387" s="12" t="s">
        <v>37</v>
      </c>
      <c r="AX2387" s="12" t="s">
        <v>73</v>
      </c>
      <c r="AY2387" s="215" t="s">
        <v>159</v>
      </c>
    </row>
    <row r="2388" spans="2:51" s="12" customFormat="1" ht="13.5">
      <c r="B2388" s="204"/>
      <c r="C2388" s="205"/>
      <c r="D2388" s="206" t="s">
        <v>168</v>
      </c>
      <c r="E2388" s="207" t="s">
        <v>20</v>
      </c>
      <c r="F2388" s="208" t="s">
        <v>170</v>
      </c>
      <c r="G2388" s="205"/>
      <c r="H2388" s="209" t="s">
        <v>20</v>
      </c>
      <c r="I2388" s="210"/>
      <c r="J2388" s="205"/>
      <c r="K2388" s="205"/>
      <c r="L2388" s="211"/>
      <c r="M2388" s="212"/>
      <c r="N2388" s="213"/>
      <c r="O2388" s="213"/>
      <c r="P2388" s="213"/>
      <c r="Q2388" s="213"/>
      <c r="R2388" s="213"/>
      <c r="S2388" s="213"/>
      <c r="T2388" s="214"/>
      <c r="AT2388" s="215" t="s">
        <v>168</v>
      </c>
      <c r="AU2388" s="215" t="s">
        <v>81</v>
      </c>
      <c r="AV2388" s="12" t="s">
        <v>22</v>
      </c>
      <c r="AW2388" s="12" t="s">
        <v>37</v>
      </c>
      <c r="AX2388" s="12" t="s">
        <v>73</v>
      </c>
      <c r="AY2388" s="215" t="s">
        <v>159</v>
      </c>
    </row>
    <row r="2389" spans="2:51" s="12" customFormat="1" ht="13.5">
      <c r="B2389" s="204"/>
      <c r="C2389" s="205"/>
      <c r="D2389" s="206" t="s">
        <v>168</v>
      </c>
      <c r="E2389" s="207" t="s">
        <v>20</v>
      </c>
      <c r="F2389" s="208" t="s">
        <v>2473</v>
      </c>
      <c r="G2389" s="205"/>
      <c r="H2389" s="209" t="s">
        <v>20</v>
      </c>
      <c r="I2389" s="210"/>
      <c r="J2389" s="205"/>
      <c r="K2389" s="205"/>
      <c r="L2389" s="211"/>
      <c r="M2389" s="212"/>
      <c r="N2389" s="213"/>
      <c r="O2389" s="213"/>
      <c r="P2389" s="213"/>
      <c r="Q2389" s="213"/>
      <c r="R2389" s="213"/>
      <c r="S2389" s="213"/>
      <c r="T2389" s="214"/>
      <c r="AT2389" s="215" t="s">
        <v>168</v>
      </c>
      <c r="AU2389" s="215" t="s">
        <v>81</v>
      </c>
      <c r="AV2389" s="12" t="s">
        <v>22</v>
      </c>
      <c r="AW2389" s="12" t="s">
        <v>37</v>
      </c>
      <c r="AX2389" s="12" t="s">
        <v>73</v>
      </c>
      <c r="AY2389" s="215" t="s">
        <v>159</v>
      </c>
    </row>
    <row r="2390" spans="2:51" s="12" customFormat="1" ht="13.5">
      <c r="B2390" s="204"/>
      <c r="C2390" s="205"/>
      <c r="D2390" s="206" t="s">
        <v>168</v>
      </c>
      <c r="E2390" s="207" t="s">
        <v>20</v>
      </c>
      <c r="F2390" s="208" t="s">
        <v>170</v>
      </c>
      <c r="G2390" s="205"/>
      <c r="H2390" s="209" t="s">
        <v>20</v>
      </c>
      <c r="I2390" s="210"/>
      <c r="J2390" s="205"/>
      <c r="K2390" s="205"/>
      <c r="L2390" s="211"/>
      <c r="M2390" s="212"/>
      <c r="N2390" s="213"/>
      <c r="O2390" s="213"/>
      <c r="P2390" s="213"/>
      <c r="Q2390" s="213"/>
      <c r="R2390" s="213"/>
      <c r="S2390" s="213"/>
      <c r="T2390" s="214"/>
      <c r="AT2390" s="215" t="s">
        <v>168</v>
      </c>
      <c r="AU2390" s="215" t="s">
        <v>81</v>
      </c>
      <c r="AV2390" s="12" t="s">
        <v>22</v>
      </c>
      <c r="AW2390" s="12" t="s">
        <v>37</v>
      </c>
      <c r="AX2390" s="12" t="s">
        <v>73</v>
      </c>
      <c r="AY2390" s="215" t="s">
        <v>159</v>
      </c>
    </row>
    <row r="2391" spans="2:51" s="12" customFormat="1" ht="13.5">
      <c r="B2391" s="204"/>
      <c r="C2391" s="205"/>
      <c r="D2391" s="206" t="s">
        <v>168</v>
      </c>
      <c r="E2391" s="207" t="s">
        <v>20</v>
      </c>
      <c r="F2391" s="208" t="s">
        <v>623</v>
      </c>
      <c r="G2391" s="205"/>
      <c r="H2391" s="209" t="s">
        <v>20</v>
      </c>
      <c r="I2391" s="210"/>
      <c r="J2391" s="205"/>
      <c r="K2391" s="205"/>
      <c r="L2391" s="211"/>
      <c r="M2391" s="212"/>
      <c r="N2391" s="213"/>
      <c r="O2391" s="213"/>
      <c r="P2391" s="213"/>
      <c r="Q2391" s="213"/>
      <c r="R2391" s="213"/>
      <c r="S2391" s="213"/>
      <c r="T2391" s="214"/>
      <c r="AT2391" s="215" t="s">
        <v>168</v>
      </c>
      <c r="AU2391" s="215" t="s">
        <v>81</v>
      </c>
      <c r="AV2391" s="12" t="s">
        <v>22</v>
      </c>
      <c r="AW2391" s="12" t="s">
        <v>37</v>
      </c>
      <c r="AX2391" s="12" t="s">
        <v>73</v>
      </c>
      <c r="AY2391" s="215" t="s">
        <v>159</v>
      </c>
    </row>
    <row r="2392" spans="2:51" s="13" customFormat="1" ht="13.5">
      <c r="B2392" s="216"/>
      <c r="C2392" s="217"/>
      <c r="D2392" s="206" t="s">
        <v>168</v>
      </c>
      <c r="E2392" s="240" t="s">
        <v>20</v>
      </c>
      <c r="F2392" s="238" t="s">
        <v>2474</v>
      </c>
      <c r="G2392" s="217"/>
      <c r="H2392" s="239">
        <v>89.46</v>
      </c>
      <c r="I2392" s="222"/>
      <c r="J2392" s="217"/>
      <c r="K2392" s="217"/>
      <c r="L2392" s="223"/>
      <c r="M2392" s="224"/>
      <c r="N2392" s="225"/>
      <c r="O2392" s="225"/>
      <c r="P2392" s="225"/>
      <c r="Q2392" s="225"/>
      <c r="R2392" s="225"/>
      <c r="S2392" s="225"/>
      <c r="T2392" s="226"/>
      <c r="AT2392" s="227" t="s">
        <v>168</v>
      </c>
      <c r="AU2392" s="227" t="s">
        <v>81</v>
      </c>
      <c r="AV2392" s="13" t="s">
        <v>81</v>
      </c>
      <c r="AW2392" s="13" t="s">
        <v>37</v>
      </c>
      <c r="AX2392" s="13" t="s">
        <v>73</v>
      </c>
      <c r="AY2392" s="227" t="s">
        <v>159</v>
      </c>
    </row>
    <row r="2393" spans="2:51" s="13" customFormat="1" ht="13.5">
      <c r="B2393" s="216"/>
      <c r="C2393" s="217"/>
      <c r="D2393" s="206" t="s">
        <v>168</v>
      </c>
      <c r="E2393" s="240" t="s">
        <v>20</v>
      </c>
      <c r="F2393" s="238" t="s">
        <v>2475</v>
      </c>
      <c r="G2393" s="217"/>
      <c r="H2393" s="239">
        <v>50.558</v>
      </c>
      <c r="I2393" s="222"/>
      <c r="J2393" s="217"/>
      <c r="K2393" s="217"/>
      <c r="L2393" s="223"/>
      <c r="M2393" s="224"/>
      <c r="N2393" s="225"/>
      <c r="O2393" s="225"/>
      <c r="P2393" s="225"/>
      <c r="Q2393" s="225"/>
      <c r="R2393" s="225"/>
      <c r="S2393" s="225"/>
      <c r="T2393" s="226"/>
      <c r="AT2393" s="227" t="s">
        <v>168</v>
      </c>
      <c r="AU2393" s="227" t="s">
        <v>81</v>
      </c>
      <c r="AV2393" s="13" t="s">
        <v>81</v>
      </c>
      <c r="AW2393" s="13" t="s">
        <v>37</v>
      </c>
      <c r="AX2393" s="13" t="s">
        <v>73</v>
      </c>
      <c r="AY2393" s="227" t="s">
        <v>159</v>
      </c>
    </row>
    <row r="2394" spans="2:51" s="12" customFormat="1" ht="13.5">
      <c r="B2394" s="204"/>
      <c r="C2394" s="205"/>
      <c r="D2394" s="206" t="s">
        <v>168</v>
      </c>
      <c r="E2394" s="207" t="s">
        <v>20</v>
      </c>
      <c r="F2394" s="208" t="s">
        <v>630</v>
      </c>
      <c r="G2394" s="205"/>
      <c r="H2394" s="209" t="s">
        <v>20</v>
      </c>
      <c r="I2394" s="210"/>
      <c r="J2394" s="205"/>
      <c r="K2394" s="205"/>
      <c r="L2394" s="211"/>
      <c r="M2394" s="212"/>
      <c r="N2394" s="213"/>
      <c r="O2394" s="213"/>
      <c r="P2394" s="213"/>
      <c r="Q2394" s="213"/>
      <c r="R2394" s="213"/>
      <c r="S2394" s="213"/>
      <c r="T2394" s="214"/>
      <c r="AT2394" s="215" t="s">
        <v>168</v>
      </c>
      <c r="AU2394" s="215" t="s">
        <v>81</v>
      </c>
      <c r="AV2394" s="12" t="s">
        <v>22</v>
      </c>
      <c r="AW2394" s="12" t="s">
        <v>37</v>
      </c>
      <c r="AX2394" s="12" t="s">
        <v>73</v>
      </c>
      <c r="AY2394" s="215" t="s">
        <v>159</v>
      </c>
    </row>
    <row r="2395" spans="2:51" s="13" customFormat="1" ht="13.5">
      <c r="B2395" s="216"/>
      <c r="C2395" s="217"/>
      <c r="D2395" s="206" t="s">
        <v>168</v>
      </c>
      <c r="E2395" s="240" t="s">
        <v>20</v>
      </c>
      <c r="F2395" s="238" t="s">
        <v>2476</v>
      </c>
      <c r="G2395" s="217"/>
      <c r="H2395" s="239">
        <v>54.872</v>
      </c>
      <c r="I2395" s="222"/>
      <c r="J2395" s="217"/>
      <c r="K2395" s="217"/>
      <c r="L2395" s="223"/>
      <c r="M2395" s="224"/>
      <c r="N2395" s="225"/>
      <c r="O2395" s="225"/>
      <c r="P2395" s="225"/>
      <c r="Q2395" s="225"/>
      <c r="R2395" s="225"/>
      <c r="S2395" s="225"/>
      <c r="T2395" s="226"/>
      <c r="AT2395" s="227" t="s">
        <v>168</v>
      </c>
      <c r="AU2395" s="227" t="s">
        <v>81</v>
      </c>
      <c r="AV2395" s="13" t="s">
        <v>81</v>
      </c>
      <c r="AW2395" s="13" t="s">
        <v>37</v>
      </c>
      <c r="AX2395" s="13" t="s">
        <v>73</v>
      </c>
      <c r="AY2395" s="227" t="s">
        <v>159</v>
      </c>
    </row>
    <row r="2396" spans="2:51" s="13" customFormat="1" ht="13.5">
      <c r="B2396" s="216"/>
      <c r="C2396" s="217"/>
      <c r="D2396" s="218" t="s">
        <v>168</v>
      </c>
      <c r="E2396" s="219" t="s">
        <v>20</v>
      </c>
      <c r="F2396" s="220" t="s">
        <v>2477</v>
      </c>
      <c r="G2396" s="217"/>
      <c r="H2396" s="221">
        <v>30.932</v>
      </c>
      <c r="I2396" s="222"/>
      <c r="J2396" s="217"/>
      <c r="K2396" s="217"/>
      <c r="L2396" s="223"/>
      <c r="M2396" s="224"/>
      <c r="N2396" s="225"/>
      <c r="O2396" s="225"/>
      <c r="P2396" s="225"/>
      <c r="Q2396" s="225"/>
      <c r="R2396" s="225"/>
      <c r="S2396" s="225"/>
      <c r="T2396" s="226"/>
      <c r="AT2396" s="227" t="s">
        <v>168</v>
      </c>
      <c r="AU2396" s="227" t="s">
        <v>81</v>
      </c>
      <c r="AV2396" s="13" t="s">
        <v>81</v>
      </c>
      <c r="AW2396" s="13" t="s">
        <v>37</v>
      </c>
      <c r="AX2396" s="13" t="s">
        <v>73</v>
      </c>
      <c r="AY2396" s="227" t="s">
        <v>159</v>
      </c>
    </row>
    <row r="2397" spans="2:65" s="1" customFormat="1" ht="31.5" customHeight="1">
      <c r="B2397" s="34"/>
      <c r="C2397" s="192" t="s">
        <v>2478</v>
      </c>
      <c r="D2397" s="192" t="s">
        <v>161</v>
      </c>
      <c r="E2397" s="193" t="s">
        <v>2479</v>
      </c>
      <c r="F2397" s="194" t="s">
        <v>2480</v>
      </c>
      <c r="G2397" s="195" t="s">
        <v>235</v>
      </c>
      <c r="H2397" s="196">
        <v>322.04</v>
      </c>
      <c r="I2397" s="197"/>
      <c r="J2397" s="198">
        <f>ROUND(I2397*H2397,2)</f>
        <v>0</v>
      </c>
      <c r="K2397" s="194" t="s">
        <v>165</v>
      </c>
      <c r="L2397" s="54"/>
      <c r="M2397" s="199" t="s">
        <v>20</v>
      </c>
      <c r="N2397" s="200" t="s">
        <v>44</v>
      </c>
      <c r="O2397" s="35"/>
      <c r="P2397" s="201">
        <f>O2397*H2397</f>
        <v>0</v>
      </c>
      <c r="Q2397" s="201">
        <v>0.00029</v>
      </c>
      <c r="R2397" s="201">
        <f>Q2397*H2397</f>
        <v>0.0933916</v>
      </c>
      <c r="S2397" s="201">
        <v>0</v>
      </c>
      <c r="T2397" s="202">
        <f>S2397*H2397</f>
        <v>0</v>
      </c>
      <c r="AR2397" s="17" t="s">
        <v>255</v>
      </c>
      <c r="AT2397" s="17" t="s">
        <v>161</v>
      </c>
      <c r="AU2397" s="17" t="s">
        <v>81</v>
      </c>
      <c r="AY2397" s="17" t="s">
        <v>159</v>
      </c>
      <c r="BE2397" s="203">
        <f>IF(N2397="základní",J2397,0)</f>
        <v>0</v>
      </c>
      <c r="BF2397" s="203">
        <f>IF(N2397="snížená",J2397,0)</f>
        <v>0</v>
      </c>
      <c r="BG2397" s="203">
        <f>IF(N2397="zákl. přenesená",J2397,0)</f>
        <v>0</v>
      </c>
      <c r="BH2397" s="203">
        <f>IF(N2397="sníž. přenesená",J2397,0)</f>
        <v>0</v>
      </c>
      <c r="BI2397" s="203">
        <f>IF(N2397="nulová",J2397,0)</f>
        <v>0</v>
      </c>
      <c r="BJ2397" s="17" t="s">
        <v>22</v>
      </c>
      <c r="BK2397" s="203">
        <f>ROUND(I2397*H2397,2)</f>
        <v>0</v>
      </c>
      <c r="BL2397" s="17" t="s">
        <v>255</v>
      </c>
      <c r="BM2397" s="17" t="s">
        <v>2481</v>
      </c>
    </row>
    <row r="2398" spans="2:51" s="12" customFormat="1" ht="27">
      <c r="B2398" s="204"/>
      <c r="C2398" s="205"/>
      <c r="D2398" s="206" t="s">
        <v>168</v>
      </c>
      <c r="E2398" s="207" t="s">
        <v>20</v>
      </c>
      <c r="F2398" s="208" t="s">
        <v>2482</v>
      </c>
      <c r="G2398" s="205"/>
      <c r="H2398" s="209" t="s">
        <v>20</v>
      </c>
      <c r="I2398" s="210"/>
      <c r="J2398" s="205"/>
      <c r="K2398" s="205"/>
      <c r="L2398" s="211"/>
      <c r="M2398" s="212"/>
      <c r="N2398" s="213"/>
      <c r="O2398" s="213"/>
      <c r="P2398" s="213"/>
      <c r="Q2398" s="213"/>
      <c r="R2398" s="213"/>
      <c r="S2398" s="213"/>
      <c r="T2398" s="214"/>
      <c r="AT2398" s="215" t="s">
        <v>168</v>
      </c>
      <c r="AU2398" s="215" t="s">
        <v>81</v>
      </c>
      <c r="AV2398" s="12" t="s">
        <v>22</v>
      </c>
      <c r="AW2398" s="12" t="s">
        <v>37</v>
      </c>
      <c r="AX2398" s="12" t="s">
        <v>73</v>
      </c>
      <c r="AY2398" s="215" t="s">
        <v>159</v>
      </c>
    </row>
    <row r="2399" spans="2:51" s="12" customFormat="1" ht="13.5">
      <c r="B2399" s="204"/>
      <c r="C2399" s="205"/>
      <c r="D2399" s="206" t="s">
        <v>168</v>
      </c>
      <c r="E2399" s="207" t="s">
        <v>20</v>
      </c>
      <c r="F2399" s="208" t="s">
        <v>2483</v>
      </c>
      <c r="G2399" s="205"/>
      <c r="H2399" s="209" t="s">
        <v>20</v>
      </c>
      <c r="I2399" s="210"/>
      <c r="J2399" s="205"/>
      <c r="K2399" s="205"/>
      <c r="L2399" s="211"/>
      <c r="M2399" s="212"/>
      <c r="N2399" s="213"/>
      <c r="O2399" s="213"/>
      <c r="P2399" s="213"/>
      <c r="Q2399" s="213"/>
      <c r="R2399" s="213"/>
      <c r="S2399" s="213"/>
      <c r="T2399" s="214"/>
      <c r="AT2399" s="215" t="s">
        <v>168</v>
      </c>
      <c r="AU2399" s="215" t="s">
        <v>81</v>
      </c>
      <c r="AV2399" s="12" t="s">
        <v>22</v>
      </c>
      <c r="AW2399" s="12" t="s">
        <v>37</v>
      </c>
      <c r="AX2399" s="12" t="s">
        <v>73</v>
      </c>
      <c r="AY2399" s="215" t="s">
        <v>159</v>
      </c>
    </row>
    <row r="2400" spans="2:51" s="12" customFormat="1" ht="13.5">
      <c r="B2400" s="204"/>
      <c r="C2400" s="205"/>
      <c r="D2400" s="206" t="s">
        <v>168</v>
      </c>
      <c r="E2400" s="207" t="s">
        <v>20</v>
      </c>
      <c r="F2400" s="208" t="s">
        <v>170</v>
      </c>
      <c r="G2400" s="205"/>
      <c r="H2400" s="209" t="s">
        <v>20</v>
      </c>
      <c r="I2400" s="210"/>
      <c r="J2400" s="205"/>
      <c r="K2400" s="205"/>
      <c r="L2400" s="211"/>
      <c r="M2400" s="212"/>
      <c r="N2400" s="213"/>
      <c r="O2400" s="213"/>
      <c r="P2400" s="213"/>
      <c r="Q2400" s="213"/>
      <c r="R2400" s="213"/>
      <c r="S2400" s="213"/>
      <c r="T2400" s="214"/>
      <c r="AT2400" s="215" t="s">
        <v>168</v>
      </c>
      <c r="AU2400" s="215" t="s">
        <v>81</v>
      </c>
      <c r="AV2400" s="12" t="s">
        <v>22</v>
      </c>
      <c r="AW2400" s="12" t="s">
        <v>37</v>
      </c>
      <c r="AX2400" s="12" t="s">
        <v>73</v>
      </c>
      <c r="AY2400" s="215" t="s">
        <v>159</v>
      </c>
    </row>
    <row r="2401" spans="2:51" s="12" customFormat="1" ht="13.5">
      <c r="B2401" s="204"/>
      <c r="C2401" s="205"/>
      <c r="D2401" s="206" t="s">
        <v>168</v>
      </c>
      <c r="E2401" s="207" t="s">
        <v>20</v>
      </c>
      <c r="F2401" s="208" t="s">
        <v>2484</v>
      </c>
      <c r="G2401" s="205"/>
      <c r="H2401" s="209" t="s">
        <v>20</v>
      </c>
      <c r="I2401" s="210"/>
      <c r="J2401" s="205"/>
      <c r="K2401" s="205"/>
      <c r="L2401" s="211"/>
      <c r="M2401" s="212"/>
      <c r="N2401" s="213"/>
      <c r="O2401" s="213"/>
      <c r="P2401" s="213"/>
      <c r="Q2401" s="213"/>
      <c r="R2401" s="213"/>
      <c r="S2401" s="213"/>
      <c r="T2401" s="214"/>
      <c r="AT2401" s="215" t="s">
        <v>168</v>
      </c>
      <c r="AU2401" s="215" t="s">
        <v>81</v>
      </c>
      <c r="AV2401" s="12" t="s">
        <v>22</v>
      </c>
      <c r="AW2401" s="12" t="s">
        <v>37</v>
      </c>
      <c r="AX2401" s="12" t="s">
        <v>73</v>
      </c>
      <c r="AY2401" s="215" t="s">
        <v>159</v>
      </c>
    </row>
    <row r="2402" spans="2:51" s="12" customFormat="1" ht="13.5">
      <c r="B2402" s="204"/>
      <c r="C2402" s="205"/>
      <c r="D2402" s="206" t="s">
        <v>168</v>
      </c>
      <c r="E2402" s="207" t="s">
        <v>20</v>
      </c>
      <c r="F2402" s="208" t="s">
        <v>170</v>
      </c>
      <c r="G2402" s="205"/>
      <c r="H2402" s="209" t="s">
        <v>20</v>
      </c>
      <c r="I2402" s="210"/>
      <c r="J2402" s="205"/>
      <c r="K2402" s="205"/>
      <c r="L2402" s="211"/>
      <c r="M2402" s="212"/>
      <c r="N2402" s="213"/>
      <c r="O2402" s="213"/>
      <c r="P2402" s="213"/>
      <c r="Q2402" s="213"/>
      <c r="R2402" s="213"/>
      <c r="S2402" s="213"/>
      <c r="T2402" s="214"/>
      <c r="AT2402" s="215" t="s">
        <v>168</v>
      </c>
      <c r="AU2402" s="215" t="s">
        <v>81</v>
      </c>
      <c r="AV2402" s="12" t="s">
        <v>22</v>
      </c>
      <c r="AW2402" s="12" t="s">
        <v>37</v>
      </c>
      <c r="AX2402" s="12" t="s">
        <v>73</v>
      </c>
      <c r="AY2402" s="215" t="s">
        <v>159</v>
      </c>
    </row>
    <row r="2403" spans="2:51" s="12" customFormat="1" ht="13.5">
      <c r="B2403" s="204"/>
      <c r="C2403" s="205"/>
      <c r="D2403" s="206" t="s">
        <v>168</v>
      </c>
      <c r="E2403" s="207" t="s">
        <v>20</v>
      </c>
      <c r="F2403" s="208" t="s">
        <v>2485</v>
      </c>
      <c r="G2403" s="205"/>
      <c r="H2403" s="209" t="s">
        <v>20</v>
      </c>
      <c r="I2403" s="210"/>
      <c r="J2403" s="205"/>
      <c r="K2403" s="205"/>
      <c r="L2403" s="211"/>
      <c r="M2403" s="212"/>
      <c r="N2403" s="213"/>
      <c r="O2403" s="213"/>
      <c r="P2403" s="213"/>
      <c r="Q2403" s="213"/>
      <c r="R2403" s="213"/>
      <c r="S2403" s="213"/>
      <c r="T2403" s="214"/>
      <c r="AT2403" s="215" t="s">
        <v>168</v>
      </c>
      <c r="AU2403" s="215" t="s">
        <v>81</v>
      </c>
      <c r="AV2403" s="12" t="s">
        <v>22</v>
      </c>
      <c r="AW2403" s="12" t="s">
        <v>37</v>
      </c>
      <c r="AX2403" s="12" t="s">
        <v>73</v>
      </c>
      <c r="AY2403" s="215" t="s">
        <v>159</v>
      </c>
    </row>
    <row r="2404" spans="2:51" s="12" customFormat="1" ht="13.5">
      <c r="B2404" s="204"/>
      <c r="C2404" s="205"/>
      <c r="D2404" s="206" t="s">
        <v>168</v>
      </c>
      <c r="E2404" s="207" t="s">
        <v>20</v>
      </c>
      <c r="F2404" s="208" t="s">
        <v>2486</v>
      </c>
      <c r="G2404" s="205"/>
      <c r="H2404" s="209" t="s">
        <v>20</v>
      </c>
      <c r="I2404" s="210"/>
      <c r="J2404" s="205"/>
      <c r="K2404" s="205"/>
      <c r="L2404" s="211"/>
      <c r="M2404" s="212"/>
      <c r="N2404" s="213"/>
      <c r="O2404" s="213"/>
      <c r="P2404" s="213"/>
      <c r="Q2404" s="213"/>
      <c r="R2404" s="213"/>
      <c r="S2404" s="213"/>
      <c r="T2404" s="214"/>
      <c r="AT2404" s="215" t="s">
        <v>168</v>
      </c>
      <c r="AU2404" s="215" t="s">
        <v>81</v>
      </c>
      <c r="AV2404" s="12" t="s">
        <v>22</v>
      </c>
      <c r="AW2404" s="12" t="s">
        <v>37</v>
      </c>
      <c r="AX2404" s="12" t="s">
        <v>73</v>
      </c>
      <c r="AY2404" s="215" t="s">
        <v>159</v>
      </c>
    </row>
    <row r="2405" spans="2:51" s="13" customFormat="1" ht="13.5">
      <c r="B2405" s="216"/>
      <c r="C2405" s="217"/>
      <c r="D2405" s="206" t="s">
        <v>168</v>
      </c>
      <c r="E2405" s="240" t="s">
        <v>20</v>
      </c>
      <c r="F2405" s="238" t="s">
        <v>2487</v>
      </c>
      <c r="G2405" s="217"/>
      <c r="H2405" s="239">
        <v>9</v>
      </c>
      <c r="I2405" s="222"/>
      <c r="J2405" s="217"/>
      <c r="K2405" s="217"/>
      <c r="L2405" s="223"/>
      <c r="M2405" s="224"/>
      <c r="N2405" s="225"/>
      <c r="O2405" s="225"/>
      <c r="P2405" s="225"/>
      <c r="Q2405" s="225"/>
      <c r="R2405" s="225"/>
      <c r="S2405" s="225"/>
      <c r="T2405" s="226"/>
      <c r="AT2405" s="227" t="s">
        <v>168</v>
      </c>
      <c r="AU2405" s="227" t="s">
        <v>81</v>
      </c>
      <c r="AV2405" s="13" t="s">
        <v>81</v>
      </c>
      <c r="AW2405" s="13" t="s">
        <v>37</v>
      </c>
      <c r="AX2405" s="13" t="s">
        <v>73</v>
      </c>
      <c r="AY2405" s="227" t="s">
        <v>159</v>
      </c>
    </row>
    <row r="2406" spans="2:51" s="12" customFormat="1" ht="13.5">
      <c r="B2406" s="204"/>
      <c r="C2406" s="205"/>
      <c r="D2406" s="206" t="s">
        <v>168</v>
      </c>
      <c r="E2406" s="207" t="s">
        <v>20</v>
      </c>
      <c r="F2406" s="208" t="s">
        <v>2488</v>
      </c>
      <c r="G2406" s="205"/>
      <c r="H2406" s="209" t="s">
        <v>20</v>
      </c>
      <c r="I2406" s="210"/>
      <c r="J2406" s="205"/>
      <c r="K2406" s="205"/>
      <c r="L2406" s="211"/>
      <c r="M2406" s="212"/>
      <c r="N2406" s="213"/>
      <c r="O2406" s="213"/>
      <c r="P2406" s="213"/>
      <c r="Q2406" s="213"/>
      <c r="R2406" s="213"/>
      <c r="S2406" s="213"/>
      <c r="T2406" s="214"/>
      <c r="AT2406" s="215" t="s">
        <v>168</v>
      </c>
      <c r="AU2406" s="215" t="s">
        <v>81</v>
      </c>
      <c r="AV2406" s="12" t="s">
        <v>22</v>
      </c>
      <c r="AW2406" s="12" t="s">
        <v>37</v>
      </c>
      <c r="AX2406" s="12" t="s">
        <v>73</v>
      </c>
      <c r="AY2406" s="215" t="s">
        <v>159</v>
      </c>
    </row>
    <row r="2407" spans="2:51" s="12" customFormat="1" ht="13.5">
      <c r="B2407" s="204"/>
      <c r="C2407" s="205"/>
      <c r="D2407" s="206" t="s">
        <v>168</v>
      </c>
      <c r="E2407" s="207" t="s">
        <v>20</v>
      </c>
      <c r="F2407" s="208" t="s">
        <v>2486</v>
      </c>
      <c r="G2407" s="205"/>
      <c r="H2407" s="209" t="s">
        <v>20</v>
      </c>
      <c r="I2407" s="210"/>
      <c r="J2407" s="205"/>
      <c r="K2407" s="205"/>
      <c r="L2407" s="211"/>
      <c r="M2407" s="212"/>
      <c r="N2407" s="213"/>
      <c r="O2407" s="213"/>
      <c r="P2407" s="213"/>
      <c r="Q2407" s="213"/>
      <c r="R2407" s="213"/>
      <c r="S2407" s="213"/>
      <c r="T2407" s="214"/>
      <c r="AT2407" s="215" t="s">
        <v>168</v>
      </c>
      <c r="AU2407" s="215" t="s">
        <v>81</v>
      </c>
      <c r="AV2407" s="12" t="s">
        <v>22</v>
      </c>
      <c r="AW2407" s="12" t="s">
        <v>37</v>
      </c>
      <c r="AX2407" s="12" t="s">
        <v>73</v>
      </c>
      <c r="AY2407" s="215" t="s">
        <v>159</v>
      </c>
    </row>
    <row r="2408" spans="2:51" s="13" customFormat="1" ht="13.5">
      <c r="B2408" s="216"/>
      <c r="C2408" s="217"/>
      <c r="D2408" s="206" t="s">
        <v>168</v>
      </c>
      <c r="E2408" s="240" t="s">
        <v>20</v>
      </c>
      <c r="F2408" s="238" t="s">
        <v>2489</v>
      </c>
      <c r="G2408" s="217"/>
      <c r="H2408" s="239">
        <v>255.84</v>
      </c>
      <c r="I2408" s="222"/>
      <c r="J2408" s="217"/>
      <c r="K2408" s="217"/>
      <c r="L2408" s="223"/>
      <c r="M2408" s="224"/>
      <c r="N2408" s="225"/>
      <c r="O2408" s="225"/>
      <c r="P2408" s="225"/>
      <c r="Q2408" s="225"/>
      <c r="R2408" s="225"/>
      <c r="S2408" s="225"/>
      <c r="T2408" s="226"/>
      <c r="AT2408" s="227" t="s">
        <v>168</v>
      </c>
      <c r="AU2408" s="227" t="s">
        <v>81</v>
      </c>
      <c r="AV2408" s="13" t="s">
        <v>81</v>
      </c>
      <c r="AW2408" s="13" t="s">
        <v>37</v>
      </c>
      <c r="AX2408" s="13" t="s">
        <v>73</v>
      </c>
      <c r="AY2408" s="227" t="s">
        <v>159</v>
      </c>
    </row>
    <row r="2409" spans="2:51" s="12" customFormat="1" ht="13.5">
      <c r="B2409" s="204"/>
      <c r="C2409" s="205"/>
      <c r="D2409" s="206" t="s">
        <v>168</v>
      </c>
      <c r="E2409" s="207" t="s">
        <v>20</v>
      </c>
      <c r="F2409" s="208" t="s">
        <v>341</v>
      </c>
      <c r="G2409" s="205"/>
      <c r="H2409" s="209" t="s">
        <v>20</v>
      </c>
      <c r="I2409" s="210"/>
      <c r="J2409" s="205"/>
      <c r="K2409" s="205"/>
      <c r="L2409" s="211"/>
      <c r="M2409" s="212"/>
      <c r="N2409" s="213"/>
      <c r="O2409" s="213"/>
      <c r="P2409" s="213"/>
      <c r="Q2409" s="213"/>
      <c r="R2409" s="213"/>
      <c r="S2409" s="213"/>
      <c r="T2409" s="214"/>
      <c r="AT2409" s="215" t="s">
        <v>168</v>
      </c>
      <c r="AU2409" s="215" t="s">
        <v>81</v>
      </c>
      <c r="AV2409" s="12" t="s">
        <v>22</v>
      </c>
      <c r="AW2409" s="12" t="s">
        <v>37</v>
      </c>
      <c r="AX2409" s="12" t="s">
        <v>73</v>
      </c>
      <c r="AY2409" s="215" t="s">
        <v>159</v>
      </c>
    </row>
    <row r="2410" spans="2:51" s="13" customFormat="1" ht="13.5">
      <c r="B2410" s="216"/>
      <c r="C2410" s="217"/>
      <c r="D2410" s="218" t="s">
        <v>168</v>
      </c>
      <c r="E2410" s="219" t="s">
        <v>20</v>
      </c>
      <c r="F2410" s="220" t="s">
        <v>2490</v>
      </c>
      <c r="G2410" s="217"/>
      <c r="H2410" s="221">
        <v>57.2</v>
      </c>
      <c r="I2410" s="222"/>
      <c r="J2410" s="217"/>
      <c r="K2410" s="217"/>
      <c r="L2410" s="223"/>
      <c r="M2410" s="224"/>
      <c r="N2410" s="225"/>
      <c r="O2410" s="225"/>
      <c r="P2410" s="225"/>
      <c r="Q2410" s="225"/>
      <c r="R2410" s="225"/>
      <c r="S2410" s="225"/>
      <c r="T2410" s="226"/>
      <c r="AT2410" s="227" t="s">
        <v>168</v>
      </c>
      <c r="AU2410" s="227" t="s">
        <v>81</v>
      </c>
      <c r="AV2410" s="13" t="s">
        <v>81</v>
      </c>
      <c r="AW2410" s="13" t="s">
        <v>37</v>
      </c>
      <c r="AX2410" s="13" t="s">
        <v>73</v>
      </c>
      <c r="AY2410" s="227" t="s">
        <v>159</v>
      </c>
    </row>
    <row r="2411" spans="2:65" s="1" customFormat="1" ht="31.5" customHeight="1">
      <c r="B2411" s="34"/>
      <c r="C2411" s="192" t="s">
        <v>2491</v>
      </c>
      <c r="D2411" s="192" t="s">
        <v>161</v>
      </c>
      <c r="E2411" s="193" t="s">
        <v>2492</v>
      </c>
      <c r="F2411" s="194" t="s">
        <v>2493</v>
      </c>
      <c r="G2411" s="195" t="s">
        <v>235</v>
      </c>
      <c r="H2411" s="196">
        <v>189.02</v>
      </c>
      <c r="I2411" s="197"/>
      <c r="J2411" s="198">
        <f>ROUND(I2411*H2411,2)</f>
        <v>0</v>
      </c>
      <c r="K2411" s="194" t="s">
        <v>20</v>
      </c>
      <c r="L2411" s="54"/>
      <c r="M2411" s="199" t="s">
        <v>20</v>
      </c>
      <c r="N2411" s="200" t="s">
        <v>44</v>
      </c>
      <c r="O2411" s="35"/>
      <c r="P2411" s="201">
        <f>O2411*H2411</f>
        <v>0</v>
      </c>
      <c r="Q2411" s="201">
        <v>0</v>
      </c>
      <c r="R2411" s="201">
        <f>Q2411*H2411</f>
        <v>0</v>
      </c>
      <c r="S2411" s="201">
        <v>0</v>
      </c>
      <c r="T2411" s="202">
        <f>S2411*H2411</f>
        <v>0</v>
      </c>
      <c r="AR2411" s="17" t="s">
        <v>255</v>
      </c>
      <c r="AT2411" s="17" t="s">
        <v>161</v>
      </c>
      <c r="AU2411" s="17" t="s">
        <v>81</v>
      </c>
      <c r="AY2411" s="17" t="s">
        <v>159</v>
      </c>
      <c r="BE2411" s="203">
        <f>IF(N2411="základní",J2411,0)</f>
        <v>0</v>
      </c>
      <c r="BF2411" s="203">
        <f>IF(N2411="snížená",J2411,0)</f>
        <v>0</v>
      </c>
      <c r="BG2411" s="203">
        <f>IF(N2411="zákl. přenesená",J2411,0)</f>
        <v>0</v>
      </c>
      <c r="BH2411" s="203">
        <f>IF(N2411="sníž. přenesená",J2411,0)</f>
        <v>0</v>
      </c>
      <c r="BI2411" s="203">
        <f>IF(N2411="nulová",J2411,0)</f>
        <v>0</v>
      </c>
      <c r="BJ2411" s="17" t="s">
        <v>22</v>
      </c>
      <c r="BK2411" s="203">
        <f>ROUND(I2411*H2411,2)</f>
        <v>0</v>
      </c>
      <c r="BL2411" s="17" t="s">
        <v>255</v>
      </c>
      <c r="BM2411" s="17" t="s">
        <v>2494</v>
      </c>
    </row>
    <row r="2412" spans="2:51" s="12" customFormat="1" ht="27">
      <c r="B2412" s="204"/>
      <c r="C2412" s="205"/>
      <c r="D2412" s="206" t="s">
        <v>168</v>
      </c>
      <c r="E2412" s="207" t="s">
        <v>20</v>
      </c>
      <c r="F2412" s="208" t="s">
        <v>2495</v>
      </c>
      <c r="G2412" s="205"/>
      <c r="H2412" s="209" t="s">
        <v>20</v>
      </c>
      <c r="I2412" s="210"/>
      <c r="J2412" s="205"/>
      <c r="K2412" s="205"/>
      <c r="L2412" s="211"/>
      <c r="M2412" s="212"/>
      <c r="N2412" s="213"/>
      <c r="O2412" s="213"/>
      <c r="P2412" s="213"/>
      <c r="Q2412" s="213"/>
      <c r="R2412" s="213"/>
      <c r="S2412" s="213"/>
      <c r="T2412" s="214"/>
      <c r="AT2412" s="215" t="s">
        <v>168</v>
      </c>
      <c r="AU2412" s="215" t="s">
        <v>81</v>
      </c>
      <c r="AV2412" s="12" t="s">
        <v>22</v>
      </c>
      <c r="AW2412" s="12" t="s">
        <v>37</v>
      </c>
      <c r="AX2412" s="12" t="s">
        <v>73</v>
      </c>
      <c r="AY2412" s="215" t="s">
        <v>159</v>
      </c>
    </row>
    <row r="2413" spans="2:51" s="12" customFormat="1" ht="13.5">
      <c r="B2413" s="204"/>
      <c r="C2413" s="205"/>
      <c r="D2413" s="206" t="s">
        <v>168</v>
      </c>
      <c r="E2413" s="207" t="s">
        <v>20</v>
      </c>
      <c r="F2413" s="208" t="s">
        <v>2496</v>
      </c>
      <c r="G2413" s="205"/>
      <c r="H2413" s="209" t="s">
        <v>20</v>
      </c>
      <c r="I2413" s="210"/>
      <c r="J2413" s="205"/>
      <c r="K2413" s="205"/>
      <c r="L2413" s="211"/>
      <c r="M2413" s="212"/>
      <c r="N2413" s="213"/>
      <c r="O2413" s="213"/>
      <c r="P2413" s="213"/>
      <c r="Q2413" s="213"/>
      <c r="R2413" s="213"/>
      <c r="S2413" s="213"/>
      <c r="T2413" s="214"/>
      <c r="AT2413" s="215" t="s">
        <v>168</v>
      </c>
      <c r="AU2413" s="215" t="s">
        <v>81</v>
      </c>
      <c r="AV2413" s="12" t="s">
        <v>22</v>
      </c>
      <c r="AW2413" s="12" t="s">
        <v>37</v>
      </c>
      <c r="AX2413" s="12" t="s">
        <v>73</v>
      </c>
      <c r="AY2413" s="215" t="s">
        <v>159</v>
      </c>
    </row>
    <row r="2414" spans="2:51" s="12" customFormat="1" ht="13.5">
      <c r="B2414" s="204"/>
      <c r="C2414" s="205"/>
      <c r="D2414" s="206" t="s">
        <v>168</v>
      </c>
      <c r="E2414" s="207" t="s">
        <v>20</v>
      </c>
      <c r="F2414" s="208" t="s">
        <v>170</v>
      </c>
      <c r="G2414" s="205"/>
      <c r="H2414" s="209" t="s">
        <v>20</v>
      </c>
      <c r="I2414" s="210"/>
      <c r="J2414" s="205"/>
      <c r="K2414" s="205"/>
      <c r="L2414" s="211"/>
      <c r="M2414" s="212"/>
      <c r="N2414" s="213"/>
      <c r="O2414" s="213"/>
      <c r="P2414" s="213"/>
      <c r="Q2414" s="213"/>
      <c r="R2414" s="213"/>
      <c r="S2414" s="213"/>
      <c r="T2414" s="214"/>
      <c r="AT2414" s="215" t="s">
        <v>168</v>
      </c>
      <c r="AU2414" s="215" t="s">
        <v>81</v>
      </c>
      <c r="AV2414" s="12" t="s">
        <v>22</v>
      </c>
      <c r="AW2414" s="12" t="s">
        <v>37</v>
      </c>
      <c r="AX2414" s="12" t="s">
        <v>73</v>
      </c>
      <c r="AY2414" s="215" t="s">
        <v>159</v>
      </c>
    </row>
    <row r="2415" spans="2:51" s="12" customFormat="1" ht="13.5">
      <c r="B2415" s="204"/>
      <c r="C2415" s="205"/>
      <c r="D2415" s="206" t="s">
        <v>168</v>
      </c>
      <c r="E2415" s="207" t="s">
        <v>20</v>
      </c>
      <c r="F2415" s="208" t="s">
        <v>2497</v>
      </c>
      <c r="G2415" s="205"/>
      <c r="H2415" s="209" t="s">
        <v>20</v>
      </c>
      <c r="I2415" s="210"/>
      <c r="J2415" s="205"/>
      <c r="K2415" s="205"/>
      <c r="L2415" s="211"/>
      <c r="M2415" s="212"/>
      <c r="N2415" s="213"/>
      <c r="O2415" s="213"/>
      <c r="P2415" s="213"/>
      <c r="Q2415" s="213"/>
      <c r="R2415" s="213"/>
      <c r="S2415" s="213"/>
      <c r="T2415" s="214"/>
      <c r="AT2415" s="215" t="s">
        <v>168</v>
      </c>
      <c r="AU2415" s="215" t="s">
        <v>81</v>
      </c>
      <c r="AV2415" s="12" t="s">
        <v>22</v>
      </c>
      <c r="AW2415" s="12" t="s">
        <v>37</v>
      </c>
      <c r="AX2415" s="12" t="s">
        <v>73</v>
      </c>
      <c r="AY2415" s="215" t="s">
        <v>159</v>
      </c>
    </row>
    <row r="2416" spans="2:51" s="12" customFormat="1" ht="13.5">
      <c r="B2416" s="204"/>
      <c r="C2416" s="205"/>
      <c r="D2416" s="206" t="s">
        <v>168</v>
      </c>
      <c r="E2416" s="207" t="s">
        <v>20</v>
      </c>
      <c r="F2416" s="208" t="s">
        <v>170</v>
      </c>
      <c r="G2416" s="205"/>
      <c r="H2416" s="209" t="s">
        <v>20</v>
      </c>
      <c r="I2416" s="210"/>
      <c r="J2416" s="205"/>
      <c r="K2416" s="205"/>
      <c r="L2416" s="211"/>
      <c r="M2416" s="212"/>
      <c r="N2416" s="213"/>
      <c r="O2416" s="213"/>
      <c r="P2416" s="213"/>
      <c r="Q2416" s="213"/>
      <c r="R2416" s="213"/>
      <c r="S2416" s="213"/>
      <c r="T2416" s="214"/>
      <c r="AT2416" s="215" t="s">
        <v>168</v>
      </c>
      <c r="AU2416" s="215" t="s">
        <v>81</v>
      </c>
      <c r="AV2416" s="12" t="s">
        <v>22</v>
      </c>
      <c r="AW2416" s="12" t="s">
        <v>37</v>
      </c>
      <c r="AX2416" s="12" t="s">
        <v>73</v>
      </c>
      <c r="AY2416" s="215" t="s">
        <v>159</v>
      </c>
    </row>
    <row r="2417" spans="2:51" s="12" customFormat="1" ht="13.5">
      <c r="B2417" s="204"/>
      <c r="C2417" s="205"/>
      <c r="D2417" s="206" t="s">
        <v>168</v>
      </c>
      <c r="E2417" s="207" t="s">
        <v>20</v>
      </c>
      <c r="F2417" s="208" t="s">
        <v>2485</v>
      </c>
      <c r="G2417" s="205"/>
      <c r="H2417" s="209" t="s">
        <v>20</v>
      </c>
      <c r="I2417" s="210"/>
      <c r="J2417" s="205"/>
      <c r="K2417" s="205"/>
      <c r="L2417" s="211"/>
      <c r="M2417" s="212"/>
      <c r="N2417" s="213"/>
      <c r="O2417" s="213"/>
      <c r="P2417" s="213"/>
      <c r="Q2417" s="213"/>
      <c r="R2417" s="213"/>
      <c r="S2417" s="213"/>
      <c r="T2417" s="214"/>
      <c r="AT2417" s="215" t="s">
        <v>168</v>
      </c>
      <c r="AU2417" s="215" t="s">
        <v>81</v>
      </c>
      <c r="AV2417" s="12" t="s">
        <v>22</v>
      </c>
      <c r="AW2417" s="12" t="s">
        <v>37</v>
      </c>
      <c r="AX2417" s="12" t="s">
        <v>73</v>
      </c>
      <c r="AY2417" s="215" t="s">
        <v>159</v>
      </c>
    </row>
    <row r="2418" spans="2:51" s="12" customFormat="1" ht="13.5">
      <c r="B2418" s="204"/>
      <c r="C2418" s="205"/>
      <c r="D2418" s="206" t="s">
        <v>168</v>
      </c>
      <c r="E2418" s="207" t="s">
        <v>20</v>
      </c>
      <c r="F2418" s="208" t="s">
        <v>623</v>
      </c>
      <c r="G2418" s="205"/>
      <c r="H2418" s="209" t="s">
        <v>20</v>
      </c>
      <c r="I2418" s="210"/>
      <c r="J2418" s="205"/>
      <c r="K2418" s="205"/>
      <c r="L2418" s="211"/>
      <c r="M2418" s="212"/>
      <c r="N2418" s="213"/>
      <c r="O2418" s="213"/>
      <c r="P2418" s="213"/>
      <c r="Q2418" s="213"/>
      <c r="R2418" s="213"/>
      <c r="S2418" s="213"/>
      <c r="T2418" s="214"/>
      <c r="AT2418" s="215" t="s">
        <v>168</v>
      </c>
      <c r="AU2418" s="215" t="s">
        <v>81</v>
      </c>
      <c r="AV2418" s="12" t="s">
        <v>22</v>
      </c>
      <c r="AW2418" s="12" t="s">
        <v>37</v>
      </c>
      <c r="AX2418" s="12" t="s">
        <v>73</v>
      </c>
      <c r="AY2418" s="215" t="s">
        <v>159</v>
      </c>
    </row>
    <row r="2419" spans="2:51" s="13" customFormat="1" ht="13.5">
      <c r="B2419" s="216"/>
      <c r="C2419" s="217"/>
      <c r="D2419" s="206" t="s">
        <v>168</v>
      </c>
      <c r="E2419" s="240" t="s">
        <v>20</v>
      </c>
      <c r="F2419" s="238" t="s">
        <v>2498</v>
      </c>
      <c r="G2419" s="217"/>
      <c r="H2419" s="239">
        <v>64.22</v>
      </c>
      <c r="I2419" s="222"/>
      <c r="J2419" s="217"/>
      <c r="K2419" s="217"/>
      <c r="L2419" s="223"/>
      <c r="M2419" s="224"/>
      <c r="N2419" s="225"/>
      <c r="O2419" s="225"/>
      <c r="P2419" s="225"/>
      <c r="Q2419" s="225"/>
      <c r="R2419" s="225"/>
      <c r="S2419" s="225"/>
      <c r="T2419" s="226"/>
      <c r="AT2419" s="227" t="s">
        <v>168</v>
      </c>
      <c r="AU2419" s="227" t="s">
        <v>81</v>
      </c>
      <c r="AV2419" s="13" t="s">
        <v>81</v>
      </c>
      <c r="AW2419" s="13" t="s">
        <v>37</v>
      </c>
      <c r="AX2419" s="13" t="s">
        <v>73</v>
      </c>
      <c r="AY2419" s="227" t="s">
        <v>159</v>
      </c>
    </row>
    <row r="2420" spans="2:51" s="12" customFormat="1" ht="13.5">
      <c r="B2420" s="204"/>
      <c r="C2420" s="205"/>
      <c r="D2420" s="206" t="s">
        <v>168</v>
      </c>
      <c r="E2420" s="207" t="s">
        <v>20</v>
      </c>
      <c r="F2420" s="208" t="s">
        <v>2488</v>
      </c>
      <c r="G2420" s="205"/>
      <c r="H2420" s="209" t="s">
        <v>20</v>
      </c>
      <c r="I2420" s="210"/>
      <c r="J2420" s="205"/>
      <c r="K2420" s="205"/>
      <c r="L2420" s="211"/>
      <c r="M2420" s="212"/>
      <c r="N2420" s="213"/>
      <c r="O2420" s="213"/>
      <c r="P2420" s="213"/>
      <c r="Q2420" s="213"/>
      <c r="R2420" s="213"/>
      <c r="S2420" s="213"/>
      <c r="T2420" s="214"/>
      <c r="AT2420" s="215" t="s">
        <v>168</v>
      </c>
      <c r="AU2420" s="215" t="s">
        <v>81</v>
      </c>
      <c r="AV2420" s="12" t="s">
        <v>22</v>
      </c>
      <c r="AW2420" s="12" t="s">
        <v>37</v>
      </c>
      <c r="AX2420" s="12" t="s">
        <v>73</v>
      </c>
      <c r="AY2420" s="215" t="s">
        <v>159</v>
      </c>
    </row>
    <row r="2421" spans="2:51" s="12" customFormat="1" ht="13.5">
      <c r="B2421" s="204"/>
      <c r="C2421" s="205"/>
      <c r="D2421" s="206" t="s">
        <v>168</v>
      </c>
      <c r="E2421" s="207" t="s">
        <v>20</v>
      </c>
      <c r="F2421" s="208" t="s">
        <v>623</v>
      </c>
      <c r="G2421" s="205"/>
      <c r="H2421" s="209" t="s">
        <v>20</v>
      </c>
      <c r="I2421" s="210"/>
      <c r="J2421" s="205"/>
      <c r="K2421" s="205"/>
      <c r="L2421" s="211"/>
      <c r="M2421" s="212"/>
      <c r="N2421" s="213"/>
      <c r="O2421" s="213"/>
      <c r="P2421" s="213"/>
      <c r="Q2421" s="213"/>
      <c r="R2421" s="213"/>
      <c r="S2421" s="213"/>
      <c r="T2421" s="214"/>
      <c r="AT2421" s="215" t="s">
        <v>168</v>
      </c>
      <c r="AU2421" s="215" t="s">
        <v>81</v>
      </c>
      <c r="AV2421" s="12" t="s">
        <v>22</v>
      </c>
      <c r="AW2421" s="12" t="s">
        <v>37</v>
      </c>
      <c r="AX2421" s="12" t="s">
        <v>73</v>
      </c>
      <c r="AY2421" s="215" t="s">
        <v>159</v>
      </c>
    </row>
    <row r="2422" spans="2:51" s="13" customFormat="1" ht="13.5">
      <c r="B2422" s="216"/>
      <c r="C2422" s="217"/>
      <c r="D2422" s="206" t="s">
        <v>168</v>
      </c>
      <c r="E2422" s="240" t="s">
        <v>20</v>
      </c>
      <c r="F2422" s="238" t="s">
        <v>2499</v>
      </c>
      <c r="G2422" s="217"/>
      <c r="H2422" s="239">
        <v>124.8</v>
      </c>
      <c r="I2422" s="222"/>
      <c r="J2422" s="217"/>
      <c r="K2422" s="217"/>
      <c r="L2422" s="223"/>
      <c r="M2422" s="247"/>
      <c r="N2422" s="248"/>
      <c r="O2422" s="248"/>
      <c r="P2422" s="248"/>
      <c r="Q2422" s="248"/>
      <c r="R2422" s="248"/>
      <c r="S2422" s="248"/>
      <c r="T2422" s="249"/>
      <c r="AT2422" s="227" t="s">
        <v>168</v>
      </c>
      <c r="AU2422" s="227" t="s">
        <v>81</v>
      </c>
      <c r="AV2422" s="13" t="s">
        <v>81</v>
      </c>
      <c r="AW2422" s="13" t="s">
        <v>37</v>
      </c>
      <c r="AX2422" s="13" t="s">
        <v>73</v>
      </c>
      <c r="AY2422" s="227" t="s">
        <v>159</v>
      </c>
    </row>
    <row r="2423" spans="2:12" s="1" customFormat="1" ht="6.95" customHeight="1">
      <c r="B2423" s="49"/>
      <c r="C2423" s="50"/>
      <c r="D2423" s="50"/>
      <c r="E2423" s="50"/>
      <c r="F2423" s="50"/>
      <c r="G2423" s="50"/>
      <c r="H2423" s="50"/>
      <c r="I2423" s="136"/>
      <c r="J2423" s="50"/>
      <c r="K2423" s="50"/>
      <c r="L2423" s="54"/>
    </row>
  </sheetData>
  <sheetProtection password="CC35" sheet="1" objects="1" scenarios="1" formatColumns="0" formatRows="0" sort="0" autoFilter="0"/>
  <autoFilter ref="C114:K114"/>
  <mergeCells count="12">
    <mergeCell ref="G1:H1"/>
    <mergeCell ref="L2:V2"/>
    <mergeCell ref="E49:H49"/>
    <mergeCell ref="E51:H51"/>
    <mergeCell ref="E103:H103"/>
    <mergeCell ref="E105:H105"/>
    <mergeCell ref="E107:H107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11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3172</v>
      </c>
      <c r="G1" s="308" t="s">
        <v>3173</v>
      </c>
      <c r="H1" s="308"/>
      <c r="I1" s="309"/>
      <c r="J1" s="304" t="s">
        <v>3174</v>
      </c>
      <c r="K1" s="302" t="s">
        <v>99</v>
      </c>
      <c r="L1" s="304" t="s">
        <v>3175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2500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ROUND(J86,2)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ROUND(SUM(BE86:BE138),2)</f>
        <v>0</v>
      </c>
      <c r="G32" s="35"/>
      <c r="H32" s="35"/>
      <c r="I32" s="128">
        <v>0.21</v>
      </c>
      <c r="J32" s="127">
        <f>ROUND(ROUND((SUM(BE86:BE138)),2)*I32,2)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ROUND(SUM(BF86:BF138),2)</f>
        <v>0</v>
      </c>
      <c r="G33" s="35"/>
      <c r="H33" s="35"/>
      <c r="I33" s="128">
        <v>0.15</v>
      </c>
      <c r="J33" s="127">
        <f>ROUND(ROUND((SUM(BF86:BF138)),2)*I33,2)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ROUND(SUM(BG86:BG138),2)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ROUND(SUM(BH86:BH138),2)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ROUND(SUM(BI86:BI138),2)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D1_02_3 - Požárně bezpečnostní řešení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J86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2501</v>
      </c>
      <c r="E61" s="149"/>
      <c r="F61" s="149"/>
      <c r="G61" s="149"/>
      <c r="H61" s="149"/>
      <c r="I61" s="150"/>
      <c r="J61" s="151">
        <f>J87</f>
        <v>0</v>
      </c>
      <c r="K61" s="152"/>
    </row>
    <row r="62" spans="2:11" s="9" customFormat="1" ht="19.9" customHeight="1">
      <c r="B62" s="153"/>
      <c r="C62" s="154"/>
      <c r="D62" s="155" t="s">
        <v>2502</v>
      </c>
      <c r="E62" s="156"/>
      <c r="F62" s="156"/>
      <c r="G62" s="156"/>
      <c r="H62" s="156"/>
      <c r="I62" s="157"/>
      <c r="J62" s="158">
        <f>J88</f>
        <v>0</v>
      </c>
      <c r="K62" s="159"/>
    </row>
    <row r="63" spans="2:11" s="8" customFormat="1" ht="24.95" customHeight="1">
      <c r="B63" s="146"/>
      <c r="C63" s="147"/>
      <c r="D63" s="148" t="s">
        <v>124</v>
      </c>
      <c r="E63" s="149"/>
      <c r="F63" s="149"/>
      <c r="G63" s="149"/>
      <c r="H63" s="149"/>
      <c r="I63" s="150"/>
      <c r="J63" s="151">
        <f>J131</f>
        <v>0</v>
      </c>
      <c r="K63" s="152"/>
    </row>
    <row r="64" spans="2:11" s="9" customFormat="1" ht="19.9" customHeight="1">
      <c r="B64" s="153"/>
      <c r="C64" s="154"/>
      <c r="D64" s="155" t="s">
        <v>127</v>
      </c>
      <c r="E64" s="156"/>
      <c r="F64" s="156"/>
      <c r="G64" s="156"/>
      <c r="H64" s="156"/>
      <c r="I64" s="157"/>
      <c r="J64" s="158">
        <f>J132</f>
        <v>0</v>
      </c>
      <c r="K64" s="159"/>
    </row>
    <row r="65" spans="2:11" s="1" customFormat="1" ht="21.75" customHeight="1">
      <c r="B65" s="34"/>
      <c r="C65" s="35"/>
      <c r="D65" s="35"/>
      <c r="E65" s="35"/>
      <c r="F65" s="35"/>
      <c r="G65" s="35"/>
      <c r="H65" s="35"/>
      <c r="I65" s="115"/>
      <c r="J65" s="35"/>
      <c r="K65" s="38"/>
    </row>
    <row r="66" spans="2:11" s="1" customFormat="1" ht="6.95" customHeight="1">
      <c r="B66" s="49"/>
      <c r="C66" s="50"/>
      <c r="D66" s="50"/>
      <c r="E66" s="50"/>
      <c r="F66" s="50"/>
      <c r="G66" s="50"/>
      <c r="H66" s="50"/>
      <c r="I66" s="136"/>
      <c r="J66" s="50"/>
      <c r="K66" s="51"/>
    </row>
    <row r="70" spans="2:12" s="1" customFormat="1" ht="6.95" customHeight="1">
      <c r="B70" s="52"/>
      <c r="C70" s="53"/>
      <c r="D70" s="53"/>
      <c r="E70" s="53"/>
      <c r="F70" s="53"/>
      <c r="G70" s="53"/>
      <c r="H70" s="53"/>
      <c r="I70" s="139"/>
      <c r="J70" s="53"/>
      <c r="K70" s="53"/>
      <c r="L70" s="54"/>
    </row>
    <row r="71" spans="2:12" s="1" customFormat="1" ht="36.95" customHeight="1">
      <c r="B71" s="34"/>
      <c r="C71" s="55" t="s">
        <v>143</v>
      </c>
      <c r="D71" s="56"/>
      <c r="E71" s="56"/>
      <c r="F71" s="56"/>
      <c r="G71" s="56"/>
      <c r="H71" s="56"/>
      <c r="I71" s="160"/>
      <c r="J71" s="56"/>
      <c r="K71" s="56"/>
      <c r="L71" s="54"/>
    </row>
    <row r="72" spans="2:12" s="1" customFormat="1" ht="6.95" customHeight="1">
      <c r="B72" s="34"/>
      <c r="C72" s="56"/>
      <c r="D72" s="56"/>
      <c r="E72" s="56"/>
      <c r="F72" s="56"/>
      <c r="G72" s="56"/>
      <c r="H72" s="56"/>
      <c r="I72" s="160"/>
      <c r="J72" s="56"/>
      <c r="K72" s="56"/>
      <c r="L72" s="54"/>
    </row>
    <row r="73" spans="2:12" s="1" customFormat="1" ht="14.45" customHeight="1">
      <c r="B73" s="34"/>
      <c r="C73" s="58" t="s">
        <v>16</v>
      </c>
      <c r="D73" s="56"/>
      <c r="E73" s="56"/>
      <c r="F73" s="56"/>
      <c r="G73" s="56"/>
      <c r="H73" s="56"/>
      <c r="I73" s="160"/>
      <c r="J73" s="56"/>
      <c r="K73" s="56"/>
      <c r="L73" s="54"/>
    </row>
    <row r="74" spans="2:12" s="1" customFormat="1" ht="22.5" customHeight="1">
      <c r="B74" s="34"/>
      <c r="C74" s="56"/>
      <c r="D74" s="56"/>
      <c r="E74" s="299" t="str">
        <f>E7</f>
        <v>Výstavba čtyř operačních sálů a sterilizace Krajské zdravotní a.s.Nemocnice Teplice o.z.</v>
      </c>
      <c r="F74" s="276"/>
      <c r="G74" s="276"/>
      <c r="H74" s="276"/>
      <c r="I74" s="160"/>
      <c r="J74" s="56"/>
      <c r="K74" s="56"/>
      <c r="L74" s="54"/>
    </row>
    <row r="75" spans="2:12" ht="13.5">
      <c r="B75" s="21"/>
      <c r="C75" s="58" t="s">
        <v>101</v>
      </c>
      <c r="D75" s="161"/>
      <c r="E75" s="161"/>
      <c r="F75" s="161"/>
      <c r="G75" s="161"/>
      <c r="H75" s="161"/>
      <c r="J75" s="161"/>
      <c r="K75" s="161"/>
      <c r="L75" s="162"/>
    </row>
    <row r="76" spans="2:12" s="1" customFormat="1" ht="22.5" customHeight="1">
      <c r="B76" s="34"/>
      <c r="C76" s="56"/>
      <c r="D76" s="56"/>
      <c r="E76" s="299" t="s">
        <v>102</v>
      </c>
      <c r="F76" s="276"/>
      <c r="G76" s="276"/>
      <c r="H76" s="276"/>
      <c r="I76" s="160"/>
      <c r="J76" s="56"/>
      <c r="K76" s="56"/>
      <c r="L76" s="54"/>
    </row>
    <row r="77" spans="2:12" s="1" customFormat="1" ht="14.45" customHeight="1">
      <c r="B77" s="34"/>
      <c r="C77" s="58" t="s">
        <v>103</v>
      </c>
      <c r="D77" s="56"/>
      <c r="E77" s="56"/>
      <c r="F77" s="56"/>
      <c r="G77" s="56"/>
      <c r="H77" s="56"/>
      <c r="I77" s="160"/>
      <c r="J77" s="56"/>
      <c r="K77" s="56"/>
      <c r="L77" s="54"/>
    </row>
    <row r="78" spans="2:12" s="1" customFormat="1" ht="23.25" customHeight="1">
      <c r="B78" s="34"/>
      <c r="C78" s="56"/>
      <c r="D78" s="56"/>
      <c r="E78" s="273" t="str">
        <f>E11</f>
        <v>D1_02_3 - Požárně bezpečnostní řešení</v>
      </c>
      <c r="F78" s="276"/>
      <c r="G78" s="276"/>
      <c r="H78" s="276"/>
      <c r="I78" s="160"/>
      <c r="J78" s="56"/>
      <c r="K78" s="56"/>
      <c r="L78" s="54"/>
    </row>
    <row r="79" spans="2:12" s="1" customFormat="1" ht="6.95" customHeight="1">
      <c r="B79" s="34"/>
      <c r="C79" s="56"/>
      <c r="D79" s="56"/>
      <c r="E79" s="56"/>
      <c r="F79" s="56"/>
      <c r="G79" s="56"/>
      <c r="H79" s="56"/>
      <c r="I79" s="160"/>
      <c r="J79" s="56"/>
      <c r="K79" s="56"/>
      <c r="L79" s="54"/>
    </row>
    <row r="80" spans="2:12" s="1" customFormat="1" ht="18" customHeight="1">
      <c r="B80" s="34"/>
      <c r="C80" s="58" t="s">
        <v>23</v>
      </c>
      <c r="D80" s="56"/>
      <c r="E80" s="56"/>
      <c r="F80" s="163" t="str">
        <f>F14</f>
        <v>Teplice</v>
      </c>
      <c r="G80" s="56"/>
      <c r="H80" s="56"/>
      <c r="I80" s="164" t="s">
        <v>25</v>
      </c>
      <c r="J80" s="66" t="str">
        <f>IF(J14="","",J14)</f>
        <v>12. 10. 2016</v>
      </c>
      <c r="K80" s="56"/>
      <c r="L80" s="54"/>
    </row>
    <row r="81" spans="2:12" s="1" customFormat="1" ht="6.95" customHeight="1">
      <c r="B81" s="34"/>
      <c r="C81" s="56"/>
      <c r="D81" s="56"/>
      <c r="E81" s="56"/>
      <c r="F81" s="56"/>
      <c r="G81" s="56"/>
      <c r="H81" s="56"/>
      <c r="I81" s="160"/>
      <c r="J81" s="56"/>
      <c r="K81" s="56"/>
      <c r="L81" s="54"/>
    </row>
    <row r="82" spans="2:12" s="1" customFormat="1" ht="13.5">
      <c r="B82" s="34"/>
      <c r="C82" s="58" t="s">
        <v>29</v>
      </c>
      <c r="D82" s="56"/>
      <c r="E82" s="56"/>
      <c r="F82" s="163" t="str">
        <f>E17</f>
        <v>Krajská zdravotní a.s., Ústí nad Labem</v>
      </c>
      <c r="G82" s="56"/>
      <c r="H82" s="56"/>
      <c r="I82" s="164" t="s">
        <v>35</v>
      </c>
      <c r="J82" s="163" t="str">
        <f>E23</f>
        <v>Atelier Penta v.o.s., Mrštíkova 12, Jihlava</v>
      </c>
      <c r="K82" s="56"/>
      <c r="L82" s="54"/>
    </row>
    <row r="83" spans="2:12" s="1" customFormat="1" ht="14.45" customHeight="1">
      <c r="B83" s="34"/>
      <c r="C83" s="58" t="s">
        <v>33</v>
      </c>
      <c r="D83" s="56"/>
      <c r="E83" s="56"/>
      <c r="F83" s="163" t="str">
        <f>IF(E20="","",E20)</f>
        <v/>
      </c>
      <c r="G83" s="56"/>
      <c r="H83" s="56"/>
      <c r="I83" s="160"/>
      <c r="J83" s="56"/>
      <c r="K83" s="56"/>
      <c r="L83" s="54"/>
    </row>
    <row r="84" spans="2:12" s="1" customFormat="1" ht="10.35" customHeight="1">
      <c r="B84" s="34"/>
      <c r="C84" s="56"/>
      <c r="D84" s="56"/>
      <c r="E84" s="56"/>
      <c r="F84" s="56"/>
      <c r="G84" s="56"/>
      <c r="H84" s="56"/>
      <c r="I84" s="160"/>
      <c r="J84" s="56"/>
      <c r="K84" s="56"/>
      <c r="L84" s="54"/>
    </row>
    <row r="85" spans="2:20" s="10" customFormat="1" ht="29.25" customHeight="1">
      <c r="B85" s="165"/>
      <c r="C85" s="166" t="s">
        <v>144</v>
      </c>
      <c r="D85" s="167" t="s">
        <v>58</v>
      </c>
      <c r="E85" s="167" t="s">
        <v>54</v>
      </c>
      <c r="F85" s="167" t="s">
        <v>145</v>
      </c>
      <c r="G85" s="167" t="s">
        <v>146</v>
      </c>
      <c r="H85" s="167" t="s">
        <v>147</v>
      </c>
      <c r="I85" s="168" t="s">
        <v>148</v>
      </c>
      <c r="J85" s="167" t="s">
        <v>107</v>
      </c>
      <c r="K85" s="169" t="s">
        <v>149</v>
      </c>
      <c r="L85" s="170"/>
      <c r="M85" s="74" t="s">
        <v>150</v>
      </c>
      <c r="N85" s="75" t="s">
        <v>43</v>
      </c>
      <c r="O85" s="75" t="s">
        <v>151</v>
      </c>
      <c r="P85" s="75" t="s">
        <v>152</v>
      </c>
      <c r="Q85" s="75" t="s">
        <v>153</v>
      </c>
      <c r="R85" s="75" t="s">
        <v>154</v>
      </c>
      <c r="S85" s="75" t="s">
        <v>155</v>
      </c>
      <c r="T85" s="76" t="s">
        <v>156</v>
      </c>
    </row>
    <row r="86" spans="2:63" s="1" customFormat="1" ht="29.25" customHeight="1">
      <c r="B86" s="34"/>
      <c r="C86" s="80" t="s">
        <v>108</v>
      </c>
      <c r="D86" s="56"/>
      <c r="E86" s="56"/>
      <c r="F86" s="56"/>
      <c r="G86" s="56"/>
      <c r="H86" s="56"/>
      <c r="I86" s="160"/>
      <c r="J86" s="171">
        <f>BK86</f>
        <v>0</v>
      </c>
      <c r="K86" s="56"/>
      <c r="L86" s="54"/>
      <c r="M86" s="77"/>
      <c r="N86" s="78"/>
      <c r="O86" s="78"/>
      <c r="P86" s="172">
        <f>P87+P131</f>
        <v>0</v>
      </c>
      <c r="Q86" s="78"/>
      <c r="R86" s="172">
        <f>R87+R131</f>
        <v>0.026</v>
      </c>
      <c r="S86" s="78"/>
      <c r="T86" s="173">
        <f>T87+T131</f>
        <v>0</v>
      </c>
      <c r="AT86" s="17" t="s">
        <v>72</v>
      </c>
      <c r="AU86" s="17" t="s">
        <v>109</v>
      </c>
      <c r="BK86" s="174">
        <f>BK87+BK131</f>
        <v>0</v>
      </c>
    </row>
    <row r="87" spans="2:63" s="11" customFormat="1" ht="37.35" customHeight="1">
      <c r="B87" s="175"/>
      <c r="C87" s="176"/>
      <c r="D87" s="177" t="s">
        <v>72</v>
      </c>
      <c r="E87" s="178" t="s">
        <v>157</v>
      </c>
      <c r="F87" s="178" t="s">
        <v>157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</f>
        <v>0</v>
      </c>
      <c r="Q87" s="183"/>
      <c r="R87" s="184">
        <f>R88</f>
        <v>0.0224</v>
      </c>
      <c r="S87" s="183"/>
      <c r="T87" s="185">
        <f>T88</f>
        <v>0</v>
      </c>
      <c r="AR87" s="186" t="s">
        <v>22</v>
      </c>
      <c r="AT87" s="187" t="s">
        <v>72</v>
      </c>
      <c r="AU87" s="187" t="s">
        <v>73</v>
      </c>
      <c r="AY87" s="186" t="s">
        <v>159</v>
      </c>
      <c r="BK87" s="188">
        <f>BK88</f>
        <v>0</v>
      </c>
    </row>
    <row r="88" spans="2:63" s="11" customFormat="1" ht="19.9" customHeight="1">
      <c r="B88" s="175"/>
      <c r="C88" s="176"/>
      <c r="D88" s="189" t="s">
        <v>72</v>
      </c>
      <c r="E88" s="190" t="s">
        <v>2503</v>
      </c>
      <c r="F88" s="190" t="s">
        <v>2504</v>
      </c>
      <c r="G88" s="176"/>
      <c r="H88" s="176"/>
      <c r="I88" s="179"/>
      <c r="J88" s="191">
        <f>BK88</f>
        <v>0</v>
      </c>
      <c r="K88" s="176"/>
      <c r="L88" s="181"/>
      <c r="M88" s="182"/>
      <c r="N88" s="183"/>
      <c r="O88" s="183"/>
      <c r="P88" s="184">
        <f>SUM(P89:P130)</f>
        <v>0</v>
      </c>
      <c r="Q88" s="183"/>
      <c r="R88" s="184">
        <f>SUM(R89:R130)</f>
        <v>0.0224</v>
      </c>
      <c r="S88" s="183"/>
      <c r="T88" s="185">
        <f>SUM(T89:T130)</f>
        <v>0</v>
      </c>
      <c r="AR88" s="186" t="s">
        <v>22</v>
      </c>
      <c r="AT88" s="187" t="s">
        <v>72</v>
      </c>
      <c r="AU88" s="187" t="s">
        <v>22</v>
      </c>
      <c r="AY88" s="186" t="s">
        <v>159</v>
      </c>
      <c r="BK88" s="188">
        <f>SUM(BK89:BK130)</f>
        <v>0</v>
      </c>
    </row>
    <row r="89" spans="2:65" s="1" customFormat="1" ht="22.5" customHeight="1">
      <c r="B89" s="34"/>
      <c r="C89" s="192" t="s">
        <v>22</v>
      </c>
      <c r="D89" s="192" t="s">
        <v>161</v>
      </c>
      <c r="E89" s="193" t="s">
        <v>2505</v>
      </c>
      <c r="F89" s="194" t="s">
        <v>2506</v>
      </c>
      <c r="G89" s="195" t="s">
        <v>2507</v>
      </c>
      <c r="H89" s="196">
        <v>2</v>
      </c>
      <c r="I89" s="197"/>
      <c r="J89" s="198">
        <f>ROUND(I89*H89,2)</f>
        <v>0</v>
      </c>
      <c r="K89" s="194" t="s">
        <v>20</v>
      </c>
      <c r="L89" s="54"/>
      <c r="M89" s="199" t="s">
        <v>20</v>
      </c>
      <c r="N89" s="200" t="s">
        <v>44</v>
      </c>
      <c r="O89" s="35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17" t="s">
        <v>166</v>
      </c>
      <c r="AT89" s="17" t="s">
        <v>161</v>
      </c>
      <c r="AU89" s="17" t="s">
        <v>81</v>
      </c>
      <c r="AY89" s="17" t="s">
        <v>159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7" t="s">
        <v>22</v>
      </c>
      <c r="BK89" s="203">
        <f>ROUND(I89*H89,2)</f>
        <v>0</v>
      </c>
      <c r="BL89" s="17" t="s">
        <v>166</v>
      </c>
      <c r="BM89" s="17" t="s">
        <v>2508</v>
      </c>
    </row>
    <row r="90" spans="2:51" s="13" customFormat="1" ht="13.5">
      <c r="B90" s="216"/>
      <c r="C90" s="217"/>
      <c r="D90" s="206" t="s">
        <v>168</v>
      </c>
      <c r="E90" s="240" t="s">
        <v>20</v>
      </c>
      <c r="F90" s="238" t="s">
        <v>81</v>
      </c>
      <c r="G90" s="217"/>
      <c r="H90" s="239">
        <v>2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168</v>
      </c>
      <c r="AU90" s="227" t="s">
        <v>81</v>
      </c>
      <c r="AV90" s="13" t="s">
        <v>81</v>
      </c>
      <c r="AW90" s="13" t="s">
        <v>37</v>
      </c>
      <c r="AX90" s="13" t="s">
        <v>22</v>
      </c>
      <c r="AY90" s="227" t="s">
        <v>159</v>
      </c>
    </row>
    <row r="91" spans="2:51" s="12" customFormat="1" ht="13.5">
      <c r="B91" s="204"/>
      <c r="C91" s="205"/>
      <c r="D91" s="218" t="s">
        <v>168</v>
      </c>
      <c r="E91" s="241" t="s">
        <v>20</v>
      </c>
      <c r="F91" s="242" t="s">
        <v>2509</v>
      </c>
      <c r="G91" s="205"/>
      <c r="H91" s="243" t="s">
        <v>20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168</v>
      </c>
      <c r="AU91" s="215" t="s">
        <v>81</v>
      </c>
      <c r="AV91" s="12" t="s">
        <v>22</v>
      </c>
      <c r="AW91" s="12" t="s">
        <v>37</v>
      </c>
      <c r="AX91" s="12" t="s">
        <v>73</v>
      </c>
      <c r="AY91" s="215" t="s">
        <v>159</v>
      </c>
    </row>
    <row r="92" spans="2:65" s="1" customFormat="1" ht="22.5" customHeight="1">
      <c r="B92" s="34"/>
      <c r="C92" s="192" t="s">
        <v>81</v>
      </c>
      <c r="D92" s="192" t="s">
        <v>161</v>
      </c>
      <c r="E92" s="193" t="s">
        <v>2510</v>
      </c>
      <c r="F92" s="194" t="s">
        <v>2511</v>
      </c>
      <c r="G92" s="195" t="s">
        <v>2507</v>
      </c>
      <c r="H92" s="196">
        <v>30</v>
      </c>
      <c r="I92" s="197"/>
      <c r="J92" s="198">
        <f>ROUND(I92*H92,2)</f>
        <v>0</v>
      </c>
      <c r="K92" s="194" t="s">
        <v>20</v>
      </c>
      <c r="L92" s="54"/>
      <c r="M92" s="199" t="s">
        <v>20</v>
      </c>
      <c r="N92" s="200" t="s">
        <v>44</v>
      </c>
      <c r="O92" s="35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7" t="s">
        <v>166</v>
      </c>
      <c r="AT92" s="17" t="s">
        <v>161</v>
      </c>
      <c r="AU92" s="17" t="s">
        <v>81</v>
      </c>
      <c r="AY92" s="17" t="s">
        <v>159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7" t="s">
        <v>22</v>
      </c>
      <c r="BK92" s="203">
        <f>ROUND(I92*H92,2)</f>
        <v>0</v>
      </c>
      <c r="BL92" s="17" t="s">
        <v>166</v>
      </c>
      <c r="BM92" s="17" t="s">
        <v>2512</v>
      </c>
    </row>
    <row r="93" spans="2:51" s="13" customFormat="1" ht="13.5">
      <c r="B93" s="216"/>
      <c r="C93" s="217"/>
      <c r="D93" s="206" t="s">
        <v>168</v>
      </c>
      <c r="E93" s="240" t="s">
        <v>20</v>
      </c>
      <c r="F93" s="238" t="s">
        <v>361</v>
      </c>
      <c r="G93" s="217"/>
      <c r="H93" s="239">
        <v>30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168</v>
      </c>
      <c r="AU93" s="227" t="s">
        <v>81</v>
      </c>
      <c r="AV93" s="13" t="s">
        <v>81</v>
      </c>
      <c r="AW93" s="13" t="s">
        <v>37</v>
      </c>
      <c r="AX93" s="13" t="s">
        <v>22</v>
      </c>
      <c r="AY93" s="227" t="s">
        <v>159</v>
      </c>
    </row>
    <row r="94" spans="2:51" s="12" customFormat="1" ht="13.5">
      <c r="B94" s="204"/>
      <c r="C94" s="205"/>
      <c r="D94" s="218" t="s">
        <v>168</v>
      </c>
      <c r="E94" s="241" t="s">
        <v>20</v>
      </c>
      <c r="F94" s="242" t="s">
        <v>2509</v>
      </c>
      <c r="G94" s="205"/>
      <c r="H94" s="243" t="s">
        <v>20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168</v>
      </c>
      <c r="AU94" s="215" t="s">
        <v>81</v>
      </c>
      <c r="AV94" s="12" t="s">
        <v>22</v>
      </c>
      <c r="AW94" s="12" t="s">
        <v>37</v>
      </c>
      <c r="AX94" s="12" t="s">
        <v>73</v>
      </c>
      <c r="AY94" s="215" t="s">
        <v>159</v>
      </c>
    </row>
    <row r="95" spans="2:65" s="1" customFormat="1" ht="22.5" customHeight="1">
      <c r="B95" s="34"/>
      <c r="C95" s="228" t="s">
        <v>176</v>
      </c>
      <c r="D95" s="228" t="s">
        <v>209</v>
      </c>
      <c r="E95" s="229" t="s">
        <v>2513</v>
      </c>
      <c r="F95" s="230" t="s">
        <v>2514</v>
      </c>
      <c r="G95" s="231" t="s">
        <v>2507</v>
      </c>
      <c r="H95" s="232">
        <v>2</v>
      </c>
      <c r="I95" s="233"/>
      <c r="J95" s="234">
        <f>ROUND(I95*H95,2)</f>
        <v>0</v>
      </c>
      <c r="K95" s="230" t="s">
        <v>20</v>
      </c>
      <c r="L95" s="235"/>
      <c r="M95" s="236" t="s">
        <v>20</v>
      </c>
      <c r="N95" s="237" t="s">
        <v>44</v>
      </c>
      <c r="O95" s="35"/>
      <c r="P95" s="201">
        <f>O95*H95</f>
        <v>0</v>
      </c>
      <c r="Q95" s="201">
        <v>0.0004</v>
      </c>
      <c r="R95" s="201">
        <f>Q95*H95</f>
        <v>0.0008</v>
      </c>
      <c r="S95" s="201">
        <v>0</v>
      </c>
      <c r="T95" s="202">
        <f>S95*H95</f>
        <v>0</v>
      </c>
      <c r="AR95" s="17" t="s">
        <v>201</v>
      </c>
      <c r="AT95" s="17" t="s">
        <v>209</v>
      </c>
      <c r="AU95" s="17" t="s">
        <v>81</v>
      </c>
      <c r="AY95" s="17" t="s">
        <v>159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17" t="s">
        <v>22</v>
      </c>
      <c r="BK95" s="203">
        <f>ROUND(I95*H95,2)</f>
        <v>0</v>
      </c>
      <c r="BL95" s="17" t="s">
        <v>166</v>
      </c>
      <c r="BM95" s="17" t="s">
        <v>2515</v>
      </c>
    </row>
    <row r="96" spans="2:51" s="13" customFormat="1" ht="13.5">
      <c r="B96" s="216"/>
      <c r="C96" s="217"/>
      <c r="D96" s="206" t="s">
        <v>168</v>
      </c>
      <c r="E96" s="240" t="s">
        <v>20</v>
      </c>
      <c r="F96" s="238" t="s">
        <v>81</v>
      </c>
      <c r="G96" s="217"/>
      <c r="H96" s="239">
        <v>2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168</v>
      </c>
      <c r="AU96" s="227" t="s">
        <v>81</v>
      </c>
      <c r="AV96" s="13" t="s">
        <v>81</v>
      </c>
      <c r="AW96" s="13" t="s">
        <v>37</v>
      </c>
      <c r="AX96" s="13" t="s">
        <v>22</v>
      </c>
      <c r="AY96" s="227" t="s">
        <v>159</v>
      </c>
    </row>
    <row r="97" spans="2:51" s="12" customFormat="1" ht="13.5">
      <c r="B97" s="204"/>
      <c r="C97" s="205"/>
      <c r="D97" s="218" t="s">
        <v>168</v>
      </c>
      <c r="E97" s="241" t="s">
        <v>20</v>
      </c>
      <c r="F97" s="242" t="s">
        <v>2509</v>
      </c>
      <c r="G97" s="205"/>
      <c r="H97" s="243" t="s">
        <v>20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168</v>
      </c>
      <c r="AU97" s="215" t="s">
        <v>81</v>
      </c>
      <c r="AV97" s="12" t="s">
        <v>22</v>
      </c>
      <c r="AW97" s="12" t="s">
        <v>37</v>
      </c>
      <c r="AX97" s="12" t="s">
        <v>73</v>
      </c>
      <c r="AY97" s="215" t="s">
        <v>159</v>
      </c>
    </row>
    <row r="98" spans="2:65" s="1" customFormat="1" ht="22.5" customHeight="1">
      <c r="B98" s="34"/>
      <c r="C98" s="228" t="s">
        <v>166</v>
      </c>
      <c r="D98" s="228" t="s">
        <v>209</v>
      </c>
      <c r="E98" s="229" t="s">
        <v>2516</v>
      </c>
      <c r="F98" s="230" t="s">
        <v>2517</v>
      </c>
      <c r="G98" s="231" t="s">
        <v>2507</v>
      </c>
      <c r="H98" s="232">
        <v>1</v>
      </c>
      <c r="I98" s="233"/>
      <c r="J98" s="234">
        <f>ROUND(I98*H98,2)</f>
        <v>0</v>
      </c>
      <c r="K98" s="230" t="s">
        <v>20</v>
      </c>
      <c r="L98" s="235"/>
      <c r="M98" s="236" t="s">
        <v>20</v>
      </c>
      <c r="N98" s="237" t="s">
        <v>44</v>
      </c>
      <c r="O98" s="35"/>
      <c r="P98" s="201">
        <f>O98*H98</f>
        <v>0</v>
      </c>
      <c r="Q98" s="201">
        <v>0.0004</v>
      </c>
      <c r="R98" s="201">
        <f>Q98*H98</f>
        <v>0.0004</v>
      </c>
      <c r="S98" s="201">
        <v>0</v>
      </c>
      <c r="T98" s="202">
        <f>S98*H98</f>
        <v>0</v>
      </c>
      <c r="AR98" s="17" t="s">
        <v>201</v>
      </c>
      <c r="AT98" s="17" t="s">
        <v>209</v>
      </c>
      <c r="AU98" s="17" t="s">
        <v>81</v>
      </c>
      <c r="AY98" s="17" t="s">
        <v>159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7" t="s">
        <v>22</v>
      </c>
      <c r="BK98" s="203">
        <f>ROUND(I98*H98,2)</f>
        <v>0</v>
      </c>
      <c r="BL98" s="17" t="s">
        <v>166</v>
      </c>
      <c r="BM98" s="17" t="s">
        <v>2518</v>
      </c>
    </row>
    <row r="99" spans="2:51" s="13" customFormat="1" ht="13.5">
      <c r="B99" s="216"/>
      <c r="C99" s="217"/>
      <c r="D99" s="206" t="s">
        <v>168</v>
      </c>
      <c r="E99" s="240" t="s">
        <v>20</v>
      </c>
      <c r="F99" s="238" t="s">
        <v>22</v>
      </c>
      <c r="G99" s="217"/>
      <c r="H99" s="239">
        <v>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168</v>
      </c>
      <c r="AU99" s="227" t="s">
        <v>81</v>
      </c>
      <c r="AV99" s="13" t="s">
        <v>81</v>
      </c>
      <c r="AW99" s="13" t="s">
        <v>37</v>
      </c>
      <c r="AX99" s="13" t="s">
        <v>22</v>
      </c>
      <c r="AY99" s="227" t="s">
        <v>159</v>
      </c>
    </row>
    <row r="100" spans="2:51" s="12" customFormat="1" ht="13.5">
      <c r="B100" s="204"/>
      <c r="C100" s="205"/>
      <c r="D100" s="218" t="s">
        <v>168</v>
      </c>
      <c r="E100" s="241" t="s">
        <v>20</v>
      </c>
      <c r="F100" s="242" t="s">
        <v>2509</v>
      </c>
      <c r="G100" s="205"/>
      <c r="H100" s="243" t="s">
        <v>20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168</v>
      </c>
      <c r="AU100" s="215" t="s">
        <v>81</v>
      </c>
      <c r="AV100" s="12" t="s">
        <v>22</v>
      </c>
      <c r="AW100" s="12" t="s">
        <v>37</v>
      </c>
      <c r="AX100" s="12" t="s">
        <v>73</v>
      </c>
      <c r="AY100" s="215" t="s">
        <v>159</v>
      </c>
    </row>
    <row r="101" spans="2:65" s="1" customFormat="1" ht="22.5" customHeight="1">
      <c r="B101" s="34"/>
      <c r="C101" s="228" t="s">
        <v>186</v>
      </c>
      <c r="D101" s="228" t="s">
        <v>209</v>
      </c>
      <c r="E101" s="229" t="s">
        <v>2519</v>
      </c>
      <c r="F101" s="230" t="s">
        <v>2520</v>
      </c>
      <c r="G101" s="231" t="s">
        <v>2507</v>
      </c>
      <c r="H101" s="232">
        <v>5</v>
      </c>
      <c r="I101" s="233"/>
      <c r="J101" s="234">
        <f>ROUND(I101*H101,2)</f>
        <v>0</v>
      </c>
      <c r="K101" s="230" t="s">
        <v>20</v>
      </c>
      <c r="L101" s="235"/>
      <c r="M101" s="236" t="s">
        <v>20</v>
      </c>
      <c r="N101" s="237" t="s">
        <v>44</v>
      </c>
      <c r="O101" s="35"/>
      <c r="P101" s="201">
        <f>O101*H101</f>
        <v>0</v>
      </c>
      <c r="Q101" s="201">
        <v>0.0004</v>
      </c>
      <c r="R101" s="201">
        <f>Q101*H101</f>
        <v>0.002</v>
      </c>
      <c r="S101" s="201">
        <v>0</v>
      </c>
      <c r="T101" s="202">
        <f>S101*H101</f>
        <v>0</v>
      </c>
      <c r="AR101" s="17" t="s">
        <v>201</v>
      </c>
      <c r="AT101" s="17" t="s">
        <v>209</v>
      </c>
      <c r="AU101" s="17" t="s">
        <v>81</v>
      </c>
      <c r="AY101" s="17" t="s">
        <v>159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7" t="s">
        <v>22</v>
      </c>
      <c r="BK101" s="203">
        <f>ROUND(I101*H101,2)</f>
        <v>0</v>
      </c>
      <c r="BL101" s="17" t="s">
        <v>166</v>
      </c>
      <c r="BM101" s="17" t="s">
        <v>2521</v>
      </c>
    </row>
    <row r="102" spans="2:51" s="13" customFormat="1" ht="13.5">
      <c r="B102" s="216"/>
      <c r="C102" s="217"/>
      <c r="D102" s="206" t="s">
        <v>168</v>
      </c>
      <c r="E102" s="240" t="s">
        <v>20</v>
      </c>
      <c r="F102" s="238" t="s">
        <v>186</v>
      </c>
      <c r="G102" s="217"/>
      <c r="H102" s="239">
        <v>5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168</v>
      </c>
      <c r="AU102" s="227" t="s">
        <v>81</v>
      </c>
      <c r="AV102" s="13" t="s">
        <v>81</v>
      </c>
      <c r="AW102" s="13" t="s">
        <v>37</v>
      </c>
      <c r="AX102" s="13" t="s">
        <v>22</v>
      </c>
      <c r="AY102" s="227" t="s">
        <v>159</v>
      </c>
    </row>
    <row r="103" spans="2:51" s="12" customFormat="1" ht="13.5">
      <c r="B103" s="204"/>
      <c r="C103" s="205"/>
      <c r="D103" s="218" t="s">
        <v>168</v>
      </c>
      <c r="E103" s="241" t="s">
        <v>20</v>
      </c>
      <c r="F103" s="242" t="s">
        <v>2509</v>
      </c>
      <c r="G103" s="205"/>
      <c r="H103" s="243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65" s="1" customFormat="1" ht="22.5" customHeight="1">
      <c r="B104" s="34"/>
      <c r="C104" s="228" t="s">
        <v>191</v>
      </c>
      <c r="D104" s="228" t="s">
        <v>209</v>
      </c>
      <c r="E104" s="229" t="s">
        <v>2522</v>
      </c>
      <c r="F104" s="230" t="s">
        <v>2523</v>
      </c>
      <c r="G104" s="231" t="s">
        <v>2507</v>
      </c>
      <c r="H104" s="232">
        <v>6</v>
      </c>
      <c r="I104" s="233"/>
      <c r="J104" s="234">
        <f>ROUND(I104*H104,2)</f>
        <v>0</v>
      </c>
      <c r="K104" s="230" t="s">
        <v>20</v>
      </c>
      <c r="L104" s="235"/>
      <c r="M104" s="236" t="s">
        <v>20</v>
      </c>
      <c r="N104" s="237" t="s">
        <v>44</v>
      </c>
      <c r="O104" s="35"/>
      <c r="P104" s="201">
        <f>O104*H104</f>
        <v>0</v>
      </c>
      <c r="Q104" s="201">
        <v>0.0004</v>
      </c>
      <c r="R104" s="201">
        <f>Q104*H104</f>
        <v>0.0024000000000000002</v>
      </c>
      <c r="S104" s="201">
        <v>0</v>
      </c>
      <c r="T104" s="202">
        <f>S104*H104</f>
        <v>0</v>
      </c>
      <c r="AR104" s="17" t="s">
        <v>201</v>
      </c>
      <c r="AT104" s="17" t="s">
        <v>209</v>
      </c>
      <c r="AU104" s="17" t="s">
        <v>81</v>
      </c>
      <c r="AY104" s="17" t="s">
        <v>159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7" t="s">
        <v>22</v>
      </c>
      <c r="BK104" s="203">
        <f>ROUND(I104*H104,2)</f>
        <v>0</v>
      </c>
      <c r="BL104" s="17" t="s">
        <v>166</v>
      </c>
      <c r="BM104" s="17" t="s">
        <v>2524</v>
      </c>
    </row>
    <row r="105" spans="2:51" s="13" customFormat="1" ht="13.5">
      <c r="B105" s="216"/>
      <c r="C105" s="217"/>
      <c r="D105" s="206" t="s">
        <v>168</v>
      </c>
      <c r="E105" s="240" t="s">
        <v>20</v>
      </c>
      <c r="F105" s="238" t="s">
        <v>191</v>
      </c>
      <c r="G105" s="217"/>
      <c r="H105" s="239">
        <v>6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168</v>
      </c>
      <c r="AU105" s="227" t="s">
        <v>81</v>
      </c>
      <c r="AV105" s="13" t="s">
        <v>81</v>
      </c>
      <c r="AW105" s="13" t="s">
        <v>37</v>
      </c>
      <c r="AX105" s="13" t="s">
        <v>22</v>
      </c>
      <c r="AY105" s="227" t="s">
        <v>159</v>
      </c>
    </row>
    <row r="106" spans="2:51" s="12" customFormat="1" ht="13.5">
      <c r="B106" s="204"/>
      <c r="C106" s="205"/>
      <c r="D106" s="218" t="s">
        <v>168</v>
      </c>
      <c r="E106" s="241" t="s">
        <v>20</v>
      </c>
      <c r="F106" s="242" t="s">
        <v>2509</v>
      </c>
      <c r="G106" s="205"/>
      <c r="H106" s="243" t="s">
        <v>20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168</v>
      </c>
      <c r="AU106" s="215" t="s">
        <v>81</v>
      </c>
      <c r="AV106" s="12" t="s">
        <v>22</v>
      </c>
      <c r="AW106" s="12" t="s">
        <v>37</v>
      </c>
      <c r="AX106" s="12" t="s">
        <v>73</v>
      </c>
      <c r="AY106" s="215" t="s">
        <v>159</v>
      </c>
    </row>
    <row r="107" spans="2:65" s="1" customFormat="1" ht="22.5" customHeight="1">
      <c r="B107" s="34"/>
      <c r="C107" s="228" t="s">
        <v>195</v>
      </c>
      <c r="D107" s="228" t="s">
        <v>209</v>
      </c>
      <c r="E107" s="229" t="s">
        <v>2525</v>
      </c>
      <c r="F107" s="230" t="s">
        <v>2526</v>
      </c>
      <c r="G107" s="231" t="s">
        <v>2507</v>
      </c>
      <c r="H107" s="232">
        <v>6</v>
      </c>
      <c r="I107" s="233"/>
      <c r="J107" s="234">
        <f>ROUND(I107*H107,2)</f>
        <v>0</v>
      </c>
      <c r="K107" s="230" t="s">
        <v>20</v>
      </c>
      <c r="L107" s="235"/>
      <c r="M107" s="236" t="s">
        <v>20</v>
      </c>
      <c r="N107" s="237" t="s">
        <v>44</v>
      </c>
      <c r="O107" s="35"/>
      <c r="P107" s="201">
        <f>O107*H107</f>
        <v>0</v>
      </c>
      <c r="Q107" s="201">
        <v>0.0004</v>
      </c>
      <c r="R107" s="201">
        <f>Q107*H107</f>
        <v>0.0024000000000000002</v>
      </c>
      <c r="S107" s="201">
        <v>0</v>
      </c>
      <c r="T107" s="202">
        <f>S107*H107</f>
        <v>0</v>
      </c>
      <c r="AR107" s="17" t="s">
        <v>201</v>
      </c>
      <c r="AT107" s="17" t="s">
        <v>209</v>
      </c>
      <c r="AU107" s="17" t="s">
        <v>81</v>
      </c>
      <c r="AY107" s="17" t="s">
        <v>159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17" t="s">
        <v>22</v>
      </c>
      <c r="BK107" s="203">
        <f>ROUND(I107*H107,2)</f>
        <v>0</v>
      </c>
      <c r="BL107" s="17" t="s">
        <v>166</v>
      </c>
      <c r="BM107" s="17" t="s">
        <v>2527</v>
      </c>
    </row>
    <row r="108" spans="2:51" s="13" customFormat="1" ht="13.5">
      <c r="B108" s="216"/>
      <c r="C108" s="217"/>
      <c r="D108" s="206" t="s">
        <v>168</v>
      </c>
      <c r="E108" s="240" t="s">
        <v>20</v>
      </c>
      <c r="F108" s="238" t="s">
        <v>191</v>
      </c>
      <c r="G108" s="217"/>
      <c r="H108" s="239">
        <v>6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168</v>
      </c>
      <c r="AU108" s="227" t="s">
        <v>81</v>
      </c>
      <c r="AV108" s="13" t="s">
        <v>81</v>
      </c>
      <c r="AW108" s="13" t="s">
        <v>37</v>
      </c>
      <c r="AX108" s="13" t="s">
        <v>22</v>
      </c>
      <c r="AY108" s="227" t="s">
        <v>159</v>
      </c>
    </row>
    <row r="109" spans="2:51" s="12" customFormat="1" ht="13.5">
      <c r="B109" s="204"/>
      <c r="C109" s="205"/>
      <c r="D109" s="218" t="s">
        <v>168</v>
      </c>
      <c r="E109" s="241" t="s">
        <v>20</v>
      </c>
      <c r="F109" s="242" t="s">
        <v>2509</v>
      </c>
      <c r="G109" s="205"/>
      <c r="H109" s="243" t="s">
        <v>20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168</v>
      </c>
      <c r="AU109" s="215" t="s">
        <v>81</v>
      </c>
      <c r="AV109" s="12" t="s">
        <v>22</v>
      </c>
      <c r="AW109" s="12" t="s">
        <v>37</v>
      </c>
      <c r="AX109" s="12" t="s">
        <v>73</v>
      </c>
      <c r="AY109" s="215" t="s">
        <v>159</v>
      </c>
    </row>
    <row r="110" spans="2:65" s="1" customFormat="1" ht="22.5" customHeight="1">
      <c r="B110" s="34"/>
      <c r="C110" s="228" t="s">
        <v>201</v>
      </c>
      <c r="D110" s="228" t="s">
        <v>209</v>
      </c>
      <c r="E110" s="229" t="s">
        <v>2528</v>
      </c>
      <c r="F110" s="230" t="s">
        <v>2529</v>
      </c>
      <c r="G110" s="231" t="s">
        <v>2507</v>
      </c>
      <c r="H110" s="232">
        <v>30</v>
      </c>
      <c r="I110" s="233"/>
      <c r="J110" s="234">
        <f>ROUND(I110*H110,2)</f>
        <v>0</v>
      </c>
      <c r="K110" s="230" t="s">
        <v>20</v>
      </c>
      <c r="L110" s="235"/>
      <c r="M110" s="236" t="s">
        <v>20</v>
      </c>
      <c r="N110" s="237" t="s">
        <v>44</v>
      </c>
      <c r="O110" s="35"/>
      <c r="P110" s="201">
        <f>O110*H110</f>
        <v>0</v>
      </c>
      <c r="Q110" s="201">
        <v>0.0004</v>
      </c>
      <c r="R110" s="201">
        <f>Q110*H110</f>
        <v>0.012</v>
      </c>
      <c r="S110" s="201">
        <v>0</v>
      </c>
      <c r="T110" s="202">
        <f>S110*H110</f>
        <v>0</v>
      </c>
      <c r="AR110" s="17" t="s">
        <v>201</v>
      </c>
      <c r="AT110" s="17" t="s">
        <v>209</v>
      </c>
      <c r="AU110" s="17" t="s">
        <v>81</v>
      </c>
      <c r="AY110" s="17" t="s">
        <v>159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7" t="s">
        <v>22</v>
      </c>
      <c r="BK110" s="203">
        <f>ROUND(I110*H110,2)</f>
        <v>0</v>
      </c>
      <c r="BL110" s="17" t="s">
        <v>166</v>
      </c>
      <c r="BM110" s="17" t="s">
        <v>2530</v>
      </c>
    </row>
    <row r="111" spans="2:51" s="13" customFormat="1" ht="13.5">
      <c r="B111" s="216"/>
      <c r="C111" s="217"/>
      <c r="D111" s="206" t="s">
        <v>168</v>
      </c>
      <c r="E111" s="240" t="s">
        <v>20</v>
      </c>
      <c r="F111" s="238" t="s">
        <v>361</v>
      </c>
      <c r="G111" s="217"/>
      <c r="H111" s="239">
        <v>30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168</v>
      </c>
      <c r="AU111" s="227" t="s">
        <v>81</v>
      </c>
      <c r="AV111" s="13" t="s">
        <v>81</v>
      </c>
      <c r="AW111" s="13" t="s">
        <v>37</v>
      </c>
      <c r="AX111" s="13" t="s">
        <v>22</v>
      </c>
      <c r="AY111" s="227" t="s">
        <v>159</v>
      </c>
    </row>
    <row r="112" spans="2:51" s="12" customFormat="1" ht="13.5">
      <c r="B112" s="204"/>
      <c r="C112" s="205"/>
      <c r="D112" s="218" t="s">
        <v>168</v>
      </c>
      <c r="E112" s="241" t="s">
        <v>20</v>
      </c>
      <c r="F112" s="242" t="s">
        <v>2509</v>
      </c>
      <c r="G112" s="205"/>
      <c r="H112" s="243" t="s">
        <v>20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168</v>
      </c>
      <c r="AU112" s="215" t="s">
        <v>81</v>
      </c>
      <c r="AV112" s="12" t="s">
        <v>22</v>
      </c>
      <c r="AW112" s="12" t="s">
        <v>37</v>
      </c>
      <c r="AX112" s="12" t="s">
        <v>73</v>
      </c>
      <c r="AY112" s="215" t="s">
        <v>159</v>
      </c>
    </row>
    <row r="113" spans="2:65" s="1" customFormat="1" ht="22.5" customHeight="1">
      <c r="B113" s="34"/>
      <c r="C113" s="192" t="s">
        <v>208</v>
      </c>
      <c r="D113" s="192" t="s">
        <v>161</v>
      </c>
      <c r="E113" s="193" t="s">
        <v>2531</v>
      </c>
      <c r="F113" s="194" t="s">
        <v>2532</v>
      </c>
      <c r="G113" s="195" t="s">
        <v>2507</v>
      </c>
      <c r="H113" s="196">
        <v>1</v>
      </c>
      <c r="I113" s="197"/>
      <c r="J113" s="198">
        <f>ROUND(I113*H113,2)</f>
        <v>0</v>
      </c>
      <c r="K113" s="194" t="s">
        <v>20</v>
      </c>
      <c r="L113" s="54"/>
      <c r="M113" s="199" t="s">
        <v>20</v>
      </c>
      <c r="N113" s="200" t="s">
        <v>44</v>
      </c>
      <c r="O113" s="3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7" t="s">
        <v>166</v>
      </c>
      <c r="AT113" s="17" t="s">
        <v>161</v>
      </c>
      <c r="AU113" s="17" t="s">
        <v>81</v>
      </c>
      <c r="AY113" s="17" t="s">
        <v>159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7" t="s">
        <v>22</v>
      </c>
      <c r="BK113" s="203">
        <f>ROUND(I113*H113,2)</f>
        <v>0</v>
      </c>
      <c r="BL113" s="17" t="s">
        <v>166</v>
      </c>
      <c r="BM113" s="17" t="s">
        <v>2533</v>
      </c>
    </row>
    <row r="114" spans="2:51" s="13" customFormat="1" ht="13.5">
      <c r="B114" s="216"/>
      <c r="C114" s="217"/>
      <c r="D114" s="206" t="s">
        <v>168</v>
      </c>
      <c r="E114" s="240" t="s">
        <v>20</v>
      </c>
      <c r="F114" s="238" t="s">
        <v>22</v>
      </c>
      <c r="G114" s="217"/>
      <c r="H114" s="239">
        <v>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168</v>
      </c>
      <c r="AU114" s="227" t="s">
        <v>81</v>
      </c>
      <c r="AV114" s="13" t="s">
        <v>81</v>
      </c>
      <c r="AW114" s="13" t="s">
        <v>37</v>
      </c>
      <c r="AX114" s="13" t="s">
        <v>22</v>
      </c>
      <c r="AY114" s="227" t="s">
        <v>159</v>
      </c>
    </row>
    <row r="115" spans="2:51" s="12" customFormat="1" ht="13.5">
      <c r="B115" s="204"/>
      <c r="C115" s="205"/>
      <c r="D115" s="218" t="s">
        <v>168</v>
      </c>
      <c r="E115" s="241" t="s">
        <v>20</v>
      </c>
      <c r="F115" s="242" t="s">
        <v>2509</v>
      </c>
      <c r="G115" s="205"/>
      <c r="H115" s="243" t="s">
        <v>20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168</v>
      </c>
      <c r="AU115" s="215" t="s">
        <v>81</v>
      </c>
      <c r="AV115" s="12" t="s">
        <v>22</v>
      </c>
      <c r="AW115" s="12" t="s">
        <v>37</v>
      </c>
      <c r="AX115" s="12" t="s">
        <v>73</v>
      </c>
      <c r="AY115" s="215" t="s">
        <v>159</v>
      </c>
    </row>
    <row r="116" spans="2:65" s="1" customFormat="1" ht="22.5" customHeight="1">
      <c r="B116" s="34"/>
      <c r="C116" s="192" t="s">
        <v>27</v>
      </c>
      <c r="D116" s="192" t="s">
        <v>161</v>
      </c>
      <c r="E116" s="193" t="s">
        <v>2534</v>
      </c>
      <c r="F116" s="194" t="s">
        <v>2535</v>
      </c>
      <c r="G116" s="195" t="s">
        <v>2536</v>
      </c>
      <c r="H116" s="196">
        <v>1</v>
      </c>
      <c r="I116" s="197"/>
      <c r="J116" s="198">
        <f>ROUND(I116*H116,2)</f>
        <v>0</v>
      </c>
      <c r="K116" s="194" t="s">
        <v>20</v>
      </c>
      <c r="L116" s="54"/>
      <c r="M116" s="199" t="s">
        <v>20</v>
      </c>
      <c r="N116" s="200" t="s">
        <v>44</v>
      </c>
      <c r="O116" s="3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17" t="s">
        <v>255</v>
      </c>
      <c r="AT116" s="17" t="s">
        <v>161</v>
      </c>
      <c r="AU116" s="17" t="s">
        <v>81</v>
      </c>
      <c r="AY116" s="17" t="s">
        <v>159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7" t="s">
        <v>22</v>
      </c>
      <c r="BK116" s="203">
        <f>ROUND(I116*H116,2)</f>
        <v>0</v>
      </c>
      <c r="BL116" s="17" t="s">
        <v>255</v>
      </c>
      <c r="BM116" s="17" t="s">
        <v>2537</v>
      </c>
    </row>
    <row r="117" spans="2:51" s="13" customFormat="1" ht="13.5">
      <c r="B117" s="216"/>
      <c r="C117" s="217"/>
      <c r="D117" s="206" t="s">
        <v>168</v>
      </c>
      <c r="E117" s="240" t="s">
        <v>20</v>
      </c>
      <c r="F117" s="238" t="s">
        <v>22</v>
      </c>
      <c r="G117" s="217"/>
      <c r="H117" s="239">
        <v>1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168</v>
      </c>
      <c r="AU117" s="227" t="s">
        <v>81</v>
      </c>
      <c r="AV117" s="13" t="s">
        <v>81</v>
      </c>
      <c r="AW117" s="13" t="s">
        <v>37</v>
      </c>
      <c r="AX117" s="13" t="s">
        <v>22</v>
      </c>
      <c r="AY117" s="227" t="s">
        <v>159</v>
      </c>
    </row>
    <row r="118" spans="2:51" s="12" customFormat="1" ht="13.5">
      <c r="B118" s="204"/>
      <c r="C118" s="205"/>
      <c r="D118" s="218" t="s">
        <v>168</v>
      </c>
      <c r="E118" s="241" t="s">
        <v>20</v>
      </c>
      <c r="F118" s="242" t="s">
        <v>2509</v>
      </c>
      <c r="G118" s="205"/>
      <c r="H118" s="243" t="s">
        <v>20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168</v>
      </c>
      <c r="AU118" s="215" t="s">
        <v>81</v>
      </c>
      <c r="AV118" s="12" t="s">
        <v>22</v>
      </c>
      <c r="AW118" s="12" t="s">
        <v>37</v>
      </c>
      <c r="AX118" s="12" t="s">
        <v>73</v>
      </c>
      <c r="AY118" s="215" t="s">
        <v>159</v>
      </c>
    </row>
    <row r="119" spans="2:65" s="1" customFormat="1" ht="22.5" customHeight="1">
      <c r="B119" s="34"/>
      <c r="C119" s="228" t="s">
        <v>223</v>
      </c>
      <c r="D119" s="228" t="s">
        <v>209</v>
      </c>
      <c r="E119" s="229" t="s">
        <v>2538</v>
      </c>
      <c r="F119" s="230" t="s">
        <v>2539</v>
      </c>
      <c r="G119" s="231" t="s">
        <v>2540</v>
      </c>
      <c r="H119" s="232">
        <v>1</v>
      </c>
      <c r="I119" s="233"/>
      <c r="J119" s="234">
        <f>ROUND(I119*H119,2)</f>
        <v>0</v>
      </c>
      <c r="K119" s="230" t="s">
        <v>20</v>
      </c>
      <c r="L119" s="235"/>
      <c r="M119" s="236" t="s">
        <v>20</v>
      </c>
      <c r="N119" s="237" t="s">
        <v>44</v>
      </c>
      <c r="O119" s="35"/>
      <c r="P119" s="201">
        <f>O119*H119</f>
        <v>0</v>
      </c>
      <c r="Q119" s="201">
        <v>0.0024</v>
      </c>
      <c r="R119" s="201">
        <f>Q119*H119</f>
        <v>0.0024</v>
      </c>
      <c r="S119" s="201">
        <v>0</v>
      </c>
      <c r="T119" s="202">
        <f>S119*H119</f>
        <v>0</v>
      </c>
      <c r="AR119" s="17" t="s">
        <v>371</v>
      </c>
      <c r="AT119" s="17" t="s">
        <v>209</v>
      </c>
      <c r="AU119" s="17" t="s">
        <v>81</v>
      </c>
      <c r="AY119" s="17" t="s">
        <v>159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7" t="s">
        <v>22</v>
      </c>
      <c r="BK119" s="203">
        <f>ROUND(I119*H119,2)</f>
        <v>0</v>
      </c>
      <c r="BL119" s="17" t="s">
        <v>255</v>
      </c>
      <c r="BM119" s="17" t="s">
        <v>2541</v>
      </c>
    </row>
    <row r="120" spans="2:51" s="13" customFormat="1" ht="13.5">
      <c r="B120" s="216"/>
      <c r="C120" s="217"/>
      <c r="D120" s="206" t="s">
        <v>168</v>
      </c>
      <c r="E120" s="240" t="s">
        <v>20</v>
      </c>
      <c r="F120" s="238" t="s">
        <v>22</v>
      </c>
      <c r="G120" s="217"/>
      <c r="H120" s="239">
        <v>1</v>
      </c>
      <c r="I120" s="222"/>
      <c r="J120" s="217"/>
      <c r="K120" s="217"/>
      <c r="L120" s="223"/>
      <c r="M120" s="224"/>
      <c r="N120" s="225"/>
      <c r="O120" s="225"/>
      <c r="P120" s="225"/>
      <c r="Q120" s="225"/>
      <c r="R120" s="225"/>
      <c r="S120" s="225"/>
      <c r="T120" s="226"/>
      <c r="AT120" s="227" t="s">
        <v>168</v>
      </c>
      <c r="AU120" s="227" t="s">
        <v>81</v>
      </c>
      <c r="AV120" s="13" t="s">
        <v>81</v>
      </c>
      <c r="AW120" s="13" t="s">
        <v>37</v>
      </c>
      <c r="AX120" s="13" t="s">
        <v>22</v>
      </c>
      <c r="AY120" s="227" t="s">
        <v>159</v>
      </c>
    </row>
    <row r="121" spans="2:51" s="12" customFormat="1" ht="13.5">
      <c r="B121" s="204"/>
      <c r="C121" s="205"/>
      <c r="D121" s="218" t="s">
        <v>168</v>
      </c>
      <c r="E121" s="241" t="s">
        <v>20</v>
      </c>
      <c r="F121" s="242" t="s">
        <v>2509</v>
      </c>
      <c r="G121" s="205"/>
      <c r="H121" s="243" t="s">
        <v>20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168</v>
      </c>
      <c r="AU121" s="215" t="s">
        <v>81</v>
      </c>
      <c r="AV121" s="12" t="s">
        <v>22</v>
      </c>
      <c r="AW121" s="12" t="s">
        <v>37</v>
      </c>
      <c r="AX121" s="12" t="s">
        <v>73</v>
      </c>
      <c r="AY121" s="215" t="s">
        <v>159</v>
      </c>
    </row>
    <row r="122" spans="2:65" s="1" customFormat="1" ht="22.5" customHeight="1">
      <c r="B122" s="34"/>
      <c r="C122" s="192" t="s">
        <v>232</v>
      </c>
      <c r="D122" s="192" t="s">
        <v>161</v>
      </c>
      <c r="E122" s="193" t="s">
        <v>2542</v>
      </c>
      <c r="F122" s="194" t="s">
        <v>2543</v>
      </c>
      <c r="G122" s="195" t="s">
        <v>2507</v>
      </c>
      <c r="H122" s="196">
        <v>17</v>
      </c>
      <c r="I122" s="197"/>
      <c r="J122" s="198">
        <f>ROUND(I122*H122,2)</f>
        <v>0</v>
      </c>
      <c r="K122" s="194" t="s">
        <v>20</v>
      </c>
      <c r="L122" s="54"/>
      <c r="M122" s="199" t="s">
        <v>20</v>
      </c>
      <c r="N122" s="200" t="s">
        <v>44</v>
      </c>
      <c r="O122" s="35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7" t="s">
        <v>166</v>
      </c>
      <c r="AT122" s="17" t="s">
        <v>161</v>
      </c>
      <c r="AU122" s="17" t="s">
        <v>81</v>
      </c>
      <c r="AY122" s="17" t="s">
        <v>159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22</v>
      </c>
      <c r="BK122" s="203">
        <f>ROUND(I122*H122,2)</f>
        <v>0</v>
      </c>
      <c r="BL122" s="17" t="s">
        <v>166</v>
      </c>
      <c r="BM122" s="17" t="s">
        <v>2544</v>
      </c>
    </row>
    <row r="123" spans="2:51" s="13" customFormat="1" ht="13.5">
      <c r="B123" s="216"/>
      <c r="C123" s="217"/>
      <c r="D123" s="206" t="s">
        <v>168</v>
      </c>
      <c r="E123" s="240" t="s">
        <v>20</v>
      </c>
      <c r="F123" s="238" t="s">
        <v>2545</v>
      </c>
      <c r="G123" s="217"/>
      <c r="H123" s="239">
        <v>17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168</v>
      </c>
      <c r="AU123" s="227" t="s">
        <v>81</v>
      </c>
      <c r="AV123" s="13" t="s">
        <v>81</v>
      </c>
      <c r="AW123" s="13" t="s">
        <v>37</v>
      </c>
      <c r="AX123" s="13" t="s">
        <v>22</v>
      </c>
      <c r="AY123" s="227" t="s">
        <v>159</v>
      </c>
    </row>
    <row r="124" spans="2:51" s="12" customFormat="1" ht="13.5">
      <c r="B124" s="204"/>
      <c r="C124" s="205"/>
      <c r="D124" s="218" t="s">
        <v>168</v>
      </c>
      <c r="E124" s="241" t="s">
        <v>20</v>
      </c>
      <c r="F124" s="242" t="s">
        <v>2509</v>
      </c>
      <c r="G124" s="205"/>
      <c r="H124" s="243" t="s">
        <v>20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168</v>
      </c>
      <c r="AU124" s="215" t="s">
        <v>81</v>
      </c>
      <c r="AV124" s="12" t="s">
        <v>22</v>
      </c>
      <c r="AW124" s="12" t="s">
        <v>37</v>
      </c>
      <c r="AX124" s="12" t="s">
        <v>73</v>
      </c>
      <c r="AY124" s="215" t="s">
        <v>159</v>
      </c>
    </row>
    <row r="125" spans="2:65" s="1" customFormat="1" ht="22.5" customHeight="1">
      <c r="B125" s="34"/>
      <c r="C125" s="192" t="s">
        <v>241</v>
      </c>
      <c r="D125" s="192" t="s">
        <v>161</v>
      </c>
      <c r="E125" s="193" t="s">
        <v>2546</v>
      </c>
      <c r="F125" s="194" t="s">
        <v>2547</v>
      </c>
      <c r="G125" s="195" t="s">
        <v>2507</v>
      </c>
      <c r="H125" s="196">
        <v>1</v>
      </c>
      <c r="I125" s="197"/>
      <c r="J125" s="198">
        <f>ROUND(I125*H125,2)</f>
        <v>0</v>
      </c>
      <c r="K125" s="194" t="s">
        <v>20</v>
      </c>
      <c r="L125" s="54"/>
      <c r="M125" s="199" t="s">
        <v>20</v>
      </c>
      <c r="N125" s="200" t="s">
        <v>44</v>
      </c>
      <c r="O125" s="35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17" t="s">
        <v>166</v>
      </c>
      <c r="AT125" s="17" t="s">
        <v>161</v>
      </c>
      <c r="AU125" s="17" t="s">
        <v>81</v>
      </c>
      <c r="AY125" s="17" t="s">
        <v>159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22</v>
      </c>
      <c r="BK125" s="203">
        <f>ROUND(I125*H125,2)</f>
        <v>0</v>
      </c>
      <c r="BL125" s="17" t="s">
        <v>166</v>
      </c>
      <c r="BM125" s="17" t="s">
        <v>2548</v>
      </c>
    </row>
    <row r="126" spans="2:51" s="13" customFormat="1" ht="13.5">
      <c r="B126" s="216"/>
      <c r="C126" s="217"/>
      <c r="D126" s="206" t="s">
        <v>168</v>
      </c>
      <c r="E126" s="240" t="s">
        <v>20</v>
      </c>
      <c r="F126" s="238" t="s">
        <v>22</v>
      </c>
      <c r="G126" s="217"/>
      <c r="H126" s="239">
        <v>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168</v>
      </c>
      <c r="AU126" s="227" t="s">
        <v>81</v>
      </c>
      <c r="AV126" s="13" t="s">
        <v>81</v>
      </c>
      <c r="AW126" s="13" t="s">
        <v>37</v>
      </c>
      <c r="AX126" s="13" t="s">
        <v>22</v>
      </c>
      <c r="AY126" s="227" t="s">
        <v>159</v>
      </c>
    </row>
    <row r="127" spans="2:51" s="12" customFormat="1" ht="13.5">
      <c r="B127" s="204"/>
      <c r="C127" s="205"/>
      <c r="D127" s="218" t="s">
        <v>168</v>
      </c>
      <c r="E127" s="241" t="s">
        <v>20</v>
      </c>
      <c r="F127" s="242" t="s">
        <v>2509</v>
      </c>
      <c r="G127" s="205"/>
      <c r="H127" s="243" t="s">
        <v>20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168</v>
      </c>
      <c r="AU127" s="215" t="s">
        <v>81</v>
      </c>
      <c r="AV127" s="12" t="s">
        <v>22</v>
      </c>
      <c r="AW127" s="12" t="s">
        <v>37</v>
      </c>
      <c r="AX127" s="12" t="s">
        <v>73</v>
      </c>
      <c r="AY127" s="215" t="s">
        <v>159</v>
      </c>
    </row>
    <row r="128" spans="2:65" s="1" customFormat="1" ht="22.5" customHeight="1">
      <c r="B128" s="34"/>
      <c r="C128" s="192" t="s">
        <v>245</v>
      </c>
      <c r="D128" s="192" t="s">
        <v>161</v>
      </c>
      <c r="E128" s="193" t="s">
        <v>2549</v>
      </c>
      <c r="F128" s="194" t="s">
        <v>2550</v>
      </c>
      <c r="G128" s="195" t="s">
        <v>2507</v>
      </c>
      <c r="H128" s="196">
        <v>1</v>
      </c>
      <c r="I128" s="197"/>
      <c r="J128" s="198">
        <f>ROUND(I128*H128,2)</f>
        <v>0</v>
      </c>
      <c r="K128" s="194" t="s">
        <v>20</v>
      </c>
      <c r="L128" s="54"/>
      <c r="M128" s="199" t="s">
        <v>20</v>
      </c>
      <c r="N128" s="200" t="s">
        <v>44</v>
      </c>
      <c r="O128" s="35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17" t="s">
        <v>166</v>
      </c>
      <c r="AT128" s="17" t="s">
        <v>161</v>
      </c>
      <c r="AU128" s="17" t="s">
        <v>81</v>
      </c>
      <c r="AY128" s="17" t="s">
        <v>159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22</v>
      </c>
      <c r="BK128" s="203">
        <f>ROUND(I128*H128,2)</f>
        <v>0</v>
      </c>
      <c r="BL128" s="17" t="s">
        <v>166</v>
      </c>
      <c r="BM128" s="17" t="s">
        <v>2551</v>
      </c>
    </row>
    <row r="129" spans="2:51" s="13" customFormat="1" ht="13.5">
      <c r="B129" s="216"/>
      <c r="C129" s="217"/>
      <c r="D129" s="206" t="s">
        <v>168</v>
      </c>
      <c r="E129" s="240" t="s">
        <v>20</v>
      </c>
      <c r="F129" s="238" t="s">
        <v>22</v>
      </c>
      <c r="G129" s="217"/>
      <c r="H129" s="239">
        <v>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168</v>
      </c>
      <c r="AU129" s="227" t="s">
        <v>81</v>
      </c>
      <c r="AV129" s="13" t="s">
        <v>81</v>
      </c>
      <c r="AW129" s="13" t="s">
        <v>37</v>
      </c>
      <c r="AX129" s="13" t="s">
        <v>22</v>
      </c>
      <c r="AY129" s="227" t="s">
        <v>159</v>
      </c>
    </row>
    <row r="130" spans="2:51" s="12" customFormat="1" ht="13.5">
      <c r="B130" s="204"/>
      <c r="C130" s="205"/>
      <c r="D130" s="206" t="s">
        <v>168</v>
      </c>
      <c r="E130" s="207" t="s">
        <v>20</v>
      </c>
      <c r="F130" s="208" t="s">
        <v>2509</v>
      </c>
      <c r="G130" s="205"/>
      <c r="H130" s="209" t="s">
        <v>20</v>
      </c>
      <c r="I130" s="210"/>
      <c r="J130" s="205"/>
      <c r="K130" s="205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168</v>
      </c>
      <c r="AU130" s="215" t="s">
        <v>81</v>
      </c>
      <c r="AV130" s="12" t="s">
        <v>22</v>
      </c>
      <c r="AW130" s="12" t="s">
        <v>37</v>
      </c>
      <c r="AX130" s="12" t="s">
        <v>73</v>
      </c>
      <c r="AY130" s="215" t="s">
        <v>159</v>
      </c>
    </row>
    <row r="131" spans="2:63" s="11" customFormat="1" ht="37.35" customHeight="1">
      <c r="B131" s="175"/>
      <c r="C131" s="176"/>
      <c r="D131" s="177" t="s">
        <v>72</v>
      </c>
      <c r="E131" s="178" t="s">
        <v>1772</v>
      </c>
      <c r="F131" s="178" t="s">
        <v>1773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</f>
        <v>0</v>
      </c>
      <c r="Q131" s="183"/>
      <c r="R131" s="184">
        <f>R132</f>
        <v>0.0036000000000000003</v>
      </c>
      <c r="S131" s="183"/>
      <c r="T131" s="185">
        <f>T132</f>
        <v>0</v>
      </c>
      <c r="AR131" s="186" t="s">
        <v>81</v>
      </c>
      <c r="AT131" s="187" t="s">
        <v>72</v>
      </c>
      <c r="AU131" s="187" t="s">
        <v>73</v>
      </c>
      <c r="AY131" s="186" t="s">
        <v>159</v>
      </c>
      <c r="BK131" s="188">
        <f>BK132</f>
        <v>0</v>
      </c>
    </row>
    <row r="132" spans="2:63" s="11" customFormat="1" ht="19.9" customHeight="1">
      <c r="B132" s="175"/>
      <c r="C132" s="176"/>
      <c r="D132" s="189" t="s">
        <v>72</v>
      </c>
      <c r="E132" s="190" t="s">
        <v>1963</v>
      </c>
      <c r="F132" s="190" t="s">
        <v>1964</v>
      </c>
      <c r="G132" s="176"/>
      <c r="H132" s="176"/>
      <c r="I132" s="179"/>
      <c r="J132" s="191">
        <f>BK132</f>
        <v>0</v>
      </c>
      <c r="K132" s="176"/>
      <c r="L132" s="181"/>
      <c r="M132" s="182"/>
      <c r="N132" s="183"/>
      <c r="O132" s="183"/>
      <c r="P132" s="184">
        <f>SUM(P133:P138)</f>
        <v>0</v>
      </c>
      <c r="Q132" s="183"/>
      <c r="R132" s="184">
        <f>SUM(R133:R138)</f>
        <v>0.0036000000000000003</v>
      </c>
      <c r="S132" s="183"/>
      <c r="T132" s="185">
        <f>SUM(T133:T138)</f>
        <v>0</v>
      </c>
      <c r="AR132" s="186" t="s">
        <v>81</v>
      </c>
      <c r="AT132" s="187" t="s">
        <v>72</v>
      </c>
      <c r="AU132" s="187" t="s">
        <v>22</v>
      </c>
      <c r="AY132" s="186" t="s">
        <v>159</v>
      </c>
      <c r="BK132" s="188">
        <f>SUM(BK133:BK138)</f>
        <v>0</v>
      </c>
    </row>
    <row r="133" spans="2:65" s="1" customFormat="1" ht="22.5" customHeight="1">
      <c r="B133" s="34"/>
      <c r="C133" s="228" t="s">
        <v>8</v>
      </c>
      <c r="D133" s="228" t="s">
        <v>209</v>
      </c>
      <c r="E133" s="229" t="s">
        <v>2552</v>
      </c>
      <c r="F133" s="230" t="s">
        <v>2553</v>
      </c>
      <c r="G133" s="231" t="s">
        <v>235</v>
      </c>
      <c r="H133" s="232">
        <v>4</v>
      </c>
      <c r="I133" s="233"/>
      <c r="J133" s="234">
        <f>ROUND(I133*H133,2)</f>
        <v>0</v>
      </c>
      <c r="K133" s="230" t="s">
        <v>20</v>
      </c>
      <c r="L133" s="235"/>
      <c r="M133" s="236" t="s">
        <v>20</v>
      </c>
      <c r="N133" s="237" t="s">
        <v>44</v>
      </c>
      <c r="O133" s="35"/>
      <c r="P133" s="201">
        <f>O133*H133</f>
        <v>0</v>
      </c>
      <c r="Q133" s="201">
        <v>0.0008</v>
      </c>
      <c r="R133" s="201">
        <f>Q133*H133</f>
        <v>0.0032</v>
      </c>
      <c r="S133" s="201">
        <v>0</v>
      </c>
      <c r="T133" s="202">
        <f>S133*H133</f>
        <v>0</v>
      </c>
      <c r="AR133" s="17" t="s">
        <v>371</v>
      </c>
      <c r="AT133" s="17" t="s">
        <v>209</v>
      </c>
      <c r="AU133" s="17" t="s">
        <v>81</v>
      </c>
      <c r="AY133" s="17" t="s">
        <v>159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22</v>
      </c>
      <c r="BK133" s="203">
        <f>ROUND(I133*H133,2)</f>
        <v>0</v>
      </c>
      <c r="BL133" s="17" t="s">
        <v>255</v>
      </c>
      <c r="BM133" s="17" t="s">
        <v>2554</v>
      </c>
    </row>
    <row r="134" spans="2:51" s="13" customFormat="1" ht="13.5">
      <c r="B134" s="216"/>
      <c r="C134" s="217"/>
      <c r="D134" s="206" t="s">
        <v>168</v>
      </c>
      <c r="E134" s="240" t="s">
        <v>20</v>
      </c>
      <c r="F134" s="238" t="s">
        <v>166</v>
      </c>
      <c r="G134" s="217"/>
      <c r="H134" s="239">
        <v>4</v>
      </c>
      <c r="I134" s="222"/>
      <c r="J134" s="217"/>
      <c r="K134" s="217"/>
      <c r="L134" s="223"/>
      <c r="M134" s="224"/>
      <c r="N134" s="225"/>
      <c r="O134" s="225"/>
      <c r="P134" s="225"/>
      <c r="Q134" s="225"/>
      <c r="R134" s="225"/>
      <c r="S134" s="225"/>
      <c r="T134" s="226"/>
      <c r="AT134" s="227" t="s">
        <v>168</v>
      </c>
      <c r="AU134" s="227" t="s">
        <v>81</v>
      </c>
      <c r="AV134" s="13" t="s">
        <v>81</v>
      </c>
      <c r="AW134" s="13" t="s">
        <v>37</v>
      </c>
      <c r="AX134" s="13" t="s">
        <v>22</v>
      </c>
      <c r="AY134" s="227" t="s">
        <v>159</v>
      </c>
    </row>
    <row r="135" spans="2:51" s="12" customFormat="1" ht="13.5">
      <c r="B135" s="204"/>
      <c r="C135" s="205"/>
      <c r="D135" s="218" t="s">
        <v>168</v>
      </c>
      <c r="E135" s="241" t="s">
        <v>20</v>
      </c>
      <c r="F135" s="242" t="s">
        <v>2509</v>
      </c>
      <c r="G135" s="205"/>
      <c r="H135" s="243" t="s">
        <v>20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168</v>
      </c>
      <c r="AU135" s="215" t="s">
        <v>81</v>
      </c>
      <c r="AV135" s="12" t="s">
        <v>22</v>
      </c>
      <c r="AW135" s="12" t="s">
        <v>37</v>
      </c>
      <c r="AX135" s="12" t="s">
        <v>73</v>
      </c>
      <c r="AY135" s="215" t="s">
        <v>159</v>
      </c>
    </row>
    <row r="136" spans="2:65" s="1" customFormat="1" ht="22.5" customHeight="1">
      <c r="B136" s="34"/>
      <c r="C136" s="192" t="s">
        <v>255</v>
      </c>
      <c r="D136" s="192" t="s">
        <v>161</v>
      </c>
      <c r="E136" s="193" t="s">
        <v>2555</v>
      </c>
      <c r="F136" s="194" t="s">
        <v>2556</v>
      </c>
      <c r="G136" s="195" t="s">
        <v>235</v>
      </c>
      <c r="H136" s="196">
        <v>4</v>
      </c>
      <c r="I136" s="197"/>
      <c r="J136" s="198">
        <f>ROUND(I136*H136,2)</f>
        <v>0</v>
      </c>
      <c r="K136" s="194" t="s">
        <v>20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0.0001</v>
      </c>
      <c r="R136" s="201">
        <f>Q136*H136</f>
        <v>0.0004</v>
      </c>
      <c r="S136" s="201">
        <v>0</v>
      </c>
      <c r="T136" s="202">
        <f>S136*H136</f>
        <v>0</v>
      </c>
      <c r="AR136" s="17" t="s">
        <v>255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255</v>
      </c>
      <c r="BM136" s="17" t="s">
        <v>2557</v>
      </c>
    </row>
    <row r="137" spans="2:51" s="13" customFormat="1" ht="13.5">
      <c r="B137" s="216"/>
      <c r="C137" s="217"/>
      <c r="D137" s="206" t="s">
        <v>168</v>
      </c>
      <c r="E137" s="240" t="s">
        <v>20</v>
      </c>
      <c r="F137" s="238" t="s">
        <v>166</v>
      </c>
      <c r="G137" s="217"/>
      <c r="H137" s="239">
        <v>4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168</v>
      </c>
      <c r="AU137" s="227" t="s">
        <v>81</v>
      </c>
      <c r="AV137" s="13" t="s">
        <v>81</v>
      </c>
      <c r="AW137" s="13" t="s">
        <v>37</v>
      </c>
      <c r="AX137" s="13" t="s">
        <v>22</v>
      </c>
      <c r="AY137" s="227" t="s">
        <v>159</v>
      </c>
    </row>
    <row r="138" spans="2:51" s="12" customFormat="1" ht="13.5">
      <c r="B138" s="204"/>
      <c r="C138" s="205"/>
      <c r="D138" s="206" t="s">
        <v>168</v>
      </c>
      <c r="E138" s="207" t="s">
        <v>20</v>
      </c>
      <c r="F138" s="208" t="s">
        <v>2509</v>
      </c>
      <c r="G138" s="205"/>
      <c r="H138" s="209" t="s">
        <v>20</v>
      </c>
      <c r="I138" s="210"/>
      <c r="J138" s="205"/>
      <c r="K138" s="205"/>
      <c r="L138" s="211"/>
      <c r="M138" s="250"/>
      <c r="N138" s="251"/>
      <c r="O138" s="251"/>
      <c r="P138" s="251"/>
      <c r="Q138" s="251"/>
      <c r="R138" s="251"/>
      <c r="S138" s="251"/>
      <c r="T138" s="252"/>
      <c r="AT138" s="215" t="s">
        <v>168</v>
      </c>
      <c r="AU138" s="215" t="s">
        <v>81</v>
      </c>
      <c r="AV138" s="12" t="s">
        <v>22</v>
      </c>
      <c r="AW138" s="12" t="s">
        <v>37</v>
      </c>
      <c r="AX138" s="12" t="s">
        <v>73</v>
      </c>
      <c r="AY138" s="215" t="s">
        <v>159</v>
      </c>
    </row>
    <row r="139" spans="2:12" s="1" customFormat="1" ht="6.95" customHeight="1">
      <c r="B139" s="49"/>
      <c r="C139" s="50"/>
      <c r="D139" s="50"/>
      <c r="E139" s="50"/>
      <c r="F139" s="50"/>
      <c r="G139" s="50"/>
      <c r="H139" s="50"/>
      <c r="I139" s="136"/>
      <c r="J139" s="50"/>
      <c r="K139" s="50"/>
      <c r="L139" s="54"/>
    </row>
  </sheetData>
  <sheetProtection password="CC35" sheet="1" objects="1" scenarios="1" formatColumns="0" formatRows="0" sort="0" autoFilter="0"/>
  <autoFilter ref="C85:K85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3172</v>
      </c>
      <c r="G1" s="308" t="s">
        <v>3173</v>
      </c>
      <c r="H1" s="308"/>
      <c r="I1" s="309"/>
      <c r="J1" s="304" t="s">
        <v>3174</v>
      </c>
      <c r="K1" s="302" t="s">
        <v>99</v>
      </c>
      <c r="L1" s="304" t="s">
        <v>3175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2558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ROUND(J90,2)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ROUND(SUM(BE90:BE230),2)</f>
        <v>0</v>
      </c>
      <c r="G32" s="35"/>
      <c r="H32" s="35"/>
      <c r="I32" s="128">
        <v>0.21</v>
      </c>
      <c r="J32" s="127">
        <f>ROUND(ROUND((SUM(BE90:BE230)),2)*I32,2)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ROUND(SUM(BF90:BF230),2)</f>
        <v>0</v>
      </c>
      <c r="G33" s="35"/>
      <c r="H33" s="35"/>
      <c r="I33" s="128">
        <v>0.15</v>
      </c>
      <c r="J33" s="127">
        <f>ROUND(ROUND((SUM(BF90:BF230)),2)*I33,2)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ROUND(SUM(BG90:BG230),2)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ROUND(SUM(BH90:BH230),2)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ROUND(SUM(BI90:BI230),2)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D1_02_4a1 - Vytápění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J90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124</v>
      </c>
      <c r="E61" s="149"/>
      <c r="F61" s="149"/>
      <c r="G61" s="149"/>
      <c r="H61" s="149"/>
      <c r="I61" s="150"/>
      <c r="J61" s="151">
        <f>J91</f>
        <v>0</v>
      </c>
      <c r="K61" s="152"/>
    </row>
    <row r="62" spans="2:11" s="9" customFormat="1" ht="19.9" customHeight="1">
      <c r="B62" s="153"/>
      <c r="C62" s="154"/>
      <c r="D62" s="155" t="s">
        <v>2559</v>
      </c>
      <c r="E62" s="156"/>
      <c r="F62" s="156"/>
      <c r="G62" s="156"/>
      <c r="H62" s="156"/>
      <c r="I62" s="157"/>
      <c r="J62" s="158">
        <f>J92</f>
        <v>0</v>
      </c>
      <c r="K62" s="159"/>
    </row>
    <row r="63" spans="2:11" s="9" customFormat="1" ht="19.9" customHeight="1">
      <c r="B63" s="153"/>
      <c r="C63" s="154"/>
      <c r="D63" s="155" t="s">
        <v>2560</v>
      </c>
      <c r="E63" s="156"/>
      <c r="F63" s="156"/>
      <c r="G63" s="156"/>
      <c r="H63" s="156"/>
      <c r="I63" s="157"/>
      <c r="J63" s="158">
        <f>J124</f>
        <v>0</v>
      </c>
      <c r="K63" s="159"/>
    </row>
    <row r="64" spans="2:11" s="9" customFormat="1" ht="19.9" customHeight="1">
      <c r="B64" s="153"/>
      <c r="C64" s="154"/>
      <c r="D64" s="155" t="s">
        <v>2561</v>
      </c>
      <c r="E64" s="156"/>
      <c r="F64" s="156"/>
      <c r="G64" s="156"/>
      <c r="H64" s="156"/>
      <c r="I64" s="157"/>
      <c r="J64" s="158">
        <f>J152</f>
        <v>0</v>
      </c>
      <c r="K64" s="159"/>
    </row>
    <row r="65" spans="2:11" s="9" customFormat="1" ht="19.9" customHeight="1">
      <c r="B65" s="153"/>
      <c r="C65" s="154"/>
      <c r="D65" s="155" t="s">
        <v>2562</v>
      </c>
      <c r="E65" s="156"/>
      <c r="F65" s="156"/>
      <c r="G65" s="156"/>
      <c r="H65" s="156"/>
      <c r="I65" s="157"/>
      <c r="J65" s="158">
        <f>J171</f>
        <v>0</v>
      </c>
      <c r="K65" s="159"/>
    </row>
    <row r="66" spans="2:11" s="9" customFormat="1" ht="19.9" customHeight="1">
      <c r="B66" s="153"/>
      <c r="C66" s="154"/>
      <c r="D66" s="155" t="s">
        <v>127</v>
      </c>
      <c r="E66" s="156"/>
      <c r="F66" s="156"/>
      <c r="G66" s="156"/>
      <c r="H66" s="156"/>
      <c r="I66" s="157"/>
      <c r="J66" s="158">
        <f>J178</f>
        <v>0</v>
      </c>
      <c r="K66" s="159"/>
    </row>
    <row r="67" spans="2:11" s="9" customFormat="1" ht="19.9" customHeight="1">
      <c r="B67" s="153"/>
      <c r="C67" s="154"/>
      <c r="D67" s="155" t="s">
        <v>2563</v>
      </c>
      <c r="E67" s="156"/>
      <c r="F67" s="156"/>
      <c r="G67" s="156"/>
      <c r="H67" s="156"/>
      <c r="I67" s="157"/>
      <c r="J67" s="158">
        <f>J198</f>
        <v>0</v>
      </c>
      <c r="K67" s="159"/>
    </row>
    <row r="68" spans="2:11" s="9" customFormat="1" ht="19.9" customHeight="1">
      <c r="B68" s="153"/>
      <c r="C68" s="154"/>
      <c r="D68" s="155" t="s">
        <v>2564</v>
      </c>
      <c r="E68" s="156"/>
      <c r="F68" s="156"/>
      <c r="G68" s="156"/>
      <c r="H68" s="156"/>
      <c r="I68" s="157"/>
      <c r="J68" s="158">
        <f>J220</f>
        <v>0</v>
      </c>
      <c r="K68" s="159"/>
    </row>
    <row r="69" spans="2:11" s="1" customFormat="1" ht="21.75" customHeight="1">
      <c r="B69" s="34"/>
      <c r="C69" s="35"/>
      <c r="D69" s="35"/>
      <c r="E69" s="35"/>
      <c r="F69" s="35"/>
      <c r="G69" s="35"/>
      <c r="H69" s="35"/>
      <c r="I69" s="115"/>
      <c r="J69" s="35"/>
      <c r="K69" s="38"/>
    </row>
    <row r="70" spans="2:11" s="1" customFormat="1" ht="6.95" customHeight="1">
      <c r="B70" s="49"/>
      <c r="C70" s="50"/>
      <c r="D70" s="50"/>
      <c r="E70" s="50"/>
      <c r="F70" s="50"/>
      <c r="G70" s="50"/>
      <c r="H70" s="50"/>
      <c r="I70" s="136"/>
      <c r="J70" s="50"/>
      <c r="K70" s="51"/>
    </row>
    <row r="74" spans="2:12" s="1" customFormat="1" ht="6.95" customHeight="1">
      <c r="B74" s="52"/>
      <c r="C74" s="53"/>
      <c r="D74" s="53"/>
      <c r="E74" s="53"/>
      <c r="F74" s="53"/>
      <c r="G74" s="53"/>
      <c r="H74" s="53"/>
      <c r="I74" s="139"/>
      <c r="J74" s="53"/>
      <c r="K74" s="53"/>
      <c r="L74" s="54"/>
    </row>
    <row r="75" spans="2:12" s="1" customFormat="1" ht="36.95" customHeight="1">
      <c r="B75" s="34"/>
      <c r="C75" s="55" t="s">
        <v>143</v>
      </c>
      <c r="D75" s="56"/>
      <c r="E75" s="56"/>
      <c r="F75" s="56"/>
      <c r="G75" s="56"/>
      <c r="H75" s="56"/>
      <c r="I75" s="160"/>
      <c r="J75" s="56"/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60"/>
      <c r="J76" s="56"/>
      <c r="K76" s="56"/>
      <c r="L76" s="54"/>
    </row>
    <row r="77" spans="2:12" s="1" customFormat="1" ht="14.45" customHeight="1">
      <c r="B77" s="34"/>
      <c r="C77" s="58" t="s">
        <v>16</v>
      </c>
      <c r="D77" s="56"/>
      <c r="E77" s="56"/>
      <c r="F77" s="56"/>
      <c r="G77" s="56"/>
      <c r="H77" s="56"/>
      <c r="I77" s="160"/>
      <c r="J77" s="56"/>
      <c r="K77" s="56"/>
      <c r="L77" s="54"/>
    </row>
    <row r="78" spans="2:12" s="1" customFormat="1" ht="22.5" customHeight="1">
      <c r="B78" s="34"/>
      <c r="C78" s="56"/>
      <c r="D78" s="56"/>
      <c r="E78" s="299" t="str">
        <f>E7</f>
        <v>Výstavba čtyř operačních sálů a sterilizace Krajské zdravotní a.s.Nemocnice Teplice o.z.</v>
      </c>
      <c r="F78" s="276"/>
      <c r="G78" s="276"/>
      <c r="H78" s="276"/>
      <c r="I78" s="160"/>
      <c r="J78" s="56"/>
      <c r="K78" s="56"/>
      <c r="L78" s="54"/>
    </row>
    <row r="79" spans="2:12" ht="13.5">
      <c r="B79" s="21"/>
      <c r="C79" s="58" t="s">
        <v>101</v>
      </c>
      <c r="D79" s="161"/>
      <c r="E79" s="161"/>
      <c r="F79" s="161"/>
      <c r="G79" s="161"/>
      <c r="H79" s="161"/>
      <c r="J79" s="161"/>
      <c r="K79" s="161"/>
      <c r="L79" s="162"/>
    </row>
    <row r="80" spans="2:12" s="1" customFormat="1" ht="22.5" customHeight="1">
      <c r="B80" s="34"/>
      <c r="C80" s="56"/>
      <c r="D80" s="56"/>
      <c r="E80" s="299" t="s">
        <v>102</v>
      </c>
      <c r="F80" s="276"/>
      <c r="G80" s="276"/>
      <c r="H80" s="276"/>
      <c r="I80" s="160"/>
      <c r="J80" s="56"/>
      <c r="K80" s="56"/>
      <c r="L80" s="54"/>
    </row>
    <row r="81" spans="2:12" s="1" customFormat="1" ht="14.45" customHeight="1">
      <c r="B81" s="34"/>
      <c r="C81" s="58" t="s">
        <v>103</v>
      </c>
      <c r="D81" s="56"/>
      <c r="E81" s="56"/>
      <c r="F81" s="56"/>
      <c r="G81" s="56"/>
      <c r="H81" s="56"/>
      <c r="I81" s="160"/>
      <c r="J81" s="56"/>
      <c r="K81" s="56"/>
      <c r="L81" s="54"/>
    </row>
    <row r="82" spans="2:12" s="1" customFormat="1" ht="23.25" customHeight="1">
      <c r="B82" s="34"/>
      <c r="C82" s="56"/>
      <c r="D82" s="56"/>
      <c r="E82" s="273" t="str">
        <f>E11</f>
        <v>D1_02_4a1 - Vytápění</v>
      </c>
      <c r="F82" s="276"/>
      <c r="G82" s="276"/>
      <c r="H82" s="276"/>
      <c r="I82" s="160"/>
      <c r="J82" s="56"/>
      <c r="K82" s="56"/>
      <c r="L82" s="54"/>
    </row>
    <row r="83" spans="2:12" s="1" customFormat="1" ht="6.95" customHeight="1">
      <c r="B83" s="34"/>
      <c r="C83" s="56"/>
      <c r="D83" s="56"/>
      <c r="E83" s="56"/>
      <c r="F83" s="56"/>
      <c r="G83" s="56"/>
      <c r="H83" s="56"/>
      <c r="I83" s="160"/>
      <c r="J83" s="56"/>
      <c r="K83" s="56"/>
      <c r="L83" s="54"/>
    </row>
    <row r="84" spans="2:12" s="1" customFormat="1" ht="18" customHeight="1">
      <c r="B84" s="34"/>
      <c r="C84" s="58" t="s">
        <v>23</v>
      </c>
      <c r="D84" s="56"/>
      <c r="E84" s="56"/>
      <c r="F84" s="163" t="str">
        <f>F14</f>
        <v>Teplice</v>
      </c>
      <c r="G84" s="56"/>
      <c r="H84" s="56"/>
      <c r="I84" s="164" t="s">
        <v>25</v>
      </c>
      <c r="J84" s="66" t="str">
        <f>IF(J14="","",J14)</f>
        <v>12. 10. 2016</v>
      </c>
      <c r="K84" s="56"/>
      <c r="L84" s="54"/>
    </row>
    <row r="85" spans="2:12" s="1" customFormat="1" ht="6.95" customHeight="1">
      <c r="B85" s="34"/>
      <c r="C85" s="56"/>
      <c r="D85" s="56"/>
      <c r="E85" s="56"/>
      <c r="F85" s="56"/>
      <c r="G85" s="56"/>
      <c r="H85" s="56"/>
      <c r="I85" s="160"/>
      <c r="J85" s="56"/>
      <c r="K85" s="56"/>
      <c r="L85" s="54"/>
    </row>
    <row r="86" spans="2:12" s="1" customFormat="1" ht="13.5">
      <c r="B86" s="34"/>
      <c r="C86" s="58" t="s">
        <v>29</v>
      </c>
      <c r="D86" s="56"/>
      <c r="E86" s="56"/>
      <c r="F86" s="163" t="str">
        <f>E17</f>
        <v>Krajská zdravotní a.s., Ústí nad Labem</v>
      </c>
      <c r="G86" s="56"/>
      <c r="H86" s="56"/>
      <c r="I86" s="164" t="s">
        <v>35</v>
      </c>
      <c r="J86" s="163" t="str">
        <f>E23</f>
        <v>Atelier Penta v.o.s., Mrštíkova 12, Jihlava</v>
      </c>
      <c r="K86" s="56"/>
      <c r="L86" s="54"/>
    </row>
    <row r="87" spans="2:12" s="1" customFormat="1" ht="14.45" customHeight="1">
      <c r="B87" s="34"/>
      <c r="C87" s="58" t="s">
        <v>33</v>
      </c>
      <c r="D87" s="56"/>
      <c r="E87" s="56"/>
      <c r="F87" s="163" t="str">
        <f>IF(E20="","",E20)</f>
        <v/>
      </c>
      <c r="G87" s="56"/>
      <c r="H87" s="56"/>
      <c r="I87" s="160"/>
      <c r="J87" s="56"/>
      <c r="K87" s="56"/>
      <c r="L87" s="54"/>
    </row>
    <row r="88" spans="2:12" s="1" customFormat="1" ht="10.35" customHeight="1">
      <c r="B88" s="34"/>
      <c r="C88" s="56"/>
      <c r="D88" s="56"/>
      <c r="E88" s="56"/>
      <c r="F88" s="56"/>
      <c r="G88" s="56"/>
      <c r="H88" s="56"/>
      <c r="I88" s="160"/>
      <c r="J88" s="56"/>
      <c r="K88" s="56"/>
      <c r="L88" s="54"/>
    </row>
    <row r="89" spans="2:20" s="10" customFormat="1" ht="29.25" customHeight="1">
      <c r="B89" s="165"/>
      <c r="C89" s="166" t="s">
        <v>144</v>
      </c>
      <c r="D89" s="167" t="s">
        <v>58</v>
      </c>
      <c r="E89" s="167" t="s">
        <v>54</v>
      </c>
      <c r="F89" s="167" t="s">
        <v>145</v>
      </c>
      <c r="G89" s="167" t="s">
        <v>146</v>
      </c>
      <c r="H89" s="167" t="s">
        <v>147</v>
      </c>
      <c r="I89" s="168" t="s">
        <v>148</v>
      </c>
      <c r="J89" s="167" t="s">
        <v>107</v>
      </c>
      <c r="K89" s="169" t="s">
        <v>149</v>
      </c>
      <c r="L89" s="170"/>
      <c r="M89" s="74" t="s">
        <v>150</v>
      </c>
      <c r="N89" s="75" t="s">
        <v>43</v>
      </c>
      <c r="O89" s="75" t="s">
        <v>151</v>
      </c>
      <c r="P89" s="75" t="s">
        <v>152</v>
      </c>
      <c r="Q89" s="75" t="s">
        <v>153</v>
      </c>
      <c r="R89" s="75" t="s">
        <v>154</v>
      </c>
      <c r="S89" s="75" t="s">
        <v>155</v>
      </c>
      <c r="T89" s="76" t="s">
        <v>156</v>
      </c>
    </row>
    <row r="90" spans="2:63" s="1" customFormat="1" ht="29.25" customHeight="1">
      <c r="B90" s="34"/>
      <c r="C90" s="80" t="s">
        <v>108</v>
      </c>
      <c r="D90" s="56"/>
      <c r="E90" s="56"/>
      <c r="F90" s="56"/>
      <c r="G90" s="56"/>
      <c r="H90" s="56"/>
      <c r="I90" s="160"/>
      <c r="J90" s="171">
        <f>BK90</f>
        <v>0</v>
      </c>
      <c r="K90" s="56"/>
      <c r="L90" s="54"/>
      <c r="M90" s="77"/>
      <c r="N90" s="78"/>
      <c r="O90" s="78"/>
      <c r="P90" s="172">
        <f>P91</f>
        <v>0</v>
      </c>
      <c r="Q90" s="78"/>
      <c r="R90" s="172">
        <f>R91</f>
        <v>0.33069299999999996</v>
      </c>
      <c r="S90" s="78"/>
      <c r="T90" s="173">
        <f>T91</f>
        <v>0.9492700000000001</v>
      </c>
      <c r="AT90" s="17" t="s">
        <v>72</v>
      </c>
      <c r="AU90" s="17" t="s">
        <v>109</v>
      </c>
      <c r="BK90" s="174">
        <f>BK91</f>
        <v>0</v>
      </c>
    </row>
    <row r="91" spans="2:63" s="11" customFormat="1" ht="37.35" customHeight="1">
      <c r="B91" s="175"/>
      <c r="C91" s="176"/>
      <c r="D91" s="177" t="s">
        <v>72</v>
      </c>
      <c r="E91" s="178" t="s">
        <v>1772</v>
      </c>
      <c r="F91" s="178" t="s">
        <v>1773</v>
      </c>
      <c r="G91" s="176"/>
      <c r="H91" s="176"/>
      <c r="I91" s="179"/>
      <c r="J91" s="180">
        <f>BK91</f>
        <v>0</v>
      </c>
      <c r="K91" s="176"/>
      <c r="L91" s="181"/>
      <c r="M91" s="182"/>
      <c r="N91" s="183"/>
      <c r="O91" s="183"/>
      <c r="P91" s="184">
        <f>P92+P124+P152+P171+P178+P198+P220</f>
        <v>0</v>
      </c>
      <c r="Q91" s="183"/>
      <c r="R91" s="184">
        <f>R92+R124+R152+R171+R178+R198+R220</f>
        <v>0.33069299999999996</v>
      </c>
      <c r="S91" s="183"/>
      <c r="T91" s="185">
        <f>T92+T124+T152+T171+T178+T198+T220</f>
        <v>0.9492700000000001</v>
      </c>
      <c r="AR91" s="186" t="s">
        <v>81</v>
      </c>
      <c r="AT91" s="187" t="s">
        <v>72</v>
      </c>
      <c r="AU91" s="187" t="s">
        <v>73</v>
      </c>
      <c r="AY91" s="186" t="s">
        <v>159</v>
      </c>
      <c r="BK91" s="188">
        <f>BK92+BK124+BK152+BK171+BK178+BK198+BK220</f>
        <v>0</v>
      </c>
    </row>
    <row r="92" spans="2:63" s="11" customFormat="1" ht="19.9" customHeight="1">
      <c r="B92" s="175"/>
      <c r="C92" s="176"/>
      <c r="D92" s="189" t="s">
        <v>72</v>
      </c>
      <c r="E92" s="190" t="s">
        <v>2565</v>
      </c>
      <c r="F92" s="190" t="s">
        <v>2566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SUM(P93:P123)</f>
        <v>0</v>
      </c>
      <c r="Q92" s="183"/>
      <c r="R92" s="184">
        <f>SUM(R93:R123)</f>
        <v>0.20484</v>
      </c>
      <c r="S92" s="183"/>
      <c r="T92" s="185">
        <f>SUM(T93:T123)</f>
        <v>0.61951</v>
      </c>
      <c r="AR92" s="186" t="s">
        <v>81</v>
      </c>
      <c r="AT92" s="187" t="s">
        <v>72</v>
      </c>
      <c r="AU92" s="187" t="s">
        <v>22</v>
      </c>
      <c r="AY92" s="186" t="s">
        <v>159</v>
      </c>
      <c r="BK92" s="188">
        <f>SUM(BK93:BK123)</f>
        <v>0</v>
      </c>
    </row>
    <row r="93" spans="2:65" s="1" customFormat="1" ht="22.5" customHeight="1">
      <c r="B93" s="34"/>
      <c r="C93" s="192" t="s">
        <v>22</v>
      </c>
      <c r="D93" s="192" t="s">
        <v>161</v>
      </c>
      <c r="E93" s="193" t="s">
        <v>2567</v>
      </c>
      <c r="F93" s="194" t="s">
        <v>2568</v>
      </c>
      <c r="G93" s="195" t="s">
        <v>489</v>
      </c>
      <c r="H93" s="196">
        <v>65</v>
      </c>
      <c r="I93" s="197"/>
      <c r="J93" s="198">
        <f>ROUND(I93*H93,2)</f>
        <v>0</v>
      </c>
      <c r="K93" s="194" t="s">
        <v>165</v>
      </c>
      <c r="L93" s="54"/>
      <c r="M93" s="199" t="s">
        <v>20</v>
      </c>
      <c r="N93" s="200" t="s">
        <v>44</v>
      </c>
      <c r="O93" s="35"/>
      <c r="P93" s="201">
        <f>O93*H93</f>
        <v>0</v>
      </c>
      <c r="Q93" s="201">
        <v>2E-05</v>
      </c>
      <c r="R93" s="201">
        <f>Q93*H93</f>
        <v>0.0013000000000000002</v>
      </c>
      <c r="S93" s="201">
        <v>0.001</v>
      </c>
      <c r="T93" s="202">
        <f>S93*H93</f>
        <v>0.065</v>
      </c>
      <c r="AR93" s="17" t="s">
        <v>255</v>
      </c>
      <c r="AT93" s="17" t="s">
        <v>161</v>
      </c>
      <c r="AU93" s="17" t="s">
        <v>81</v>
      </c>
      <c r="AY93" s="17" t="s">
        <v>159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7" t="s">
        <v>22</v>
      </c>
      <c r="BK93" s="203">
        <f>ROUND(I93*H93,2)</f>
        <v>0</v>
      </c>
      <c r="BL93" s="17" t="s">
        <v>255</v>
      </c>
      <c r="BM93" s="17" t="s">
        <v>2569</v>
      </c>
    </row>
    <row r="94" spans="2:51" s="12" customFormat="1" ht="13.5">
      <c r="B94" s="204"/>
      <c r="C94" s="205"/>
      <c r="D94" s="206" t="s">
        <v>168</v>
      </c>
      <c r="E94" s="207" t="s">
        <v>20</v>
      </c>
      <c r="F94" s="208" t="s">
        <v>2570</v>
      </c>
      <c r="G94" s="205"/>
      <c r="H94" s="209" t="s">
        <v>20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168</v>
      </c>
      <c r="AU94" s="215" t="s">
        <v>81</v>
      </c>
      <c r="AV94" s="12" t="s">
        <v>22</v>
      </c>
      <c r="AW94" s="12" t="s">
        <v>37</v>
      </c>
      <c r="AX94" s="12" t="s">
        <v>73</v>
      </c>
      <c r="AY94" s="215" t="s">
        <v>159</v>
      </c>
    </row>
    <row r="95" spans="2:51" s="13" customFormat="1" ht="13.5">
      <c r="B95" s="216"/>
      <c r="C95" s="217"/>
      <c r="D95" s="218" t="s">
        <v>168</v>
      </c>
      <c r="E95" s="219" t="s">
        <v>20</v>
      </c>
      <c r="F95" s="220" t="s">
        <v>615</v>
      </c>
      <c r="G95" s="217"/>
      <c r="H95" s="221">
        <v>65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168</v>
      </c>
      <c r="AU95" s="227" t="s">
        <v>81</v>
      </c>
      <c r="AV95" s="13" t="s">
        <v>81</v>
      </c>
      <c r="AW95" s="13" t="s">
        <v>37</v>
      </c>
      <c r="AX95" s="13" t="s">
        <v>22</v>
      </c>
      <c r="AY95" s="227" t="s">
        <v>159</v>
      </c>
    </row>
    <row r="96" spans="2:65" s="1" customFormat="1" ht="22.5" customHeight="1">
      <c r="B96" s="34"/>
      <c r="C96" s="192" t="s">
        <v>81</v>
      </c>
      <c r="D96" s="192" t="s">
        <v>161</v>
      </c>
      <c r="E96" s="193" t="s">
        <v>2571</v>
      </c>
      <c r="F96" s="194" t="s">
        <v>2572</v>
      </c>
      <c r="G96" s="195" t="s">
        <v>489</v>
      </c>
      <c r="H96" s="196">
        <v>38</v>
      </c>
      <c r="I96" s="197"/>
      <c r="J96" s="198">
        <f>ROUND(I96*H96,2)</f>
        <v>0</v>
      </c>
      <c r="K96" s="194" t="s">
        <v>165</v>
      </c>
      <c r="L96" s="54"/>
      <c r="M96" s="199" t="s">
        <v>20</v>
      </c>
      <c r="N96" s="200" t="s">
        <v>44</v>
      </c>
      <c r="O96" s="35"/>
      <c r="P96" s="201">
        <f>O96*H96</f>
        <v>0</v>
      </c>
      <c r="Q96" s="201">
        <v>2E-05</v>
      </c>
      <c r="R96" s="201">
        <f>Q96*H96</f>
        <v>0.00076</v>
      </c>
      <c r="S96" s="201">
        <v>0.0032</v>
      </c>
      <c r="T96" s="202">
        <f>S96*H96</f>
        <v>0.1216</v>
      </c>
      <c r="AR96" s="17" t="s">
        <v>255</v>
      </c>
      <c r="AT96" s="17" t="s">
        <v>161</v>
      </c>
      <c r="AU96" s="17" t="s">
        <v>81</v>
      </c>
      <c r="AY96" s="17" t="s">
        <v>159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7" t="s">
        <v>22</v>
      </c>
      <c r="BK96" s="203">
        <f>ROUND(I96*H96,2)</f>
        <v>0</v>
      </c>
      <c r="BL96" s="17" t="s">
        <v>255</v>
      </c>
      <c r="BM96" s="17" t="s">
        <v>2573</v>
      </c>
    </row>
    <row r="97" spans="2:51" s="12" customFormat="1" ht="13.5">
      <c r="B97" s="204"/>
      <c r="C97" s="205"/>
      <c r="D97" s="206" t="s">
        <v>168</v>
      </c>
      <c r="E97" s="207" t="s">
        <v>20</v>
      </c>
      <c r="F97" s="208" t="s">
        <v>2570</v>
      </c>
      <c r="G97" s="205"/>
      <c r="H97" s="209" t="s">
        <v>20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168</v>
      </c>
      <c r="AU97" s="215" t="s">
        <v>81</v>
      </c>
      <c r="AV97" s="12" t="s">
        <v>22</v>
      </c>
      <c r="AW97" s="12" t="s">
        <v>37</v>
      </c>
      <c r="AX97" s="12" t="s">
        <v>73</v>
      </c>
      <c r="AY97" s="215" t="s">
        <v>159</v>
      </c>
    </row>
    <row r="98" spans="2:51" s="13" customFormat="1" ht="13.5">
      <c r="B98" s="216"/>
      <c r="C98" s="217"/>
      <c r="D98" s="218" t="s">
        <v>168</v>
      </c>
      <c r="E98" s="219" t="s">
        <v>20</v>
      </c>
      <c r="F98" s="220" t="s">
        <v>417</v>
      </c>
      <c r="G98" s="217"/>
      <c r="H98" s="221">
        <v>38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168</v>
      </c>
      <c r="AU98" s="227" t="s">
        <v>81</v>
      </c>
      <c r="AV98" s="13" t="s">
        <v>81</v>
      </c>
      <c r="AW98" s="13" t="s">
        <v>37</v>
      </c>
      <c r="AX98" s="13" t="s">
        <v>22</v>
      </c>
      <c r="AY98" s="227" t="s">
        <v>159</v>
      </c>
    </row>
    <row r="99" spans="2:65" s="1" customFormat="1" ht="22.5" customHeight="1">
      <c r="B99" s="34"/>
      <c r="C99" s="192" t="s">
        <v>176</v>
      </c>
      <c r="D99" s="192" t="s">
        <v>161</v>
      </c>
      <c r="E99" s="193" t="s">
        <v>2574</v>
      </c>
      <c r="F99" s="194" t="s">
        <v>2575</v>
      </c>
      <c r="G99" s="195" t="s">
        <v>489</v>
      </c>
      <c r="H99" s="196">
        <v>78</v>
      </c>
      <c r="I99" s="197"/>
      <c r="J99" s="198">
        <f>ROUND(I99*H99,2)</f>
        <v>0</v>
      </c>
      <c r="K99" s="194" t="s">
        <v>165</v>
      </c>
      <c r="L99" s="54"/>
      <c r="M99" s="199" t="s">
        <v>20</v>
      </c>
      <c r="N99" s="200" t="s">
        <v>44</v>
      </c>
      <c r="O99" s="35"/>
      <c r="P99" s="201">
        <f>O99*H99</f>
        <v>0</v>
      </c>
      <c r="Q99" s="201">
        <v>5E-05</v>
      </c>
      <c r="R99" s="201">
        <f>Q99*H99</f>
        <v>0.0039000000000000003</v>
      </c>
      <c r="S99" s="201">
        <v>0.00532</v>
      </c>
      <c r="T99" s="202">
        <f>S99*H99</f>
        <v>0.41496</v>
      </c>
      <c r="AR99" s="17" t="s">
        <v>255</v>
      </c>
      <c r="AT99" s="17" t="s">
        <v>161</v>
      </c>
      <c r="AU99" s="17" t="s">
        <v>81</v>
      </c>
      <c r="AY99" s="17" t="s">
        <v>159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17" t="s">
        <v>22</v>
      </c>
      <c r="BK99" s="203">
        <f>ROUND(I99*H99,2)</f>
        <v>0</v>
      </c>
      <c r="BL99" s="17" t="s">
        <v>255</v>
      </c>
      <c r="BM99" s="17" t="s">
        <v>2576</v>
      </c>
    </row>
    <row r="100" spans="2:51" s="12" customFormat="1" ht="13.5">
      <c r="B100" s="204"/>
      <c r="C100" s="205"/>
      <c r="D100" s="206" t="s">
        <v>168</v>
      </c>
      <c r="E100" s="207" t="s">
        <v>20</v>
      </c>
      <c r="F100" s="208" t="s">
        <v>2570</v>
      </c>
      <c r="G100" s="205"/>
      <c r="H100" s="209" t="s">
        <v>20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168</v>
      </c>
      <c r="AU100" s="215" t="s">
        <v>81</v>
      </c>
      <c r="AV100" s="12" t="s">
        <v>22</v>
      </c>
      <c r="AW100" s="12" t="s">
        <v>37</v>
      </c>
      <c r="AX100" s="12" t="s">
        <v>73</v>
      </c>
      <c r="AY100" s="215" t="s">
        <v>159</v>
      </c>
    </row>
    <row r="101" spans="2:51" s="13" customFormat="1" ht="13.5">
      <c r="B101" s="216"/>
      <c r="C101" s="217"/>
      <c r="D101" s="218" t="s">
        <v>168</v>
      </c>
      <c r="E101" s="219" t="s">
        <v>20</v>
      </c>
      <c r="F101" s="220" t="s">
        <v>728</v>
      </c>
      <c r="G101" s="217"/>
      <c r="H101" s="221">
        <v>78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168</v>
      </c>
      <c r="AU101" s="227" t="s">
        <v>81</v>
      </c>
      <c r="AV101" s="13" t="s">
        <v>81</v>
      </c>
      <c r="AW101" s="13" t="s">
        <v>37</v>
      </c>
      <c r="AX101" s="13" t="s">
        <v>22</v>
      </c>
      <c r="AY101" s="227" t="s">
        <v>159</v>
      </c>
    </row>
    <row r="102" spans="2:65" s="1" customFormat="1" ht="22.5" customHeight="1">
      <c r="B102" s="34"/>
      <c r="C102" s="192" t="s">
        <v>166</v>
      </c>
      <c r="D102" s="192" t="s">
        <v>161</v>
      </c>
      <c r="E102" s="193" t="s">
        <v>2577</v>
      </c>
      <c r="F102" s="194" t="s">
        <v>2578</v>
      </c>
      <c r="G102" s="195" t="s">
        <v>275</v>
      </c>
      <c r="H102" s="196">
        <v>10</v>
      </c>
      <c r="I102" s="197"/>
      <c r="J102" s="198">
        <f>ROUND(I102*H102,2)</f>
        <v>0</v>
      </c>
      <c r="K102" s="194" t="s">
        <v>165</v>
      </c>
      <c r="L102" s="54"/>
      <c r="M102" s="199" t="s">
        <v>20</v>
      </c>
      <c r="N102" s="200" t="s">
        <v>44</v>
      </c>
      <c r="O102" s="35"/>
      <c r="P102" s="201">
        <f>O102*H102</f>
        <v>0</v>
      </c>
      <c r="Q102" s="201">
        <v>0</v>
      </c>
      <c r="R102" s="201">
        <f>Q102*H102</f>
        <v>0</v>
      </c>
      <c r="S102" s="201">
        <v>0.00072</v>
      </c>
      <c r="T102" s="202">
        <f>S102*H102</f>
        <v>0.007200000000000001</v>
      </c>
      <c r="AR102" s="17" t="s">
        <v>255</v>
      </c>
      <c r="AT102" s="17" t="s">
        <v>161</v>
      </c>
      <c r="AU102" s="17" t="s">
        <v>81</v>
      </c>
      <c r="AY102" s="17" t="s">
        <v>159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17" t="s">
        <v>22</v>
      </c>
      <c r="BK102" s="203">
        <f>ROUND(I102*H102,2)</f>
        <v>0</v>
      </c>
      <c r="BL102" s="17" t="s">
        <v>255</v>
      </c>
      <c r="BM102" s="17" t="s">
        <v>2579</v>
      </c>
    </row>
    <row r="103" spans="2:51" s="12" customFormat="1" ht="13.5">
      <c r="B103" s="204"/>
      <c r="C103" s="205"/>
      <c r="D103" s="206" t="s">
        <v>168</v>
      </c>
      <c r="E103" s="207" t="s">
        <v>20</v>
      </c>
      <c r="F103" s="208" t="s">
        <v>2570</v>
      </c>
      <c r="G103" s="205"/>
      <c r="H103" s="209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51" s="13" customFormat="1" ht="13.5">
      <c r="B104" s="216"/>
      <c r="C104" s="217"/>
      <c r="D104" s="218" t="s">
        <v>168</v>
      </c>
      <c r="E104" s="219" t="s">
        <v>20</v>
      </c>
      <c r="F104" s="220" t="s">
        <v>27</v>
      </c>
      <c r="G104" s="217"/>
      <c r="H104" s="221">
        <v>10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168</v>
      </c>
      <c r="AU104" s="227" t="s">
        <v>81</v>
      </c>
      <c r="AV104" s="13" t="s">
        <v>81</v>
      </c>
      <c r="AW104" s="13" t="s">
        <v>37</v>
      </c>
      <c r="AX104" s="13" t="s">
        <v>22</v>
      </c>
      <c r="AY104" s="227" t="s">
        <v>159</v>
      </c>
    </row>
    <row r="105" spans="2:65" s="1" customFormat="1" ht="22.5" customHeight="1">
      <c r="B105" s="34"/>
      <c r="C105" s="192" t="s">
        <v>186</v>
      </c>
      <c r="D105" s="192" t="s">
        <v>161</v>
      </c>
      <c r="E105" s="193" t="s">
        <v>2580</v>
      </c>
      <c r="F105" s="194" t="s">
        <v>2581</v>
      </c>
      <c r="G105" s="195" t="s">
        <v>275</v>
      </c>
      <c r="H105" s="196">
        <v>5</v>
      </c>
      <c r="I105" s="197"/>
      <c r="J105" s="198">
        <f>ROUND(I105*H105,2)</f>
        <v>0</v>
      </c>
      <c r="K105" s="194" t="s">
        <v>165</v>
      </c>
      <c r="L105" s="54"/>
      <c r="M105" s="199" t="s">
        <v>20</v>
      </c>
      <c r="N105" s="200" t="s">
        <v>44</v>
      </c>
      <c r="O105" s="35"/>
      <c r="P105" s="201">
        <f>O105*H105</f>
        <v>0</v>
      </c>
      <c r="Q105" s="201">
        <v>2E-05</v>
      </c>
      <c r="R105" s="201">
        <f>Q105*H105</f>
        <v>0.0001</v>
      </c>
      <c r="S105" s="201">
        <v>0.00215</v>
      </c>
      <c r="T105" s="202">
        <f>S105*H105</f>
        <v>0.01075</v>
      </c>
      <c r="AR105" s="17" t="s">
        <v>255</v>
      </c>
      <c r="AT105" s="17" t="s">
        <v>161</v>
      </c>
      <c r="AU105" s="17" t="s">
        <v>81</v>
      </c>
      <c r="AY105" s="17" t="s">
        <v>159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7" t="s">
        <v>22</v>
      </c>
      <c r="BK105" s="203">
        <f>ROUND(I105*H105,2)</f>
        <v>0</v>
      </c>
      <c r="BL105" s="17" t="s">
        <v>255</v>
      </c>
      <c r="BM105" s="17" t="s">
        <v>2582</v>
      </c>
    </row>
    <row r="106" spans="2:51" s="12" customFormat="1" ht="13.5">
      <c r="B106" s="204"/>
      <c r="C106" s="205"/>
      <c r="D106" s="206" t="s">
        <v>168</v>
      </c>
      <c r="E106" s="207" t="s">
        <v>20</v>
      </c>
      <c r="F106" s="208" t="s">
        <v>2570</v>
      </c>
      <c r="G106" s="205"/>
      <c r="H106" s="209" t="s">
        <v>20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168</v>
      </c>
      <c r="AU106" s="215" t="s">
        <v>81</v>
      </c>
      <c r="AV106" s="12" t="s">
        <v>22</v>
      </c>
      <c r="AW106" s="12" t="s">
        <v>37</v>
      </c>
      <c r="AX106" s="12" t="s">
        <v>73</v>
      </c>
      <c r="AY106" s="215" t="s">
        <v>159</v>
      </c>
    </row>
    <row r="107" spans="2:51" s="13" customFormat="1" ht="13.5">
      <c r="B107" s="216"/>
      <c r="C107" s="217"/>
      <c r="D107" s="218" t="s">
        <v>168</v>
      </c>
      <c r="E107" s="219" t="s">
        <v>20</v>
      </c>
      <c r="F107" s="220" t="s">
        <v>186</v>
      </c>
      <c r="G107" s="217"/>
      <c r="H107" s="221">
        <v>5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168</v>
      </c>
      <c r="AU107" s="227" t="s">
        <v>81</v>
      </c>
      <c r="AV107" s="13" t="s">
        <v>81</v>
      </c>
      <c r="AW107" s="13" t="s">
        <v>37</v>
      </c>
      <c r="AX107" s="13" t="s">
        <v>22</v>
      </c>
      <c r="AY107" s="227" t="s">
        <v>159</v>
      </c>
    </row>
    <row r="108" spans="2:65" s="1" customFormat="1" ht="31.5" customHeight="1">
      <c r="B108" s="34"/>
      <c r="C108" s="192" t="s">
        <v>191</v>
      </c>
      <c r="D108" s="192" t="s">
        <v>161</v>
      </c>
      <c r="E108" s="193" t="s">
        <v>2583</v>
      </c>
      <c r="F108" s="194" t="s">
        <v>2584</v>
      </c>
      <c r="G108" s="195" t="s">
        <v>198</v>
      </c>
      <c r="H108" s="196">
        <v>0.61</v>
      </c>
      <c r="I108" s="197"/>
      <c r="J108" s="198">
        <f>ROUND(I108*H108,2)</f>
        <v>0</v>
      </c>
      <c r="K108" s="194" t="s">
        <v>165</v>
      </c>
      <c r="L108" s="54"/>
      <c r="M108" s="199" t="s">
        <v>20</v>
      </c>
      <c r="N108" s="200" t="s">
        <v>44</v>
      </c>
      <c r="O108" s="35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7" t="s">
        <v>255</v>
      </c>
      <c r="AT108" s="17" t="s">
        <v>161</v>
      </c>
      <c r="AU108" s="17" t="s">
        <v>81</v>
      </c>
      <c r="AY108" s="17" t="s">
        <v>159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7" t="s">
        <v>22</v>
      </c>
      <c r="BK108" s="203">
        <f>ROUND(I108*H108,2)</f>
        <v>0</v>
      </c>
      <c r="BL108" s="17" t="s">
        <v>255</v>
      </c>
      <c r="BM108" s="17" t="s">
        <v>2585</v>
      </c>
    </row>
    <row r="109" spans="2:51" s="13" customFormat="1" ht="13.5">
      <c r="B109" s="216"/>
      <c r="C109" s="217"/>
      <c r="D109" s="218" t="s">
        <v>168</v>
      </c>
      <c r="E109" s="219" t="s">
        <v>20</v>
      </c>
      <c r="F109" s="220" t="s">
        <v>2586</v>
      </c>
      <c r="G109" s="217"/>
      <c r="H109" s="221">
        <v>0.61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168</v>
      </c>
      <c r="AU109" s="227" t="s">
        <v>81</v>
      </c>
      <c r="AV109" s="13" t="s">
        <v>81</v>
      </c>
      <c r="AW109" s="13" t="s">
        <v>37</v>
      </c>
      <c r="AX109" s="13" t="s">
        <v>22</v>
      </c>
      <c r="AY109" s="227" t="s">
        <v>159</v>
      </c>
    </row>
    <row r="110" spans="2:65" s="1" customFormat="1" ht="22.5" customHeight="1">
      <c r="B110" s="34"/>
      <c r="C110" s="192" t="s">
        <v>195</v>
      </c>
      <c r="D110" s="192" t="s">
        <v>161</v>
      </c>
      <c r="E110" s="193" t="s">
        <v>2587</v>
      </c>
      <c r="F110" s="194" t="s">
        <v>2588</v>
      </c>
      <c r="G110" s="195" t="s">
        <v>275</v>
      </c>
      <c r="H110" s="196">
        <v>3</v>
      </c>
      <c r="I110" s="197"/>
      <c r="J110" s="198">
        <f>ROUND(I110*H110,2)</f>
        <v>0</v>
      </c>
      <c r="K110" s="194" t="s">
        <v>165</v>
      </c>
      <c r="L110" s="54"/>
      <c r="M110" s="199" t="s">
        <v>20</v>
      </c>
      <c r="N110" s="200" t="s">
        <v>44</v>
      </c>
      <c r="O110" s="35"/>
      <c r="P110" s="201">
        <f>O110*H110</f>
        <v>0</v>
      </c>
      <c r="Q110" s="201">
        <v>0.00052</v>
      </c>
      <c r="R110" s="201">
        <f>Q110*H110</f>
        <v>0.0015599999999999998</v>
      </c>
      <c r="S110" s="201">
        <v>0</v>
      </c>
      <c r="T110" s="202">
        <f>S110*H110</f>
        <v>0</v>
      </c>
      <c r="AR110" s="17" t="s">
        <v>255</v>
      </c>
      <c r="AT110" s="17" t="s">
        <v>161</v>
      </c>
      <c r="AU110" s="17" t="s">
        <v>81</v>
      </c>
      <c r="AY110" s="17" t="s">
        <v>159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17" t="s">
        <v>22</v>
      </c>
      <c r="BK110" s="203">
        <f>ROUND(I110*H110,2)</f>
        <v>0</v>
      </c>
      <c r="BL110" s="17" t="s">
        <v>255</v>
      </c>
      <c r="BM110" s="17" t="s">
        <v>2589</v>
      </c>
    </row>
    <row r="111" spans="2:51" s="12" customFormat="1" ht="13.5">
      <c r="B111" s="204"/>
      <c r="C111" s="205"/>
      <c r="D111" s="206" t="s">
        <v>168</v>
      </c>
      <c r="E111" s="207" t="s">
        <v>20</v>
      </c>
      <c r="F111" s="208" t="s">
        <v>2590</v>
      </c>
      <c r="G111" s="205"/>
      <c r="H111" s="209" t="s">
        <v>20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168</v>
      </c>
      <c r="AU111" s="215" t="s">
        <v>81</v>
      </c>
      <c r="AV111" s="12" t="s">
        <v>22</v>
      </c>
      <c r="AW111" s="12" t="s">
        <v>37</v>
      </c>
      <c r="AX111" s="12" t="s">
        <v>73</v>
      </c>
      <c r="AY111" s="215" t="s">
        <v>159</v>
      </c>
    </row>
    <row r="112" spans="2:51" s="13" customFormat="1" ht="13.5">
      <c r="B112" s="216"/>
      <c r="C112" s="217"/>
      <c r="D112" s="218" t="s">
        <v>168</v>
      </c>
      <c r="E112" s="219" t="s">
        <v>20</v>
      </c>
      <c r="F112" s="220" t="s">
        <v>176</v>
      </c>
      <c r="G112" s="217"/>
      <c r="H112" s="221">
        <v>3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168</v>
      </c>
      <c r="AU112" s="227" t="s">
        <v>81</v>
      </c>
      <c r="AV112" s="13" t="s">
        <v>81</v>
      </c>
      <c r="AW112" s="13" t="s">
        <v>37</v>
      </c>
      <c r="AX112" s="13" t="s">
        <v>22</v>
      </c>
      <c r="AY112" s="227" t="s">
        <v>159</v>
      </c>
    </row>
    <row r="113" spans="2:65" s="1" customFormat="1" ht="22.5" customHeight="1">
      <c r="B113" s="34"/>
      <c r="C113" s="192" t="s">
        <v>201</v>
      </c>
      <c r="D113" s="192" t="s">
        <v>161</v>
      </c>
      <c r="E113" s="193" t="s">
        <v>2591</v>
      </c>
      <c r="F113" s="194" t="s">
        <v>2592</v>
      </c>
      <c r="G113" s="195" t="s">
        <v>489</v>
      </c>
      <c r="H113" s="196">
        <v>58</v>
      </c>
      <c r="I113" s="197"/>
      <c r="J113" s="198">
        <f>ROUND(I113*H113,2)</f>
        <v>0</v>
      </c>
      <c r="K113" s="194" t="s">
        <v>165</v>
      </c>
      <c r="L113" s="54"/>
      <c r="M113" s="199" t="s">
        <v>20</v>
      </c>
      <c r="N113" s="200" t="s">
        <v>44</v>
      </c>
      <c r="O113" s="35"/>
      <c r="P113" s="201">
        <f>O113*H113</f>
        <v>0</v>
      </c>
      <c r="Q113" s="201">
        <v>0.00105</v>
      </c>
      <c r="R113" s="201">
        <f>Q113*H113</f>
        <v>0.060899999999999996</v>
      </c>
      <c r="S113" s="201">
        <v>0</v>
      </c>
      <c r="T113" s="202">
        <f>S113*H113</f>
        <v>0</v>
      </c>
      <c r="AR113" s="17" t="s">
        <v>255</v>
      </c>
      <c r="AT113" s="17" t="s">
        <v>161</v>
      </c>
      <c r="AU113" s="17" t="s">
        <v>81</v>
      </c>
      <c r="AY113" s="17" t="s">
        <v>159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7" t="s">
        <v>22</v>
      </c>
      <c r="BK113" s="203">
        <f>ROUND(I113*H113,2)</f>
        <v>0</v>
      </c>
      <c r="BL113" s="17" t="s">
        <v>255</v>
      </c>
      <c r="BM113" s="17" t="s">
        <v>2593</v>
      </c>
    </row>
    <row r="114" spans="2:51" s="12" customFormat="1" ht="13.5">
      <c r="B114" s="204"/>
      <c r="C114" s="205"/>
      <c r="D114" s="206" t="s">
        <v>168</v>
      </c>
      <c r="E114" s="207" t="s">
        <v>20</v>
      </c>
      <c r="F114" s="208" t="s">
        <v>2570</v>
      </c>
      <c r="G114" s="205"/>
      <c r="H114" s="209" t="s">
        <v>20</v>
      </c>
      <c r="I114" s="210"/>
      <c r="J114" s="205"/>
      <c r="K114" s="205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168</v>
      </c>
      <c r="AU114" s="215" t="s">
        <v>81</v>
      </c>
      <c r="AV114" s="12" t="s">
        <v>22</v>
      </c>
      <c r="AW114" s="12" t="s">
        <v>37</v>
      </c>
      <c r="AX114" s="12" t="s">
        <v>73</v>
      </c>
      <c r="AY114" s="215" t="s">
        <v>159</v>
      </c>
    </row>
    <row r="115" spans="2:51" s="13" customFormat="1" ht="13.5">
      <c r="B115" s="216"/>
      <c r="C115" s="217"/>
      <c r="D115" s="218" t="s">
        <v>168</v>
      </c>
      <c r="E115" s="219" t="s">
        <v>20</v>
      </c>
      <c r="F115" s="220" t="s">
        <v>570</v>
      </c>
      <c r="G115" s="217"/>
      <c r="H115" s="221">
        <v>58</v>
      </c>
      <c r="I115" s="222"/>
      <c r="J115" s="217"/>
      <c r="K115" s="217"/>
      <c r="L115" s="223"/>
      <c r="M115" s="224"/>
      <c r="N115" s="225"/>
      <c r="O115" s="225"/>
      <c r="P115" s="225"/>
      <c r="Q115" s="225"/>
      <c r="R115" s="225"/>
      <c r="S115" s="225"/>
      <c r="T115" s="226"/>
      <c r="AT115" s="227" t="s">
        <v>168</v>
      </c>
      <c r="AU115" s="227" t="s">
        <v>81</v>
      </c>
      <c r="AV115" s="13" t="s">
        <v>81</v>
      </c>
      <c r="AW115" s="13" t="s">
        <v>37</v>
      </c>
      <c r="AX115" s="13" t="s">
        <v>22</v>
      </c>
      <c r="AY115" s="227" t="s">
        <v>159</v>
      </c>
    </row>
    <row r="116" spans="2:65" s="1" customFormat="1" ht="22.5" customHeight="1">
      <c r="B116" s="34"/>
      <c r="C116" s="192" t="s">
        <v>208</v>
      </c>
      <c r="D116" s="192" t="s">
        <v>161</v>
      </c>
      <c r="E116" s="193" t="s">
        <v>2594</v>
      </c>
      <c r="F116" s="194" t="s">
        <v>2595</v>
      </c>
      <c r="G116" s="195" t="s">
        <v>489</v>
      </c>
      <c r="H116" s="196">
        <v>48</v>
      </c>
      <c r="I116" s="197"/>
      <c r="J116" s="198">
        <f>ROUND(I116*H116,2)</f>
        <v>0</v>
      </c>
      <c r="K116" s="194" t="s">
        <v>165</v>
      </c>
      <c r="L116" s="54"/>
      <c r="M116" s="199" t="s">
        <v>20</v>
      </c>
      <c r="N116" s="200" t="s">
        <v>44</v>
      </c>
      <c r="O116" s="35"/>
      <c r="P116" s="201">
        <f>O116*H116</f>
        <v>0</v>
      </c>
      <c r="Q116" s="201">
        <v>0.00284</v>
      </c>
      <c r="R116" s="201">
        <f>Q116*H116</f>
        <v>0.13632</v>
      </c>
      <c r="S116" s="201">
        <v>0</v>
      </c>
      <c r="T116" s="202">
        <f>S116*H116</f>
        <v>0</v>
      </c>
      <c r="AR116" s="17" t="s">
        <v>255</v>
      </c>
      <c r="AT116" s="17" t="s">
        <v>161</v>
      </c>
      <c r="AU116" s="17" t="s">
        <v>81</v>
      </c>
      <c r="AY116" s="17" t="s">
        <v>159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7" t="s">
        <v>22</v>
      </c>
      <c r="BK116" s="203">
        <f>ROUND(I116*H116,2)</f>
        <v>0</v>
      </c>
      <c r="BL116" s="17" t="s">
        <v>255</v>
      </c>
      <c r="BM116" s="17" t="s">
        <v>2596</v>
      </c>
    </row>
    <row r="117" spans="2:51" s="12" customFormat="1" ht="13.5">
      <c r="B117" s="204"/>
      <c r="C117" s="205"/>
      <c r="D117" s="206" t="s">
        <v>168</v>
      </c>
      <c r="E117" s="207" t="s">
        <v>20</v>
      </c>
      <c r="F117" s="208" t="s">
        <v>2570</v>
      </c>
      <c r="G117" s="205"/>
      <c r="H117" s="209" t="s">
        <v>20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168</v>
      </c>
      <c r="AU117" s="215" t="s">
        <v>81</v>
      </c>
      <c r="AV117" s="12" t="s">
        <v>22</v>
      </c>
      <c r="AW117" s="12" t="s">
        <v>37</v>
      </c>
      <c r="AX117" s="12" t="s">
        <v>73</v>
      </c>
      <c r="AY117" s="215" t="s">
        <v>159</v>
      </c>
    </row>
    <row r="118" spans="2:51" s="13" customFormat="1" ht="13.5">
      <c r="B118" s="216"/>
      <c r="C118" s="217"/>
      <c r="D118" s="218" t="s">
        <v>168</v>
      </c>
      <c r="E118" s="219" t="s">
        <v>20</v>
      </c>
      <c r="F118" s="220" t="s">
        <v>496</v>
      </c>
      <c r="G118" s="217"/>
      <c r="H118" s="221">
        <v>48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168</v>
      </c>
      <c r="AU118" s="227" t="s">
        <v>81</v>
      </c>
      <c r="AV118" s="13" t="s">
        <v>81</v>
      </c>
      <c r="AW118" s="13" t="s">
        <v>37</v>
      </c>
      <c r="AX118" s="13" t="s">
        <v>22</v>
      </c>
      <c r="AY118" s="227" t="s">
        <v>159</v>
      </c>
    </row>
    <row r="119" spans="2:65" s="1" customFormat="1" ht="31.5" customHeight="1">
      <c r="B119" s="34"/>
      <c r="C119" s="192" t="s">
        <v>27</v>
      </c>
      <c r="D119" s="192" t="s">
        <v>161</v>
      </c>
      <c r="E119" s="193" t="s">
        <v>2597</v>
      </c>
      <c r="F119" s="194" t="s">
        <v>2598</v>
      </c>
      <c r="G119" s="195" t="s">
        <v>275</v>
      </c>
      <c r="H119" s="196">
        <v>6</v>
      </c>
      <c r="I119" s="197"/>
      <c r="J119" s="198">
        <f>ROUND(I119*H119,2)</f>
        <v>0</v>
      </c>
      <c r="K119" s="194" t="s">
        <v>165</v>
      </c>
      <c r="L119" s="54"/>
      <c r="M119" s="199" t="s">
        <v>20</v>
      </c>
      <c r="N119" s="200" t="s">
        <v>44</v>
      </c>
      <c r="O119" s="35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17" t="s">
        <v>255</v>
      </c>
      <c r="AT119" s="17" t="s">
        <v>161</v>
      </c>
      <c r="AU119" s="17" t="s">
        <v>81</v>
      </c>
      <c r="AY119" s="17" t="s">
        <v>159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17" t="s">
        <v>22</v>
      </c>
      <c r="BK119" s="203">
        <f>ROUND(I119*H119,2)</f>
        <v>0</v>
      </c>
      <c r="BL119" s="17" t="s">
        <v>255</v>
      </c>
      <c r="BM119" s="17" t="s">
        <v>2599</v>
      </c>
    </row>
    <row r="120" spans="2:51" s="12" customFormat="1" ht="13.5">
      <c r="B120" s="204"/>
      <c r="C120" s="205"/>
      <c r="D120" s="206" t="s">
        <v>168</v>
      </c>
      <c r="E120" s="207" t="s">
        <v>20</v>
      </c>
      <c r="F120" s="208" t="s">
        <v>2570</v>
      </c>
      <c r="G120" s="205"/>
      <c r="H120" s="209" t="s">
        <v>20</v>
      </c>
      <c r="I120" s="210"/>
      <c r="J120" s="205"/>
      <c r="K120" s="205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168</v>
      </c>
      <c r="AU120" s="215" t="s">
        <v>81</v>
      </c>
      <c r="AV120" s="12" t="s">
        <v>22</v>
      </c>
      <c r="AW120" s="12" t="s">
        <v>37</v>
      </c>
      <c r="AX120" s="12" t="s">
        <v>73</v>
      </c>
      <c r="AY120" s="215" t="s">
        <v>159</v>
      </c>
    </row>
    <row r="121" spans="2:51" s="13" customFormat="1" ht="13.5">
      <c r="B121" s="216"/>
      <c r="C121" s="217"/>
      <c r="D121" s="218" t="s">
        <v>168</v>
      </c>
      <c r="E121" s="219" t="s">
        <v>20</v>
      </c>
      <c r="F121" s="220" t="s">
        <v>191</v>
      </c>
      <c r="G121" s="217"/>
      <c r="H121" s="221">
        <v>6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168</v>
      </c>
      <c r="AU121" s="227" t="s">
        <v>81</v>
      </c>
      <c r="AV121" s="13" t="s">
        <v>81</v>
      </c>
      <c r="AW121" s="13" t="s">
        <v>37</v>
      </c>
      <c r="AX121" s="13" t="s">
        <v>22</v>
      </c>
      <c r="AY121" s="227" t="s">
        <v>159</v>
      </c>
    </row>
    <row r="122" spans="2:65" s="1" customFormat="1" ht="22.5" customHeight="1">
      <c r="B122" s="34"/>
      <c r="C122" s="192" t="s">
        <v>223</v>
      </c>
      <c r="D122" s="192" t="s">
        <v>161</v>
      </c>
      <c r="E122" s="193" t="s">
        <v>2600</v>
      </c>
      <c r="F122" s="194" t="s">
        <v>2601</v>
      </c>
      <c r="G122" s="195" t="s">
        <v>489</v>
      </c>
      <c r="H122" s="196">
        <v>106</v>
      </c>
      <c r="I122" s="197"/>
      <c r="J122" s="198">
        <f>ROUND(I122*H122,2)</f>
        <v>0</v>
      </c>
      <c r="K122" s="194" t="s">
        <v>165</v>
      </c>
      <c r="L122" s="54"/>
      <c r="M122" s="199" t="s">
        <v>20</v>
      </c>
      <c r="N122" s="200" t="s">
        <v>44</v>
      </c>
      <c r="O122" s="35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17" t="s">
        <v>255</v>
      </c>
      <c r="AT122" s="17" t="s">
        <v>161</v>
      </c>
      <c r="AU122" s="17" t="s">
        <v>81</v>
      </c>
      <c r="AY122" s="17" t="s">
        <v>159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22</v>
      </c>
      <c r="BK122" s="203">
        <f>ROUND(I122*H122,2)</f>
        <v>0</v>
      </c>
      <c r="BL122" s="17" t="s">
        <v>255</v>
      </c>
      <c r="BM122" s="17" t="s">
        <v>2602</v>
      </c>
    </row>
    <row r="123" spans="2:65" s="1" customFormat="1" ht="22.5" customHeight="1">
      <c r="B123" s="34"/>
      <c r="C123" s="192" t="s">
        <v>232</v>
      </c>
      <c r="D123" s="192" t="s">
        <v>161</v>
      </c>
      <c r="E123" s="193" t="s">
        <v>2603</v>
      </c>
      <c r="F123" s="194" t="s">
        <v>2604</v>
      </c>
      <c r="G123" s="195" t="s">
        <v>198</v>
      </c>
      <c r="H123" s="196">
        <v>0.205</v>
      </c>
      <c r="I123" s="197"/>
      <c r="J123" s="198">
        <f>ROUND(I123*H123,2)</f>
        <v>0</v>
      </c>
      <c r="K123" s="194" t="s">
        <v>165</v>
      </c>
      <c r="L123" s="54"/>
      <c r="M123" s="199" t="s">
        <v>20</v>
      </c>
      <c r="N123" s="200" t="s">
        <v>44</v>
      </c>
      <c r="O123" s="3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7" t="s">
        <v>255</v>
      </c>
      <c r="AT123" s="17" t="s">
        <v>161</v>
      </c>
      <c r="AU123" s="17" t="s">
        <v>81</v>
      </c>
      <c r="AY123" s="17" t="s">
        <v>159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22</v>
      </c>
      <c r="BK123" s="203">
        <f>ROUND(I123*H123,2)</f>
        <v>0</v>
      </c>
      <c r="BL123" s="17" t="s">
        <v>255</v>
      </c>
      <c r="BM123" s="17" t="s">
        <v>2605</v>
      </c>
    </row>
    <row r="124" spans="2:63" s="11" customFormat="1" ht="29.85" customHeight="1">
      <c r="B124" s="175"/>
      <c r="C124" s="176"/>
      <c r="D124" s="189" t="s">
        <v>72</v>
      </c>
      <c r="E124" s="190" t="s">
        <v>2606</v>
      </c>
      <c r="F124" s="190" t="s">
        <v>2607</v>
      </c>
      <c r="G124" s="176"/>
      <c r="H124" s="176"/>
      <c r="I124" s="179"/>
      <c r="J124" s="191">
        <f>BK124</f>
        <v>0</v>
      </c>
      <c r="K124" s="176"/>
      <c r="L124" s="181"/>
      <c r="M124" s="182"/>
      <c r="N124" s="183"/>
      <c r="O124" s="183"/>
      <c r="P124" s="184">
        <f>SUM(P125:P151)</f>
        <v>0</v>
      </c>
      <c r="Q124" s="183"/>
      <c r="R124" s="184">
        <f>SUM(R125:R151)</f>
        <v>0.00387</v>
      </c>
      <c r="S124" s="183"/>
      <c r="T124" s="185">
        <f>SUM(T125:T151)</f>
        <v>0.0036</v>
      </c>
      <c r="AR124" s="186" t="s">
        <v>81</v>
      </c>
      <c r="AT124" s="187" t="s">
        <v>72</v>
      </c>
      <c r="AU124" s="187" t="s">
        <v>22</v>
      </c>
      <c r="AY124" s="186" t="s">
        <v>159</v>
      </c>
      <c r="BK124" s="188">
        <f>SUM(BK125:BK151)</f>
        <v>0</v>
      </c>
    </row>
    <row r="125" spans="2:65" s="1" customFormat="1" ht="22.5" customHeight="1">
      <c r="B125" s="34"/>
      <c r="C125" s="192" t="s">
        <v>241</v>
      </c>
      <c r="D125" s="192" t="s">
        <v>161</v>
      </c>
      <c r="E125" s="193" t="s">
        <v>2608</v>
      </c>
      <c r="F125" s="194" t="s">
        <v>2609</v>
      </c>
      <c r="G125" s="195" t="s">
        <v>275</v>
      </c>
      <c r="H125" s="196">
        <v>8</v>
      </c>
      <c r="I125" s="197"/>
      <c r="J125" s="198">
        <f>ROUND(I125*H125,2)</f>
        <v>0</v>
      </c>
      <c r="K125" s="194" t="s">
        <v>165</v>
      </c>
      <c r="L125" s="54"/>
      <c r="M125" s="199" t="s">
        <v>20</v>
      </c>
      <c r="N125" s="200" t="s">
        <v>44</v>
      </c>
      <c r="O125" s="35"/>
      <c r="P125" s="201">
        <f>O125*H125</f>
        <v>0</v>
      </c>
      <c r="Q125" s="201">
        <v>9E-05</v>
      </c>
      <c r="R125" s="201">
        <f>Q125*H125</f>
        <v>0.00072</v>
      </c>
      <c r="S125" s="201">
        <v>0.00045</v>
      </c>
      <c r="T125" s="202">
        <f>S125*H125</f>
        <v>0.0036</v>
      </c>
      <c r="AR125" s="17" t="s">
        <v>255</v>
      </c>
      <c r="AT125" s="17" t="s">
        <v>161</v>
      </c>
      <c r="AU125" s="17" t="s">
        <v>81</v>
      </c>
      <c r="AY125" s="17" t="s">
        <v>159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22</v>
      </c>
      <c r="BK125" s="203">
        <f>ROUND(I125*H125,2)</f>
        <v>0</v>
      </c>
      <c r="BL125" s="17" t="s">
        <v>255</v>
      </c>
      <c r="BM125" s="17" t="s">
        <v>2610</v>
      </c>
    </row>
    <row r="126" spans="2:51" s="12" customFormat="1" ht="13.5">
      <c r="B126" s="204"/>
      <c r="C126" s="205"/>
      <c r="D126" s="206" t="s">
        <v>168</v>
      </c>
      <c r="E126" s="207" t="s">
        <v>20</v>
      </c>
      <c r="F126" s="208" t="s">
        <v>2570</v>
      </c>
      <c r="G126" s="205"/>
      <c r="H126" s="209" t="s">
        <v>20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168</v>
      </c>
      <c r="AU126" s="215" t="s">
        <v>81</v>
      </c>
      <c r="AV126" s="12" t="s">
        <v>22</v>
      </c>
      <c r="AW126" s="12" t="s">
        <v>37</v>
      </c>
      <c r="AX126" s="12" t="s">
        <v>73</v>
      </c>
      <c r="AY126" s="215" t="s">
        <v>159</v>
      </c>
    </row>
    <row r="127" spans="2:51" s="13" customFormat="1" ht="13.5">
      <c r="B127" s="216"/>
      <c r="C127" s="217"/>
      <c r="D127" s="218" t="s">
        <v>168</v>
      </c>
      <c r="E127" s="219" t="s">
        <v>20</v>
      </c>
      <c r="F127" s="220" t="s">
        <v>201</v>
      </c>
      <c r="G127" s="217"/>
      <c r="H127" s="221">
        <v>8</v>
      </c>
      <c r="I127" s="222"/>
      <c r="J127" s="217"/>
      <c r="K127" s="217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168</v>
      </c>
      <c r="AU127" s="227" t="s">
        <v>81</v>
      </c>
      <c r="AV127" s="13" t="s">
        <v>81</v>
      </c>
      <c r="AW127" s="13" t="s">
        <v>37</v>
      </c>
      <c r="AX127" s="13" t="s">
        <v>22</v>
      </c>
      <c r="AY127" s="227" t="s">
        <v>159</v>
      </c>
    </row>
    <row r="128" spans="2:65" s="1" customFormat="1" ht="31.5" customHeight="1">
      <c r="B128" s="34"/>
      <c r="C128" s="192" t="s">
        <v>245</v>
      </c>
      <c r="D128" s="192" t="s">
        <v>161</v>
      </c>
      <c r="E128" s="193" t="s">
        <v>2611</v>
      </c>
      <c r="F128" s="194" t="s">
        <v>2612</v>
      </c>
      <c r="G128" s="195" t="s">
        <v>198</v>
      </c>
      <c r="H128" s="196">
        <v>0.01</v>
      </c>
      <c r="I128" s="197"/>
      <c r="J128" s="198">
        <f>ROUND(I128*H128,2)</f>
        <v>0</v>
      </c>
      <c r="K128" s="194" t="s">
        <v>165</v>
      </c>
      <c r="L128" s="54"/>
      <c r="M128" s="199" t="s">
        <v>20</v>
      </c>
      <c r="N128" s="200" t="s">
        <v>44</v>
      </c>
      <c r="O128" s="35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17" t="s">
        <v>255</v>
      </c>
      <c r="AT128" s="17" t="s">
        <v>161</v>
      </c>
      <c r="AU128" s="17" t="s">
        <v>81</v>
      </c>
      <c r="AY128" s="17" t="s">
        <v>159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22</v>
      </c>
      <c r="BK128" s="203">
        <f>ROUND(I128*H128,2)</f>
        <v>0</v>
      </c>
      <c r="BL128" s="17" t="s">
        <v>255</v>
      </c>
      <c r="BM128" s="17" t="s">
        <v>2613</v>
      </c>
    </row>
    <row r="129" spans="2:51" s="13" customFormat="1" ht="13.5">
      <c r="B129" s="216"/>
      <c r="C129" s="217"/>
      <c r="D129" s="218" t="s">
        <v>168</v>
      </c>
      <c r="E129" s="219" t="s">
        <v>20</v>
      </c>
      <c r="F129" s="220" t="s">
        <v>6</v>
      </c>
      <c r="G129" s="217"/>
      <c r="H129" s="221">
        <v>0.01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168</v>
      </c>
      <c r="AU129" s="227" t="s">
        <v>81</v>
      </c>
      <c r="AV129" s="13" t="s">
        <v>81</v>
      </c>
      <c r="AW129" s="13" t="s">
        <v>37</v>
      </c>
      <c r="AX129" s="13" t="s">
        <v>22</v>
      </c>
      <c r="AY129" s="227" t="s">
        <v>159</v>
      </c>
    </row>
    <row r="130" spans="2:65" s="1" customFormat="1" ht="22.5" customHeight="1">
      <c r="B130" s="34"/>
      <c r="C130" s="192" t="s">
        <v>8</v>
      </c>
      <c r="D130" s="192" t="s">
        <v>161</v>
      </c>
      <c r="E130" s="193" t="s">
        <v>2614</v>
      </c>
      <c r="F130" s="194" t="s">
        <v>2615</v>
      </c>
      <c r="G130" s="195" t="s">
        <v>275</v>
      </c>
      <c r="H130" s="196">
        <v>3</v>
      </c>
      <c r="I130" s="197"/>
      <c r="J130" s="198">
        <f>ROUND(I130*H130,2)</f>
        <v>0</v>
      </c>
      <c r="K130" s="194" t="s">
        <v>165</v>
      </c>
      <c r="L130" s="54"/>
      <c r="M130" s="199" t="s">
        <v>20</v>
      </c>
      <c r="N130" s="200" t="s">
        <v>44</v>
      </c>
      <c r="O130" s="35"/>
      <c r="P130" s="201">
        <f>O130*H130</f>
        <v>0</v>
      </c>
      <c r="Q130" s="201">
        <v>3E-05</v>
      </c>
      <c r="R130" s="201">
        <f>Q130*H130</f>
        <v>9E-05</v>
      </c>
      <c r="S130" s="201">
        <v>0</v>
      </c>
      <c r="T130" s="202">
        <f>S130*H130</f>
        <v>0</v>
      </c>
      <c r="AR130" s="17" t="s">
        <v>255</v>
      </c>
      <c r="AT130" s="17" t="s">
        <v>161</v>
      </c>
      <c r="AU130" s="17" t="s">
        <v>81</v>
      </c>
      <c r="AY130" s="17" t="s">
        <v>159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22</v>
      </c>
      <c r="BK130" s="203">
        <f>ROUND(I130*H130,2)</f>
        <v>0</v>
      </c>
      <c r="BL130" s="17" t="s">
        <v>255</v>
      </c>
      <c r="BM130" s="17" t="s">
        <v>2616</v>
      </c>
    </row>
    <row r="131" spans="2:51" s="12" customFormat="1" ht="13.5">
      <c r="B131" s="204"/>
      <c r="C131" s="205"/>
      <c r="D131" s="206" t="s">
        <v>168</v>
      </c>
      <c r="E131" s="207" t="s">
        <v>20</v>
      </c>
      <c r="F131" s="208" t="s">
        <v>2617</v>
      </c>
      <c r="G131" s="205"/>
      <c r="H131" s="209" t="s">
        <v>20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168</v>
      </c>
      <c r="AU131" s="215" t="s">
        <v>81</v>
      </c>
      <c r="AV131" s="12" t="s">
        <v>22</v>
      </c>
      <c r="AW131" s="12" t="s">
        <v>37</v>
      </c>
      <c r="AX131" s="12" t="s">
        <v>73</v>
      </c>
      <c r="AY131" s="215" t="s">
        <v>159</v>
      </c>
    </row>
    <row r="132" spans="2:51" s="13" customFormat="1" ht="13.5">
      <c r="B132" s="216"/>
      <c r="C132" s="217"/>
      <c r="D132" s="218" t="s">
        <v>168</v>
      </c>
      <c r="E132" s="219" t="s">
        <v>20</v>
      </c>
      <c r="F132" s="220" t="s">
        <v>176</v>
      </c>
      <c r="G132" s="217"/>
      <c r="H132" s="221">
        <v>3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168</v>
      </c>
      <c r="AU132" s="227" t="s">
        <v>81</v>
      </c>
      <c r="AV132" s="13" t="s">
        <v>81</v>
      </c>
      <c r="AW132" s="13" t="s">
        <v>37</v>
      </c>
      <c r="AX132" s="13" t="s">
        <v>22</v>
      </c>
      <c r="AY132" s="227" t="s">
        <v>159</v>
      </c>
    </row>
    <row r="133" spans="2:65" s="1" customFormat="1" ht="22.5" customHeight="1">
      <c r="B133" s="34"/>
      <c r="C133" s="192" t="s">
        <v>255</v>
      </c>
      <c r="D133" s="192" t="s">
        <v>161</v>
      </c>
      <c r="E133" s="193" t="s">
        <v>2618</v>
      </c>
      <c r="F133" s="194" t="s">
        <v>2619</v>
      </c>
      <c r="G133" s="195" t="s">
        <v>275</v>
      </c>
      <c r="H133" s="196">
        <v>3</v>
      </c>
      <c r="I133" s="197"/>
      <c r="J133" s="198">
        <f>ROUND(I133*H133,2)</f>
        <v>0</v>
      </c>
      <c r="K133" s="194" t="s">
        <v>165</v>
      </c>
      <c r="L133" s="54"/>
      <c r="M133" s="199" t="s">
        <v>20</v>
      </c>
      <c r="N133" s="200" t="s">
        <v>44</v>
      </c>
      <c r="O133" s="35"/>
      <c r="P133" s="201">
        <f>O133*H133</f>
        <v>0</v>
      </c>
      <c r="Q133" s="201">
        <v>6E-05</v>
      </c>
      <c r="R133" s="201">
        <f>Q133*H133</f>
        <v>0.00018</v>
      </c>
      <c r="S133" s="201">
        <v>0</v>
      </c>
      <c r="T133" s="202">
        <f>S133*H133</f>
        <v>0</v>
      </c>
      <c r="AR133" s="17" t="s">
        <v>255</v>
      </c>
      <c r="AT133" s="17" t="s">
        <v>161</v>
      </c>
      <c r="AU133" s="17" t="s">
        <v>81</v>
      </c>
      <c r="AY133" s="17" t="s">
        <v>159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22</v>
      </c>
      <c r="BK133" s="203">
        <f>ROUND(I133*H133,2)</f>
        <v>0</v>
      </c>
      <c r="BL133" s="17" t="s">
        <v>255</v>
      </c>
      <c r="BM133" s="17" t="s">
        <v>2620</v>
      </c>
    </row>
    <row r="134" spans="2:51" s="12" customFormat="1" ht="13.5">
      <c r="B134" s="204"/>
      <c r="C134" s="205"/>
      <c r="D134" s="206" t="s">
        <v>168</v>
      </c>
      <c r="E134" s="207" t="s">
        <v>20</v>
      </c>
      <c r="F134" s="208" t="s">
        <v>2617</v>
      </c>
      <c r="G134" s="205"/>
      <c r="H134" s="209" t="s">
        <v>20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168</v>
      </c>
      <c r="AU134" s="215" t="s">
        <v>81</v>
      </c>
      <c r="AV134" s="12" t="s">
        <v>22</v>
      </c>
      <c r="AW134" s="12" t="s">
        <v>37</v>
      </c>
      <c r="AX134" s="12" t="s">
        <v>73</v>
      </c>
      <c r="AY134" s="215" t="s">
        <v>159</v>
      </c>
    </row>
    <row r="135" spans="2:51" s="13" customFormat="1" ht="13.5">
      <c r="B135" s="216"/>
      <c r="C135" s="217"/>
      <c r="D135" s="218" t="s">
        <v>168</v>
      </c>
      <c r="E135" s="219" t="s">
        <v>20</v>
      </c>
      <c r="F135" s="220" t="s">
        <v>176</v>
      </c>
      <c r="G135" s="217"/>
      <c r="H135" s="221">
        <v>3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168</v>
      </c>
      <c r="AU135" s="227" t="s">
        <v>81</v>
      </c>
      <c r="AV135" s="13" t="s">
        <v>81</v>
      </c>
      <c r="AW135" s="13" t="s">
        <v>37</v>
      </c>
      <c r="AX135" s="13" t="s">
        <v>22</v>
      </c>
      <c r="AY135" s="227" t="s">
        <v>159</v>
      </c>
    </row>
    <row r="136" spans="2:65" s="1" customFormat="1" ht="22.5" customHeight="1">
      <c r="B136" s="34"/>
      <c r="C136" s="192" t="s">
        <v>259</v>
      </c>
      <c r="D136" s="192" t="s">
        <v>161</v>
      </c>
      <c r="E136" s="193" t="s">
        <v>2621</v>
      </c>
      <c r="F136" s="194" t="s">
        <v>2622</v>
      </c>
      <c r="G136" s="195" t="s">
        <v>275</v>
      </c>
      <c r="H136" s="196">
        <v>3</v>
      </c>
      <c r="I136" s="197"/>
      <c r="J136" s="198">
        <f>ROUND(I136*H136,2)</f>
        <v>0</v>
      </c>
      <c r="K136" s="194" t="s">
        <v>20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7" t="s">
        <v>166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166</v>
      </c>
      <c r="BM136" s="17" t="s">
        <v>2623</v>
      </c>
    </row>
    <row r="137" spans="2:51" s="12" customFormat="1" ht="13.5">
      <c r="B137" s="204"/>
      <c r="C137" s="205"/>
      <c r="D137" s="206" t="s">
        <v>168</v>
      </c>
      <c r="E137" s="207" t="s">
        <v>20</v>
      </c>
      <c r="F137" s="208" t="s">
        <v>2617</v>
      </c>
      <c r="G137" s="205"/>
      <c r="H137" s="209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51" s="13" customFormat="1" ht="13.5">
      <c r="B138" s="216"/>
      <c r="C138" s="217"/>
      <c r="D138" s="218" t="s">
        <v>168</v>
      </c>
      <c r="E138" s="219" t="s">
        <v>20</v>
      </c>
      <c r="F138" s="220" t="s">
        <v>176</v>
      </c>
      <c r="G138" s="217"/>
      <c r="H138" s="221">
        <v>3</v>
      </c>
      <c r="I138" s="222"/>
      <c r="J138" s="217"/>
      <c r="K138" s="217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168</v>
      </c>
      <c r="AU138" s="227" t="s">
        <v>81</v>
      </c>
      <c r="AV138" s="13" t="s">
        <v>81</v>
      </c>
      <c r="AW138" s="13" t="s">
        <v>37</v>
      </c>
      <c r="AX138" s="13" t="s">
        <v>22</v>
      </c>
      <c r="AY138" s="227" t="s">
        <v>159</v>
      </c>
    </row>
    <row r="139" spans="2:65" s="1" customFormat="1" ht="31.5" customHeight="1">
      <c r="B139" s="34"/>
      <c r="C139" s="228" t="s">
        <v>265</v>
      </c>
      <c r="D139" s="228" t="s">
        <v>209</v>
      </c>
      <c r="E139" s="229" t="s">
        <v>2624</v>
      </c>
      <c r="F139" s="230" t="s">
        <v>2625</v>
      </c>
      <c r="G139" s="231" t="s">
        <v>275</v>
      </c>
      <c r="H139" s="232">
        <v>3</v>
      </c>
      <c r="I139" s="233"/>
      <c r="J139" s="234">
        <f>ROUND(I139*H139,2)</f>
        <v>0</v>
      </c>
      <c r="K139" s="230" t="s">
        <v>20</v>
      </c>
      <c r="L139" s="235"/>
      <c r="M139" s="236" t="s">
        <v>20</v>
      </c>
      <c r="N139" s="237" t="s">
        <v>44</v>
      </c>
      <c r="O139" s="35"/>
      <c r="P139" s="201">
        <f>O139*H139</f>
        <v>0</v>
      </c>
      <c r="Q139" s="201">
        <v>0.0003</v>
      </c>
      <c r="R139" s="201">
        <f>Q139*H139</f>
        <v>0.0009</v>
      </c>
      <c r="S139" s="201">
        <v>0</v>
      </c>
      <c r="T139" s="202">
        <f>S139*H139</f>
        <v>0</v>
      </c>
      <c r="AR139" s="17" t="s">
        <v>201</v>
      </c>
      <c r="AT139" s="17" t="s">
        <v>209</v>
      </c>
      <c r="AU139" s="17" t="s">
        <v>81</v>
      </c>
      <c r="AY139" s="17" t="s">
        <v>159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22</v>
      </c>
      <c r="BK139" s="203">
        <f>ROUND(I139*H139,2)</f>
        <v>0</v>
      </c>
      <c r="BL139" s="17" t="s">
        <v>166</v>
      </c>
      <c r="BM139" s="17" t="s">
        <v>2626</v>
      </c>
    </row>
    <row r="140" spans="2:51" s="12" customFormat="1" ht="13.5">
      <c r="B140" s="204"/>
      <c r="C140" s="205"/>
      <c r="D140" s="206" t="s">
        <v>168</v>
      </c>
      <c r="E140" s="207" t="s">
        <v>20</v>
      </c>
      <c r="F140" s="208" t="s">
        <v>2617</v>
      </c>
      <c r="G140" s="205"/>
      <c r="H140" s="209" t="s">
        <v>20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168</v>
      </c>
      <c r="AU140" s="215" t="s">
        <v>81</v>
      </c>
      <c r="AV140" s="12" t="s">
        <v>22</v>
      </c>
      <c r="AW140" s="12" t="s">
        <v>37</v>
      </c>
      <c r="AX140" s="12" t="s">
        <v>73</v>
      </c>
      <c r="AY140" s="215" t="s">
        <v>159</v>
      </c>
    </row>
    <row r="141" spans="2:51" s="13" customFormat="1" ht="13.5">
      <c r="B141" s="216"/>
      <c r="C141" s="217"/>
      <c r="D141" s="218" t="s">
        <v>168</v>
      </c>
      <c r="E141" s="219" t="s">
        <v>20</v>
      </c>
      <c r="F141" s="220" t="s">
        <v>176</v>
      </c>
      <c r="G141" s="217"/>
      <c r="H141" s="221">
        <v>3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168</v>
      </c>
      <c r="AU141" s="227" t="s">
        <v>81</v>
      </c>
      <c r="AV141" s="13" t="s">
        <v>81</v>
      </c>
      <c r="AW141" s="13" t="s">
        <v>37</v>
      </c>
      <c r="AX141" s="13" t="s">
        <v>22</v>
      </c>
      <c r="AY141" s="227" t="s">
        <v>159</v>
      </c>
    </row>
    <row r="142" spans="2:65" s="1" customFormat="1" ht="22.5" customHeight="1">
      <c r="B142" s="34"/>
      <c r="C142" s="192" t="s">
        <v>272</v>
      </c>
      <c r="D142" s="192" t="s">
        <v>161</v>
      </c>
      <c r="E142" s="193" t="s">
        <v>2627</v>
      </c>
      <c r="F142" s="194" t="s">
        <v>2628</v>
      </c>
      <c r="G142" s="195" t="s">
        <v>275</v>
      </c>
      <c r="H142" s="196">
        <v>6</v>
      </c>
      <c r="I142" s="197"/>
      <c r="J142" s="198">
        <f>ROUND(I142*H142,2)</f>
        <v>0</v>
      </c>
      <c r="K142" s="194" t="s">
        <v>165</v>
      </c>
      <c r="L142" s="54"/>
      <c r="M142" s="199" t="s">
        <v>20</v>
      </c>
      <c r="N142" s="200" t="s">
        <v>44</v>
      </c>
      <c r="O142" s="35"/>
      <c r="P142" s="201">
        <f>O142*H142</f>
        <v>0</v>
      </c>
      <c r="Q142" s="201">
        <v>8E-05</v>
      </c>
      <c r="R142" s="201">
        <f>Q142*H142</f>
        <v>0.00048000000000000007</v>
      </c>
      <c r="S142" s="201">
        <v>0</v>
      </c>
      <c r="T142" s="202">
        <f>S142*H142</f>
        <v>0</v>
      </c>
      <c r="AR142" s="17" t="s">
        <v>255</v>
      </c>
      <c r="AT142" s="17" t="s">
        <v>161</v>
      </c>
      <c r="AU142" s="17" t="s">
        <v>81</v>
      </c>
      <c r="AY142" s="17" t="s">
        <v>159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22</v>
      </c>
      <c r="BK142" s="203">
        <f>ROUND(I142*H142,2)</f>
        <v>0</v>
      </c>
      <c r="BL142" s="17" t="s">
        <v>255</v>
      </c>
      <c r="BM142" s="17" t="s">
        <v>2629</v>
      </c>
    </row>
    <row r="143" spans="2:51" s="12" customFormat="1" ht="13.5">
      <c r="B143" s="204"/>
      <c r="C143" s="205"/>
      <c r="D143" s="206" t="s">
        <v>168</v>
      </c>
      <c r="E143" s="207" t="s">
        <v>20</v>
      </c>
      <c r="F143" s="208" t="s">
        <v>2570</v>
      </c>
      <c r="G143" s="205"/>
      <c r="H143" s="209" t="s">
        <v>20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168</v>
      </c>
      <c r="AU143" s="215" t="s">
        <v>81</v>
      </c>
      <c r="AV143" s="12" t="s">
        <v>22</v>
      </c>
      <c r="AW143" s="12" t="s">
        <v>37</v>
      </c>
      <c r="AX143" s="12" t="s">
        <v>73</v>
      </c>
      <c r="AY143" s="215" t="s">
        <v>159</v>
      </c>
    </row>
    <row r="144" spans="2:51" s="13" customFormat="1" ht="13.5">
      <c r="B144" s="216"/>
      <c r="C144" s="217"/>
      <c r="D144" s="218" t="s">
        <v>168</v>
      </c>
      <c r="E144" s="219" t="s">
        <v>20</v>
      </c>
      <c r="F144" s="220" t="s">
        <v>191</v>
      </c>
      <c r="G144" s="217"/>
      <c r="H144" s="221">
        <v>6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168</v>
      </c>
      <c r="AU144" s="227" t="s">
        <v>81</v>
      </c>
      <c r="AV144" s="13" t="s">
        <v>81</v>
      </c>
      <c r="AW144" s="13" t="s">
        <v>37</v>
      </c>
      <c r="AX144" s="13" t="s">
        <v>22</v>
      </c>
      <c r="AY144" s="227" t="s">
        <v>159</v>
      </c>
    </row>
    <row r="145" spans="2:65" s="1" customFormat="1" ht="31.5" customHeight="1">
      <c r="B145" s="34"/>
      <c r="C145" s="228" t="s">
        <v>279</v>
      </c>
      <c r="D145" s="228" t="s">
        <v>209</v>
      </c>
      <c r="E145" s="229" t="s">
        <v>2630</v>
      </c>
      <c r="F145" s="230" t="s">
        <v>2631</v>
      </c>
      <c r="G145" s="231" t="s">
        <v>275</v>
      </c>
      <c r="H145" s="232">
        <v>3</v>
      </c>
      <c r="I145" s="233"/>
      <c r="J145" s="234">
        <f>ROUND(I145*H145,2)</f>
        <v>0</v>
      </c>
      <c r="K145" s="230" t="s">
        <v>20</v>
      </c>
      <c r="L145" s="235"/>
      <c r="M145" s="236" t="s">
        <v>20</v>
      </c>
      <c r="N145" s="237" t="s">
        <v>44</v>
      </c>
      <c r="O145" s="35"/>
      <c r="P145" s="201">
        <f>O145*H145</f>
        <v>0</v>
      </c>
      <c r="Q145" s="201">
        <v>0.0003</v>
      </c>
      <c r="R145" s="201">
        <f>Q145*H145</f>
        <v>0.0009</v>
      </c>
      <c r="S145" s="201">
        <v>0</v>
      </c>
      <c r="T145" s="202">
        <f>S145*H145</f>
        <v>0</v>
      </c>
      <c r="AR145" s="17" t="s">
        <v>201</v>
      </c>
      <c r="AT145" s="17" t="s">
        <v>209</v>
      </c>
      <c r="AU145" s="17" t="s">
        <v>81</v>
      </c>
      <c r="AY145" s="17" t="s">
        <v>159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22</v>
      </c>
      <c r="BK145" s="203">
        <f>ROUND(I145*H145,2)</f>
        <v>0</v>
      </c>
      <c r="BL145" s="17" t="s">
        <v>166</v>
      </c>
      <c r="BM145" s="17" t="s">
        <v>2632</v>
      </c>
    </row>
    <row r="146" spans="2:51" s="12" customFormat="1" ht="13.5">
      <c r="B146" s="204"/>
      <c r="C146" s="205"/>
      <c r="D146" s="206" t="s">
        <v>168</v>
      </c>
      <c r="E146" s="207" t="s">
        <v>20</v>
      </c>
      <c r="F146" s="208" t="s">
        <v>2570</v>
      </c>
      <c r="G146" s="205"/>
      <c r="H146" s="209" t="s">
        <v>20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168</v>
      </c>
      <c r="AU146" s="215" t="s">
        <v>81</v>
      </c>
      <c r="AV146" s="12" t="s">
        <v>22</v>
      </c>
      <c r="AW146" s="12" t="s">
        <v>37</v>
      </c>
      <c r="AX146" s="12" t="s">
        <v>73</v>
      </c>
      <c r="AY146" s="215" t="s">
        <v>159</v>
      </c>
    </row>
    <row r="147" spans="2:51" s="13" customFormat="1" ht="13.5">
      <c r="B147" s="216"/>
      <c r="C147" s="217"/>
      <c r="D147" s="218" t="s">
        <v>168</v>
      </c>
      <c r="E147" s="219" t="s">
        <v>20</v>
      </c>
      <c r="F147" s="220" t="s">
        <v>176</v>
      </c>
      <c r="G147" s="217"/>
      <c r="H147" s="221">
        <v>3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168</v>
      </c>
      <c r="AU147" s="227" t="s">
        <v>81</v>
      </c>
      <c r="AV147" s="13" t="s">
        <v>81</v>
      </c>
      <c r="AW147" s="13" t="s">
        <v>37</v>
      </c>
      <c r="AX147" s="13" t="s">
        <v>22</v>
      </c>
      <c r="AY147" s="227" t="s">
        <v>159</v>
      </c>
    </row>
    <row r="148" spans="2:65" s="1" customFormat="1" ht="22.5" customHeight="1">
      <c r="B148" s="34"/>
      <c r="C148" s="228" t="s">
        <v>7</v>
      </c>
      <c r="D148" s="228" t="s">
        <v>209</v>
      </c>
      <c r="E148" s="229" t="s">
        <v>2633</v>
      </c>
      <c r="F148" s="230" t="s">
        <v>2634</v>
      </c>
      <c r="G148" s="231" t="s">
        <v>275</v>
      </c>
      <c r="H148" s="232">
        <v>3</v>
      </c>
      <c r="I148" s="233"/>
      <c r="J148" s="234">
        <f>ROUND(I148*H148,2)</f>
        <v>0</v>
      </c>
      <c r="K148" s="230" t="s">
        <v>20</v>
      </c>
      <c r="L148" s="235"/>
      <c r="M148" s="236" t="s">
        <v>20</v>
      </c>
      <c r="N148" s="237" t="s">
        <v>44</v>
      </c>
      <c r="O148" s="35"/>
      <c r="P148" s="201">
        <f>O148*H148</f>
        <v>0</v>
      </c>
      <c r="Q148" s="201">
        <v>0.0002</v>
      </c>
      <c r="R148" s="201">
        <f>Q148*H148</f>
        <v>0.0006000000000000001</v>
      </c>
      <c r="S148" s="201">
        <v>0</v>
      </c>
      <c r="T148" s="202">
        <f>S148*H148</f>
        <v>0</v>
      </c>
      <c r="AR148" s="17" t="s">
        <v>201</v>
      </c>
      <c r="AT148" s="17" t="s">
        <v>209</v>
      </c>
      <c r="AU148" s="17" t="s">
        <v>81</v>
      </c>
      <c r="AY148" s="17" t="s">
        <v>159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22</v>
      </c>
      <c r="BK148" s="203">
        <f>ROUND(I148*H148,2)</f>
        <v>0</v>
      </c>
      <c r="BL148" s="17" t="s">
        <v>166</v>
      </c>
      <c r="BM148" s="17" t="s">
        <v>2635</v>
      </c>
    </row>
    <row r="149" spans="2:51" s="12" customFormat="1" ht="13.5">
      <c r="B149" s="204"/>
      <c r="C149" s="205"/>
      <c r="D149" s="206" t="s">
        <v>168</v>
      </c>
      <c r="E149" s="207" t="s">
        <v>20</v>
      </c>
      <c r="F149" s="208" t="s">
        <v>2570</v>
      </c>
      <c r="G149" s="205"/>
      <c r="H149" s="209" t="s">
        <v>20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168</v>
      </c>
      <c r="AU149" s="215" t="s">
        <v>81</v>
      </c>
      <c r="AV149" s="12" t="s">
        <v>22</v>
      </c>
      <c r="AW149" s="12" t="s">
        <v>37</v>
      </c>
      <c r="AX149" s="12" t="s">
        <v>73</v>
      </c>
      <c r="AY149" s="215" t="s">
        <v>159</v>
      </c>
    </row>
    <row r="150" spans="2:51" s="13" customFormat="1" ht="13.5">
      <c r="B150" s="216"/>
      <c r="C150" s="217"/>
      <c r="D150" s="218" t="s">
        <v>168</v>
      </c>
      <c r="E150" s="219" t="s">
        <v>20</v>
      </c>
      <c r="F150" s="220" t="s">
        <v>176</v>
      </c>
      <c r="G150" s="217"/>
      <c r="H150" s="221">
        <v>3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168</v>
      </c>
      <c r="AU150" s="227" t="s">
        <v>81</v>
      </c>
      <c r="AV150" s="13" t="s">
        <v>81</v>
      </c>
      <c r="AW150" s="13" t="s">
        <v>37</v>
      </c>
      <c r="AX150" s="13" t="s">
        <v>22</v>
      </c>
      <c r="AY150" s="227" t="s">
        <v>159</v>
      </c>
    </row>
    <row r="151" spans="2:65" s="1" customFormat="1" ht="22.5" customHeight="1">
      <c r="B151" s="34"/>
      <c r="C151" s="192" t="s">
        <v>288</v>
      </c>
      <c r="D151" s="192" t="s">
        <v>161</v>
      </c>
      <c r="E151" s="193" t="s">
        <v>2636</v>
      </c>
      <c r="F151" s="194" t="s">
        <v>2637</v>
      </c>
      <c r="G151" s="195" t="s">
        <v>198</v>
      </c>
      <c r="H151" s="196">
        <v>0.001</v>
      </c>
      <c r="I151" s="197"/>
      <c r="J151" s="198">
        <f>ROUND(I151*H151,2)</f>
        <v>0</v>
      </c>
      <c r="K151" s="194" t="s">
        <v>165</v>
      </c>
      <c r="L151" s="54"/>
      <c r="M151" s="199" t="s">
        <v>20</v>
      </c>
      <c r="N151" s="200" t="s">
        <v>44</v>
      </c>
      <c r="O151" s="35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17" t="s">
        <v>255</v>
      </c>
      <c r="AT151" s="17" t="s">
        <v>161</v>
      </c>
      <c r="AU151" s="17" t="s">
        <v>81</v>
      </c>
      <c r="AY151" s="17" t="s">
        <v>159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22</v>
      </c>
      <c r="BK151" s="203">
        <f>ROUND(I151*H151,2)</f>
        <v>0</v>
      </c>
      <c r="BL151" s="17" t="s">
        <v>255</v>
      </c>
      <c r="BM151" s="17" t="s">
        <v>2638</v>
      </c>
    </row>
    <row r="152" spans="2:63" s="11" customFormat="1" ht="29.85" customHeight="1">
      <c r="B152" s="175"/>
      <c r="C152" s="176"/>
      <c r="D152" s="189" t="s">
        <v>72</v>
      </c>
      <c r="E152" s="190" t="s">
        <v>2639</v>
      </c>
      <c r="F152" s="190" t="s">
        <v>2640</v>
      </c>
      <c r="G152" s="176"/>
      <c r="H152" s="176"/>
      <c r="I152" s="179"/>
      <c r="J152" s="191">
        <f>BK152</f>
        <v>0</v>
      </c>
      <c r="K152" s="176"/>
      <c r="L152" s="181"/>
      <c r="M152" s="182"/>
      <c r="N152" s="183"/>
      <c r="O152" s="183"/>
      <c r="P152" s="184">
        <f>SUM(P153:P170)</f>
        <v>0</v>
      </c>
      <c r="Q152" s="183"/>
      <c r="R152" s="184">
        <f>SUM(R153:R170)</f>
        <v>0.026542999999999997</v>
      </c>
      <c r="S152" s="183"/>
      <c r="T152" s="185">
        <f>SUM(T153:T170)</f>
        <v>0.32616</v>
      </c>
      <c r="AR152" s="186" t="s">
        <v>81</v>
      </c>
      <c r="AT152" s="187" t="s">
        <v>72</v>
      </c>
      <c r="AU152" s="187" t="s">
        <v>22</v>
      </c>
      <c r="AY152" s="186" t="s">
        <v>159</v>
      </c>
      <c r="BK152" s="188">
        <f>SUM(BK153:BK170)</f>
        <v>0</v>
      </c>
    </row>
    <row r="153" spans="2:65" s="1" customFormat="1" ht="22.5" customHeight="1">
      <c r="B153" s="34"/>
      <c r="C153" s="192" t="s">
        <v>300</v>
      </c>
      <c r="D153" s="192" t="s">
        <v>161</v>
      </c>
      <c r="E153" s="193" t="s">
        <v>2641</v>
      </c>
      <c r="F153" s="194" t="s">
        <v>2642</v>
      </c>
      <c r="G153" s="195" t="s">
        <v>235</v>
      </c>
      <c r="H153" s="196">
        <v>13.2</v>
      </c>
      <c r="I153" s="197"/>
      <c r="J153" s="198">
        <f>ROUND(I153*H153,2)</f>
        <v>0</v>
      </c>
      <c r="K153" s="194" t="s">
        <v>165</v>
      </c>
      <c r="L153" s="54"/>
      <c r="M153" s="199" t="s">
        <v>20</v>
      </c>
      <c r="N153" s="200" t="s">
        <v>44</v>
      </c>
      <c r="O153" s="35"/>
      <c r="P153" s="201">
        <f>O153*H153</f>
        <v>0</v>
      </c>
      <c r="Q153" s="201">
        <v>0</v>
      </c>
      <c r="R153" s="201">
        <f>Q153*H153</f>
        <v>0</v>
      </c>
      <c r="S153" s="201">
        <v>0.0238</v>
      </c>
      <c r="T153" s="202">
        <f>S153*H153</f>
        <v>0.31416</v>
      </c>
      <c r="AR153" s="17" t="s">
        <v>255</v>
      </c>
      <c r="AT153" s="17" t="s">
        <v>161</v>
      </c>
      <c r="AU153" s="17" t="s">
        <v>81</v>
      </c>
      <c r="AY153" s="17" t="s">
        <v>159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22</v>
      </c>
      <c r="BK153" s="203">
        <f>ROUND(I153*H153,2)</f>
        <v>0</v>
      </c>
      <c r="BL153" s="17" t="s">
        <v>255</v>
      </c>
      <c r="BM153" s="17" t="s">
        <v>2643</v>
      </c>
    </row>
    <row r="154" spans="2:51" s="12" customFormat="1" ht="13.5">
      <c r="B154" s="204"/>
      <c r="C154" s="205"/>
      <c r="D154" s="206" t="s">
        <v>168</v>
      </c>
      <c r="E154" s="207" t="s">
        <v>20</v>
      </c>
      <c r="F154" s="208" t="s">
        <v>2644</v>
      </c>
      <c r="G154" s="205"/>
      <c r="H154" s="209" t="s">
        <v>20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168</v>
      </c>
      <c r="AU154" s="215" t="s">
        <v>81</v>
      </c>
      <c r="AV154" s="12" t="s">
        <v>22</v>
      </c>
      <c r="AW154" s="12" t="s">
        <v>37</v>
      </c>
      <c r="AX154" s="12" t="s">
        <v>73</v>
      </c>
      <c r="AY154" s="215" t="s">
        <v>159</v>
      </c>
    </row>
    <row r="155" spans="2:51" s="13" customFormat="1" ht="13.5">
      <c r="B155" s="216"/>
      <c r="C155" s="217"/>
      <c r="D155" s="218" t="s">
        <v>168</v>
      </c>
      <c r="E155" s="219" t="s">
        <v>20</v>
      </c>
      <c r="F155" s="220" t="s">
        <v>2645</v>
      </c>
      <c r="G155" s="217"/>
      <c r="H155" s="221">
        <v>13.2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168</v>
      </c>
      <c r="AU155" s="227" t="s">
        <v>81</v>
      </c>
      <c r="AV155" s="13" t="s">
        <v>81</v>
      </c>
      <c r="AW155" s="13" t="s">
        <v>37</v>
      </c>
      <c r="AX155" s="13" t="s">
        <v>22</v>
      </c>
      <c r="AY155" s="227" t="s">
        <v>159</v>
      </c>
    </row>
    <row r="156" spans="2:65" s="1" customFormat="1" ht="22.5" customHeight="1">
      <c r="B156" s="34"/>
      <c r="C156" s="192" t="s">
        <v>310</v>
      </c>
      <c r="D156" s="192" t="s">
        <v>161</v>
      </c>
      <c r="E156" s="193" t="s">
        <v>2646</v>
      </c>
      <c r="F156" s="194" t="s">
        <v>2647</v>
      </c>
      <c r="G156" s="195" t="s">
        <v>275</v>
      </c>
      <c r="H156" s="196">
        <v>16</v>
      </c>
      <c r="I156" s="197"/>
      <c r="J156" s="198">
        <f>ROUND(I156*H156,2)</f>
        <v>0</v>
      </c>
      <c r="K156" s="194" t="s">
        <v>165</v>
      </c>
      <c r="L156" s="54"/>
      <c r="M156" s="199" t="s">
        <v>20</v>
      </c>
      <c r="N156" s="200" t="s">
        <v>44</v>
      </c>
      <c r="O156" s="35"/>
      <c r="P156" s="201">
        <f>O156*H156</f>
        <v>0</v>
      </c>
      <c r="Q156" s="201">
        <v>1E-05</v>
      </c>
      <c r="R156" s="201">
        <f>Q156*H156</f>
        <v>0.00016</v>
      </c>
      <c r="S156" s="201">
        <v>0.00075</v>
      </c>
      <c r="T156" s="202">
        <f>S156*H156</f>
        <v>0.012</v>
      </c>
      <c r="AR156" s="17" t="s">
        <v>255</v>
      </c>
      <c r="AT156" s="17" t="s">
        <v>161</v>
      </c>
      <c r="AU156" s="17" t="s">
        <v>81</v>
      </c>
      <c r="AY156" s="17" t="s">
        <v>159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22</v>
      </c>
      <c r="BK156" s="203">
        <f>ROUND(I156*H156,2)</f>
        <v>0</v>
      </c>
      <c r="BL156" s="17" t="s">
        <v>255</v>
      </c>
      <c r="BM156" s="17" t="s">
        <v>2648</v>
      </c>
    </row>
    <row r="157" spans="2:51" s="12" customFormat="1" ht="13.5">
      <c r="B157" s="204"/>
      <c r="C157" s="205"/>
      <c r="D157" s="206" t="s">
        <v>168</v>
      </c>
      <c r="E157" s="207" t="s">
        <v>20</v>
      </c>
      <c r="F157" s="208" t="s">
        <v>2644</v>
      </c>
      <c r="G157" s="205"/>
      <c r="H157" s="209" t="s">
        <v>20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168</v>
      </c>
      <c r="AU157" s="215" t="s">
        <v>81</v>
      </c>
      <c r="AV157" s="12" t="s">
        <v>22</v>
      </c>
      <c r="AW157" s="12" t="s">
        <v>37</v>
      </c>
      <c r="AX157" s="12" t="s">
        <v>73</v>
      </c>
      <c r="AY157" s="215" t="s">
        <v>159</v>
      </c>
    </row>
    <row r="158" spans="2:51" s="13" customFormat="1" ht="13.5">
      <c r="B158" s="216"/>
      <c r="C158" s="217"/>
      <c r="D158" s="218" t="s">
        <v>168</v>
      </c>
      <c r="E158" s="219" t="s">
        <v>20</v>
      </c>
      <c r="F158" s="220" t="s">
        <v>255</v>
      </c>
      <c r="G158" s="217"/>
      <c r="H158" s="221">
        <v>16</v>
      </c>
      <c r="I158" s="222"/>
      <c r="J158" s="217"/>
      <c r="K158" s="217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168</v>
      </c>
      <c r="AU158" s="227" t="s">
        <v>81</v>
      </c>
      <c r="AV158" s="13" t="s">
        <v>81</v>
      </c>
      <c r="AW158" s="13" t="s">
        <v>37</v>
      </c>
      <c r="AX158" s="13" t="s">
        <v>22</v>
      </c>
      <c r="AY158" s="227" t="s">
        <v>159</v>
      </c>
    </row>
    <row r="159" spans="2:65" s="1" customFormat="1" ht="31.5" customHeight="1">
      <c r="B159" s="34"/>
      <c r="C159" s="192" t="s">
        <v>324</v>
      </c>
      <c r="D159" s="192" t="s">
        <v>161</v>
      </c>
      <c r="E159" s="193" t="s">
        <v>2649</v>
      </c>
      <c r="F159" s="194" t="s">
        <v>2650</v>
      </c>
      <c r="G159" s="195" t="s">
        <v>198</v>
      </c>
      <c r="H159" s="196">
        <v>0.33</v>
      </c>
      <c r="I159" s="197"/>
      <c r="J159" s="198">
        <f>ROUND(I159*H159,2)</f>
        <v>0</v>
      </c>
      <c r="K159" s="194" t="s">
        <v>165</v>
      </c>
      <c r="L159" s="54"/>
      <c r="M159" s="199" t="s">
        <v>20</v>
      </c>
      <c r="N159" s="200" t="s">
        <v>44</v>
      </c>
      <c r="O159" s="35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17" t="s">
        <v>255</v>
      </c>
      <c r="AT159" s="17" t="s">
        <v>161</v>
      </c>
      <c r="AU159" s="17" t="s">
        <v>81</v>
      </c>
      <c r="AY159" s="17" t="s">
        <v>159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22</v>
      </c>
      <c r="BK159" s="203">
        <f>ROUND(I159*H159,2)</f>
        <v>0</v>
      </c>
      <c r="BL159" s="17" t="s">
        <v>255</v>
      </c>
      <c r="BM159" s="17" t="s">
        <v>2651</v>
      </c>
    </row>
    <row r="160" spans="2:51" s="13" customFormat="1" ht="13.5">
      <c r="B160" s="216"/>
      <c r="C160" s="217"/>
      <c r="D160" s="218" t="s">
        <v>168</v>
      </c>
      <c r="E160" s="219" t="s">
        <v>20</v>
      </c>
      <c r="F160" s="220" t="s">
        <v>2652</v>
      </c>
      <c r="G160" s="217"/>
      <c r="H160" s="221">
        <v>0.33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168</v>
      </c>
      <c r="AU160" s="227" t="s">
        <v>81</v>
      </c>
      <c r="AV160" s="13" t="s">
        <v>81</v>
      </c>
      <c r="AW160" s="13" t="s">
        <v>37</v>
      </c>
      <c r="AX160" s="13" t="s">
        <v>22</v>
      </c>
      <c r="AY160" s="227" t="s">
        <v>159</v>
      </c>
    </row>
    <row r="161" spans="2:65" s="1" customFormat="1" ht="22.5" customHeight="1">
      <c r="B161" s="34"/>
      <c r="C161" s="192" t="s">
        <v>331</v>
      </c>
      <c r="D161" s="192" t="s">
        <v>161</v>
      </c>
      <c r="E161" s="193" t="s">
        <v>2653</v>
      </c>
      <c r="F161" s="194" t="s">
        <v>2654</v>
      </c>
      <c r="G161" s="195" t="s">
        <v>275</v>
      </c>
      <c r="H161" s="196">
        <v>6</v>
      </c>
      <c r="I161" s="197"/>
      <c r="J161" s="198">
        <f>ROUND(I161*H161,2)</f>
        <v>0</v>
      </c>
      <c r="K161" s="194" t="s">
        <v>165</v>
      </c>
      <c r="L161" s="54"/>
      <c r="M161" s="199" t="s">
        <v>20</v>
      </c>
      <c r="N161" s="200" t="s">
        <v>44</v>
      </c>
      <c r="O161" s="35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17" t="s">
        <v>255</v>
      </c>
      <c r="AT161" s="17" t="s">
        <v>161</v>
      </c>
      <c r="AU161" s="17" t="s">
        <v>81</v>
      </c>
      <c r="AY161" s="17" t="s">
        <v>159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22</v>
      </c>
      <c r="BK161" s="203">
        <f>ROUND(I161*H161,2)</f>
        <v>0</v>
      </c>
      <c r="BL161" s="17" t="s">
        <v>255</v>
      </c>
      <c r="BM161" s="17" t="s">
        <v>2655</v>
      </c>
    </row>
    <row r="162" spans="2:51" s="12" customFormat="1" ht="13.5">
      <c r="B162" s="204"/>
      <c r="C162" s="205"/>
      <c r="D162" s="206" t="s">
        <v>168</v>
      </c>
      <c r="E162" s="207" t="s">
        <v>20</v>
      </c>
      <c r="F162" s="208" t="s">
        <v>2656</v>
      </c>
      <c r="G162" s="205"/>
      <c r="H162" s="209" t="s">
        <v>20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168</v>
      </c>
      <c r="AU162" s="215" t="s">
        <v>81</v>
      </c>
      <c r="AV162" s="12" t="s">
        <v>22</v>
      </c>
      <c r="AW162" s="12" t="s">
        <v>37</v>
      </c>
      <c r="AX162" s="12" t="s">
        <v>73</v>
      </c>
      <c r="AY162" s="215" t="s">
        <v>159</v>
      </c>
    </row>
    <row r="163" spans="2:51" s="13" customFormat="1" ht="13.5">
      <c r="B163" s="216"/>
      <c r="C163" s="217"/>
      <c r="D163" s="218" t="s">
        <v>168</v>
      </c>
      <c r="E163" s="219" t="s">
        <v>20</v>
      </c>
      <c r="F163" s="220" t="s">
        <v>191</v>
      </c>
      <c r="G163" s="217"/>
      <c r="H163" s="221">
        <v>6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168</v>
      </c>
      <c r="AU163" s="227" t="s">
        <v>81</v>
      </c>
      <c r="AV163" s="13" t="s">
        <v>81</v>
      </c>
      <c r="AW163" s="13" t="s">
        <v>37</v>
      </c>
      <c r="AX163" s="13" t="s">
        <v>22</v>
      </c>
      <c r="AY163" s="227" t="s">
        <v>159</v>
      </c>
    </row>
    <row r="164" spans="2:65" s="1" customFormat="1" ht="22.5" customHeight="1">
      <c r="B164" s="34"/>
      <c r="C164" s="192" t="s">
        <v>214</v>
      </c>
      <c r="D164" s="192" t="s">
        <v>161</v>
      </c>
      <c r="E164" s="193" t="s">
        <v>2657</v>
      </c>
      <c r="F164" s="194" t="s">
        <v>2658</v>
      </c>
      <c r="G164" s="195" t="s">
        <v>235</v>
      </c>
      <c r="H164" s="196">
        <v>10.9</v>
      </c>
      <c r="I164" s="197"/>
      <c r="J164" s="198">
        <f>ROUND(I164*H164,2)</f>
        <v>0</v>
      </c>
      <c r="K164" s="194" t="s">
        <v>165</v>
      </c>
      <c r="L164" s="54"/>
      <c r="M164" s="199" t="s">
        <v>20</v>
      </c>
      <c r="N164" s="200" t="s">
        <v>44</v>
      </c>
      <c r="O164" s="35"/>
      <c r="P164" s="201">
        <f>O164*H164</f>
        <v>0</v>
      </c>
      <c r="Q164" s="201">
        <v>0.00187</v>
      </c>
      <c r="R164" s="201">
        <f>Q164*H164</f>
        <v>0.020383</v>
      </c>
      <c r="S164" s="201">
        <v>0</v>
      </c>
      <c r="T164" s="202">
        <f>S164*H164</f>
        <v>0</v>
      </c>
      <c r="AR164" s="17" t="s">
        <v>255</v>
      </c>
      <c r="AT164" s="17" t="s">
        <v>161</v>
      </c>
      <c r="AU164" s="17" t="s">
        <v>81</v>
      </c>
      <c r="AY164" s="17" t="s">
        <v>159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22</v>
      </c>
      <c r="BK164" s="203">
        <f>ROUND(I164*H164,2)</f>
        <v>0</v>
      </c>
      <c r="BL164" s="17" t="s">
        <v>255</v>
      </c>
      <c r="BM164" s="17" t="s">
        <v>2659</v>
      </c>
    </row>
    <row r="165" spans="2:51" s="12" customFormat="1" ht="13.5">
      <c r="B165" s="204"/>
      <c r="C165" s="205"/>
      <c r="D165" s="206" t="s">
        <v>168</v>
      </c>
      <c r="E165" s="207" t="s">
        <v>20</v>
      </c>
      <c r="F165" s="208" t="s">
        <v>2644</v>
      </c>
      <c r="G165" s="205"/>
      <c r="H165" s="209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51" s="13" customFormat="1" ht="13.5">
      <c r="B166" s="216"/>
      <c r="C166" s="217"/>
      <c r="D166" s="218" t="s">
        <v>168</v>
      </c>
      <c r="E166" s="219" t="s">
        <v>20</v>
      </c>
      <c r="F166" s="220" t="s">
        <v>2660</v>
      </c>
      <c r="G166" s="217"/>
      <c r="H166" s="221">
        <v>10.9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81</v>
      </c>
      <c r="AV166" s="13" t="s">
        <v>81</v>
      </c>
      <c r="AW166" s="13" t="s">
        <v>37</v>
      </c>
      <c r="AX166" s="13" t="s">
        <v>22</v>
      </c>
      <c r="AY166" s="227" t="s">
        <v>159</v>
      </c>
    </row>
    <row r="167" spans="2:65" s="1" customFormat="1" ht="22.5" customHeight="1">
      <c r="B167" s="34"/>
      <c r="C167" s="228" t="s">
        <v>344</v>
      </c>
      <c r="D167" s="228" t="s">
        <v>209</v>
      </c>
      <c r="E167" s="229" t="s">
        <v>2661</v>
      </c>
      <c r="F167" s="230" t="s">
        <v>2662</v>
      </c>
      <c r="G167" s="231" t="s">
        <v>275</v>
      </c>
      <c r="H167" s="232">
        <v>12</v>
      </c>
      <c r="I167" s="233"/>
      <c r="J167" s="234">
        <f>ROUND(I167*H167,2)</f>
        <v>0</v>
      </c>
      <c r="K167" s="230" t="s">
        <v>20</v>
      </c>
      <c r="L167" s="235"/>
      <c r="M167" s="236" t="s">
        <v>20</v>
      </c>
      <c r="N167" s="237" t="s">
        <v>44</v>
      </c>
      <c r="O167" s="35"/>
      <c r="P167" s="201">
        <f>O167*H167</f>
        <v>0</v>
      </c>
      <c r="Q167" s="201">
        <v>0.0005</v>
      </c>
      <c r="R167" s="201">
        <f>Q167*H167</f>
        <v>0.006</v>
      </c>
      <c r="S167" s="201">
        <v>0</v>
      </c>
      <c r="T167" s="202">
        <f>S167*H167</f>
        <v>0</v>
      </c>
      <c r="AR167" s="17" t="s">
        <v>371</v>
      </c>
      <c r="AT167" s="17" t="s">
        <v>209</v>
      </c>
      <c r="AU167" s="17" t="s">
        <v>81</v>
      </c>
      <c r="AY167" s="17" t="s">
        <v>159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22</v>
      </c>
      <c r="BK167" s="203">
        <f>ROUND(I167*H167,2)</f>
        <v>0</v>
      </c>
      <c r="BL167" s="17" t="s">
        <v>255</v>
      </c>
      <c r="BM167" s="17" t="s">
        <v>2663</v>
      </c>
    </row>
    <row r="168" spans="2:51" s="12" customFormat="1" ht="13.5">
      <c r="B168" s="204"/>
      <c r="C168" s="205"/>
      <c r="D168" s="206" t="s">
        <v>168</v>
      </c>
      <c r="E168" s="207" t="s">
        <v>20</v>
      </c>
      <c r="F168" s="208" t="s">
        <v>2644</v>
      </c>
      <c r="G168" s="205"/>
      <c r="H168" s="209" t="s">
        <v>20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168</v>
      </c>
      <c r="AU168" s="215" t="s">
        <v>81</v>
      </c>
      <c r="AV168" s="12" t="s">
        <v>22</v>
      </c>
      <c r="AW168" s="12" t="s">
        <v>37</v>
      </c>
      <c r="AX168" s="12" t="s">
        <v>73</v>
      </c>
      <c r="AY168" s="215" t="s">
        <v>159</v>
      </c>
    </row>
    <row r="169" spans="2:51" s="13" customFormat="1" ht="13.5">
      <c r="B169" s="216"/>
      <c r="C169" s="217"/>
      <c r="D169" s="218" t="s">
        <v>168</v>
      </c>
      <c r="E169" s="219" t="s">
        <v>20</v>
      </c>
      <c r="F169" s="220" t="s">
        <v>232</v>
      </c>
      <c r="G169" s="217"/>
      <c r="H169" s="221">
        <v>12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168</v>
      </c>
      <c r="AU169" s="227" t="s">
        <v>81</v>
      </c>
      <c r="AV169" s="13" t="s">
        <v>81</v>
      </c>
      <c r="AW169" s="13" t="s">
        <v>37</v>
      </c>
      <c r="AX169" s="13" t="s">
        <v>22</v>
      </c>
      <c r="AY169" s="227" t="s">
        <v>159</v>
      </c>
    </row>
    <row r="170" spans="2:65" s="1" customFormat="1" ht="22.5" customHeight="1">
      <c r="B170" s="34"/>
      <c r="C170" s="192" t="s">
        <v>351</v>
      </c>
      <c r="D170" s="192" t="s">
        <v>161</v>
      </c>
      <c r="E170" s="193" t="s">
        <v>2664</v>
      </c>
      <c r="F170" s="194" t="s">
        <v>2665</v>
      </c>
      <c r="G170" s="195" t="s">
        <v>198</v>
      </c>
      <c r="H170" s="196">
        <v>0.027</v>
      </c>
      <c r="I170" s="197"/>
      <c r="J170" s="198">
        <f>ROUND(I170*H170,2)</f>
        <v>0</v>
      </c>
      <c r="K170" s="194" t="s">
        <v>165</v>
      </c>
      <c r="L170" s="54"/>
      <c r="M170" s="199" t="s">
        <v>20</v>
      </c>
      <c r="N170" s="200" t="s">
        <v>44</v>
      </c>
      <c r="O170" s="35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17" t="s">
        <v>255</v>
      </c>
      <c r="AT170" s="17" t="s">
        <v>161</v>
      </c>
      <c r="AU170" s="17" t="s">
        <v>81</v>
      </c>
      <c r="AY170" s="17" t="s">
        <v>159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22</v>
      </c>
      <c r="BK170" s="203">
        <f>ROUND(I170*H170,2)</f>
        <v>0</v>
      </c>
      <c r="BL170" s="17" t="s">
        <v>255</v>
      </c>
      <c r="BM170" s="17" t="s">
        <v>2666</v>
      </c>
    </row>
    <row r="171" spans="2:63" s="11" customFormat="1" ht="29.85" customHeight="1">
      <c r="B171" s="175"/>
      <c r="C171" s="176"/>
      <c r="D171" s="189" t="s">
        <v>72</v>
      </c>
      <c r="E171" s="190" t="s">
        <v>2667</v>
      </c>
      <c r="F171" s="190" t="s">
        <v>2668</v>
      </c>
      <c r="G171" s="176"/>
      <c r="H171" s="176"/>
      <c r="I171" s="179"/>
      <c r="J171" s="191">
        <f>BK171</f>
        <v>0</v>
      </c>
      <c r="K171" s="176"/>
      <c r="L171" s="181"/>
      <c r="M171" s="182"/>
      <c r="N171" s="183"/>
      <c r="O171" s="183"/>
      <c r="P171" s="184">
        <f>SUM(P172:P177)</f>
        <v>0</v>
      </c>
      <c r="Q171" s="183"/>
      <c r="R171" s="184">
        <f>SUM(R172:R177)</f>
        <v>0.0024200000000000003</v>
      </c>
      <c r="S171" s="183"/>
      <c r="T171" s="185">
        <f>SUM(T172:T177)</f>
        <v>0</v>
      </c>
      <c r="AR171" s="186" t="s">
        <v>81</v>
      </c>
      <c r="AT171" s="187" t="s">
        <v>72</v>
      </c>
      <c r="AU171" s="187" t="s">
        <v>22</v>
      </c>
      <c r="AY171" s="186" t="s">
        <v>159</v>
      </c>
      <c r="BK171" s="188">
        <f>SUM(BK172:BK177)</f>
        <v>0</v>
      </c>
    </row>
    <row r="172" spans="2:65" s="1" customFormat="1" ht="22.5" customHeight="1">
      <c r="B172" s="34"/>
      <c r="C172" s="192" t="s">
        <v>361</v>
      </c>
      <c r="D172" s="192" t="s">
        <v>161</v>
      </c>
      <c r="E172" s="193" t="s">
        <v>2669</v>
      </c>
      <c r="F172" s="194" t="s">
        <v>2670</v>
      </c>
      <c r="G172" s="195" t="s">
        <v>489</v>
      </c>
      <c r="H172" s="196">
        <v>106</v>
      </c>
      <c r="I172" s="197"/>
      <c r="J172" s="198">
        <f>ROUND(I172*H172,2)</f>
        <v>0</v>
      </c>
      <c r="K172" s="194" t="s">
        <v>165</v>
      </c>
      <c r="L172" s="54"/>
      <c r="M172" s="199" t="s">
        <v>20</v>
      </c>
      <c r="N172" s="200" t="s">
        <v>44</v>
      </c>
      <c r="O172" s="35"/>
      <c r="P172" s="201">
        <f>O172*H172</f>
        <v>0</v>
      </c>
      <c r="Q172" s="201">
        <v>2E-05</v>
      </c>
      <c r="R172" s="201">
        <f>Q172*H172</f>
        <v>0.0021200000000000004</v>
      </c>
      <c r="S172" s="201">
        <v>0</v>
      </c>
      <c r="T172" s="202">
        <f>S172*H172</f>
        <v>0</v>
      </c>
      <c r="AR172" s="17" t="s">
        <v>255</v>
      </c>
      <c r="AT172" s="17" t="s">
        <v>161</v>
      </c>
      <c r="AU172" s="17" t="s">
        <v>81</v>
      </c>
      <c r="AY172" s="17" t="s">
        <v>159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22</v>
      </c>
      <c r="BK172" s="203">
        <f>ROUND(I172*H172,2)</f>
        <v>0</v>
      </c>
      <c r="BL172" s="17" t="s">
        <v>255</v>
      </c>
      <c r="BM172" s="17" t="s">
        <v>2671</v>
      </c>
    </row>
    <row r="173" spans="2:51" s="12" customFormat="1" ht="13.5">
      <c r="B173" s="204"/>
      <c r="C173" s="205"/>
      <c r="D173" s="206" t="s">
        <v>168</v>
      </c>
      <c r="E173" s="207" t="s">
        <v>20</v>
      </c>
      <c r="F173" s="208" t="s">
        <v>2570</v>
      </c>
      <c r="G173" s="205"/>
      <c r="H173" s="209" t="s">
        <v>20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168</v>
      </c>
      <c r="AU173" s="215" t="s">
        <v>81</v>
      </c>
      <c r="AV173" s="12" t="s">
        <v>22</v>
      </c>
      <c r="AW173" s="12" t="s">
        <v>37</v>
      </c>
      <c r="AX173" s="12" t="s">
        <v>73</v>
      </c>
      <c r="AY173" s="215" t="s">
        <v>159</v>
      </c>
    </row>
    <row r="174" spans="2:51" s="13" customFormat="1" ht="13.5">
      <c r="B174" s="216"/>
      <c r="C174" s="217"/>
      <c r="D174" s="218" t="s">
        <v>168</v>
      </c>
      <c r="E174" s="219" t="s">
        <v>20</v>
      </c>
      <c r="F174" s="220" t="s">
        <v>945</v>
      </c>
      <c r="G174" s="217"/>
      <c r="H174" s="221">
        <v>106</v>
      </c>
      <c r="I174" s="222"/>
      <c r="J174" s="217"/>
      <c r="K174" s="217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168</v>
      </c>
      <c r="AU174" s="227" t="s">
        <v>81</v>
      </c>
      <c r="AV174" s="13" t="s">
        <v>81</v>
      </c>
      <c r="AW174" s="13" t="s">
        <v>37</v>
      </c>
      <c r="AX174" s="13" t="s">
        <v>22</v>
      </c>
      <c r="AY174" s="227" t="s">
        <v>159</v>
      </c>
    </row>
    <row r="175" spans="2:65" s="1" customFormat="1" ht="22.5" customHeight="1">
      <c r="B175" s="34"/>
      <c r="C175" s="192" t="s">
        <v>366</v>
      </c>
      <c r="D175" s="192" t="s">
        <v>161</v>
      </c>
      <c r="E175" s="193" t="s">
        <v>2672</v>
      </c>
      <c r="F175" s="194" t="s">
        <v>2673</v>
      </c>
      <c r="G175" s="195" t="s">
        <v>489</v>
      </c>
      <c r="H175" s="196">
        <v>10</v>
      </c>
      <c r="I175" s="197"/>
      <c r="J175" s="198">
        <f>ROUND(I175*H175,2)</f>
        <v>0</v>
      </c>
      <c r="K175" s="194" t="s">
        <v>165</v>
      </c>
      <c r="L175" s="54"/>
      <c r="M175" s="199" t="s">
        <v>20</v>
      </c>
      <c r="N175" s="200" t="s">
        <v>44</v>
      </c>
      <c r="O175" s="35"/>
      <c r="P175" s="201">
        <f>O175*H175</f>
        <v>0</v>
      </c>
      <c r="Q175" s="201">
        <v>3E-05</v>
      </c>
      <c r="R175" s="201">
        <f>Q175*H175</f>
        <v>0.00030000000000000003</v>
      </c>
      <c r="S175" s="201">
        <v>0</v>
      </c>
      <c r="T175" s="202">
        <f>S175*H175</f>
        <v>0</v>
      </c>
      <c r="AR175" s="17" t="s">
        <v>255</v>
      </c>
      <c r="AT175" s="17" t="s">
        <v>161</v>
      </c>
      <c r="AU175" s="17" t="s">
        <v>81</v>
      </c>
      <c r="AY175" s="17" t="s">
        <v>159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22</v>
      </c>
      <c r="BK175" s="203">
        <f>ROUND(I175*H175,2)</f>
        <v>0</v>
      </c>
      <c r="BL175" s="17" t="s">
        <v>255</v>
      </c>
      <c r="BM175" s="17" t="s">
        <v>2674</v>
      </c>
    </row>
    <row r="176" spans="2:51" s="12" customFormat="1" ht="13.5">
      <c r="B176" s="204"/>
      <c r="C176" s="205"/>
      <c r="D176" s="206" t="s">
        <v>168</v>
      </c>
      <c r="E176" s="207" t="s">
        <v>20</v>
      </c>
      <c r="F176" s="208" t="s">
        <v>2570</v>
      </c>
      <c r="G176" s="205"/>
      <c r="H176" s="209" t="s">
        <v>20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168</v>
      </c>
      <c r="AU176" s="215" t="s">
        <v>81</v>
      </c>
      <c r="AV176" s="12" t="s">
        <v>22</v>
      </c>
      <c r="AW176" s="12" t="s">
        <v>37</v>
      </c>
      <c r="AX176" s="12" t="s">
        <v>73</v>
      </c>
      <c r="AY176" s="215" t="s">
        <v>159</v>
      </c>
    </row>
    <row r="177" spans="2:51" s="13" customFormat="1" ht="13.5">
      <c r="B177" s="216"/>
      <c r="C177" s="217"/>
      <c r="D177" s="206" t="s">
        <v>168</v>
      </c>
      <c r="E177" s="240" t="s">
        <v>20</v>
      </c>
      <c r="F177" s="238" t="s">
        <v>27</v>
      </c>
      <c r="G177" s="217"/>
      <c r="H177" s="239">
        <v>10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168</v>
      </c>
      <c r="AU177" s="227" t="s">
        <v>81</v>
      </c>
      <c r="AV177" s="13" t="s">
        <v>81</v>
      </c>
      <c r="AW177" s="13" t="s">
        <v>37</v>
      </c>
      <c r="AX177" s="13" t="s">
        <v>22</v>
      </c>
      <c r="AY177" s="227" t="s">
        <v>159</v>
      </c>
    </row>
    <row r="178" spans="2:63" s="11" customFormat="1" ht="29.85" customHeight="1">
      <c r="B178" s="175"/>
      <c r="C178" s="176"/>
      <c r="D178" s="189" t="s">
        <v>72</v>
      </c>
      <c r="E178" s="190" t="s">
        <v>1963</v>
      </c>
      <c r="F178" s="190" t="s">
        <v>1964</v>
      </c>
      <c r="G178" s="176"/>
      <c r="H178" s="176"/>
      <c r="I178" s="179"/>
      <c r="J178" s="191">
        <f>BK178</f>
        <v>0</v>
      </c>
      <c r="K178" s="176"/>
      <c r="L178" s="181"/>
      <c r="M178" s="182"/>
      <c r="N178" s="183"/>
      <c r="O178" s="183"/>
      <c r="P178" s="184">
        <f>SUM(P179:P197)</f>
        <v>0</v>
      </c>
      <c r="Q178" s="183"/>
      <c r="R178" s="184">
        <f>SUM(R179:R197)</f>
        <v>0.030920000000000003</v>
      </c>
      <c r="S178" s="183"/>
      <c r="T178" s="185">
        <f>SUM(T179:T197)</f>
        <v>0</v>
      </c>
      <c r="AR178" s="186" t="s">
        <v>81</v>
      </c>
      <c r="AT178" s="187" t="s">
        <v>72</v>
      </c>
      <c r="AU178" s="187" t="s">
        <v>22</v>
      </c>
      <c r="AY178" s="186" t="s">
        <v>159</v>
      </c>
      <c r="BK178" s="188">
        <f>SUM(BK179:BK197)</f>
        <v>0</v>
      </c>
    </row>
    <row r="179" spans="2:65" s="1" customFormat="1" ht="31.5" customHeight="1">
      <c r="B179" s="34"/>
      <c r="C179" s="192" t="s">
        <v>371</v>
      </c>
      <c r="D179" s="192" t="s">
        <v>161</v>
      </c>
      <c r="E179" s="193" t="s">
        <v>2675</v>
      </c>
      <c r="F179" s="194" t="s">
        <v>2676</v>
      </c>
      <c r="G179" s="195" t="s">
        <v>489</v>
      </c>
      <c r="H179" s="196">
        <v>21</v>
      </c>
      <c r="I179" s="197"/>
      <c r="J179" s="198">
        <f>ROUND(I179*H179,2)</f>
        <v>0</v>
      </c>
      <c r="K179" s="194" t="s">
        <v>165</v>
      </c>
      <c r="L179" s="54"/>
      <c r="M179" s="199" t="s">
        <v>20</v>
      </c>
      <c r="N179" s="200" t="s">
        <v>44</v>
      </c>
      <c r="O179" s="35"/>
      <c r="P179" s="201">
        <f>O179*H179</f>
        <v>0</v>
      </c>
      <c r="Q179" s="201">
        <v>0.0002</v>
      </c>
      <c r="R179" s="201">
        <f>Q179*H179</f>
        <v>0.004200000000000001</v>
      </c>
      <c r="S179" s="201">
        <v>0</v>
      </c>
      <c r="T179" s="202">
        <f>S179*H179</f>
        <v>0</v>
      </c>
      <c r="AR179" s="17" t="s">
        <v>255</v>
      </c>
      <c r="AT179" s="17" t="s">
        <v>161</v>
      </c>
      <c r="AU179" s="17" t="s">
        <v>81</v>
      </c>
      <c r="AY179" s="17" t="s">
        <v>159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22</v>
      </c>
      <c r="BK179" s="203">
        <f>ROUND(I179*H179,2)</f>
        <v>0</v>
      </c>
      <c r="BL179" s="17" t="s">
        <v>255</v>
      </c>
      <c r="BM179" s="17" t="s">
        <v>2677</v>
      </c>
    </row>
    <row r="180" spans="2:51" s="12" customFormat="1" ht="13.5">
      <c r="B180" s="204"/>
      <c r="C180" s="205"/>
      <c r="D180" s="206" t="s">
        <v>168</v>
      </c>
      <c r="E180" s="207" t="s">
        <v>20</v>
      </c>
      <c r="F180" s="208" t="s">
        <v>2570</v>
      </c>
      <c r="G180" s="205"/>
      <c r="H180" s="209" t="s">
        <v>20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168</v>
      </c>
      <c r="AU180" s="215" t="s">
        <v>81</v>
      </c>
      <c r="AV180" s="12" t="s">
        <v>22</v>
      </c>
      <c r="AW180" s="12" t="s">
        <v>37</v>
      </c>
      <c r="AX180" s="12" t="s">
        <v>73</v>
      </c>
      <c r="AY180" s="215" t="s">
        <v>159</v>
      </c>
    </row>
    <row r="181" spans="2:51" s="13" customFormat="1" ht="13.5">
      <c r="B181" s="216"/>
      <c r="C181" s="217"/>
      <c r="D181" s="218" t="s">
        <v>168</v>
      </c>
      <c r="E181" s="219" t="s">
        <v>20</v>
      </c>
      <c r="F181" s="220" t="s">
        <v>7</v>
      </c>
      <c r="G181" s="217"/>
      <c r="H181" s="221">
        <v>21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168</v>
      </c>
      <c r="AU181" s="227" t="s">
        <v>81</v>
      </c>
      <c r="AV181" s="13" t="s">
        <v>81</v>
      </c>
      <c r="AW181" s="13" t="s">
        <v>37</v>
      </c>
      <c r="AX181" s="13" t="s">
        <v>22</v>
      </c>
      <c r="AY181" s="227" t="s">
        <v>159</v>
      </c>
    </row>
    <row r="182" spans="2:65" s="1" customFormat="1" ht="22.5" customHeight="1">
      <c r="B182" s="34"/>
      <c r="C182" s="228" t="s">
        <v>375</v>
      </c>
      <c r="D182" s="228" t="s">
        <v>209</v>
      </c>
      <c r="E182" s="229" t="s">
        <v>2678</v>
      </c>
      <c r="F182" s="230" t="s">
        <v>2679</v>
      </c>
      <c r="G182" s="231" t="s">
        <v>489</v>
      </c>
      <c r="H182" s="232">
        <v>21</v>
      </c>
      <c r="I182" s="233"/>
      <c r="J182" s="234">
        <f>ROUND(I182*H182,2)</f>
        <v>0</v>
      </c>
      <c r="K182" s="230" t="s">
        <v>20</v>
      </c>
      <c r="L182" s="235"/>
      <c r="M182" s="236" t="s">
        <v>20</v>
      </c>
      <c r="N182" s="237" t="s">
        <v>44</v>
      </c>
      <c r="O182" s="35"/>
      <c r="P182" s="201">
        <f>O182*H182</f>
        <v>0</v>
      </c>
      <c r="Q182" s="201">
        <v>0.00032</v>
      </c>
      <c r="R182" s="201">
        <f>Q182*H182</f>
        <v>0.00672</v>
      </c>
      <c r="S182" s="201">
        <v>0</v>
      </c>
      <c r="T182" s="202">
        <f>S182*H182</f>
        <v>0</v>
      </c>
      <c r="AR182" s="17" t="s">
        <v>371</v>
      </c>
      <c r="AT182" s="17" t="s">
        <v>209</v>
      </c>
      <c r="AU182" s="17" t="s">
        <v>81</v>
      </c>
      <c r="AY182" s="17" t="s">
        <v>159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22</v>
      </c>
      <c r="BK182" s="203">
        <f>ROUND(I182*H182,2)</f>
        <v>0</v>
      </c>
      <c r="BL182" s="17" t="s">
        <v>255</v>
      </c>
      <c r="BM182" s="17" t="s">
        <v>2680</v>
      </c>
    </row>
    <row r="183" spans="2:51" s="12" customFormat="1" ht="13.5">
      <c r="B183" s="204"/>
      <c r="C183" s="205"/>
      <c r="D183" s="206" t="s">
        <v>168</v>
      </c>
      <c r="E183" s="207" t="s">
        <v>20</v>
      </c>
      <c r="F183" s="208" t="s">
        <v>2570</v>
      </c>
      <c r="G183" s="205"/>
      <c r="H183" s="209" t="s">
        <v>20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168</v>
      </c>
      <c r="AU183" s="215" t="s">
        <v>81</v>
      </c>
      <c r="AV183" s="12" t="s">
        <v>22</v>
      </c>
      <c r="AW183" s="12" t="s">
        <v>37</v>
      </c>
      <c r="AX183" s="12" t="s">
        <v>73</v>
      </c>
      <c r="AY183" s="215" t="s">
        <v>159</v>
      </c>
    </row>
    <row r="184" spans="2:51" s="13" customFormat="1" ht="13.5">
      <c r="B184" s="216"/>
      <c r="C184" s="217"/>
      <c r="D184" s="218" t="s">
        <v>168</v>
      </c>
      <c r="E184" s="219" t="s">
        <v>20</v>
      </c>
      <c r="F184" s="220" t="s">
        <v>7</v>
      </c>
      <c r="G184" s="217"/>
      <c r="H184" s="221">
        <v>21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168</v>
      </c>
      <c r="AU184" s="227" t="s">
        <v>81</v>
      </c>
      <c r="AV184" s="13" t="s">
        <v>81</v>
      </c>
      <c r="AW184" s="13" t="s">
        <v>37</v>
      </c>
      <c r="AX184" s="13" t="s">
        <v>22</v>
      </c>
      <c r="AY184" s="227" t="s">
        <v>159</v>
      </c>
    </row>
    <row r="185" spans="2:65" s="1" customFormat="1" ht="22.5" customHeight="1">
      <c r="B185" s="34"/>
      <c r="C185" s="192" t="s">
        <v>386</v>
      </c>
      <c r="D185" s="192" t="s">
        <v>161</v>
      </c>
      <c r="E185" s="193" t="s">
        <v>2681</v>
      </c>
      <c r="F185" s="194" t="s">
        <v>2682</v>
      </c>
      <c r="G185" s="195" t="s">
        <v>489</v>
      </c>
      <c r="H185" s="196">
        <v>58</v>
      </c>
      <c r="I185" s="197"/>
      <c r="J185" s="198">
        <f>ROUND(I185*H185,2)</f>
        <v>0</v>
      </c>
      <c r="K185" s="194" t="s">
        <v>20</v>
      </c>
      <c r="L185" s="54"/>
      <c r="M185" s="199" t="s">
        <v>20</v>
      </c>
      <c r="N185" s="200" t="s">
        <v>44</v>
      </c>
      <c r="O185" s="35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17" t="s">
        <v>255</v>
      </c>
      <c r="AT185" s="17" t="s">
        <v>161</v>
      </c>
      <c r="AU185" s="17" t="s">
        <v>81</v>
      </c>
      <c r="AY185" s="17" t="s">
        <v>159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22</v>
      </c>
      <c r="BK185" s="203">
        <f>ROUND(I185*H185,2)</f>
        <v>0</v>
      </c>
      <c r="BL185" s="17" t="s">
        <v>255</v>
      </c>
      <c r="BM185" s="17" t="s">
        <v>2683</v>
      </c>
    </row>
    <row r="186" spans="2:51" s="12" customFormat="1" ht="13.5">
      <c r="B186" s="204"/>
      <c r="C186" s="205"/>
      <c r="D186" s="206" t="s">
        <v>168</v>
      </c>
      <c r="E186" s="207" t="s">
        <v>20</v>
      </c>
      <c r="F186" s="208" t="s">
        <v>2570</v>
      </c>
      <c r="G186" s="205"/>
      <c r="H186" s="209" t="s">
        <v>20</v>
      </c>
      <c r="I186" s="210"/>
      <c r="J186" s="205"/>
      <c r="K186" s="205"/>
      <c r="L186" s="211"/>
      <c r="M186" s="212"/>
      <c r="N186" s="213"/>
      <c r="O186" s="213"/>
      <c r="P186" s="213"/>
      <c r="Q186" s="213"/>
      <c r="R186" s="213"/>
      <c r="S186" s="213"/>
      <c r="T186" s="214"/>
      <c r="AT186" s="215" t="s">
        <v>168</v>
      </c>
      <c r="AU186" s="215" t="s">
        <v>81</v>
      </c>
      <c r="AV186" s="12" t="s">
        <v>22</v>
      </c>
      <c r="AW186" s="12" t="s">
        <v>37</v>
      </c>
      <c r="AX186" s="12" t="s">
        <v>73</v>
      </c>
      <c r="AY186" s="215" t="s">
        <v>159</v>
      </c>
    </row>
    <row r="187" spans="2:51" s="13" customFormat="1" ht="13.5">
      <c r="B187" s="216"/>
      <c r="C187" s="217"/>
      <c r="D187" s="218" t="s">
        <v>168</v>
      </c>
      <c r="E187" s="219" t="s">
        <v>20</v>
      </c>
      <c r="F187" s="220" t="s">
        <v>570</v>
      </c>
      <c r="G187" s="217"/>
      <c r="H187" s="221">
        <v>58</v>
      </c>
      <c r="I187" s="222"/>
      <c r="J187" s="217"/>
      <c r="K187" s="217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168</v>
      </c>
      <c r="AU187" s="227" t="s">
        <v>81</v>
      </c>
      <c r="AV187" s="13" t="s">
        <v>81</v>
      </c>
      <c r="AW187" s="13" t="s">
        <v>37</v>
      </c>
      <c r="AX187" s="13" t="s">
        <v>22</v>
      </c>
      <c r="AY187" s="227" t="s">
        <v>159</v>
      </c>
    </row>
    <row r="188" spans="2:65" s="1" customFormat="1" ht="31.5" customHeight="1">
      <c r="B188" s="34"/>
      <c r="C188" s="228" t="s">
        <v>390</v>
      </c>
      <c r="D188" s="228" t="s">
        <v>209</v>
      </c>
      <c r="E188" s="229" t="s">
        <v>2684</v>
      </c>
      <c r="F188" s="230" t="s">
        <v>2685</v>
      </c>
      <c r="G188" s="231" t="s">
        <v>489</v>
      </c>
      <c r="H188" s="232">
        <v>58</v>
      </c>
      <c r="I188" s="233"/>
      <c r="J188" s="234">
        <f>ROUND(I188*H188,2)</f>
        <v>0</v>
      </c>
      <c r="K188" s="230" t="s">
        <v>20</v>
      </c>
      <c r="L188" s="235"/>
      <c r="M188" s="236" t="s">
        <v>20</v>
      </c>
      <c r="N188" s="237" t="s">
        <v>44</v>
      </c>
      <c r="O188" s="35"/>
      <c r="P188" s="201">
        <f>O188*H188</f>
        <v>0</v>
      </c>
      <c r="Q188" s="201">
        <v>0.0002</v>
      </c>
      <c r="R188" s="201">
        <f>Q188*H188</f>
        <v>0.011600000000000001</v>
      </c>
      <c r="S188" s="201">
        <v>0</v>
      </c>
      <c r="T188" s="202">
        <f>S188*H188</f>
        <v>0</v>
      </c>
      <c r="AR188" s="17" t="s">
        <v>371</v>
      </c>
      <c r="AT188" s="17" t="s">
        <v>209</v>
      </c>
      <c r="AU188" s="17" t="s">
        <v>81</v>
      </c>
      <c r="AY188" s="17" t="s">
        <v>159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22</v>
      </c>
      <c r="BK188" s="203">
        <f>ROUND(I188*H188,2)</f>
        <v>0</v>
      </c>
      <c r="BL188" s="17" t="s">
        <v>255</v>
      </c>
      <c r="BM188" s="17" t="s">
        <v>2686</v>
      </c>
    </row>
    <row r="189" spans="2:51" s="12" customFormat="1" ht="13.5">
      <c r="B189" s="204"/>
      <c r="C189" s="205"/>
      <c r="D189" s="206" t="s">
        <v>168</v>
      </c>
      <c r="E189" s="207" t="s">
        <v>20</v>
      </c>
      <c r="F189" s="208" t="s">
        <v>2570</v>
      </c>
      <c r="G189" s="205"/>
      <c r="H189" s="209" t="s">
        <v>20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168</v>
      </c>
      <c r="AU189" s="215" t="s">
        <v>81</v>
      </c>
      <c r="AV189" s="12" t="s">
        <v>22</v>
      </c>
      <c r="AW189" s="12" t="s">
        <v>37</v>
      </c>
      <c r="AX189" s="12" t="s">
        <v>73</v>
      </c>
      <c r="AY189" s="215" t="s">
        <v>159</v>
      </c>
    </row>
    <row r="190" spans="2:51" s="13" customFormat="1" ht="13.5">
      <c r="B190" s="216"/>
      <c r="C190" s="217"/>
      <c r="D190" s="218" t="s">
        <v>168</v>
      </c>
      <c r="E190" s="219" t="s">
        <v>20</v>
      </c>
      <c r="F190" s="220" t="s">
        <v>570</v>
      </c>
      <c r="G190" s="217"/>
      <c r="H190" s="221">
        <v>58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168</v>
      </c>
      <c r="AU190" s="227" t="s">
        <v>81</v>
      </c>
      <c r="AV190" s="13" t="s">
        <v>81</v>
      </c>
      <c r="AW190" s="13" t="s">
        <v>37</v>
      </c>
      <c r="AX190" s="13" t="s">
        <v>22</v>
      </c>
      <c r="AY190" s="227" t="s">
        <v>159</v>
      </c>
    </row>
    <row r="191" spans="2:65" s="1" customFormat="1" ht="22.5" customHeight="1">
      <c r="B191" s="34"/>
      <c r="C191" s="192" t="s">
        <v>400</v>
      </c>
      <c r="D191" s="192" t="s">
        <v>161</v>
      </c>
      <c r="E191" s="193" t="s">
        <v>2687</v>
      </c>
      <c r="F191" s="194" t="s">
        <v>2688</v>
      </c>
      <c r="G191" s="195" t="s">
        <v>489</v>
      </c>
      <c r="H191" s="196">
        <v>28</v>
      </c>
      <c r="I191" s="197"/>
      <c r="J191" s="198">
        <f>ROUND(I191*H191,2)</f>
        <v>0</v>
      </c>
      <c r="K191" s="194" t="s">
        <v>20</v>
      </c>
      <c r="L191" s="54"/>
      <c r="M191" s="199" t="s">
        <v>20</v>
      </c>
      <c r="N191" s="200" t="s">
        <v>44</v>
      </c>
      <c r="O191" s="35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17" t="s">
        <v>255</v>
      </c>
      <c r="AT191" s="17" t="s">
        <v>161</v>
      </c>
      <c r="AU191" s="17" t="s">
        <v>81</v>
      </c>
      <c r="AY191" s="17" t="s">
        <v>159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22</v>
      </c>
      <c r="BK191" s="203">
        <f>ROUND(I191*H191,2)</f>
        <v>0</v>
      </c>
      <c r="BL191" s="17" t="s">
        <v>255</v>
      </c>
      <c r="BM191" s="17" t="s">
        <v>2689</v>
      </c>
    </row>
    <row r="192" spans="2:51" s="12" customFormat="1" ht="13.5">
      <c r="B192" s="204"/>
      <c r="C192" s="205"/>
      <c r="D192" s="206" t="s">
        <v>168</v>
      </c>
      <c r="E192" s="207" t="s">
        <v>20</v>
      </c>
      <c r="F192" s="208" t="s">
        <v>2570</v>
      </c>
      <c r="G192" s="205"/>
      <c r="H192" s="209" t="s">
        <v>20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168</v>
      </c>
      <c r="AU192" s="215" t="s">
        <v>81</v>
      </c>
      <c r="AV192" s="12" t="s">
        <v>22</v>
      </c>
      <c r="AW192" s="12" t="s">
        <v>37</v>
      </c>
      <c r="AX192" s="12" t="s">
        <v>73</v>
      </c>
      <c r="AY192" s="215" t="s">
        <v>159</v>
      </c>
    </row>
    <row r="193" spans="2:51" s="13" customFormat="1" ht="13.5">
      <c r="B193" s="216"/>
      <c r="C193" s="217"/>
      <c r="D193" s="218" t="s">
        <v>168</v>
      </c>
      <c r="E193" s="219" t="s">
        <v>20</v>
      </c>
      <c r="F193" s="220" t="s">
        <v>344</v>
      </c>
      <c r="G193" s="217"/>
      <c r="H193" s="221">
        <v>28</v>
      </c>
      <c r="I193" s="222"/>
      <c r="J193" s="217"/>
      <c r="K193" s="217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168</v>
      </c>
      <c r="AU193" s="227" t="s">
        <v>81</v>
      </c>
      <c r="AV193" s="13" t="s">
        <v>81</v>
      </c>
      <c r="AW193" s="13" t="s">
        <v>37</v>
      </c>
      <c r="AX193" s="13" t="s">
        <v>22</v>
      </c>
      <c r="AY193" s="227" t="s">
        <v>159</v>
      </c>
    </row>
    <row r="194" spans="2:65" s="1" customFormat="1" ht="31.5" customHeight="1">
      <c r="B194" s="34"/>
      <c r="C194" s="228" t="s">
        <v>409</v>
      </c>
      <c r="D194" s="228" t="s">
        <v>209</v>
      </c>
      <c r="E194" s="229" t="s">
        <v>2690</v>
      </c>
      <c r="F194" s="230" t="s">
        <v>2691</v>
      </c>
      <c r="G194" s="231" t="s">
        <v>489</v>
      </c>
      <c r="H194" s="232">
        <v>28</v>
      </c>
      <c r="I194" s="233"/>
      <c r="J194" s="234">
        <f>ROUND(I194*H194,2)</f>
        <v>0</v>
      </c>
      <c r="K194" s="230" t="s">
        <v>20</v>
      </c>
      <c r="L194" s="235"/>
      <c r="M194" s="236" t="s">
        <v>20</v>
      </c>
      <c r="N194" s="237" t="s">
        <v>44</v>
      </c>
      <c r="O194" s="35"/>
      <c r="P194" s="201">
        <f>O194*H194</f>
        <v>0</v>
      </c>
      <c r="Q194" s="201">
        <v>0.0003</v>
      </c>
      <c r="R194" s="201">
        <f>Q194*H194</f>
        <v>0.0084</v>
      </c>
      <c r="S194" s="201">
        <v>0</v>
      </c>
      <c r="T194" s="202">
        <f>S194*H194</f>
        <v>0</v>
      </c>
      <c r="AR194" s="17" t="s">
        <v>371</v>
      </c>
      <c r="AT194" s="17" t="s">
        <v>209</v>
      </c>
      <c r="AU194" s="17" t="s">
        <v>81</v>
      </c>
      <c r="AY194" s="17" t="s">
        <v>159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22</v>
      </c>
      <c r="BK194" s="203">
        <f>ROUND(I194*H194,2)</f>
        <v>0</v>
      </c>
      <c r="BL194" s="17" t="s">
        <v>255</v>
      </c>
      <c r="BM194" s="17" t="s">
        <v>2692</v>
      </c>
    </row>
    <row r="195" spans="2:51" s="12" customFormat="1" ht="13.5">
      <c r="B195" s="204"/>
      <c r="C195" s="205"/>
      <c r="D195" s="206" t="s">
        <v>168</v>
      </c>
      <c r="E195" s="207" t="s">
        <v>20</v>
      </c>
      <c r="F195" s="208" t="s">
        <v>2570</v>
      </c>
      <c r="G195" s="205"/>
      <c r="H195" s="209" t="s">
        <v>20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168</v>
      </c>
      <c r="AU195" s="215" t="s">
        <v>81</v>
      </c>
      <c r="AV195" s="12" t="s">
        <v>22</v>
      </c>
      <c r="AW195" s="12" t="s">
        <v>37</v>
      </c>
      <c r="AX195" s="12" t="s">
        <v>73</v>
      </c>
      <c r="AY195" s="215" t="s">
        <v>159</v>
      </c>
    </row>
    <row r="196" spans="2:51" s="13" customFormat="1" ht="13.5">
      <c r="B196" s="216"/>
      <c r="C196" s="217"/>
      <c r="D196" s="218" t="s">
        <v>168</v>
      </c>
      <c r="E196" s="219" t="s">
        <v>20</v>
      </c>
      <c r="F196" s="220" t="s">
        <v>344</v>
      </c>
      <c r="G196" s="217"/>
      <c r="H196" s="221">
        <v>28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168</v>
      </c>
      <c r="AU196" s="227" t="s">
        <v>81</v>
      </c>
      <c r="AV196" s="13" t="s">
        <v>81</v>
      </c>
      <c r="AW196" s="13" t="s">
        <v>37</v>
      </c>
      <c r="AX196" s="13" t="s">
        <v>22</v>
      </c>
      <c r="AY196" s="227" t="s">
        <v>159</v>
      </c>
    </row>
    <row r="197" spans="2:65" s="1" customFormat="1" ht="22.5" customHeight="1">
      <c r="B197" s="34"/>
      <c r="C197" s="192" t="s">
        <v>417</v>
      </c>
      <c r="D197" s="192" t="s">
        <v>161</v>
      </c>
      <c r="E197" s="193" t="s">
        <v>2693</v>
      </c>
      <c r="F197" s="194" t="s">
        <v>2694</v>
      </c>
      <c r="G197" s="195" t="s">
        <v>198</v>
      </c>
      <c r="H197" s="196">
        <v>0.031</v>
      </c>
      <c r="I197" s="197"/>
      <c r="J197" s="198">
        <f>ROUND(I197*H197,2)</f>
        <v>0</v>
      </c>
      <c r="K197" s="194" t="s">
        <v>165</v>
      </c>
      <c r="L197" s="54"/>
      <c r="M197" s="199" t="s">
        <v>20</v>
      </c>
      <c r="N197" s="200" t="s">
        <v>44</v>
      </c>
      <c r="O197" s="35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17" t="s">
        <v>255</v>
      </c>
      <c r="AT197" s="17" t="s">
        <v>161</v>
      </c>
      <c r="AU197" s="17" t="s">
        <v>81</v>
      </c>
      <c r="AY197" s="17" t="s">
        <v>159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22</v>
      </c>
      <c r="BK197" s="203">
        <f>ROUND(I197*H197,2)</f>
        <v>0</v>
      </c>
      <c r="BL197" s="17" t="s">
        <v>255</v>
      </c>
      <c r="BM197" s="17" t="s">
        <v>2695</v>
      </c>
    </row>
    <row r="198" spans="2:63" s="11" customFormat="1" ht="29.85" customHeight="1">
      <c r="B198" s="175"/>
      <c r="C198" s="176"/>
      <c r="D198" s="189" t="s">
        <v>72</v>
      </c>
      <c r="E198" s="190" t="s">
        <v>2696</v>
      </c>
      <c r="F198" s="190" t="s">
        <v>2697</v>
      </c>
      <c r="G198" s="176"/>
      <c r="H198" s="176"/>
      <c r="I198" s="179"/>
      <c r="J198" s="191">
        <f>BK198</f>
        <v>0</v>
      </c>
      <c r="K198" s="176"/>
      <c r="L198" s="181"/>
      <c r="M198" s="182"/>
      <c r="N198" s="183"/>
      <c r="O198" s="183"/>
      <c r="P198" s="184">
        <f>SUM(P199:P219)</f>
        <v>0</v>
      </c>
      <c r="Q198" s="183"/>
      <c r="R198" s="184">
        <f>SUM(R199:R219)</f>
        <v>0.062099999999999995</v>
      </c>
      <c r="S198" s="183"/>
      <c r="T198" s="185">
        <f>SUM(T199:T219)</f>
        <v>0</v>
      </c>
      <c r="AR198" s="186" t="s">
        <v>22</v>
      </c>
      <c r="AT198" s="187" t="s">
        <v>72</v>
      </c>
      <c r="AU198" s="187" t="s">
        <v>22</v>
      </c>
      <c r="AY198" s="186" t="s">
        <v>159</v>
      </c>
      <c r="BK198" s="188">
        <f>SUM(BK199:BK219)</f>
        <v>0</v>
      </c>
    </row>
    <row r="199" spans="2:65" s="1" customFormat="1" ht="22.5" customHeight="1">
      <c r="B199" s="34"/>
      <c r="C199" s="192" t="s">
        <v>426</v>
      </c>
      <c r="D199" s="192" t="s">
        <v>161</v>
      </c>
      <c r="E199" s="193" t="s">
        <v>2698</v>
      </c>
      <c r="F199" s="194" t="s">
        <v>2699</v>
      </c>
      <c r="G199" s="195" t="s">
        <v>1137</v>
      </c>
      <c r="H199" s="196">
        <v>0.06</v>
      </c>
      <c r="I199" s="197"/>
      <c r="J199" s="198">
        <f>ROUND(I199*H199,2)</f>
        <v>0</v>
      </c>
      <c r="K199" s="194" t="s">
        <v>20</v>
      </c>
      <c r="L199" s="54"/>
      <c r="M199" s="199" t="s">
        <v>20</v>
      </c>
      <c r="N199" s="200" t="s">
        <v>44</v>
      </c>
      <c r="O199" s="35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17" t="s">
        <v>166</v>
      </c>
      <c r="AT199" s="17" t="s">
        <v>161</v>
      </c>
      <c r="AU199" s="17" t="s">
        <v>81</v>
      </c>
      <c r="AY199" s="17" t="s">
        <v>159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22</v>
      </c>
      <c r="BK199" s="203">
        <f>ROUND(I199*H199,2)</f>
        <v>0</v>
      </c>
      <c r="BL199" s="17" t="s">
        <v>166</v>
      </c>
      <c r="BM199" s="17" t="s">
        <v>2700</v>
      </c>
    </row>
    <row r="200" spans="2:51" s="12" customFormat="1" ht="13.5">
      <c r="B200" s="204"/>
      <c r="C200" s="205"/>
      <c r="D200" s="206" t="s">
        <v>168</v>
      </c>
      <c r="E200" s="207" t="s">
        <v>20</v>
      </c>
      <c r="F200" s="208" t="s">
        <v>2570</v>
      </c>
      <c r="G200" s="205"/>
      <c r="H200" s="209" t="s">
        <v>20</v>
      </c>
      <c r="I200" s="210"/>
      <c r="J200" s="205"/>
      <c r="K200" s="205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168</v>
      </c>
      <c r="AU200" s="215" t="s">
        <v>81</v>
      </c>
      <c r="AV200" s="12" t="s">
        <v>22</v>
      </c>
      <c r="AW200" s="12" t="s">
        <v>37</v>
      </c>
      <c r="AX200" s="12" t="s">
        <v>73</v>
      </c>
      <c r="AY200" s="215" t="s">
        <v>159</v>
      </c>
    </row>
    <row r="201" spans="2:51" s="13" customFormat="1" ht="13.5">
      <c r="B201" s="216"/>
      <c r="C201" s="217"/>
      <c r="D201" s="218" t="s">
        <v>168</v>
      </c>
      <c r="E201" s="219" t="s">
        <v>20</v>
      </c>
      <c r="F201" s="220" t="s">
        <v>2701</v>
      </c>
      <c r="G201" s="217"/>
      <c r="H201" s="221">
        <v>0.06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168</v>
      </c>
      <c r="AU201" s="227" t="s">
        <v>81</v>
      </c>
      <c r="AV201" s="13" t="s">
        <v>81</v>
      </c>
      <c r="AW201" s="13" t="s">
        <v>37</v>
      </c>
      <c r="AX201" s="13" t="s">
        <v>22</v>
      </c>
      <c r="AY201" s="227" t="s">
        <v>159</v>
      </c>
    </row>
    <row r="202" spans="2:65" s="1" customFormat="1" ht="22.5" customHeight="1">
      <c r="B202" s="34"/>
      <c r="C202" s="228" t="s">
        <v>430</v>
      </c>
      <c r="D202" s="228" t="s">
        <v>209</v>
      </c>
      <c r="E202" s="229" t="s">
        <v>2702</v>
      </c>
      <c r="F202" s="230" t="s">
        <v>2703</v>
      </c>
      <c r="G202" s="231" t="s">
        <v>489</v>
      </c>
      <c r="H202" s="232">
        <v>3</v>
      </c>
      <c r="I202" s="233"/>
      <c r="J202" s="234">
        <f>ROUND(I202*H202,2)</f>
        <v>0</v>
      </c>
      <c r="K202" s="230" t="s">
        <v>20</v>
      </c>
      <c r="L202" s="235"/>
      <c r="M202" s="236" t="s">
        <v>20</v>
      </c>
      <c r="N202" s="237" t="s">
        <v>44</v>
      </c>
      <c r="O202" s="35"/>
      <c r="P202" s="201">
        <f>O202*H202</f>
        <v>0</v>
      </c>
      <c r="Q202" s="201">
        <v>0.006</v>
      </c>
      <c r="R202" s="201">
        <f>Q202*H202</f>
        <v>0.018000000000000002</v>
      </c>
      <c r="S202" s="201">
        <v>0</v>
      </c>
      <c r="T202" s="202">
        <f>S202*H202</f>
        <v>0</v>
      </c>
      <c r="AR202" s="17" t="s">
        <v>201</v>
      </c>
      <c r="AT202" s="17" t="s">
        <v>209</v>
      </c>
      <c r="AU202" s="17" t="s">
        <v>81</v>
      </c>
      <c r="AY202" s="17" t="s">
        <v>159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22</v>
      </c>
      <c r="BK202" s="203">
        <f>ROUND(I202*H202,2)</f>
        <v>0</v>
      </c>
      <c r="BL202" s="17" t="s">
        <v>166</v>
      </c>
      <c r="BM202" s="17" t="s">
        <v>2704</v>
      </c>
    </row>
    <row r="203" spans="2:51" s="12" customFormat="1" ht="13.5">
      <c r="B203" s="204"/>
      <c r="C203" s="205"/>
      <c r="D203" s="206" t="s">
        <v>168</v>
      </c>
      <c r="E203" s="207" t="s">
        <v>20</v>
      </c>
      <c r="F203" s="208" t="s">
        <v>2570</v>
      </c>
      <c r="G203" s="205"/>
      <c r="H203" s="209" t="s">
        <v>20</v>
      </c>
      <c r="I203" s="210"/>
      <c r="J203" s="205"/>
      <c r="K203" s="205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168</v>
      </c>
      <c r="AU203" s="215" t="s">
        <v>81</v>
      </c>
      <c r="AV203" s="12" t="s">
        <v>22</v>
      </c>
      <c r="AW203" s="12" t="s">
        <v>37</v>
      </c>
      <c r="AX203" s="12" t="s">
        <v>73</v>
      </c>
      <c r="AY203" s="215" t="s">
        <v>159</v>
      </c>
    </row>
    <row r="204" spans="2:51" s="13" customFormat="1" ht="13.5">
      <c r="B204" s="216"/>
      <c r="C204" s="217"/>
      <c r="D204" s="218" t="s">
        <v>168</v>
      </c>
      <c r="E204" s="219" t="s">
        <v>20</v>
      </c>
      <c r="F204" s="220" t="s">
        <v>176</v>
      </c>
      <c r="G204" s="217"/>
      <c r="H204" s="221">
        <v>3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168</v>
      </c>
      <c r="AU204" s="227" t="s">
        <v>81</v>
      </c>
      <c r="AV204" s="13" t="s">
        <v>81</v>
      </c>
      <c r="AW204" s="13" t="s">
        <v>37</v>
      </c>
      <c r="AX204" s="13" t="s">
        <v>22</v>
      </c>
      <c r="AY204" s="227" t="s">
        <v>159</v>
      </c>
    </row>
    <row r="205" spans="2:65" s="1" customFormat="1" ht="22.5" customHeight="1">
      <c r="B205" s="34"/>
      <c r="C205" s="228" t="s">
        <v>437</v>
      </c>
      <c r="D205" s="228" t="s">
        <v>209</v>
      </c>
      <c r="E205" s="229" t="s">
        <v>2705</v>
      </c>
      <c r="F205" s="230" t="s">
        <v>2706</v>
      </c>
      <c r="G205" s="231" t="s">
        <v>489</v>
      </c>
      <c r="H205" s="232">
        <v>5</v>
      </c>
      <c r="I205" s="233"/>
      <c r="J205" s="234">
        <f>ROUND(I205*H205,2)</f>
        <v>0</v>
      </c>
      <c r="K205" s="230" t="s">
        <v>20</v>
      </c>
      <c r="L205" s="235"/>
      <c r="M205" s="236" t="s">
        <v>20</v>
      </c>
      <c r="N205" s="237" t="s">
        <v>44</v>
      </c>
      <c r="O205" s="35"/>
      <c r="P205" s="201">
        <f>O205*H205</f>
        <v>0</v>
      </c>
      <c r="Q205" s="201">
        <v>0.0045</v>
      </c>
      <c r="R205" s="201">
        <f>Q205*H205</f>
        <v>0.0225</v>
      </c>
      <c r="S205" s="201">
        <v>0</v>
      </c>
      <c r="T205" s="202">
        <f>S205*H205</f>
        <v>0</v>
      </c>
      <c r="AR205" s="17" t="s">
        <v>201</v>
      </c>
      <c r="AT205" s="17" t="s">
        <v>209</v>
      </c>
      <c r="AU205" s="17" t="s">
        <v>81</v>
      </c>
      <c r="AY205" s="17" t="s">
        <v>159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22</v>
      </c>
      <c r="BK205" s="203">
        <f>ROUND(I205*H205,2)</f>
        <v>0</v>
      </c>
      <c r="BL205" s="17" t="s">
        <v>166</v>
      </c>
      <c r="BM205" s="17" t="s">
        <v>2707</v>
      </c>
    </row>
    <row r="206" spans="2:51" s="12" customFormat="1" ht="13.5">
      <c r="B206" s="204"/>
      <c r="C206" s="205"/>
      <c r="D206" s="206" t="s">
        <v>168</v>
      </c>
      <c r="E206" s="207" t="s">
        <v>20</v>
      </c>
      <c r="F206" s="208" t="s">
        <v>2570</v>
      </c>
      <c r="G206" s="205"/>
      <c r="H206" s="209" t="s">
        <v>20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168</v>
      </c>
      <c r="AU206" s="215" t="s">
        <v>81</v>
      </c>
      <c r="AV206" s="12" t="s">
        <v>22</v>
      </c>
      <c r="AW206" s="12" t="s">
        <v>37</v>
      </c>
      <c r="AX206" s="12" t="s">
        <v>73</v>
      </c>
      <c r="AY206" s="215" t="s">
        <v>159</v>
      </c>
    </row>
    <row r="207" spans="2:51" s="13" customFormat="1" ht="13.5">
      <c r="B207" s="216"/>
      <c r="C207" s="217"/>
      <c r="D207" s="218" t="s">
        <v>168</v>
      </c>
      <c r="E207" s="219" t="s">
        <v>20</v>
      </c>
      <c r="F207" s="220" t="s">
        <v>186</v>
      </c>
      <c r="G207" s="217"/>
      <c r="H207" s="221">
        <v>5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168</v>
      </c>
      <c r="AU207" s="227" t="s">
        <v>81</v>
      </c>
      <c r="AV207" s="13" t="s">
        <v>81</v>
      </c>
      <c r="AW207" s="13" t="s">
        <v>37</v>
      </c>
      <c r="AX207" s="13" t="s">
        <v>22</v>
      </c>
      <c r="AY207" s="227" t="s">
        <v>159</v>
      </c>
    </row>
    <row r="208" spans="2:65" s="1" customFormat="1" ht="22.5" customHeight="1">
      <c r="B208" s="34"/>
      <c r="C208" s="228" t="s">
        <v>443</v>
      </c>
      <c r="D208" s="228" t="s">
        <v>209</v>
      </c>
      <c r="E208" s="229" t="s">
        <v>2708</v>
      </c>
      <c r="F208" s="230" t="s">
        <v>2709</v>
      </c>
      <c r="G208" s="231" t="s">
        <v>275</v>
      </c>
      <c r="H208" s="232">
        <v>18</v>
      </c>
      <c r="I208" s="233"/>
      <c r="J208" s="234">
        <f>ROUND(I208*H208,2)</f>
        <v>0</v>
      </c>
      <c r="K208" s="230" t="s">
        <v>20</v>
      </c>
      <c r="L208" s="235"/>
      <c r="M208" s="236" t="s">
        <v>20</v>
      </c>
      <c r="N208" s="237" t="s">
        <v>44</v>
      </c>
      <c r="O208" s="35"/>
      <c r="P208" s="201">
        <f>O208*H208</f>
        <v>0</v>
      </c>
      <c r="Q208" s="201">
        <v>0.0004</v>
      </c>
      <c r="R208" s="201">
        <f>Q208*H208</f>
        <v>0.007200000000000001</v>
      </c>
      <c r="S208" s="201">
        <v>0</v>
      </c>
      <c r="T208" s="202">
        <f>S208*H208</f>
        <v>0</v>
      </c>
      <c r="AR208" s="17" t="s">
        <v>201</v>
      </c>
      <c r="AT208" s="17" t="s">
        <v>209</v>
      </c>
      <c r="AU208" s="17" t="s">
        <v>81</v>
      </c>
      <c r="AY208" s="17" t="s">
        <v>159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22</v>
      </c>
      <c r="BK208" s="203">
        <f>ROUND(I208*H208,2)</f>
        <v>0</v>
      </c>
      <c r="BL208" s="17" t="s">
        <v>166</v>
      </c>
      <c r="BM208" s="17" t="s">
        <v>2710</v>
      </c>
    </row>
    <row r="209" spans="2:51" s="12" customFormat="1" ht="13.5">
      <c r="B209" s="204"/>
      <c r="C209" s="205"/>
      <c r="D209" s="206" t="s">
        <v>168</v>
      </c>
      <c r="E209" s="207" t="s">
        <v>20</v>
      </c>
      <c r="F209" s="208" t="s">
        <v>2570</v>
      </c>
      <c r="G209" s="205"/>
      <c r="H209" s="209" t="s">
        <v>20</v>
      </c>
      <c r="I209" s="210"/>
      <c r="J209" s="205"/>
      <c r="K209" s="205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168</v>
      </c>
      <c r="AU209" s="215" t="s">
        <v>81</v>
      </c>
      <c r="AV209" s="12" t="s">
        <v>22</v>
      </c>
      <c r="AW209" s="12" t="s">
        <v>37</v>
      </c>
      <c r="AX209" s="12" t="s">
        <v>73</v>
      </c>
      <c r="AY209" s="215" t="s">
        <v>159</v>
      </c>
    </row>
    <row r="210" spans="2:51" s="13" customFormat="1" ht="13.5">
      <c r="B210" s="216"/>
      <c r="C210" s="217"/>
      <c r="D210" s="218" t="s">
        <v>168</v>
      </c>
      <c r="E210" s="219" t="s">
        <v>20</v>
      </c>
      <c r="F210" s="220" t="s">
        <v>265</v>
      </c>
      <c r="G210" s="217"/>
      <c r="H210" s="221">
        <v>18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168</v>
      </c>
      <c r="AU210" s="227" t="s">
        <v>81</v>
      </c>
      <c r="AV210" s="13" t="s">
        <v>81</v>
      </c>
      <c r="AW210" s="13" t="s">
        <v>37</v>
      </c>
      <c r="AX210" s="13" t="s">
        <v>22</v>
      </c>
      <c r="AY210" s="227" t="s">
        <v>159</v>
      </c>
    </row>
    <row r="211" spans="2:65" s="1" customFormat="1" ht="22.5" customHeight="1">
      <c r="B211" s="34"/>
      <c r="C211" s="228" t="s">
        <v>453</v>
      </c>
      <c r="D211" s="228" t="s">
        <v>209</v>
      </c>
      <c r="E211" s="229" t="s">
        <v>2711</v>
      </c>
      <c r="F211" s="230" t="s">
        <v>2712</v>
      </c>
      <c r="G211" s="231" t="s">
        <v>275</v>
      </c>
      <c r="H211" s="232">
        <v>18</v>
      </c>
      <c r="I211" s="233"/>
      <c r="J211" s="234">
        <f>ROUND(I211*H211,2)</f>
        <v>0</v>
      </c>
      <c r="K211" s="230" t="s">
        <v>20</v>
      </c>
      <c r="L211" s="235"/>
      <c r="M211" s="236" t="s">
        <v>20</v>
      </c>
      <c r="N211" s="237" t="s">
        <v>44</v>
      </c>
      <c r="O211" s="35"/>
      <c r="P211" s="201">
        <f>O211*H211</f>
        <v>0</v>
      </c>
      <c r="Q211" s="201">
        <v>0.0004</v>
      </c>
      <c r="R211" s="201">
        <f>Q211*H211</f>
        <v>0.007200000000000001</v>
      </c>
      <c r="S211" s="201">
        <v>0</v>
      </c>
      <c r="T211" s="202">
        <f>S211*H211</f>
        <v>0</v>
      </c>
      <c r="AR211" s="17" t="s">
        <v>201</v>
      </c>
      <c r="AT211" s="17" t="s">
        <v>209</v>
      </c>
      <c r="AU211" s="17" t="s">
        <v>81</v>
      </c>
      <c r="AY211" s="17" t="s">
        <v>159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22</v>
      </c>
      <c r="BK211" s="203">
        <f>ROUND(I211*H211,2)</f>
        <v>0</v>
      </c>
      <c r="BL211" s="17" t="s">
        <v>166</v>
      </c>
      <c r="BM211" s="17" t="s">
        <v>2713</v>
      </c>
    </row>
    <row r="212" spans="2:51" s="12" customFormat="1" ht="13.5">
      <c r="B212" s="204"/>
      <c r="C212" s="205"/>
      <c r="D212" s="206" t="s">
        <v>168</v>
      </c>
      <c r="E212" s="207" t="s">
        <v>20</v>
      </c>
      <c r="F212" s="208" t="s">
        <v>2570</v>
      </c>
      <c r="G212" s="205"/>
      <c r="H212" s="209" t="s">
        <v>20</v>
      </c>
      <c r="I212" s="210"/>
      <c r="J212" s="205"/>
      <c r="K212" s="205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168</v>
      </c>
      <c r="AU212" s="215" t="s">
        <v>81</v>
      </c>
      <c r="AV212" s="12" t="s">
        <v>22</v>
      </c>
      <c r="AW212" s="12" t="s">
        <v>37</v>
      </c>
      <c r="AX212" s="12" t="s">
        <v>73</v>
      </c>
      <c r="AY212" s="215" t="s">
        <v>159</v>
      </c>
    </row>
    <row r="213" spans="2:51" s="13" customFormat="1" ht="13.5">
      <c r="B213" s="216"/>
      <c r="C213" s="217"/>
      <c r="D213" s="218" t="s">
        <v>168</v>
      </c>
      <c r="E213" s="219" t="s">
        <v>20</v>
      </c>
      <c r="F213" s="220" t="s">
        <v>265</v>
      </c>
      <c r="G213" s="217"/>
      <c r="H213" s="221">
        <v>18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168</v>
      </c>
      <c r="AU213" s="227" t="s">
        <v>81</v>
      </c>
      <c r="AV213" s="13" t="s">
        <v>81</v>
      </c>
      <c r="AW213" s="13" t="s">
        <v>37</v>
      </c>
      <c r="AX213" s="13" t="s">
        <v>22</v>
      </c>
      <c r="AY213" s="227" t="s">
        <v>159</v>
      </c>
    </row>
    <row r="214" spans="2:65" s="1" customFormat="1" ht="22.5" customHeight="1">
      <c r="B214" s="34"/>
      <c r="C214" s="228" t="s">
        <v>463</v>
      </c>
      <c r="D214" s="228" t="s">
        <v>209</v>
      </c>
      <c r="E214" s="229" t="s">
        <v>2714</v>
      </c>
      <c r="F214" s="230" t="s">
        <v>2715</v>
      </c>
      <c r="G214" s="231" t="s">
        <v>275</v>
      </c>
      <c r="H214" s="232">
        <v>18</v>
      </c>
      <c r="I214" s="233"/>
      <c r="J214" s="234">
        <f>ROUND(I214*H214,2)</f>
        <v>0</v>
      </c>
      <c r="K214" s="230" t="s">
        <v>20</v>
      </c>
      <c r="L214" s="235"/>
      <c r="M214" s="236" t="s">
        <v>20</v>
      </c>
      <c r="N214" s="237" t="s">
        <v>44</v>
      </c>
      <c r="O214" s="35"/>
      <c r="P214" s="201">
        <f>O214*H214</f>
        <v>0</v>
      </c>
      <c r="Q214" s="201">
        <v>0.0002</v>
      </c>
      <c r="R214" s="201">
        <f>Q214*H214</f>
        <v>0.0036000000000000003</v>
      </c>
      <c r="S214" s="201">
        <v>0</v>
      </c>
      <c r="T214" s="202">
        <f>S214*H214</f>
        <v>0</v>
      </c>
      <c r="AR214" s="17" t="s">
        <v>201</v>
      </c>
      <c r="AT214" s="17" t="s">
        <v>209</v>
      </c>
      <c r="AU214" s="17" t="s">
        <v>81</v>
      </c>
      <c r="AY214" s="17" t="s">
        <v>159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22</v>
      </c>
      <c r="BK214" s="203">
        <f>ROUND(I214*H214,2)</f>
        <v>0</v>
      </c>
      <c r="BL214" s="17" t="s">
        <v>166</v>
      </c>
      <c r="BM214" s="17" t="s">
        <v>2716</v>
      </c>
    </row>
    <row r="215" spans="2:51" s="12" customFormat="1" ht="13.5">
      <c r="B215" s="204"/>
      <c r="C215" s="205"/>
      <c r="D215" s="206" t="s">
        <v>168</v>
      </c>
      <c r="E215" s="207" t="s">
        <v>20</v>
      </c>
      <c r="F215" s="208" t="s">
        <v>2570</v>
      </c>
      <c r="G215" s="205"/>
      <c r="H215" s="209" t="s">
        <v>20</v>
      </c>
      <c r="I215" s="210"/>
      <c r="J215" s="205"/>
      <c r="K215" s="205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168</v>
      </c>
      <c r="AU215" s="215" t="s">
        <v>81</v>
      </c>
      <c r="AV215" s="12" t="s">
        <v>22</v>
      </c>
      <c r="AW215" s="12" t="s">
        <v>37</v>
      </c>
      <c r="AX215" s="12" t="s">
        <v>73</v>
      </c>
      <c r="AY215" s="215" t="s">
        <v>159</v>
      </c>
    </row>
    <row r="216" spans="2:51" s="13" customFormat="1" ht="13.5">
      <c r="B216" s="216"/>
      <c r="C216" s="217"/>
      <c r="D216" s="218" t="s">
        <v>168</v>
      </c>
      <c r="E216" s="219" t="s">
        <v>20</v>
      </c>
      <c r="F216" s="220" t="s">
        <v>265</v>
      </c>
      <c r="G216" s="217"/>
      <c r="H216" s="221">
        <v>18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168</v>
      </c>
      <c r="AU216" s="227" t="s">
        <v>81</v>
      </c>
      <c r="AV216" s="13" t="s">
        <v>81</v>
      </c>
      <c r="AW216" s="13" t="s">
        <v>37</v>
      </c>
      <c r="AX216" s="13" t="s">
        <v>22</v>
      </c>
      <c r="AY216" s="227" t="s">
        <v>159</v>
      </c>
    </row>
    <row r="217" spans="2:65" s="1" customFormat="1" ht="22.5" customHeight="1">
      <c r="B217" s="34"/>
      <c r="C217" s="228" t="s">
        <v>471</v>
      </c>
      <c r="D217" s="228" t="s">
        <v>209</v>
      </c>
      <c r="E217" s="229" t="s">
        <v>2717</v>
      </c>
      <c r="F217" s="230" t="s">
        <v>2718</v>
      </c>
      <c r="G217" s="231" t="s">
        <v>275</v>
      </c>
      <c r="H217" s="232">
        <v>18</v>
      </c>
      <c r="I217" s="233"/>
      <c r="J217" s="234">
        <f>ROUND(I217*H217,2)</f>
        <v>0</v>
      </c>
      <c r="K217" s="230" t="s">
        <v>20</v>
      </c>
      <c r="L217" s="235"/>
      <c r="M217" s="236" t="s">
        <v>20</v>
      </c>
      <c r="N217" s="237" t="s">
        <v>44</v>
      </c>
      <c r="O217" s="35"/>
      <c r="P217" s="201">
        <f>O217*H217</f>
        <v>0</v>
      </c>
      <c r="Q217" s="201">
        <v>0.0002</v>
      </c>
      <c r="R217" s="201">
        <f>Q217*H217</f>
        <v>0.0036000000000000003</v>
      </c>
      <c r="S217" s="201">
        <v>0</v>
      </c>
      <c r="T217" s="202">
        <f>S217*H217</f>
        <v>0</v>
      </c>
      <c r="AR217" s="17" t="s">
        <v>201</v>
      </c>
      <c r="AT217" s="17" t="s">
        <v>209</v>
      </c>
      <c r="AU217" s="17" t="s">
        <v>81</v>
      </c>
      <c r="AY217" s="17" t="s">
        <v>159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22</v>
      </c>
      <c r="BK217" s="203">
        <f>ROUND(I217*H217,2)</f>
        <v>0</v>
      </c>
      <c r="BL217" s="17" t="s">
        <v>166</v>
      </c>
      <c r="BM217" s="17" t="s">
        <v>2719</v>
      </c>
    </row>
    <row r="218" spans="2:51" s="12" customFormat="1" ht="13.5">
      <c r="B218" s="204"/>
      <c r="C218" s="205"/>
      <c r="D218" s="206" t="s">
        <v>168</v>
      </c>
      <c r="E218" s="207" t="s">
        <v>20</v>
      </c>
      <c r="F218" s="208" t="s">
        <v>2570</v>
      </c>
      <c r="G218" s="205"/>
      <c r="H218" s="209" t="s">
        <v>20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168</v>
      </c>
      <c r="AU218" s="215" t="s">
        <v>81</v>
      </c>
      <c r="AV218" s="12" t="s">
        <v>22</v>
      </c>
      <c r="AW218" s="12" t="s">
        <v>37</v>
      </c>
      <c r="AX218" s="12" t="s">
        <v>73</v>
      </c>
      <c r="AY218" s="215" t="s">
        <v>159</v>
      </c>
    </row>
    <row r="219" spans="2:51" s="13" customFormat="1" ht="13.5">
      <c r="B219" s="216"/>
      <c r="C219" s="217"/>
      <c r="D219" s="206" t="s">
        <v>168</v>
      </c>
      <c r="E219" s="240" t="s">
        <v>20</v>
      </c>
      <c r="F219" s="238" t="s">
        <v>265</v>
      </c>
      <c r="G219" s="217"/>
      <c r="H219" s="239">
        <v>18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168</v>
      </c>
      <c r="AU219" s="227" t="s">
        <v>81</v>
      </c>
      <c r="AV219" s="13" t="s">
        <v>81</v>
      </c>
      <c r="AW219" s="13" t="s">
        <v>37</v>
      </c>
      <c r="AX219" s="13" t="s">
        <v>22</v>
      </c>
      <c r="AY219" s="227" t="s">
        <v>159</v>
      </c>
    </row>
    <row r="220" spans="2:63" s="11" customFormat="1" ht="29.85" customHeight="1">
      <c r="B220" s="175"/>
      <c r="C220" s="176"/>
      <c r="D220" s="189" t="s">
        <v>72</v>
      </c>
      <c r="E220" s="190" t="s">
        <v>1762</v>
      </c>
      <c r="F220" s="190" t="s">
        <v>2720</v>
      </c>
      <c r="G220" s="176"/>
      <c r="H220" s="176"/>
      <c r="I220" s="179"/>
      <c r="J220" s="191">
        <f>BK220</f>
        <v>0</v>
      </c>
      <c r="K220" s="176"/>
      <c r="L220" s="181"/>
      <c r="M220" s="182"/>
      <c r="N220" s="183"/>
      <c r="O220" s="183"/>
      <c r="P220" s="184">
        <f>SUM(P221:P230)</f>
        <v>0</v>
      </c>
      <c r="Q220" s="183"/>
      <c r="R220" s="184">
        <f>SUM(R221:R230)</f>
        <v>0</v>
      </c>
      <c r="S220" s="183"/>
      <c r="T220" s="185">
        <f>SUM(T221:T230)</f>
        <v>0</v>
      </c>
      <c r="AR220" s="186" t="s">
        <v>166</v>
      </c>
      <c r="AT220" s="187" t="s">
        <v>72</v>
      </c>
      <c r="AU220" s="187" t="s">
        <v>22</v>
      </c>
      <c r="AY220" s="186" t="s">
        <v>159</v>
      </c>
      <c r="BK220" s="188">
        <f>SUM(BK221:BK230)</f>
        <v>0</v>
      </c>
    </row>
    <row r="221" spans="2:65" s="1" customFormat="1" ht="22.5" customHeight="1">
      <c r="B221" s="34"/>
      <c r="C221" s="192" t="s">
        <v>480</v>
      </c>
      <c r="D221" s="192" t="s">
        <v>161</v>
      </c>
      <c r="E221" s="193" t="s">
        <v>2721</v>
      </c>
      <c r="F221" s="194" t="s">
        <v>2722</v>
      </c>
      <c r="G221" s="195" t="s">
        <v>1764</v>
      </c>
      <c r="H221" s="196">
        <v>5</v>
      </c>
      <c r="I221" s="197"/>
      <c r="J221" s="198">
        <f>ROUND(I221*H221,2)</f>
        <v>0</v>
      </c>
      <c r="K221" s="194" t="s">
        <v>20</v>
      </c>
      <c r="L221" s="54"/>
      <c r="M221" s="199" t="s">
        <v>20</v>
      </c>
      <c r="N221" s="200" t="s">
        <v>44</v>
      </c>
      <c r="O221" s="35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17" t="s">
        <v>166</v>
      </c>
      <c r="AT221" s="17" t="s">
        <v>161</v>
      </c>
      <c r="AU221" s="17" t="s">
        <v>81</v>
      </c>
      <c r="AY221" s="17" t="s">
        <v>159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22</v>
      </c>
      <c r="BK221" s="203">
        <f>ROUND(I221*H221,2)</f>
        <v>0</v>
      </c>
      <c r="BL221" s="17" t="s">
        <v>166</v>
      </c>
      <c r="BM221" s="17" t="s">
        <v>2723</v>
      </c>
    </row>
    <row r="222" spans="2:51" s="13" customFormat="1" ht="13.5">
      <c r="B222" s="216"/>
      <c r="C222" s="217"/>
      <c r="D222" s="218" t="s">
        <v>168</v>
      </c>
      <c r="E222" s="219" t="s">
        <v>20</v>
      </c>
      <c r="F222" s="220" t="s">
        <v>186</v>
      </c>
      <c r="G222" s="217"/>
      <c r="H222" s="221">
        <v>5</v>
      </c>
      <c r="I222" s="222"/>
      <c r="J222" s="217"/>
      <c r="K222" s="217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168</v>
      </c>
      <c r="AU222" s="227" t="s">
        <v>81</v>
      </c>
      <c r="AV222" s="13" t="s">
        <v>81</v>
      </c>
      <c r="AW222" s="13" t="s">
        <v>37</v>
      </c>
      <c r="AX222" s="13" t="s">
        <v>22</v>
      </c>
      <c r="AY222" s="227" t="s">
        <v>159</v>
      </c>
    </row>
    <row r="223" spans="2:65" s="1" customFormat="1" ht="22.5" customHeight="1">
      <c r="B223" s="34"/>
      <c r="C223" s="192" t="s">
        <v>486</v>
      </c>
      <c r="D223" s="192" t="s">
        <v>161</v>
      </c>
      <c r="E223" s="193" t="s">
        <v>2724</v>
      </c>
      <c r="F223" s="194" t="s">
        <v>2725</v>
      </c>
      <c r="G223" s="195" t="s">
        <v>1764</v>
      </c>
      <c r="H223" s="196">
        <v>5</v>
      </c>
      <c r="I223" s="197"/>
      <c r="J223" s="198">
        <f>ROUND(I223*H223,2)</f>
        <v>0</v>
      </c>
      <c r="K223" s="194" t="s">
        <v>20</v>
      </c>
      <c r="L223" s="54"/>
      <c r="M223" s="199" t="s">
        <v>20</v>
      </c>
      <c r="N223" s="200" t="s">
        <v>44</v>
      </c>
      <c r="O223" s="35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17" t="s">
        <v>166</v>
      </c>
      <c r="AT223" s="17" t="s">
        <v>161</v>
      </c>
      <c r="AU223" s="17" t="s">
        <v>81</v>
      </c>
      <c r="AY223" s="17" t="s">
        <v>159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22</v>
      </c>
      <c r="BK223" s="203">
        <f>ROUND(I223*H223,2)</f>
        <v>0</v>
      </c>
      <c r="BL223" s="17" t="s">
        <v>166</v>
      </c>
      <c r="BM223" s="17" t="s">
        <v>2726</v>
      </c>
    </row>
    <row r="224" spans="2:51" s="13" customFormat="1" ht="13.5">
      <c r="B224" s="216"/>
      <c r="C224" s="217"/>
      <c r="D224" s="218" t="s">
        <v>168</v>
      </c>
      <c r="E224" s="219" t="s">
        <v>20</v>
      </c>
      <c r="F224" s="220" t="s">
        <v>186</v>
      </c>
      <c r="G224" s="217"/>
      <c r="H224" s="221">
        <v>5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168</v>
      </c>
      <c r="AU224" s="227" t="s">
        <v>81</v>
      </c>
      <c r="AV224" s="13" t="s">
        <v>81</v>
      </c>
      <c r="AW224" s="13" t="s">
        <v>37</v>
      </c>
      <c r="AX224" s="13" t="s">
        <v>22</v>
      </c>
      <c r="AY224" s="227" t="s">
        <v>159</v>
      </c>
    </row>
    <row r="225" spans="2:65" s="1" customFormat="1" ht="22.5" customHeight="1">
      <c r="B225" s="34"/>
      <c r="C225" s="192" t="s">
        <v>496</v>
      </c>
      <c r="D225" s="192" t="s">
        <v>161</v>
      </c>
      <c r="E225" s="193" t="s">
        <v>2727</v>
      </c>
      <c r="F225" s="194" t="s">
        <v>2728</v>
      </c>
      <c r="G225" s="195" t="s">
        <v>1764</v>
      </c>
      <c r="H225" s="196">
        <v>5</v>
      </c>
      <c r="I225" s="197"/>
      <c r="J225" s="198">
        <f>ROUND(I225*H225,2)</f>
        <v>0</v>
      </c>
      <c r="K225" s="194" t="s">
        <v>20</v>
      </c>
      <c r="L225" s="54"/>
      <c r="M225" s="199" t="s">
        <v>20</v>
      </c>
      <c r="N225" s="200" t="s">
        <v>44</v>
      </c>
      <c r="O225" s="35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17" t="s">
        <v>166</v>
      </c>
      <c r="AT225" s="17" t="s">
        <v>161</v>
      </c>
      <c r="AU225" s="17" t="s">
        <v>81</v>
      </c>
      <c r="AY225" s="17" t="s">
        <v>159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7" t="s">
        <v>22</v>
      </c>
      <c r="BK225" s="203">
        <f>ROUND(I225*H225,2)</f>
        <v>0</v>
      </c>
      <c r="BL225" s="17" t="s">
        <v>166</v>
      </c>
      <c r="BM225" s="17" t="s">
        <v>2729</v>
      </c>
    </row>
    <row r="226" spans="2:51" s="13" customFormat="1" ht="13.5">
      <c r="B226" s="216"/>
      <c r="C226" s="217"/>
      <c r="D226" s="218" t="s">
        <v>168</v>
      </c>
      <c r="E226" s="219" t="s">
        <v>20</v>
      </c>
      <c r="F226" s="220" t="s">
        <v>186</v>
      </c>
      <c r="G226" s="217"/>
      <c r="H226" s="221">
        <v>5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168</v>
      </c>
      <c r="AU226" s="227" t="s">
        <v>81</v>
      </c>
      <c r="AV226" s="13" t="s">
        <v>81</v>
      </c>
      <c r="AW226" s="13" t="s">
        <v>37</v>
      </c>
      <c r="AX226" s="13" t="s">
        <v>22</v>
      </c>
      <c r="AY226" s="227" t="s">
        <v>159</v>
      </c>
    </row>
    <row r="227" spans="2:65" s="1" customFormat="1" ht="22.5" customHeight="1">
      <c r="B227" s="34"/>
      <c r="C227" s="192" t="s">
        <v>505</v>
      </c>
      <c r="D227" s="192" t="s">
        <v>161</v>
      </c>
      <c r="E227" s="193" t="s">
        <v>2730</v>
      </c>
      <c r="F227" s="194" t="s">
        <v>2731</v>
      </c>
      <c r="G227" s="195" t="s">
        <v>1764</v>
      </c>
      <c r="H227" s="196">
        <v>10</v>
      </c>
      <c r="I227" s="197"/>
      <c r="J227" s="198">
        <f>ROUND(I227*H227,2)</f>
        <v>0</v>
      </c>
      <c r="K227" s="194" t="s">
        <v>20</v>
      </c>
      <c r="L227" s="54"/>
      <c r="M227" s="199" t="s">
        <v>20</v>
      </c>
      <c r="N227" s="200" t="s">
        <v>44</v>
      </c>
      <c r="O227" s="35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17" t="s">
        <v>166</v>
      </c>
      <c r="AT227" s="17" t="s">
        <v>161</v>
      </c>
      <c r="AU227" s="17" t="s">
        <v>81</v>
      </c>
      <c r="AY227" s="17" t="s">
        <v>159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22</v>
      </c>
      <c r="BK227" s="203">
        <f>ROUND(I227*H227,2)</f>
        <v>0</v>
      </c>
      <c r="BL227" s="17" t="s">
        <v>166</v>
      </c>
      <c r="BM227" s="17" t="s">
        <v>2732</v>
      </c>
    </row>
    <row r="228" spans="2:51" s="13" customFormat="1" ht="13.5">
      <c r="B228" s="216"/>
      <c r="C228" s="217"/>
      <c r="D228" s="218" t="s">
        <v>168</v>
      </c>
      <c r="E228" s="219" t="s">
        <v>20</v>
      </c>
      <c r="F228" s="220" t="s">
        <v>27</v>
      </c>
      <c r="G228" s="217"/>
      <c r="H228" s="221">
        <v>10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168</v>
      </c>
      <c r="AU228" s="227" t="s">
        <v>81</v>
      </c>
      <c r="AV228" s="13" t="s">
        <v>81</v>
      </c>
      <c r="AW228" s="13" t="s">
        <v>37</v>
      </c>
      <c r="AX228" s="13" t="s">
        <v>22</v>
      </c>
      <c r="AY228" s="227" t="s">
        <v>159</v>
      </c>
    </row>
    <row r="229" spans="2:65" s="1" customFormat="1" ht="22.5" customHeight="1">
      <c r="B229" s="34"/>
      <c r="C229" s="192" t="s">
        <v>512</v>
      </c>
      <c r="D229" s="192" t="s">
        <v>161</v>
      </c>
      <c r="E229" s="193" t="s">
        <v>2733</v>
      </c>
      <c r="F229" s="194" t="s">
        <v>2734</v>
      </c>
      <c r="G229" s="195" t="s">
        <v>1764</v>
      </c>
      <c r="H229" s="196">
        <v>8</v>
      </c>
      <c r="I229" s="197"/>
      <c r="J229" s="198">
        <f>ROUND(I229*H229,2)</f>
        <v>0</v>
      </c>
      <c r="K229" s="194" t="s">
        <v>20</v>
      </c>
      <c r="L229" s="54"/>
      <c r="M229" s="199" t="s">
        <v>20</v>
      </c>
      <c r="N229" s="200" t="s">
        <v>44</v>
      </c>
      <c r="O229" s="35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17" t="s">
        <v>166</v>
      </c>
      <c r="AT229" s="17" t="s">
        <v>161</v>
      </c>
      <c r="AU229" s="17" t="s">
        <v>81</v>
      </c>
      <c r="AY229" s="17" t="s">
        <v>159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22</v>
      </c>
      <c r="BK229" s="203">
        <f>ROUND(I229*H229,2)</f>
        <v>0</v>
      </c>
      <c r="BL229" s="17" t="s">
        <v>166</v>
      </c>
      <c r="BM229" s="17" t="s">
        <v>2735</v>
      </c>
    </row>
    <row r="230" spans="2:51" s="13" customFormat="1" ht="13.5">
      <c r="B230" s="216"/>
      <c r="C230" s="217"/>
      <c r="D230" s="206" t="s">
        <v>168</v>
      </c>
      <c r="E230" s="240" t="s">
        <v>20</v>
      </c>
      <c r="F230" s="238" t="s">
        <v>201</v>
      </c>
      <c r="G230" s="217"/>
      <c r="H230" s="239">
        <v>8</v>
      </c>
      <c r="I230" s="222"/>
      <c r="J230" s="217"/>
      <c r="K230" s="217"/>
      <c r="L230" s="223"/>
      <c r="M230" s="247"/>
      <c r="N230" s="248"/>
      <c r="O230" s="248"/>
      <c r="P230" s="248"/>
      <c r="Q230" s="248"/>
      <c r="R230" s="248"/>
      <c r="S230" s="248"/>
      <c r="T230" s="249"/>
      <c r="AT230" s="227" t="s">
        <v>168</v>
      </c>
      <c r="AU230" s="227" t="s">
        <v>81</v>
      </c>
      <c r="AV230" s="13" t="s">
        <v>81</v>
      </c>
      <c r="AW230" s="13" t="s">
        <v>37</v>
      </c>
      <c r="AX230" s="13" t="s">
        <v>22</v>
      </c>
      <c r="AY230" s="227" t="s">
        <v>159</v>
      </c>
    </row>
    <row r="231" spans="2:12" s="1" customFormat="1" ht="6.95" customHeight="1">
      <c r="B231" s="49"/>
      <c r="C231" s="50"/>
      <c r="D231" s="50"/>
      <c r="E231" s="50"/>
      <c r="F231" s="50"/>
      <c r="G231" s="50"/>
      <c r="H231" s="50"/>
      <c r="I231" s="136"/>
      <c r="J231" s="50"/>
      <c r="K231" s="50"/>
      <c r="L231" s="54"/>
    </row>
  </sheetData>
  <sheetProtection password="CC35" sheet="1" objects="1" scenarios="1" formatColumns="0" formatRows="0" sort="0" autoFilter="0"/>
  <autoFilter ref="C89:K89"/>
  <mergeCells count="12">
    <mergeCell ref="G1:H1"/>
    <mergeCell ref="L2:V2"/>
    <mergeCell ref="E49:H49"/>
    <mergeCell ref="E51:H51"/>
    <mergeCell ref="E78:H78"/>
    <mergeCell ref="E80:H80"/>
    <mergeCell ref="E82:H82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3172</v>
      </c>
      <c r="G1" s="308" t="s">
        <v>3173</v>
      </c>
      <c r="H1" s="308"/>
      <c r="I1" s="309"/>
      <c r="J1" s="304" t="s">
        <v>3174</v>
      </c>
      <c r="K1" s="302" t="s">
        <v>99</v>
      </c>
      <c r="L1" s="304" t="s">
        <v>3175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94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ht="13.5">
      <c r="B8" s="21"/>
      <c r="C8" s="22"/>
      <c r="D8" s="30" t="s">
        <v>101</v>
      </c>
      <c r="E8" s="22"/>
      <c r="F8" s="22"/>
      <c r="G8" s="22"/>
      <c r="H8" s="22"/>
      <c r="I8" s="114"/>
      <c r="J8" s="22"/>
      <c r="K8" s="24"/>
    </row>
    <row r="9" spans="2:11" s="1" customFormat="1" ht="22.5" customHeight="1">
      <c r="B9" s="34"/>
      <c r="C9" s="35"/>
      <c r="D9" s="35"/>
      <c r="E9" s="296" t="s">
        <v>102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0" t="s">
        <v>103</v>
      </c>
      <c r="E10" s="35"/>
      <c r="F10" s="35"/>
      <c r="G10" s="35"/>
      <c r="H10" s="35"/>
      <c r="I10" s="115"/>
      <c r="J10" s="35"/>
      <c r="K10" s="38"/>
    </row>
    <row r="11" spans="2:11" s="1" customFormat="1" ht="36.95" customHeight="1">
      <c r="B11" s="34"/>
      <c r="C11" s="35"/>
      <c r="D11" s="35"/>
      <c r="E11" s="297" t="s">
        <v>2736</v>
      </c>
      <c r="F11" s="265"/>
      <c r="G11" s="265"/>
      <c r="H11" s="265"/>
      <c r="I11" s="115"/>
      <c r="J11" s="35"/>
      <c r="K11" s="38"/>
    </row>
    <row r="12" spans="2:11" s="1" customFormat="1" ht="13.5">
      <c r="B12" s="34"/>
      <c r="C12" s="35"/>
      <c r="D12" s="35"/>
      <c r="E12" s="35"/>
      <c r="F12" s="35"/>
      <c r="G12" s="35"/>
      <c r="H12" s="35"/>
      <c r="I12" s="115"/>
      <c r="J12" s="35"/>
      <c r="K12" s="38"/>
    </row>
    <row r="13" spans="2:11" s="1" customFormat="1" ht="14.45" customHeight="1">
      <c r="B13" s="34"/>
      <c r="C13" s="35"/>
      <c r="D13" s="30" t="s">
        <v>19</v>
      </c>
      <c r="E13" s="35"/>
      <c r="F13" s="28" t="s">
        <v>20</v>
      </c>
      <c r="G13" s="35"/>
      <c r="H13" s="35"/>
      <c r="I13" s="116" t="s">
        <v>21</v>
      </c>
      <c r="J13" s="28" t="s">
        <v>20</v>
      </c>
      <c r="K13" s="38"/>
    </row>
    <row r="14" spans="2:11" s="1" customFormat="1" ht="14.45" customHeight="1">
      <c r="B14" s="34"/>
      <c r="C14" s="35"/>
      <c r="D14" s="30" t="s">
        <v>23</v>
      </c>
      <c r="E14" s="35"/>
      <c r="F14" s="28" t="s">
        <v>24</v>
      </c>
      <c r="G14" s="35"/>
      <c r="H14" s="35"/>
      <c r="I14" s="116" t="s">
        <v>25</v>
      </c>
      <c r="J14" s="117" t="str">
        <f>'Rekapitulace stavby'!AN8</f>
        <v>12. 10. 2016</v>
      </c>
      <c r="K14" s="38"/>
    </row>
    <row r="15" spans="2:11" s="1" customFormat="1" ht="10.9" customHeight="1">
      <c r="B15" s="34"/>
      <c r="C15" s="35"/>
      <c r="D15" s="35"/>
      <c r="E15" s="35"/>
      <c r="F15" s="35"/>
      <c r="G15" s="35"/>
      <c r="H15" s="35"/>
      <c r="I15" s="115"/>
      <c r="J15" s="35"/>
      <c r="K15" s="38"/>
    </row>
    <row r="16" spans="2:11" s="1" customFormat="1" ht="14.45" customHeight="1">
      <c r="B16" s="34"/>
      <c r="C16" s="35"/>
      <c r="D16" s="30" t="s">
        <v>29</v>
      </c>
      <c r="E16" s="35"/>
      <c r="F16" s="35"/>
      <c r="G16" s="35"/>
      <c r="H16" s="35"/>
      <c r="I16" s="116" t="s">
        <v>30</v>
      </c>
      <c r="J16" s="28" t="s">
        <v>20</v>
      </c>
      <c r="K16" s="38"/>
    </row>
    <row r="17" spans="2:11" s="1" customFormat="1" ht="18" customHeight="1">
      <c r="B17" s="34"/>
      <c r="C17" s="35"/>
      <c r="D17" s="35"/>
      <c r="E17" s="28" t="s">
        <v>31</v>
      </c>
      <c r="F17" s="35"/>
      <c r="G17" s="35"/>
      <c r="H17" s="35"/>
      <c r="I17" s="116" t="s">
        <v>32</v>
      </c>
      <c r="J17" s="28" t="s">
        <v>20</v>
      </c>
      <c r="K17" s="38"/>
    </row>
    <row r="18" spans="2:11" s="1" customFormat="1" ht="6.95" customHeight="1">
      <c r="B18" s="34"/>
      <c r="C18" s="35"/>
      <c r="D18" s="35"/>
      <c r="E18" s="35"/>
      <c r="F18" s="35"/>
      <c r="G18" s="35"/>
      <c r="H18" s="35"/>
      <c r="I18" s="115"/>
      <c r="J18" s="35"/>
      <c r="K18" s="38"/>
    </row>
    <row r="19" spans="2:11" s="1" customFormat="1" ht="14.45" customHeight="1">
      <c r="B19" s="34"/>
      <c r="C19" s="35"/>
      <c r="D19" s="30" t="s">
        <v>33</v>
      </c>
      <c r="E19" s="35"/>
      <c r="F19" s="35"/>
      <c r="G19" s="35"/>
      <c r="H19" s="35"/>
      <c r="I19" s="116" t="s">
        <v>30</v>
      </c>
      <c r="J19" s="28" t="str">
        <f>IF('Rekapitulace stavby'!AN13="Vyplň údaj","",IF('Rekapitulace stavby'!AN13="","",'Rekapitulace stavby'!AN13))</f>
        <v/>
      </c>
      <c r="K19" s="38"/>
    </row>
    <row r="20" spans="2:11" s="1" customFormat="1" ht="18" customHeight="1">
      <c r="B20" s="34"/>
      <c r="C20" s="35"/>
      <c r="D20" s="35"/>
      <c r="E20" s="28" t="str">
        <f>IF('Rekapitulace stavby'!E14="Vyplň údaj","",IF('Rekapitulace stavby'!E14="","",'Rekapitulace stavby'!E14))</f>
        <v/>
      </c>
      <c r="F20" s="35"/>
      <c r="G20" s="35"/>
      <c r="H20" s="35"/>
      <c r="I20" s="116" t="s">
        <v>32</v>
      </c>
      <c r="J20" s="28" t="str">
        <f>IF('Rekapitulace stavby'!AN14="Vyplň údaj","",IF('Rekapitulace stavby'!AN14="","",'Rekapitulace stavby'!AN14))</f>
        <v/>
      </c>
      <c r="K20" s="38"/>
    </row>
    <row r="21" spans="2:11" s="1" customFormat="1" ht="6.95" customHeight="1">
      <c r="B21" s="34"/>
      <c r="C21" s="35"/>
      <c r="D21" s="35"/>
      <c r="E21" s="35"/>
      <c r="F21" s="35"/>
      <c r="G21" s="35"/>
      <c r="H21" s="35"/>
      <c r="I21" s="115"/>
      <c r="J21" s="35"/>
      <c r="K21" s="38"/>
    </row>
    <row r="22" spans="2:11" s="1" customFormat="1" ht="14.45" customHeight="1">
      <c r="B22" s="34"/>
      <c r="C22" s="35"/>
      <c r="D22" s="30" t="s">
        <v>35</v>
      </c>
      <c r="E22" s="35"/>
      <c r="F22" s="35"/>
      <c r="G22" s="35"/>
      <c r="H22" s="35"/>
      <c r="I22" s="116" t="s">
        <v>30</v>
      </c>
      <c r="J22" s="28" t="s">
        <v>20</v>
      </c>
      <c r="K22" s="38"/>
    </row>
    <row r="23" spans="2:11" s="1" customFormat="1" ht="18" customHeight="1">
      <c r="B23" s="34"/>
      <c r="C23" s="35"/>
      <c r="D23" s="35"/>
      <c r="E23" s="28" t="s">
        <v>36</v>
      </c>
      <c r="F23" s="35"/>
      <c r="G23" s="35"/>
      <c r="H23" s="35"/>
      <c r="I23" s="116" t="s">
        <v>32</v>
      </c>
      <c r="J23" s="28" t="s">
        <v>20</v>
      </c>
      <c r="K23" s="38"/>
    </row>
    <row r="24" spans="2:11" s="1" customFormat="1" ht="6.95" customHeight="1">
      <c r="B24" s="34"/>
      <c r="C24" s="35"/>
      <c r="D24" s="35"/>
      <c r="E24" s="35"/>
      <c r="F24" s="35"/>
      <c r="G24" s="35"/>
      <c r="H24" s="35"/>
      <c r="I24" s="115"/>
      <c r="J24" s="35"/>
      <c r="K24" s="38"/>
    </row>
    <row r="25" spans="2:11" s="1" customFormat="1" ht="14.45" customHeight="1">
      <c r="B25" s="34"/>
      <c r="C25" s="35"/>
      <c r="D25" s="30" t="s">
        <v>38</v>
      </c>
      <c r="E25" s="35"/>
      <c r="F25" s="35"/>
      <c r="G25" s="35"/>
      <c r="H25" s="35"/>
      <c r="I25" s="115"/>
      <c r="J25" s="35"/>
      <c r="K25" s="38"/>
    </row>
    <row r="26" spans="2:11" s="7" customFormat="1" ht="22.5" customHeight="1">
      <c r="B26" s="118"/>
      <c r="C26" s="119"/>
      <c r="D26" s="119"/>
      <c r="E26" s="261" t="s">
        <v>20</v>
      </c>
      <c r="F26" s="298"/>
      <c r="G26" s="298"/>
      <c r="H26" s="298"/>
      <c r="I26" s="120"/>
      <c r="J26" s="119"/>
      <c r="K26" s="121"/>
    </row>
    <row r="27" spans="2:11" s="1" customFormat="1" ht="6.95" customHeight="1">
      <c r="B27" s="34"/>
      <c r="C27" s="35"/>
      <c r="D27" s="35"/>
      <c r="E27" s="35"/>
      <c r="F27" s="35"/>
      <c r="G27" s="35"/>
      <c r="H27" s="35"/>
      <c r="I27" s="115"/>
      <c r="J27" s="35"/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25.35" customHeight="1">
      <c r="B29" s="34"/>
      <c r="C29" s="35"/>
      <c r="D29" s="124" t="s">
        <v>39</v>
      </c>
      <c r="E29" s="35"/>
      <c r="F29" s="35"/>
      <c r="G29" s="35"/>
      <c r="H29" s="35"/>
      <c r="I29" s="115"/>
      <c r="J29" s="125">
        <f>ROUND(J85,2)</f>
        <v>0</v>
      </c>
      <c r="K29" s="38"/>
    </row>
    <row r="30" spans="2:11" s="1" customFormat="1" ht="6.95" customHeight="1">
      <c r="B30" s="34"/>
      <c r="C30" s="35"/>
      <c r="D30" s="78"/>
      <c r="E30" s="78"/>
      <c r="F30" s="78"/>
      <c r="G30" s="78"/>
      <c r="H30" s="78"/>
      <c r="I30" s="122"/>
      <c r="J30" s="78"/>
      <c r="K30" s="123"/>
    </row>
    <row r="31" spans="2:11" s="1" customFormat="1" ht="14.45" customHeight="1">
      <c r="B31" s="34"/>
      <c r="C31" s="35"/>
      <c r="D31" s="35"/>
      <c r="E31" s="35"/>
      <c r="F31" s="39" t="s">
        <v>41</v>
      </c>
      <c r="G31" s="35"/>
      <c r="H31" s="35"/>
      <c r="I31" s="126" t="s">
        <v>40</v>
      </c>
      <c r="J31" s="39" t="s">
        <v>42</v>
      </c>
      <c r="K31" s="38"/>
    </row>
    <row r="32" spans="2:11" s="1" customFormat="1" ht="14.45" customHeight="1">
      <c r="B32" s="34"/>
      <c r="C32" s="35"/>
      <c r="D32" s="42" t="s">
        <v>43</v>
      </c>
      <c r="E32" s="42" t="s">
        <v>44</v>
      </c>
      <c r="F32" s="127">
        <f>ROUND(SUM(BE85:BE297),2)</f>
        <v>0</v>
      </c>
      <c r="G32" s="35"/>
      <c r="H32" s="35"/>
      <c r="I32" s="128">
        <v>0.21</v>
      </c>
      <c r="J32" s="127">
        <f>ROUND(ROUND((SUM(BE85:BE297)),2)*I32,2)</f>
        <v>0</v>
      </c>
      <c r="K32" s="38"/>
    </row>
    <row r="33" spans="2:11" s="1" customFormat="1" ht="14.45" customHeight="1">
      <c r="B33" s="34"/>
      <c r="C33" s="35"/>
      <c r="D33" s="35"/>
      <c r="E33" s="42" t="s">
        <v>45</v>
      </c>
      <c r="F33" s="127">
        <f>ROUND(SUM(BF85:BF297),2)</f>
        <v>0</v>
      </c>
      <c r="G33" s="35"/>
      <c r="H33" s="35"/>
      <c r="I33" s="128">
        <v>0.15</v>
      </c>
      <c r="J33" s="127">
        <f>ROUND(ROUND((SUM(BF85:BF297)),2)*I33,2)</f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27">
        <f>ROUND(SUM(BG85:BG297),2)</f>
        <v>0</v>
      </c>
      <c r="G34" s="35"/>
      <c r="H34" s="35"/>
      <c r="I34" s="128">
        <v>0.21</v>
      </c>
      <c r="J34" s="127">
        <v>0</v>
      </c>
      <c r="K34" s="38"/>
    </row>
    <row r="35" spans="2:11" s="1" customFormat="1" ht="14.45" customHeight="1" hidden="1">
      <c r="B35" s="34"/>
      <c r="C35" s="35"/>
      <c r="D35" s="35"/>
      <c r="E35" s="42" t="s">
        <v>47</v>
      </c>
      <c r="F35" s="127">
        <f>ROUND(SUM(BH85:BH297),2)</f>
        <v>0</v>
      </c>
      <c r="G35" s="35"/>
      <c r="H35" s="35"/>
      <c r="I35" s="128">
        <v>0.15</v>
      </c>
      <c r="J35" s="127">
        <v>0</v>
      </c>
      <c r="K35" s="38"/>
    </row>
    <row r="36" spans="2:11" s="1" customFormat="1" ht="14.45" customHeight="1" hidden="1">
      <c r="B36" s="34"/>
      <c r="C36" s="35"/>
      <c r="D36" s="35"/>
      <c r="E36" s="42" t="s">
        <v>48</v>
      </c>
      <c r="F36" s="127">
        <f>ROUND(SUM(BI85:BI297),2)</f>
        <v>0</v>
      </c>
      <c r="G36" s="35"/>
      <c r="H36" s="35"/>
      <c r="I36" s="128">
        <v>0</v>
      </c>
      <c r="J36" s="127">
        <v>0</v>
      </c>
      <c r="K36" s="38"/>
    </row>
    <row r="37" spans="2:11" s="1" customFormat="1" ht="6.95" customHeight="1">
      <c r="B37" s="34"/>
      <c r="C37" s="35"/>
      <c r="D37" s="35"/>
      <c r="E37" s="35"/>
      <c r="F37" s="35"/>
      <c r="G37" s="35"/>
      <c r="H37" s="35"/>
      <c r="I37" s="115"/>
      <c r="J37" s="35"/>
      <c r="K37" s="38"/>
    </row>
    <row r="38" spans="2:11" s="1" customFormat="1" ht="25.35" customHeight="1">
      <c r="B38" s="34"/>
      <c r="C38" s="129"/>
      <c r="D38" s="130" t="s">
        <v>49</v>
      </c>
      <c r="E38" s="72"/>
      <c r="F38" s="72"/>
      <c r="G38" s="131" t="s">
        <v>50</v>
      </c>
      <c r="H38" s="132" t="s">
        <v>51</v>
      </c>
      <c r="I38" s="133"/>
      <c r="J38" s="134">
        <f>SUM(J29:J36)</f>
        <v>0</v>
      </c>
      <c r="K38" s="135"/>
    </row>
    <row r="39" spans="2:11" s="1" customFormat="1" ht="14.45" customHeight="1">
      <c r="B39" s="49"/>
      <c r="C39" s="50"/>
      <c r="D39" s="50"/>
      <c r="E39" s="50"/>
      <c r="F39" s="50"/>
      <c r="G39" s="50"/>
      <c r="H39" s="50"/>
      <c r="I39" s="136"/>
      <c r="J39" s="50"/>
      <c r="K39" s="51"/>
    </row>
    <row r="43" spans="2:11" s="1" customFormat="1" ht="6.95" customHeight="1">
      <c r="B43" s="137"/>
      <c r="C43" s="138"/>
      <c r="D43" s="138"/>
      <c r="E43" s="138"/>
      <c r="F43" s="138"/>
      <c r="G43" s="138"/>
      <c r="H43" s="138"/>
      <c r="I43" s="139"/>
      <c r="J43" s="138"/>
      <c r="K43" s="140"/>
    </row>
    <row r="44" spans="2:11" s="1" customFormat="1" ht="36.95" customHeight="1">
      <c r="B44" s="34"/>
      <c r="C44" s="23" t="s">
        <v>105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6.95" customHeight="1">
      <c r="B45" s="34"/>
      <c r="C45" s="35"/>
      <c r="D45" s="35"/>
      <c r="E45" s="35"/>
      <c r="F45" s="35"/>
      <c r="G45" s="35"/>
      <c r="H45" s="35"/>
      <c r="I45" s="115"/>
      <c r="J45" s="35"/>
      <c r="K45" s="38"/>
    </row>
    <row r="46" spans="2:11" s="1" customFormat="1" ht="14.45" customHeight="1">
      <c r="B46" s="34"/>
      <c r="C46" s="30" t="s">
        <v>16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2.5" customHeight="1">
      <c r="B47" s="34"/>
      <c r="C47" s="35"/>
      <c r="D47" s="35"/>
      <c r="E47" s="296" t="str">
        <f>E7</f>
        <v>Výstavba čtyř operačních sálů a sterilizace Krajské zdravotní a.s.Nemocnice Teplice o.z.</v>
      </c>
      <c r="F47" s="265"/>
      <c r="G47" s="265"/>
      <c r="H47" s="265"/>
      <c r="I47" s="115"/>
      <c r="J47" s="35"/>
      <c r="K47" s="38"/>
    </row>
    <row r="48" spans="2:11" ht="13.5">
      <c r="B48" s="21"/>
      <c r="C48" s="30" t="s">
        <v>101</v>
      </c>
      <c r="D48" s="22"/>
      <c r="E48" s="22"/>
      <c r="F48" s="22"/>
      <c r="G48" s="22"/>
      <c r="H48" s="22"/>
      <c r="I48" s="114"/>
      <c r="J48" s="22"/>
      <c r="K48" s="24"/>
    </row>
    <row r="49" spans="2:11" s="1" customFormat="1" ht="22.5" customHeight="1">
      <c r="B49" s="34"/>
      <c r="C49" s="35"/>
      <c r="D49" s="35"/>
      <c r="E49" s="296" t="s">
        <v>102</v>
      </c>
      <c r="F49" s="265"/>
      <c r="G49" s="265"/>
      <c r="H49" s="265"/>
      <c r="I49" s="115"/>
      <c r="J49" s="35"/>
      <c r="K49" s="38"/>
    </row>
    <row r="50" spans="2:11" s="1" customFormat="1" ht="14.45" customHeight="1">
      <c r="B50" s="34"/>
      <c r="C50" s="30" t="s">
        <v>103</v>
      </c>
      <c r="D50" s="35"/>
      <c r="E50" s="35"/>
      <c r="F50" s="35"/>
      <c r="G50" s="35"/>
      <c r="H50" s="35"/>
      <c r="I50" s="115"/>
      <c r="J50" s="35"/>
      <c r="K50" s="38"/>
    </row>
    <row r="51" spans="2:11" s="1" customFormat="1" ht="23.25" customHeight="1">
      <c r="B51" s="34"/>
      <c r="C51" s="35"/>
      <c r="D51" s="35"/>
      <c r="E51" s="297" t="str">
        <f>E11</f>
        <v>D1_02_4g - Silnoproudá elektrotechnika</v>
      </c>
      <c r="F51" s="265"/>
      <c r="G51" s="265"/>
      <c r="H51" s="265"/>
      <c r="I51" s="115"/>
      <c r="J51" s="35"/>
      <c r="K51" s="38"/>
    </row>
    <row r="52" spans="2:11" s="1" customFormat="1" ht="6.95" customHeight="1">
      <c r="B52" s="34"/>
      <c r="C52" s="35"/>
      <c r="D52" s="35"/>
      <c r="E52" s="35"/>
      <c r="F52" s="35"/>
      <c r="G52" s="35"/>
      <c r="H52" s="35"/>
      <c r="I52" s="115"/>
      <c r="J52" s="35"/>
      <c r="K52" s="38"/>
    </row>
    <row r="53" spans="2:11" s="1" customFormat="1" ht="18" customHeight="1">
      <c r="B53" s="34"/>
      <c r="C53" s="30" t="s">
        <v>23</v>
      </c>
      <c r="D53" s="35"/>
      <c r="E53" s="35"/>
      <c r="F53" s="28" t="str">
        <f>F14</f>
        <v>Teplice</v>
      </c>
      <c r="G53" s="35"/>
      <c r="H53" s="35"/>
      <c r="I53" s="116" t="s">
        <v>25</v>
      </c>
      <c r="J53" s="117" t="str">
        <f>IF(J14="","",J14)</f>
        <v>12. 10. 2016</v>
      </c>
      <c r="K53" s="38"/>
    </row>
    <row r="54" spans="2:11" s="1" customFormat="1" ht="6.95" customHeight="1">
      <c r="B54" s="34"/>
      <c r="C54" s="35"/>
      <c r="D54" s="35"/>
      <c r="E54" s="35"/>
      <c r="F54" s="35"/>
      <c r="G54" s="35"/>
      <c r="H54" s="35"/>
      <c r="I54" s="115"/>
      <c r="J54" s="35"/>
      <c r="K54" s="38"/>
    </row>
    <row r="55" spans="2:11" s="1" customFormat="1" ht="13.5">
      <c r="B55" s="34"/>
      <c r="C55" s="30" t="s">
        <v>29</v>
      </c>
      <c r="D55" s="35"/>
      <c r="E55" s="35"/>
      <c r="F55" s="28" t="str">
        <f>E17</f>
        <v>Krajská zdravotní a.s., Ústí nad Labem</v>
      </c>
      <c r="G55" s="35"/>
      <c r="H55" s="35"/>
      <c r="I55" s="116" t="s">
        <v>35</v>
      </c>
      <c r="J55" s="28" t="str">
        <f>E23</f>
        <v>Atelier Penta v.o.s., Mrštíkova 12, Jihlava</v>
      </c>
      <c r="K55" s="38"/>
    </row>
    <row r="56" spans="2:11" s="1" customFormat="1" ht="14.45" customHeight="1">
      <c r="B56" s="34"/>
      <c r="C56" s="30" t="s">
        <v>33</v>
      </c>
      <c r="D56" s="35"/>
      <c r="E56" s="35"/>
      <c r="F56" s="28" t="str">
        <f>IF(E20="","",E20)</f>
        <v/>
      </c>
      <c r="G56" s="35"/>
      <c r="H56" s="35"/>
      <c r="I56" s="115"/>
      <c r="J56" s="35"/>
      <c r="K56" s="38"/>
    </row>
    <row r="57" spans="2:11" s="1" customFormat="1" ht="10.35" customHeight="1">
      <c r="B57" s="34"/>
      <c r="C57" s="35"/>
      <c r="D57" s="35"/>
      <c r="E57" s="35"/>
      <c r="F57" s="35"/>
      <c r="G57" s="35"/>
      <c r="H57" s="35"/>
      <c r="I57" s="115"/>
      <c r="J57" s="35"/>
      <c r="K57" s="38"/>
    </row>
    <row r="58" spans="2:11" s="1" customFormat="1" ht="29.25" customHeight="1">
      <c r="B58" s="34"/>
      <c r="C58" s="141" t="s">
        <v>106</v>
      </c>
      <c r="D58" s="129"/>
      <c r="E58" s="129"/>
      <c r="F58" s="129"/>
      <c r="G58" s="129"/>
      <c r="H58" s="129"/>
      <c r="I58" s="142"/>
      <c r="J58" s="143" t="s">
        <v>107</v>
      </c>
      <c r="K58" s="144"/>
    </row>
    <row r="59" spans="2:11" s="1" customFormat="1" ht="10.35" customHeight="1">
      <c r="B59" s="34"/>
      <c r="C59" s="35"/>
      <c r="D59" s="35"/>
      <c r="E59" s="35"/>
      <c r="F59" s="35"/>
      <c r="G59" s="35"/>
      <c r="H59" s="35"/>
      <c r="I59" s="115"/>
      <c r="J59" s="35"/>
      <c r="K59" s="38"/>
    </row>
    <row r="60" spans="2:47" s="1" customFormat="1" ht="29.25" customHeight="1">
      <c r="B60" s="34"/>
      <c r="C60" s="145" t="s">
        <v>108</v>
      </c>
      <c r="D60" s="35"/>
      <c r="E60" s="35"/>
      <c r="F60" s="35"/>
      <c r="G60" s="35"/>
      <c r="H60" s="35"/>
      <c r="I60" s="115"/>
      <c r="J60" s="125">
        <f>J85</f>
        <v>0</v>
      </c>
      <c r="K60" s="38"/>
      <c r="AU60" s="17" t="s">
        <v>109</v>
      </c>
    </row>
    <row r="61" spans="2:11" s="8" customFormat="1" ht="24.95" customHeight="1">
      <c r="B61" s="146"/>
      <c r="C61" s="147"/>
      <c r="D61" s="148" t="s">
        <v>2736</v>
      </c>
      <c r="E61" s="149"/>
      <c r="F61" s="149"/>
      <c r="G61" s="149"/>
      <c r="H61" s="149"/>
      <c r="I61" s="150"/>
      <c r="J61" s="151">
        <f>J86</f>
        <v>0</v>
      </c>
      <c r="K61" s="152"/>
    </row>
    <row r="62" spans="2:11" s="9" customFormat="1" ht="19.9" customHeight="1">
      <c r="B62" s="153"/>
      <c r="C62" s="154"/>
      <c r="D62" s="155" t="s">
        <v>2737</v>
      </c>
      <c r="E62" s="156"/>
      <c r="F62" s="156"/>
      <c r="G62" s="156"/>
      <c r="H62" s="156"/>
      <c r="I62" s="157"/>
      <c r="J62" s="158">
        <f>J87</f>
        <v>0</v>
      </c>
      <c r="K62" s="159"/>
    </row>
    <row r="63" spans="2:11" s="9" customFormat="1" ht="19.9" customHeight="1">
      <c r="B63" s="153"/>
      <c r="C63" s="154"/>
      <c r="D63" s="155" t="s">
        <v>2738</v>
      </c>
      <c r="E63" s="156"/>
      <c r="F63" s="156"/>
      <c r="G63" s="156"/>
      <c r="H63" s="156"/>
      <c r="I63" s="157"/>
      <c r="J63" s="158">
        <f>J263</f>
        <v>0</v>
      </c>
      <c r="K63" s="159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115"/>
      <c r="J64" s="35"/>
      <c r="K64" s="38"/>
    </row>
    <row r="65" spans="2:11" s="1" customFormat="1" ht="6.95" customHeight="1">
      <c r="B65" s="49"/>
      <c r="C65" s="50"/>
      <c r="D65" s="50"/>
      <c r="E65" s="50"/>
      <c r="F65" s="50"/>
      <c r="G65" s="50"/>
      <c r="H65" s="50"/>
      <c r="I65" s="136"/>
      <c r="J65" s="50"/>
      <c r="K65" s="5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139"/>
      <c r="J69" s="53"/>
      <c r="K69" s="53"/>
      <c r="L69" s="54"/>
    </row>
    <row r="70" spans="2:12" s="1" customFormat="1" ht="36.95" customHeight="1">
      <c r="B70" s="34"/>
      <c r="C70" s="55" t="s">
        <v>143</v>
      </c>
      <c r="D70" s="56"/>
      <c r="E70" s="56"/>
      <c r="F70" s="56"/>
      <c r="G70" s="56"/>
      <c r="H70" s="56"/>
      <c r="I70" s="160"/>
      <c r="J70" s="56"/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60"/>
      <c r="J71" s="56"/>
      <c r="K71" s="56"/>
      <c r="L71" s="54"/>
    </row>
    <row r="72" spans="2:12" s="1" customFormat="1" ht="14.45" customHeight="1">
      <c r="B72" s="34"/>
      <c r="C72" s="58" t="s">
        <v>16</v>
      </c>
      <c r="D72" s="56"/>
      <c r="E72" s="56"/>
      <c r="F72" s="56"/>
      <c r="G72" s="56"/>
      <c r="H72" s="56"/>
      <c r="I72" s="160"/>
      <c r="J72" s="56"/>
      <c r="K72" s="56"/>
      <c r="L72" s="54"/>
    </row>
    <row r="73" spans="2:12" s="1" customFormat="1" ht="22.5" customHeight="1">
      <c r="B73" s="34"/>
      <c r="C73" s="56"/>
      <c r="D73" s="56"/>
      <c r="E73" s="299" t="str">
        <f>E7</f>
        <v>Výstavba čtyř operačních sálů a sterilizace Krajské zdravotní a.s.Nemocnice Teplice o.z.</v>
      </c>
      <c r="F73" s="276"/>
      <c r="G73" s="276"/>
      <c r="H73" s="276"/>
      <c r="I73" s="160"/>
      <c r="J73" s="56"/>
      <c r="K73" s="56"/>
      <c r="L73" s="54"/>
    </row>
    <row r="74" spans="2:12" ht="13.5">
      <c r="B74" s="21"/>
      <c r="C74" s="58" t="s">
        <v>101</v>
      </c>
      <c r="D74" s="161"/>
      <c r="E74" s="161"/>
      <c r="F74" s="161"/>
      <c r="G74" s="161"/>
      <c r="H74" s="161"/>
      <c r="J74" s="161"/>
      <c r="K74" s="161"/>
      <c r="L74" s="162"/>
    </row>
    <row r="75" spans="2:12" s="1" customFormat="1" ht="22.5" customHeight="1">
      <c r="B75" s="34"/>
      <c r="C75" s="56"/>
      <c r="D75" s="56"/>
      <c r="E75" s="299" t="s">
        <v>102</v>
      </c>
      <c r="F75" s="276"/>
      <c r="G75" s="276"/>
      <c r="H75" s="276"/>
      <c r="I75" s="160"/>
      <c r="J75" s="56"/>
      <c r="K75" s="56"/>
      <c r="L75" s="54"/>
    </row>
    <row r="76" spans="2:12" s="1" customFormat="1" ht="14.45" customHeight="1">
      <c r="B76" s="34"/>
      <c r="C76" s="58" t="s">
        <v>103</v>
      </c>
      <c r="D76" s="56"/>
      <c r="E76" s="56"/>
      <c r="F76" s="56"/>
      <c r="G76" s="56"/>
      <c r="H76" s="56"/>
      <c r="I76" s="160"/>
      <c r="J76" s="56"/>
      <c r="K76" s="56"/>
      <c r="L76" s="54"/>
    </row>
    <row r="77" spans="2:12" s="1" customFormat="1" ht="23.25" customHeight="1">
      <c r="B77" s="34"/>
      <c r="C77" s="56"/>
      <c r="D77" s="56"/>
      <c r="E77" s="273" t="str">
        <f>E11</f>
        <v>D1_02_4g - Silnoproudá elektrotechnika</v>
      </c>
      <c r="F77" s="276"/>
      <c r="G77" s="276"/>
      <c r="H77" s="276"/>
      <c r="I77" s="160"/>
      <c r="J77" s="56"/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60"/>
      <c r="J78" s="56"/>
      <c r="K78" s="56"/>
      <c r="L78" s="54"/>
    </row>
    <row r="79" spans="2:12" s="1" customFormat="1" ht="18" customHeight="1">
      <c r="B79" s="34"/>
      <c r="C79" s="58" t="s">
        <v>23</v>
      </c>
      <c r="D79" s="56"/>
      <c r="E79" s="56"/>
      <c r="F79" s="163" t="str">
        <f>F14</f>
        <v>Teplice</v>
      </c>
      <c r="G79" s="56"/>
      <c r="H79" s="56"/>
      <c r="I79" s="164" t="s">
        <v>25</v>
      </c>
      <c r="J79" s="66" t="str">
        <f>IF(J14="","",J14)</f>
        <v>12. 10. 2016</v>
      </c>
      <c r="K79" s="56"/>
      <c r="L79" s="54"/>
    </row>
    <row r="80" spans="2:12" s="1" customFormat="1" ht="6.95" customHeight="1">
      <c r="B80" s="34"/>
      <c r="C80" s="56"/>
      <c r="D80" s="56"/>
      <c r="E80" s="56"/>
      <c r="F80" s="56"/>
      <c r="G80" s="56"/>
      <c r="H80" s="56"/>
      <c r="I80" s="160"/>
      <c r="J80" s="56"/>
      <c r="K80" s="56"/>
      <c r="L80" s="54"/>
    </row>
    <row r="81" spans="2:12" s="1" customFormat="1" ht="13.5">
      <c r="B81" s="34"/>
      <c r="C81" s="58" t="s">
        <v>29</v>
      </c>
      <c r="D81" s="56"/>
      <c r="E81" s="56"/>
      <c r="F81" s="163" t="str">
        <f>E17</f>
        <v>Krajská zdravotní a.s., Ústí nad Labem</v>
      </c>
      <c r="G81" s="56"/>
      <c r="H81" s="56"/>
      <c r="I81" s="164" t="s">
        <v>35</v>
      </c>
      <c r="J81" s="163" t="str">
        <f>E23</f>
        <v>Atelier Penta v.o.s., Mrštíkova 12, Jihlava</v>
      </c>
      <c r="K81" s="56"/>
      <c r="L81" s="54"/>
    </row>
    <row r="82" spans="2:12" s="1" customFormat="1" ht="14.45" customHeight="1">
      <c r="B82" s="34"/>
      <c r="C82" s="58" t="s">
        <v>33</v>
      </c>
      <c r="D82" s="56"/>
      <c r="E82" s="56"/>
      <c r="F82" s="163" t="str">
        <f>IF(E20="","",E20)</f>
        <v/>
      </c>
      <c r="G82" s="56"/>
      <c r="H82" s="56"/>
      <c r="I82" s="160"/>
      <c r="J82" s="56"/>
      <c r="K82" s="56"/>
      <c r="L82" s="54"/>
    </row>
    <row r="83" spans="2:12" s="1" customFormat="1" ht="10.35" customHeight="1">
      <c r="B83" s="34"/>
      <c r="C83" s="56"/>
      <c r="D83" s="56"/>
      <c r="E83" s="56"/>
      <c r="F83" s="56"/>
      <c r="G83" s="56"/>
      <c r="H83" s="56"/>
      <c r="I83" s="160"/>
      <c r="J83" s="56"/>
      <c r="K83" s="56"/>
      <c r="L83" s="54"/>
    </row>
    <row r="84" spans="2:20" s="10" customFormat="1" ht="29.25" customHeight="1">
      <c r="B84" s="165"/>
      <c r="C84" s="166" t="s">
        <v>144</v>
      </c>
      <c r="D84" s="167" t="s">
        <v>58</v>
      </c>
      <c r="E84" s="167" t="s">
        <v>54</v>
      </c>
      <c r="F84" s="167" t="s">
        <v>145</v>
      </c>
      <c r="G84" s="167" t="s">
        <v>146</v>
      </c>
      <c r="H84" s="167" t="s">
        <v>147</v>
      </c>
      <c r="I84" s="168" t="s">
        <v>148</v>
      </c>
      <c r="J84" s="167" t="s">
        <v>107</v>
      </c>
      <c r="K84" s="169" t="s">
        <v>149</v>
      </c>
      <c r="L84" s="170"/>
      <c r="M84" s="74" t="s">
        <v>150</v>
      </c>
      <c r="N84" s="75" t="s">
        <v>43</v>
      </c>
      <c r="O84" s="75" t="s">
        <v>151</v>
      </c>
      <c r="P84" s="75" t="s">
        <v>152</v>
      </c>
      <c r="Q84" s="75" t="s">
        <v>153</v>
      </c>
      <c r="R84" s="75" t="s">
        <v>154</v>
      </c>
      <c r="S84" s="75" t="s">
        <v>155</v>
      </c>
      <c r="T84" s="76" t="s">
        <v>156</v>
      </c>
    </row>
    <row r="85" spans="2:63" s="1" customFormat="1" ht="29.25" customHeight="1">
      <c r="B85" s="34"/>
      <c r="C85" s="80" t="s">
        <v>108</v>
      </c>
      <c r="D85" s="56"/>
      <c r="E85" s="56"/>
      <c r="F85" s="56"/>
      <c r="G85" s="56"/>
      <c r="H85" s="56"/>
      <c r="I85" s="160"/>
      <c r="J85" s="171">
        <f>BK85</f>
        <v>0</v>
      </c>
      <c r="K85" s="56"/>
      <c r="L85" s="54"/>
      <c r="M85" s="77"/>
      <c r="N85" s="78"/>
      <c r="O85" s="78"/>
      <c r="P85" s="172">
        <f>P86</f>
        <v>0</v>
      </c>
      <c r="Q85" s="78"/>
      <c r="R85" s="172">
        <f>R86</f>
        <v>0.050357</v>
      </c>
      <c r="S85" s="78"/>
      <c r="T85" s="173">
        <f>T86</f>
        <v>0</v>
      </c>
      <c r="AT85" s="17" t="s">
        <v>72</v>
      </c>
      <c r="AU85" s="17" t="s">
        <v>109</v>
      </c>
      <c r="BK85" s="174">
        <f>BK86</f>
        <v>0</v>
      </c>
    </row>
    <row r="86" spans="2:63" s="11" customFormat="1" ht="37.35" customHeight="1">
      <c r="B86" s="175"/>
      <c r="C86" s="176"/>
      <c r="D86" s="177" t="s">
        <v>72</v>
      </c>
      <c r="E86" s="178" t="s">
        <v>92</v>
      </c>
      <c r="F86" s="178" t="s">
        <v>93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P87+P263</f>
        <v>0</v>
      </c>
      <c r="Q86" s="183"/>
      <c r="R86" s="184">
        <f>R87+R263</f>
        <v>0.050357</v>
      </c>
      <c r="S86" s="183"/>
      <c r="T86" s="185">
        <f>T87+T263</f>
        <v>0</v>
      </c>
      <c r="AR86" s="186" t="s">
        <v>176</v>
      </c>
      <c r="AT86" s="187" t="s">
        <v>72</v>
      </c>
      <c r="AU86" s="187" t="s">
        <v>73</v>
      </c>
      <c r="AY86" s="186" t="s">
        <v>159</v>
      </c>
      <c r="BK86" s="188">
        <f>BK87+BK263</f>
        <v>0</v>
      </c>
    </row>
    <row r="87" spans="2:63" s="11" customFormat="1" ht="19.9" customHeight="1">
      <c r="B87" s="175"/>
      <c r="C87" s="176"/>
      <c r="D87" s="189" t="s">
        <v>72</v>
      </c>
      <c r="E87" s="190" t="s">
        <v>2739</v>
      </c>
      <c r="F87" s="190" t="s">
        <v>2740</v>
      </c>
      <c r="G87" s="176"/>
      <c r="H87" s="176"/>
      <c r="I87" s="179"/>
      <c r="J87" s="191">
        <f>BK87</f>
        <v>0</v>
      </c>
      <c r="K87" s="176"/>
      <c r="L87" s="181"/>
      <c r="M87" s="182"/>
      <c r="N87" s="183"/>
      <c r="O87" s="183"/>
      <c r="P87" s="184">
        <f>SUM(P88:P262)</f>
        <v>0</v>
      </c>
      <c r="Q87" s="183"/>
      <c r="R87" s="184">
        <f>SUM(R88:R262)</f>
        <v>0.046135</v>
      </c>
      <c r="S87" s="183"/>
      <c r="T87" s="185">
        <f>SUM(T88:T262)</f>
        <v>0</v>
      </c>
      <c r="AR87" s="186" t="s">
        <v>176</v>
      </c>
      <c r="AT87" s="187" t="s">
        <v>72</v>
      </c>
      <c r="AU87" s="187" t="s">
        <v>22</v>
      </c>
      <c r="AY87" s="186" t="s">
        <v>159</v>
      </c>
      <c r="BK87" s="188">
        <f>SUM(BK88:BK262)</f>
        <v>0</v>
      </c>
    </row>
    <row r="88" spans="2:65" s="1" customFormat="1" ht="22.5" customHeight="1">
      <c r="B88" s="34"/>
      <c r="C88" s="192" t="s">
        <v>22</v>
      </c>
      <c r="D88" s="192" t="s">
        <v>161</v>
      </c>
      <c r="E88" s="193" t="s">
        <v>2741</v>
      </c>
      <c r="F88" s="194" t="s">
        <v>2742</v>
      </c>
      <c r="G88" s="195" t="s">
        <v>489</v>
      </c>
      <c r="H88" s="196">
        <v>58</v>
      </c>
      <c r="I88" s="197"/>
      <c r="J88" s="198">
        <f>ROUND(I88*H88,2)</f>
        <v>0</v>
      </c>
      <c r="K88" s="194" t="s">
        <v>165</v>
      </c>
      <c r="L88" s="54"/>
      <c r="M88" s="199" t="s">
        <v>20</v>
      </c>
      <c r="N88" s="200" t="s">
        <v>44</v>
      </c>
      <c r="O88" s="35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17" t="s">
        <v>607</v>
      </c>
      <c r="AT88" s="17" t="s">
        <v>161</v>
      </c>
      <c r="AU88" s="17" t="s">
        <v>81</v>
      </c>
      <c r="AY88" s="17" t="s">
        <v>159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17" t="s">
        <v>22</v>
      </c>
      <c r="BK88" s="203">
        <f>ROUND(I88*H88,2)</f>
        <v>0</v>
      </c>
      <c r="BL88" s="17" t="s">
        <v>607</v>
      </c>
      <c r="BM88" s="17" t="s">
        <v>2743</v>
      </c>
    </row>
    <row r="89" spans="2:65" s="1" customFormat="1" ht="22.5" customHeight="1">
      <c r="B89" s="34"/>
      <c r="C89" s="228" t="s">
        <v>81</v>
      </c>
      <c r="D89" s="228" t="s">
        <v>209</v>
      </c>
      <c r="E89" s="229" t="s">
        <v>2744</v>
      </c>
      <c r="F89" s="230" t="s">
        <v>2745</v>
      </c>
      <c r="G89" s="231" t="s">
        <v>275</v>
      </c>
      <c r="H89" s="232">
        <v>58</v>
      </c>
      <c r="I89" s="233"/>
      <c r="J89" s="234">
        <f>ROUND(I89*H89,2)</f>
        <v>0</v>
      </c>
      <c r="K89" s="230" t="s">
        <v>165</v>
      </c>
      <c r="L89" s="235"/>
      <c r="M89" s="236" t="s">
        <v>20</v>
      </c>
      <c r="N89" s="237" t="s">
        <v>44</v>
      </c>
      <c r="O89" s="35"/>
      <c r="P89" s="201">
        <f>O89*H89</f>
        <v>0</v>
      </c>
      <c r="Q89" s="201">
        <v>0.00013</v>
      </c>
      <c r="R89" s="201">
        <f>Q89*H89</f>
        <v>0.007539999999999999</v>
      </c>
      <c r="S89" s="201">
        <v>0</v>
      </c>
      <c r="T89" s="202">
        <f>S89*H89</f>
        <v>0</v>
      </c>
      <c r="AR89" s="17" t="s">
        <v>1073</v>
      </c>
      <c r="AT89" s="17" t="s">
        <v>209</v>
      </c>
      <c r="AU89" s="17" t="s">
        <v>81</v>
      </c>
      <c r="AY89" s="17" t="s">
        <v>159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17" t="s">
        <v>22</v>
      </c>
      <c r="BK89" s="203">
        <f>ROUND(I89*H89,2)</f>
        <v>0</v>
      </c>
      <c r="BL89" s="17" t="s">
        <v>1073</v>
      </c>
      <c r="BM89" s="17" t="s">
        <v>2746</v>
      </c>
    </row>
    <row r="90" spans="2:51" s="13" customFormat="1" ht="13.5">
      <c r="B90" s="216"/>
      <c r="C90" s="217"/>
      <c r="D90" s="206" t="s">
        <v>168</v>
      </c>
      <c r="E90" s="240" t="s">
        <v>20</v>
      </c>
      <c r="F90" s="238" t="s">
        <v>570</v>
      </c>
      <c r="G90" s="217"/>
      <c r="H90" s="239">
        <v>58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168</v>
      </c>
      <c r="AU90" s="227" t="s">
        <v>81</v>
      </c>
      <c r="AV90" s="13" t="s">
        <v>81</v>
      </c>
      <c r="AW90" s="13" t="s">
        <v>37</v>
      </c>
      <c r="AX90" s="13" t="s">
        <v>22</v>
      </c>
      <c r="AY90" s="227" t="s">
        <v>159</v>
      </c>
    </row>
    <row r="91" spans="2:51" s="12" customFormat="1" ht="13.5">
      <c r="B91" s="204"/>
      <c r="C91" s="205"/>
      <c r="D91" s="218" t="s">
        <v>168</v>
      </c>
      <c r="E91" s="241" t="s">
        <v>20</v>
      </c>
      <c r="F91" s="242" t="s">
        <v>2747</v>
      </c>
      <c r="G91" s="205"/>
      <c r="H91" s="243" t="s">
        <v>20</v>
      </c>
      <c r="I91" s="210"/>
      <c r="J91" s="205"/>
      <c r="K91" s="205"/>
      <c r="L91" s="211"/>
      <c r="M91" s="212"/>
      <c r="N91" s="213"/>
      <c r="O91" s="213"/>
      <c r="P91" s="213"/>
      <c r="Q91" s="213"/>
      <c r="R91" s="213"/>
      <c r="S91" s="213"/>
      <c r="T91" s="214"/>
      <c r="AT91" s="215" t="s">
        <v>168</v>
      </c>
      <c r="AU91" s="215" t="s">
        <v>81</v>
      </c>
      <c r="AV91" s="12" t="s">
        <v>22</v>
      </c>
      <c r="AW91" s="12" t="s">
        <v>37</v>
      </c>
      <c r="AX91" s="12" t="s">
        <v>73</v>
      </c>
      <c r="AY91" s="215" t="s">
        <v>159</v>
      </c>
    </row>
    <row r="92" spans="2:65" s="1" customFormat="1" ht="22.5" customHeight="1">
      <c r="B92" s="34"/>
      <c r="C92" s="192" t="s">
        <v>176</v>
      </c>
      <c r="D92" s="192" t="s">
        <v>161</v>
      </c>
      <c r="E92" s="193" t="s">
        <v>2748</v>
      </c>
      <c r="F92" s="194" t="s">
        <v>2749</v>
      </c>
      <c r="G92" s="195" t="s">
        <v>489</v>
      </c>
      <c r="H92" s="196">
        <v>22</v>
      </c>
      <c r="I92" s="197"/>
      <c r="J92" s="198">
        <f>ROUND(I92*H92,2)</f>
        <v>0</v>
      </c>
      <c r="K92" s="194" t="s">
        <v>165</v>
      </c>
      <c r="L92" s="54"/>
      <c r="M92" s="199" t="s">
        <v>20</v>
      </c>
      <c r="N92" s="200" t="s">
        <v>44</v>
      </c>
      <c r="O92" s="35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7" t="s">
        <v>607</v>
      </c>
      <c r="AT92" s="17" t="s">
        <v>161</v>
      </c>
      <c r="AU92" s="17" t="s">
        <v>81</v>
      </c>
      <c r="AY92" s="17" t="s">
        <v>159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7" t="s">
        <v>22</v>
      </c>
      <c r="BK92" s="203">
        <f>ROUND(I92*H92,2)</f>
        <v>0</v>
      </c>
      <c r="BL92" s="17" t="s">
        <v>607</v>
      </c>
      <c r="BM92" s="17" t="s">
        <v>2750</v>
      </c>
    </row>
    <row r="93" spans="2:65" s="1" customFormat="1" ht="22.5" customHeight="1">
      <c r="B93" s="34"/>
      <c r="C93" s="228" t="s">
        <v>166</v>
      </c>
      <c r="D93" s="228" t="s">
        <v>209</v>
      </c>
      <c r="E93" s="229" t="s">
        <v>2751</v>
      </c>
      <c r="F93" s="230" t="s">
        <v>2752</v>
      </c>
      <c r="G93" s="231" t="s">
        <v>275</v>
      </c>
      <c r="H93" s="232">
        <v>22</v>
      </c>
      <c r="I93" s="233"/>
      <c r="J93" s="234">
        <f>ROUND(I93*H93,2)</f>
        <v>0</v>
      </c>
      <c r="K93" s="230" t="s">
        <v>165</v>
      </c>
      <c r="L93" s="235"/>
      <c r="M93" s="236" t="s">
        <v>20</v>
      </c>
      <c r="N93" s="237" t="s">
        <v>44</v>
      </c>
      <c r="O93" s="35"/>
      <c r="P93" s="201">
        <f>O93*H93</f>
        <v>0</v>
      </c>
      <c r="Q93" s="201">
        <v>0.00021</v>
      </c>
      <c r="R93" s="201">
        <f>Q93*H93</f>
        <v>0.00462</v>
      </c>
      <c r="S93" s="201">
        <v>0</v>
      </c>
      <c r="T93" s="202">
        <f>S93*H93</f>
        <v>0</v>
      </c>
      <c r="AR93" s="17" t="s">
        <v>1073</v>
      </c>
      <c r="AT93" s="17" t="s">
        <v>209</v>
      </c>
      <c r="AU93" s="17" t="s">
        <v>81</v>
      </c>
      <c r="AY93" s="17" t="s">
        <v>159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17" t="s">
        <v>22</v>
      </c>
      <c r="BK93" s="203">
        <f>ROUND(I93*H93,2)</f>
        <v>0</v>
      </c>
      <c r="BL93" s="17" t="s">
        <v>1073</v>
      </c>
      <c r="BM93" s="17" t="s">
        <v>2753</v>
      </c>
    </row>
    <row r="94" spans="2:51" s="13" customFormat="1" ht="13.5">
      <c r="B94" s="216"/>
      <c r="C94" s="217"/>
      <c r="D94" s="206" t="s">
        <v>168</v>
      </c>
      <c r="E94" s="240" t="s">
        <v>20</v>
      </c>
      <c r="F94" s="238" t="s">
        <v>288</v>
      </c>
      <c r="G94" s="217"/>
      <c r="H94" s="239">
        <v>22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168</v>
      </c>
      <c r="AU94" s="227" t="s">
        <v>81</v>
      </c>
      <c r="AV94" s="13" t="s">
        <v>81</v>
      </c>
      <c r="AW94" s="13" t="s">
        <v>37</v>
      </c>
      <c r="AX94" s="13" t="s">
        <v>22</v>
      </c>
      <c r="AY94" s="227" t="s">
        <v>159</v>
      </c>
    </row>
    <row r="95" spans="2:51" s="12" customFormat="1" ht="13.5">
      <c r="B95" s="204"/>
      <c r="C95" s="205"/>
      <c r="D95" s="218" t="s">
        <v>168</v>
      </c>
      <c r="E95" s="241" t="s">
        <v>20</v>
      </c>
      <c r="F95" s="242" t="s">
        <v>2747</v>
      </c>
      <c r="G95" s="205"/>
      <c r="H95" s="243" t="s">
        <v>20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168</v>
      </c>
      <c r="AU95" s="215" t="s">
        <v>81</v>
      </c>
      <c r="AV95" s="12" t="s">
        <v>22</v>
      </c>
      <c r="AW95" s="12" t="s">
        <v>37</v>
      </c>
      <c r="AX95" s="12" t="s">
        <v>73</v>
      </c>
      <c r="AY95" s="215" t="s">
        <v>159</v>
      </c>
    </row>
    <row r="96" spans="2:65" s="1" customFormat="1" ht="31.5" customHeight="1">
      <c r="B96" s="34"/>
      <c r="C96" s="192" t="s">
        <v>186</v>
      </c>
      <c r="D96" s="192" t="s">
        <v>161</v>
      </c>
      <c r="E96" s="193" t="s">
        <v>2754</v>
      </c>
      <c r="F96" s="194" t="s">
        <v>2755</v>
      </c>
      <c r="G96" s="195" t="s">
        <v>275</v>
      </c>
      <c r="H96" s="196">
        <v>14</v>
      </c>
      <c r="I96" s="197"/>
      <c r="J96" s="198">
        <f>ROUND(I96*H96,2)</f>
        <v>0</v>
      </c>
      <c r="K96" s="194" t="s">
        <v>165</v>
      </c>
      <c r="L96" s="54"/>
      <c r="M96" s="199" t="s">
        <v>20</v>
      </c>
      <c r="N96" s="200" t="s">
        <v>44</v>
      </c>
      <c r="O96" s="35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17" t="s">
        <v>607</v>
      </c>
      <c r="AT96" s="17" t="s">
        <v>161</v>
      </c>
      <c r="AU96" s="17" t="s">
        <v>81</v>
      </c>
      <c r="AY96" s="17" t="s">
        <v>159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17" t="s">
        <v>22</v>
      </c>
      <c r="BK96" s="203">
        <f>ROUND(I96*H96,2)</f>
        <v>0</v>
      </c>
      <c r="BL96" s="17" t="s">
        <v>607</v>
      </c>
      <c r="BM96" s="17" t="s">
        <v>2756</v>
      </c>
    </row>
    <row r="97" spans="2:65" s="1" customFormat="1" ht="22.5" customHeight="1">
      <c r="B97" s="34"/>
      <c r="C97" s="228" t="s">
        <v>191</v>
      </c>
      <c r="D97" s="228" t="s">
        <v>209</v>
      </c>
      <c r="E97" s="229" t="s">
        <v>2757</v>
      </c>
      <c r="F97" s="230" t="s">
        <v>2758</v>
      </c>
      <c r="G97" s="231" t="s">
        <v>275</v>
      </c>
      <c r="H97" s="232">
        <v>14</v>
      </c>
      <c r="I97" s="233"/>
      <c r="J97" s="234">
        <f>ROUND(I97*H97,2)</f>
        <v>0</v>
      </c>
      <c r="K97" s="230" t="s">
        <v>165</v>
      </c>
      <c r="L97" s="235"/>
      <c r="M97" s="236" t="s">
        <v>20</v>
      </c>
      <c r="N97" s="237" t="s">
        <v>44</v>
      </c>
      <c r="O97" s="35"/>
      <c r="P97" s="201">
        <f>O97*H97</f>
        <v>0</v>
      </c>
      <c r="Q97" s="201">
        <v>2.8E-05</v>
      </c>
      <c r="R97" s="201">
        <f>Q97*H97</f>
        <v>0.000392</v>
      </c>
      <c r="S97" s="201">
        <v>0</v>
      </c>
      <c r="T97" s="202">
        <f>S97*H97</f>
        <v>0</v>
      </c>
      <c r="AR97" s="17" t="s">
        <v>1073</v>
      </c>
      <c r="AT97" s="17" t="s">
        <v>209</v>
      </c>
      <c r="AU97" s="17" t="s">
        <v>81</v>
      </c>
      <c r="AY97" s="17" t="s">
        <v>159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17" t="s">
        <v>22</v>
      </c>
      <c r="BK97" s="203">
        <f>ROUND(I97*H97,2)</f>
        <v>0</v>
      </c>
      <c r="BL97" s="17" t="s">
        <v>1073</v>
      </c>
      <c r="BM97" s="17" t="s">
        <v>2759</v>
      </c>
    </row>
    <row r="98" spans="2:51" s="13" customFormat="1" ht="13.5">
      <c r="B98" s="216"/>
      <c r="C98" s="217"/>
      <c r="D98" s="206" t="s">
        <v>168</v>
      </c>
      <c r="E98" s="240" t="s">
        <v>20</v>
      </c>
      <c r="F98" s="238" t="s">
        <v>245</v>
      </c>
      <c r="G98" s="217"/>
      <c r="H98" s="239">
        <v>14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168</v>
      </c>
      <c r="AU98" s="227" t="s">
        <v>81</v>
      </c>
      <c r="AV98" s="13" t="s">
        <v>81</v>
      </c>
      <c r="AW98" s="13" t="s">
        <v>37</v>
      </c>
      <c r="AX98" s="13" t="s">
        <v>22</v>
      </c>
      <c r="AY98" s="227" t="s">
        <v>159</v>
      </c>
    </row>
    <row r="99" spans="2:51" s="12" customFormat="1" ht="13.5">
      <c r="B99" s="204"/>
      <c r="C99" s="205"/>
      <c r="D99" s="218" t="s">
        <v>168</v>
      </c>
      <c r="E99" s="241" t="s">
        <v>20</v>
      </c>
      <c r="F99" s="242" t="s">
        <v>2747</v>
      </c>
      <c r="G99" s="205"/>
      <c r="H99" s="243" t="s">
        <v>20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168</v>
      </c>
      <c r="AU99" s="215" t="s">
        <v>81</v>
      </c>
      <c r="AV99" s="12" t="s">
        <v>22</v>
      </c>
      <c r="AW99" s="12" t="s">
        <v>37</v>
      </c>
      <c r="AX99" s="12" t="s">
        <v>73</v>
      </c>
      <c r="AY99" s="215" t="s">
        <v>159</v>
      </c>
    </row>
    <row r="100" spans="2:65" s="1" customFormat="1" ht="22.5" customHeight="1">
      <c r="B100" s="34"/>
      <c r="C100" s="192" t="s">
        <v>195</v>
      </c>
      <c r="D100" s="192" t="s">
        <v>161</v>
      </c>
      <c r="E100" s="193" t="s">
        <v>2760</v>
      </c>
      <c r="F100" s="194" t="s">
        <v>2761</v>
      </c>
      <c r="G100" s="195" t="s">
        <v>275</v>
      </c>
      <c r="H100" s="196">
        <v>8</v>
      </c>
      <c r="I100" s="197"/>
      <c r="J100" s="198">
        <f>ROUND(I100*H100,2)</f>
        <v>0</v>
      </c>
      <c r="K100" s="194" t="s">
        <v>165</v>
      </c>
      <c r="L100" s="54"/>
      <c r="M100" s="199" t="s">
        <v>20</v>
      </c>
      <c r="N100" s="200" t="s">
        <v>44</v>
      </c>
      <c r="O100" s="35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17" t="s">
        <v>607</v>
      </c>
      <c r="AT100" s="17" t="s">
        <v>161</v>
      </c>
      <c r="AU100" s="17" t="s">
        <v>81</v>
      </c>
      <c r="AY100" s="17" t="s">
        <v>159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17" t="s">
        <v>22</v>
      </c>
      <c r="BK100" s="203">
        <f>ROUND(I100*H100,2)</f>
        <v>0</v>
      </c>
      <c r="BL100" s="17" t="s">
        <v>607</v>
      </c>
      <c r="BM100" s="17" t="s">
        <v>2762</v>
      </c>
    </row>
    <row r="101" spans="2:65" s="1" customFormat="1" ht="22.5" customHeight="1">
      <c r="B101" s="34"/>
      <c r="C101" s="228" t="s">
        <v>201</v>
      </c>
      <c r="D101" s="228" t="s">
        <v>209</v>
      </c>
      <c r="E101" s="229" t="s">
        <v>2763</v>
      </c>
      <c r="F101" s="230" t="s">
        <v>2764</v>
      </c>
      <c r="G101" s="231" t="s">
        <v>275</v>
      </c>
      <c r="H101" s="232">
        <v>8</v>
      </c>
      <c r="I101" s="233"/>
      <c r="J101" s="234">
        <f>ROUND(I101*H101,2)</f>
        <v>0</v>
      </c>
      <c r="K101" s="230" t="s">
        <v>165</v>
      </c>
      <c r="L101" s="235"/>
      <c r="M101" s="236" t="s">
        <v>20</v>
      </c>
      <c r="N101" s="237" t="s">
        <v>44</v>
      </c>
      <c r="O101" s="35"/>
      <c r="P101" s="201">
        <f>O101*H101</f>
        <v>0</v>
      </c>
      <c r="Q101" s="201">
        <v>0.000186</v>
      </c>
      <c r="R101" s="201">
        <f>Q101*H101</f>
        <v>0.001488</v>
      </c>
      <c r="S101" s="201">
        <v>0</v>
      </c>
      <c r="T101" s="202">
        <f>S101*H101</f>
        <v>0</v>
      </c>
      <c r="AR101" s="17" t="s">
        <v>1073</v>
      </c>
      <c r="AT101" s="17" t="s">
        <v>209</v>
      </c>
      <c r="AU101" s="17" t="s">
        <v>81</v>
      </c>
      <c r="AY101" s="17" t="s">
        <v>159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17" t="s">
        <v>22</v>
      </c>
      <c r="BK101" s="203">
        <f>ROUND(I101*H101,2)</f>
        <v>0</v>
      </c>
      <c r="BL101" s="17" t="s">
        <v>1073</v>
      </c>
      <c r="BM101" s="17" t="s">
        <v>2765</v>
      </c>
    </row>
    <row r="102" spans="2:51" s="13" customFormat="1" ht="13.5">
      <c r="B102" s="216"/>
      <c r="C102" s="217"/>
      <c r="D102" s="206" t="s">
        <v>168</v>
      </c>
      <c r="E102" s="240" t="s">
        <v>20</v>
      </c>
      <c r="F102" s="238" t="s">
        <v>201</v>
      </c>
      <c r="G102" s="217"/>
      <c r="H102" s="239">
        <v>8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168</v>
      </c>
      <c r="AU102" s="227" t="s">
        <v>81</v>
      </c>
      <c r="AV102" s="13" t="s">
        <v>81</v>
      </c>
      <c r="AW102" s="13" t="s">
        <v>37</v>
      </c>
      <c r="AX102" s="13" t="s">
        <v>22</v>
      </c>
      <c r="AY102" s="227" t="s">
        <v>159</v>
      </c>
    </row>
    <row r="103" spans="2:51" s="12" customFormat="1" ht="13.5">
      <c r="B103" s="204"/>
      <c r="C103" s="205"/>
      <c r="D103" s="218" t="s">
        <v>168</v>
      </c>
      <c r="E103" s="241" t="s">
        <v>20</v>
      </c>
      <c r="F103" s="242" t="s">
        <v>2747</v>
      </c>
      <c r="G103" s="205"/>
      <c r="H103" s="243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65" s="1" customFormat="1" ht="22.5" customHeight="1">
      <c r="B104" s="34"/>
      <c r="C104" s="192" t="s">
        <v>208</v>
      </c>
      <c r="D104" s="192" t="s">
        <v>161</v>
      </c>
      <c r="E104" s="193" t="s">
        <v>2766</v>
      </c>
      <c r="F104" s="194" t="s">
        <v>2767</v>
      </c>
      <c r="G104" s="195" t="s">
        <v>275</v>
      </c>
      <c r="H104" s="196">
        <v>7</v>
      </c>
      <c r="I104" s="197"/>
      <c r="J104" s="198">
        <f>ROUND(I104*H104,2)</f>
        <v>0</v>
      </c>
      <c r="K104" s="194" t="s">
        <v>165</v>
      </c>
      <c r="L104" s="54"/>
      <c r="M104" s="199" t="s">
        <v>20</v>
      </c>
      <c r="N104" s="200" t="s">
        <v>44</v>
      </c>
      <c r="O104" s="35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17" t="s">
        <v>607</v>
      </c>
      <c r="AT104" s="17" t="s">
        <v>161</v>
      </c>
      <c r="AU104" s="17" t="s">
        <v>81</v>
      </c>
      <c r="AY104" s="17" t="s">
        <v>159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17" t="s">
        <v>22</v>
      </c>
      <c r="BK104" s="203">
        <f>ROUND(I104*H104,2)</f>
        <v>0</v>
      </c>
      <c r="BL104" s="17" t="s">
        <v>607</v>
      </c>
      <c r="BM104" s="17" t="s">
        <v>2768</v>
      </c>
    </row>
    <row r="105" spans="2:65" s="1" customFormat="1" ht="22.5" customHeight="1">
      <c r="B105" s="34"/>
      <c r="C105" s="228" t="s">
        <v>27</v>
      </c>
      <c r="D105" s="228" t="s">
        <v>209</v>
      </c>
      <c r="E105" s="229" t="s">
        <v>2769</v>
      </c>
      <c r="F105" s="230" t="s">
        <v>2770</v>
      </c>
      <c r="G105" s="231" t="s">
        <v>275</v>
      </c>
      <c r="H105" s="232">
        <v>7</v>
      </c>
      <c r="I105" s="233"/>
      <c r="J105" s="234">
        <f>ROUND(I105*H105,2)</f>
        <v>0</v>
      </c>
      <c r="K105" s="230" t="s">
        <v>165</v>
      </c>
      <c r="L105" s="235"/>
      <c r="M105" s="236" t="s">
        <v>20</v>
      </c>
      <c r="N105" s="237" t="s">
        <v>44</v>
      </c>
      <c r="O105" s="35"/>
      <c r="P105" s="201">
        <f>O105*H105</f>
        <v>0</v>
      </c>
      <c r="Q105" s="201">
        <v>0.000432</v>
      </c>
      <c r="R105" s="201">
        <f>Q105*H105</f>
        <v>0.0030239999999999998</v>
      </c>
      <c r="S105" s="201">
        <v>0</v>
      </c>
      <c r="T105" s="202">
        <f>S105*H105</f>
        <v>0</v>
      </c>
      <c r="AR105" s="17" t="s">
        <v>1073</v>
      </c>
      <c r="AT105" s="17" t="s">
        <v>209</v>
      </c>
      <c r="AU105" s="17" t="s">
        <v>81</v>
      </c>
      <c r="AY105" s="17" t="s">
        <v>159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17" t="s">
        <v>22</v>
      </c>
      <c r="BK105" s="203">
        <f>ROUND(I105*H105,2)</f>
        <v>0</v>
      </c>
      <c r="BL105" s="17" t="s">
        <v>1073</v>
      </c>
      <c r="BM105" s="17" t="s">
        <v>2771</v>
      </c>
    </row>
    <row r="106" spans="2:51" s="13" customFormat="1" ht="13.5">
      <c r="B106" s="216"/>
      <c r="C106" s="217"/>
      <c r="D106" s="206" t="s">
        <v>168</v>
      </c>
      <c r="E106" s="240" t="s">
        <v>20</v>
      </c>
      <c r="F106" s="238" t="s">
        <v>195</v>
      </c>
      <c r="G106" s="217"/>
      <c r="H106" s="239">
        <v>7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168</v>
      </c>
      <c r="AU106" s="227" t="s">
        <v>81</v>
      </c>
      <c r="AV106" s="13" t="s">
        <v>81</v>
      </c>
      <c r="AW106" s="13" t="s">
        <v>37</v>
      </c>
      <c r="AX106" s="13" t="s">
        <v>22</v>
      </c>
      <c r="AY106" s="227" t="s">
        <v>159</v>
      </c>
    </row>
    <row r="107" spans="2:51" s="12" customFormat="1" ht="13.5">
      <c r="B107" s="204"/>
      <c r="C107" s="205"/>
      <c r="D107" s="218" t="s">
        <v>168</v>
      </c>
      <c r="E107" s="241" t="s">
        <v>20</v>
      </c>
      <c r="F107" s="242" t="s">
        <v>2747</v>
      </c>
      <c r="G107" s="205"/>
      <c r="H107" s="243" t="s">
        <v>20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168</v>
      </c>
      <c r="AU107" s="215" t="s">
        <v>81</v>
      </c>
      <c r="AV107" s="12" t="s">
        <v>22</v>
      </c>
      <c r="AW107" s="12" t="s">
        <v>37</v>
      </c>
      <c r="AX107" s="12" t="s">
        <v>73</v>
      </c>
      <c r="AY107" s="215" t="s">
        <v>159</v>
      </c>
    </row>
    <row r="108" spans="2:65" s="1" customFormat="1" ht="22.5" customHeight="1">
      <c r="B108" s="34"/>
      <c r="C108" s="192" t="s">
        <v>223</v>
      </c>
      <c r="D108" s="192" t="s">
        <v>161</v>
      </c>
      <c r="E108" s="193" t="s">
        <v>2772</v>
      </c>
      <c r="F108" s="194" t="s">
        <v>2773</v>
      </c>
      <c r="G108" s="195" t="s">
        <v>275</v>
      </c>
      <c r="H108" s="196">
        <v>1</v>
      </c>
      <c r="I108" s="197"/>
      <c r="J108" s="198">
        <f>ROUND(I108*H108,2)</f>
        <v>0</v>
      </c>
      <c r="K108" s="194" t="s">
        <v>165</v>
      </c>
      <c r="L108" s="54"/>
      <c r="M108" s="199" t="s">
        <v>20</v>
      </c>
      <c r="N108" s="200" t="s">
        <v>44</v>
      </c>
      <c r="O108" s="35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17" t="s">
        <v>607</v>
      </c>
      <c r="AT108" s="17" t="s">
        <v>161</v>
      </c>
      <c r="AU108" s="17" t="s">
        <v>81</v>
      </c>
      <c r="AY108" s="17" t="s">
        <v>159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17" t="s">
        <v>22</v>
      </c>
      <c r="BK108" s="203">
        <f>ROUND(I108*H108,2)</f>
        <v>0</v>
      </c>
      <c r="BL108" s="17" t="s">
        <v>607</v>
      </c>
      <c r="BM108" s="17" t="s">
        <v>2774</v>
      </c>
    </row>
    <row r="109" spans="2:65" s="1" customFormat="1" ht="22.5" customHeight="1">
      <c r="B109" s="34"/>
      <c r="C109" s="228" t="s">
        <v>232</v>
      </c>
      <c r="D109" s="228" t="s">
        <v>209</v>
      </c>
      <c r="E109" s="229" t="s">
        <v>2775</v>
      </c>
      <c r="F109" s="230" t="s">
        <v>2776</v>
      </c>
      <c r="G109" s="231" t="s">
        <v>275</v>
      </c>
      <c r="H109" s="232">
        <v>1</v>
      </c>
      <c r="I109" s="233"/>
      <c r="J109" s="234">
        <f>ROUND(I109*H109,2)</f>
        <v>0</v>
      </c>
      <c r="K109" s="230" t="s">
        <v>165</v>
      </c>
      <c r="L109" s="235"/>
      <c r="M109" s="236" t="s">
        <v>20</v>
      </c>
      <c r="N109" s="237" t="s">
        <v>44</v>
      </c>
      <c r="O109" s="35"/>
      <c r="P109" s="201">
        <f>O109*H109</f>
        <v>0</v>
      </c>
      <c r="Q109" s="201">
        <v>0.000226</v>
      </c>
      <c r="R109" s="201">
        <f>Q109*H109</f>
        <v>0.000226</v>
      </c>
      <c r="S109" s="201">
        <v>0</v>
      </c>
      <c r="T109" s="202">
        <f>S109*H109</f>
        <v>0</v>
      </c>
      <c r="AR109" s="17" t="s">
        <v>1073</v>
      </c>
      <c r="AT109" s="17" t="s">
        <v>209</v>
      </c>
      <c r="AU109" s="17" t="s">
        <v>81</v>
      </c>
      <c r="AY109" s="17" t="s">
        <v>159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17" t="s">
        <v>22</v>
      </c>
      <c r="BK109" s="203">
        <f>ROUND(I109*H109,2)</f>
        <v>0</v>
      </c>
      <c r="BL109" s="17" t="s">
        <v>1073</v>
      </c>
      <c r="BM109" s="17" t="s">
        <v>2777</v>
      </c>
    </row>
    <row r="110" spans="2:51" s="13" customFormat="1" ht="13.5">
      <c r="B110" s="216"/>
      <c r="C110" s="217"/>
      <c r="D110" s="206" t="s">
        <v>168</v>
      </c>
      <c r="E110" s="240" t="s">
        <v>20</v>
      </c>
      <c r="F110" s="238" t="s">
        <v>22</v>
      </c>
      <c r="G110" s="217"/>
      <c r="H110" s="239">
        <v>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168</v>
      </c>
      <c r="AU110" s="227" t="s">
        <v>81</v>
      </c>
      <c r="AV110" s="13" t="s">
        <v>81</v>
      </c>
      <c r="AW110" s="13" t="s">
        <v>37</v>
      </c>
      <c r="AX110" s="13" t="s">
        <v>22</v>
      </c>
      <c r="AY110" s="227" t="s">
        <v>159</v>
      </c>
    </row>
    <row r="111" spans="2:51" s="12" customFormat="1" ht="13.5">
      <c r="B111" s="204"/>
      <c r="C111" s="205"/>
      <c r="D111" s="218" t="s">
        <v>168</v>
      </c>
      <c r="E111" s="241" t="s">
        <v>20</v>
      </c>
      <c r="F111" s="242" t="s">
        <v>2778</v>
      </c>
      <c r="G111" s="205"/>
      <c r="H111" s="243" t="s">
        <v>20</v>
      </c>
      <c r="I111" s="210"/>
      <c r="J111" s="205"/>
      <c r="K111" s="205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168</v>
      </c>
      <c r="AU111" s="215" t="s">
        <v>81</v>
      </c>
      <c r="AV111" s="12" t="s">
        <v>22</v>
      </c>
      <c r="AW111" s="12" t="s">
        <v>37</v>
      </c>
      <c r="AX111" s="12" t="s">
        <v>73</v>
      </c>
      <c r="AY111" s="215" t="s">
        <v>159</v>
      </c>
    </row>
    <row r="112" spans="2:65" s="1" customFormat="1" ht="22.5" customHeight="1">
      <c r="B112" s="34"/>
      <c r="C112" s="192" t="s">
        <v>241</v>
      </c>
      <c r="D112" s="192" t="s">
        <v>161</v>
      </c>
      <c r="E112" s="193" t="s">
        <v>2779</v>
      </c>
      <c r="F112" s="194" t="s">
        <v>2780</v>
      </c>
      <c r="G112" s="195" t="s">
        <v>275</v>
      </c>
      <c r="H112" s="196">
        <v>1</v>
      </c>
      <c r="I112" s="197"/>
      <c r="J112" s="198">
        <f>ROUND(I112*H112,2)</f>
        <v>0</v>
      </c>
      <c r="K112" s="194" t="s">
        <v>20</v>
      </c>
      <c r="L112" s="54"/>
      <c r="M112" s="199" t="s">
        <v>20</v>
      </c>
      <c r="N112" s="200" t="s">
        <v>44</v>
      </c>
      <c r="O112" s="35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17" t="s">
        <v>607</v>
      </c>
      <c r="AT112" s="17" t="s">
        <v>161</v>
      </c>
      <c r="AU112" s="17" t="s">
        <v>81</v>
      </c>
      <c r="AY112" s="17" t="s">
        <v>159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17" t="s">
        <v>22</v>
      </c>
      <c r="BK112" s="203">
        <f>ROUND(I112*H112,2)</f>
        <v>0</v>
      </c>
      <c r="BL112" s="17" t="s">
        <v>607</v>
      </c>
      <c r="BM112" s="17" t="s">
        <v>2781</v>
      </c>
    </row>
    <row r="113" spans="2:65" s="1" customFormat="1" ht="22.5" customHeight="1">
      <c r="B113" s="34"/>
      <c r="C113" s="228" t="s">
        <v>245</v>
      </c>
      <c r="D113" s="228" t="s">
        <v>209</v>
      </c>
      <c r="E113" s="229" t="s">
        <v>2782</v>
      </c>
      <c r="F113" s="230" t="s">
        <v>2783</v>
      </c>
      <c r="G113" s="231" t="s">
        <v>2540</v>
      </c>
      <c r="H113" s="232">
        <v>1</v>
      </c>
      <c r="I113" s="233"/>
      <c r="J113" s="234">
        <f>ROUND(I113*H113,2)</f>
        <v>0</v>
      </c>
      <c r="K113" s="230" t="s">
        <v>20</v>
      </c>
      <c r="L113" s="235"/>
      <c r="M113" s="236" t="s">
        <v>20</v>
      </c>
      <c r="N113" s="237" t="s">
        <v>44</v>
      </c>
      <c r="O113" s="35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17" t="s">
        <v>1073</v>
      </c>
      <c r="AT113" s="17" t="s">
        <v>209</v>
      </c>
      <c r="AU113" s="17" t="s">
        <v>81</v>
      </c>
      <c r="AY113" s="17" t="s">
        <v>159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17" t="s">
        <v>22</v>
      </c>
      <c r="BK113" s="203">
        <f>ROUND(I113*H113,2)</f>
        <v>0</v>
      </c>
      <c r="BL113" s="17" t="s">
        <v>1073</v>
      </c>
      <c r="BM113" s="17" t="s">
        <v>2784</v>
      </c>
    </row>
    <row r="114" spans="2:51" s="13" customFormat="1" ht="13.5">
      <c r="B114" s="216"/>
      <c r="C114" s="217"/>
      <c r="D114" s="206" t="s">
        <v>168</v>
      </c>
      <c r="E114" s="240" t="s">
        <v>20</v>
      </c>
      <c r="F114" s="238" t="s">
        <v>22</v>
      </c>
      <c r="G114" s="217"/>
      <c r="H114" s="239">
        <v>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168</v>
      </c>
      <c r="AU114" s="227" t="s">
        <v>81</v>
      </c>
      <c r="AV114" s="13" t="s">
        <v>81</v>
      </c>
      <c r="AW114" s="13" t="s">
        <v>37</v>
      </c>
      <c r="AX114" s="13" t="s">
        <v>22</v>
      </c>
      <c r="AY114" s="227" t="s">
        <v>159</v>
      </c>
    </row>
    <row r="115" spans="2:51" s="12" customFormat="1" ht="13.5">
      <c r="B115" s="204"/>
      <c r="C115" s="205"/>
      <c r="D115" s="218" t="s">
        <v>168</v>
      </c>
      <c r="E115" s="241" t="s">
        <v>20</v>
      </c>
      <c r="F115" s="242" t="s">
        <v>2778</v>
      </c>
      <c r="G115" s="205"/>
      <c r="H115" s="243" t="s">
        <v>20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168</v>
      </c>
      <c r="AU115" s="215" t="s">
        <v>81</v>
      </c>
      <c r="AV115" s="12" t="s">
        <v>22</v>
      </c>
      <c r="AW115" s="12" t="s">
        <v>37</v>
      </c>
      <c r="AX115" s="12" t="s">
        <v>73</v>
      </c>
      <c r="AY115" s="215" t="s">
        <v>159</v>
      </c>
    </row>
    <row r="116" spans="2:65" s="1" customFormat="1" ht="22.5" customHeight="1">
      <c r="B116" s="34"/>
      <c r="C116" s="192" t="s">
        <v>8</v>
      </c>
      <c r="D116" s="192" t="s">
        <v>161</v>
      </c>
      <c r="E116" s="193" t="s">
        <v>2785</v>
      </c>
      <c r="F116" s="194" t="s">
        <v>2786</v>
      </c>
      <c r="G116" s="195" t="s">
        <v>275</v>
      </c>
      <c r="H116" s="196">
        <v>123</v>
      </c>
      <c r="I116" s="197"/>
      <c r="J116" s="198">
        <f>ROUND(I116*H116,2)</f>
        <v>0</v>
      </c>
      <c r="K116" s="194" t="s">
        <v>20</v>
      </c>
      <c r="L116" s="54"/>
      <c r="M116" s="199" t="s">
        <v>20</v>
      </c>
      <c r="N116" s="200" t="s">
        <v>44</v>
      </c>
      <c r="O116" s="35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17" t="s">
        <v>607</v>
      </c>
      <c r="AT116" s="17" t="s">
        <v>161</v>
      </c>
      <c r="AU116" s="17" t="s">
        <v>81</v>
      </c>
      <c r="AY116" s="17" t="s">
        <v>159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17" t="s">
        <v>22</v>
      </c>
      <c r="BK116" s="203">
        <f>ROUND(I116*H116,2)</f>
        <v>0</v>
      </c>
      <c r="BL116" s="17" t="s">
        <v>607</v>
      </c>
      <c r="BM116" s="17" t="s">
        <v>2787</v>
      </c>
    </row>
    <row r="117" spans="2:65" s="1" customFormat="1" ht="22.5" customHeight="1">
      <c r="B117" s="34"/>
      <c r="C117" s="228" t="s">
        <v>255</v>
      </c>
      <c r="D117" s="228" t="s">
        <v>209</v>
      </c>
      <c r="E117" s="229" t="s">
        <v>2788</v>
      </c>
      <c r="F117" s="230" t="s">
        <v>2789</v>
      </c>
      <c r="G117" s="231" t="s">
        <v>2540</v>
      </c>
      <c r="H117" s="232">
        <v>123</v>
      </c>
      <c r="I117" s="233"/>
      <c r="J117" s="234">
        <f>ROUND(I117*H117,2)</f>
        <v>0</v>
      </c>
      <c r="K117" s="230" t="s">
        <v>20</v>
      </c>
      <c r="L117" s="235"/>
      <c r="M117" s="236" t="s">
        <v>20</v>
      </c>
      <c r="N117" s="237" t="s">
        <v>44</v>
      </c>
      <c r="O117" s="35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17" t="s">
        <v>1073</v>
      </c>
      <c r="AT117" s="17" t="s">
        <v>209</v>
      </c>
      <c r="AU117" s="17" t="s">
        <v>81</v>
      </c>
      <c r="AY117" s="17" t="s">
        <v>159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17" t="s">
        <v>22</v>
      </c>
      <c r="BK117" s="203">
        <f>ROUND(I117*H117,2)</f>
        <v>0</v>
      </c>
      <c r="BL117" s="17" t="s">
        <v>1073</v>
      </c>
      <c r="BM117" s="17" t="s">
        <v>2790</v>
      </c>
    </row>
    <row r="118" spans="2:51" s="13" customFormat="1" ht="13.5">
      <c r="B118" s="216"/>
      <c r="C118" s="217"/>
      <c r="D118" s="206" t="s">
        <v>168</v>
      </c>
      <c r="E118" s="240" t="s">
        <v>20</v>
      </c>
      <c r="F118" s="238" t="s">
        <v>1038</v>
      </c>
      <c r="G118" s="217"/>
      <c r="H118" s="239">
        <v>123</v>
      </c>
      <c r="I118" s="222"/>
      <c r="J118" s="217"/>
      <c r="K118" s="217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168</v>
      </c>
      <c r="AU118" s="227" t="s">
        <v>81</v>
      </c>
      <c r="AV118" s="13" t="s">
        <v>81</v>
      </c>
      <c r="AW118" s="13" t="s">
        <v>37</v>
      </c>
      <c r="AX118" s="13" t="s">
        <v>22</v>
      </c>
      <c r="AY118" s="227" t="s">
        <v>159</v>
      </c>
    </row>
    <row r="119" spans="2:51" s="12" customFormat="1" ht="13.5">
      <c r="B119" s="204"/>
      <c r="C119" s="205"/>
      <c r="D119" s="218" t="s">
        <v>168</v>
      </c>
      <c r="E119" s="241" t="s">
        <v>20</v>
      </c>
      <c r="F119" s="242" t="s">
        <v>2747</v>
      </c>
      <c r="G119" s="205"/>
      <c r="H119" s="243" t="s">
        <v>20</v>
      </c>
      <c r="I119" s="210"/>
      <c r="J119" s="205"/>
      <c r="K119" s="205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168</v>
      </c>
      <c r="AU119" s="215" t="s">
        <v>81</v>
      </c>
      <c r="AV119" s="12" t="s">
        <v>22</v>
      </c>
      <c r="AW119" s="12" t="s">
        <v>37</v>
      </c>
      <c r="AX119" s="12" t="s">
        <v>73</v>
      </c>
      <c r="AY119" s="215" t="s">
        <v>159</v>
      </c>
    </row>
    <row r="120" spans="2:65" s="1" customFormat="1" ht="22.5" customHeight="1">
      <c r="B120" s="34"/>
      <c r="C120" s="228" t="s">
        <v>259</v>
      </c>
      <c r="D120" s="228" t="s">
        <v>209</v>
      </c>
      <c r="E120" s="229" t="s">
        <v>2791</v>
      </c>
      <c r="F120" s="230" t="s">
        <v>2792</v>
      </c>
      <c r="G120" s="231" t="s">
        <v>2540</v>
      </c>
      <c r="H120" s="232">
        <v>123</v>
      </c>
      <c r="I120" s="233"/>
      <c r="J120" s="234">
        <f>ROUND(I120*H120,2)</f>
        <v>0</v>
      </c>
      <c r="K120" s="230" t="s">
        <v>20</v>
      </c>
      <c r="L120" s="235"/>
      <c r="M120" s="236" t="s">
        <v>20</v>
      </c>
      <c r="N120" s="237" t="s">
        <v>44</v>
      </c>
      <c r="O120" s="3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7" t="s">
        <v>1073</v>
      </c>
      <c r="AT120" s="17" t="s">
        <v>209</v>
      </c>
      <c r="AU120" s="17" t="s">
        <v>81</v>
      </c>
      <c r="AY120" s="17" t="s">
        <v>159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7" t="s">
        <v>22</v>
      </c>
      <c r="BK120" s="203">
        <f>ROUND(I120*H120,2)</f>
        <v>0</v>
      </c>
      <c r="BL120" s="17" t="s">
        <v>1073</v>
      </c>
      <c r="BM120" s="17" t="s">
        <v>2793</v>
      </c>
    </row>
    <row r="121" spans="2:51" s="13" customFormat="1" ht="13.5">
      <c r="B121" s="216"/>
      <c r="C121" s="217"/>
      <c r="D121" s="206" t="s">
        <v>168</v>
      </c>
      <c r="E121" s="240" t="s">
        <v>20</v>
      </c>
      <c r="F121" s="238" t="s">
        <v>1038</v>
      </c>
      <c r="G121" s="217"/>
      <c r="H121" s="239">
        <v>123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168</v>
      </c>
      <c r="AU121" s="227" t="s">
        <v>81</v>
      </c>
      <c r="AV121" s="13" t="s">
        <v>81</v>
      </c>
      <c r="AW121" s="13" t="s">
        <v>37</v>
      </c>
      <c r="AX121" s="13" t="s">
        <v>22</v>
      </c>
      <c r="AY121" s="227" t="s">
        <v>159</v>
      </c>
    </row>
    <row r="122" spans="2:51" s="12" customFormat="1" ht="13.5">
      <c r="B122" s="204"/>
      <c r="C122" s="205"/>
      <c r="D122" s="218" t="s">
        <v>168</v>
      </c>
      <c r="E122" s="241" t="s">
        <v>20</v>
      </c>
      <c r="F122" s="242" t="s">
        <v>2747</v>
      </c>
      <c r="G122" s="205"/>
      <c r="H122" s="243" t="s">
        <v>20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168</v>
      </c>
      <c r="AU122" s="215" t="s">
        <v>81</v>
      </c>
      <c r="AV122" s="12" t="s">
        <v>22</v>
      </c>
      <c r="AW122" s="12" t="s">
        <v>37</v>
      </c>
      <c r="AX122" s="12" t="s">
        <v>73</v>
      </c>
      <c r="AY122" s="215" t="s">
        <v>159</v>
      </c>
    </row>
    <row r="123" spans="2:65" s="1" customFormat="1" ht="22.5" customHeight="1">
      <c r="B123" s="34"/>
      <c r="C123" s="192" t="s">
        <v>265</v>
      </c>
      <c r="D123" s="192" t="s">
        <v>161</v>
      </c>
      <c r="E123" s="193" t="s">
        <v>2794</v>
      </c>
      <c r="F123" s="194" t="s">
        <v>2795</v>
      </c>
      <c r="G123" s="195" t="s">
        <v>275</v>
      </c>
      <c r="H123" s="196">
        <v>51</v>
      </c>
      <c r="I123" s="197"/>
      <c r="J123" s="198">
        <f>ROUND(I123*H123,2)</f>
        <v>0</v>
      </c>
      <c r="K123" s="194" t="s">
        <v>20</v>
      </c>
      <c r="L123" s="54"/>
      <c r="M123" s="199" t="s">
        <v>20</v>
      </c>
      <c r="N123" s="200" t="s">
        <v>44</v>
      </c>
      <c r="O123" s="35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17" t="s">
        <v>607</v>
      </c>
      <c r="AT123" s="17" t="s">
        <v>161</v>
      </c>
      <c r="AU123" s="17" t="s">
        <v>81</v>
      </c>
      <c r="AY123" s="17" t="s">
        <v>159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22</v>
      </c>
      <c r="BK123" s="203">
        <f>ROUND(I123*H123,2)</f>
        <v>0</v>
      </c>
      <c r="BL123" s="17" t="s">
        <v>607</v>
      </c>
      <c r="BM123" s="17" t="s">
        <v>2796</v>
      </c>
    </row>
    <row r="124" spans="2:65" s="1" customFormat="1" ht="22.5" customHeight="1">
      <c r="B124" s="34"/>
      <c r="C124" s="228" t="s">
        <v>272</v>
      </c>
      <c r="D124" s="228" t="s">
        <v>209</v>
      </c>
      <c r="E124" s="229" t="s">
        <v>2797</v>
      </c>
      <c r="F124" s="230" t="s">
        <v>2798</v>
      </c>
      <c r="G124" s="231" t="s">
        <v>2540</v>
      </c>
      <c r="H124" s="232">
        <v>51</v>
      </c>
      <c r="I124" s="233"/>
      <c r="J124" s="234">
        <f>ROUND(I124*H124,2)</f>
        <v>0</v>
      </c>
      <c r="K124" s="230" t="s">
        <v>20</v>
      </c>
      <c r="L124" s="235"/>
      <c r="M124" s="236" t="s">
        <v>20</v>
      </c>
      <c r="N124" s="237" t="s">
        <v>44</v>
      </c>
      <c r="O124" s="35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17" t="s">
        <v>1993</v>
      </c>
      <c r="AT124" s="17" t="s">
        <v>209</v>
      </c>
      <c r="AU124" s="17" t="s">
        <v>81</v>
      </c>
      <c r="AY124" s="17" t="s">
        <v>159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22</v>
      </c>
      <c r="BK124" s="203">
        <f>ROUND(I124*H124,2)</f>
        <v>0</v>
      </c>
      <c r="BL124" s="17" t="s">
        <v>607</v>
      </c>
      <c r="BM124" s="17" t="s">
        <v>2799</v>
      </c>
    </row>
    <row r="125" spans="2:51" s="13" customFormat="1" ht="13.5">
      <c r="B125" s="216"/>
      <c r="C125" s="217"/>
      <c r="D125" s="206" t="s">
        <v>168</v>
      </c>
      <c r="E125" s="240" t="s">
        <v>20</v>
      </c>
      <c r="F125" s="238" t="s">
        <v>520</v>
      </c>
      <c r="G125" s="217"/>
      <c r="H125" s="239">
        <v>51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168</v>
      </c>
      <c r="AU125" s="227" t="s">
        <v>81</v>
      </c>
      <c r="AV125" s="13" t="s">
        <v>81</v>
      </c>
      <c r="AW125" s="13" t="s">
        <v>37</v>
      </c>
      <c r="AX125" s="13" t="s">
        <v>22</v>
      </c>
      <c r="AY125" s="227" t="s">
        <v>159</v>
      </c>
    </row>
    <row r="126" spans="2:51" s="12" customFormat="1" ht="13.5">
      <c r="B126" s="204"/>
      <c r="C126" s="205"/>
      <c r="D126" s="218" t="s">
        <v>168</v>
      </c>
      <c r="E126" s="241" t="s">
        <v>20</v>
      </c>
      <c r="F126" s="242" t="s">
        <v>2778</v>
      </c>
      <c r="G126" s="205"/>
      <c r="H126" s="243" t="s">
        <v>20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168</v>
      </c>
      <c r="AU126" s="215" t="s">
        <v>81</v>
      </c>
      <c r="AV126" s="12" t="s">
        <v>22</v>
      </c>
      <c r="AW126" s="12" t="s">
        <v>37</v>
      </c>
      <c r="AX126" s="12" t="s">
        <v>73</v>
      </c>
      <c r="AY126" s="215" t="s">
        <v>159</v>
      </c>
    </row>
    <row r="127" spans="2:65" s="1" customFormat="1" ht="22.5" customHeight="1">
      <c r="B127" s="34"/>
      <c r="C127" s="228" t="s">
        <v>279</v>
      </c>
      <c r="D127" s="228" t="s">
        <v>209</v>
      </c>
      <c r="E127" s="229" t="s">
        <v>2791</v>
      </c>
      <c r="F127" s="230" t="s">
        <v>2792</v>
      </c>
      <c r="G127" s="231" t="s">
        <v>2540</v>
      </c>
      <c r="H127" s="232">
        <v>51</v>
      </c>
      <c r="I127" s="233"/>
      <c r="J127" s="234">
        <f>ROUND(I127*H127,2)</f>
        <v>0</v>
      </c>
      <c r="K127" s="230" t="s">
        <v>20</v>
      </c>
      <c r="L127" s="235"/>
      <c r="M127" s="236" t="s">
        <v>20</v>
      </c>
      <c r="N127" s="237" t="s">
        <v>44</v>
      </c>
      <c r="O127" s="35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17" t="s">
        <v>1073</v>
      </c>
      <c r="AT127" s="17" t="s">
        <v>209</v>
      </c>
      <c r="AU127" s="17" t="s">
        <v>81</v>
      </c>
      <c r="AY127" s="17" t="s">
        <v>159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22</v>
      </c>
      <c r="BK127" s="203">
        <f>ROUND(I127*H127,2)</f>
        <v>0</v>
      </c>
      <c r="BL127" s="17" t="s">
        <v>1073</v>
      </c>
      <c r="BM127" s="17" t="s">
        <v>2800</v>
      </c>
    </row>
    <row r="128" spans="2:51" s="13" customFormat="1" ht="13.5">
      <c r="B128" s="216"/>
      <c r="C128" s="217"/>
      <c r="D128" s="206" t="s">
        <v>168</v>
      </c>
      <c r="E128" s="240" t="s">
        <v>20</v>
      </c>
      <c r="F128" s="238" t="s">
        <v>520</v>
      </c>
      <c r="G128" s="217"/>
      <c r="H128" s="239">
        <v>51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168</v>
      </c>
      <c r="AU128" s="227" t="s">
        <v>81</v>
      </c>
      <c r="AV128" s="13" t="s">
        <v>81</v>
      </c>
      <c r="AW128" s="13" t="s">
        <v>37</v>
      </c>
      <c r="AX128" s="13" t="s">
        <v>22</v>
      </c>
      <c r="AY128" s="227" t="s">
        <v>159</v>
      </c>
    </row>
    <row r="129" spans="2:51" s="12" customFormat="1" ht="13.5">
      <c r="B129" s="204"/>
      <c r="C129" s="205"/>
      <c r="D129" s="218" t="s">
        <v>168</v>
      </c>
      <c r="E129" s="241" t="s">
        <v>20</v>
      </c>
      <c r="F129" s="242" t="s">
        <v>2778</v>
      </c>
      <c r="G129" s="205"/>
      <c r="H129" s="243" t="s">
        <v>20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168</v>
      </c>
      <c r="AU129" s="215" t="s">
        <v>81</v>
      </c>
      <c r="AV129" s="12" t="s">
        <v>22</v>
      </c>
      <c r="AW129" s="12" t="s">
        <v>37</v>
      </c>
      <c r="AX129" s="12" t="s">
        <v>73</v>
      </c>
      <c r="AY129" s="215" t="s">
        <v>159</v>
      </c>
    </row>
    <row r="130" spans="2:65" s="1" customFormat="1" ht="31.5" customHeight="1">
      <c r="B130" s="34"/>
      <c r="C130" s="192" t="s">
        <v>7</v>
      </c>
      <c r="D130" s="192" t="s">
        <v>161</v>
      </c>
      <c r="E130" s="193" t="s">
        <v>2801</v>
      </c>
      <c r="F130" s="194" t="s">
        <v>2802</v>
      </c>
      <c r="G130" s="195" t="s">
        <v>489</v>
      </c>
      <c r="H130" s="196">
        <v>8</v>
      </c>
      <c r="I130" s="197"/>
      <c r="J130" s="198">
        <f>ROUND(I130*H130,2)</f>
        <v>0</v>
      </c>
      <c r="K130" s="194" t="s">
        <v>165</v>
      </c>
      <c r="L130" s="54"/>
      <c r="M130" s="199" t="s">
        <v>20</v>
      </c>
      <c r="N130" s="200" t="s">
        <v>44</v>
      </c>
      <c r="O130" s="35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17" t="s">
        <v>607</v>
      </c>
      <c r="AT130" s="17" t="s">
        <v>161</v>
      </c>
      <c r="AU130" s="17" t="s">
        <v>81</v>
      </c>
      <c r="AY130" s="17" t="s">
        <v>159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22</v>
      </c>
      <c r="BK130" s="203">
        <f>ROUND(I130*H130,2)</f>
        <v>0</v>
      </c>
      <c r="BL130" s="17" t="s">
        <v>607</v>
      </c>
      <c r="BM130" s="17" t="s">
        <v>2803</v>
      </c>
    </row>
    <row r="131" spans="2:65" s="1" customFormat="1" ht="22.5" customHeight="1">
      <c r="B131" s="34"/>
      <c r="C131" s="228" t="s">
        <v>288</v>
      </c>
      <c r="D131" s="228" t="s">
        <v>209</v>
      </c>
      <c r="E131" s="229" t="s">
        <v>2804</v>
      </c>
      <c r="F131" s="230" t="s">
        <v>2805</v>
      </c>
      <c r="G131" s="231" t="s">
        <v>489</v>
      </c>
      <c r="H131" s="232">
        <v>8</v>
      </c>
      <c r="I131" s="233"/>
      <c r="J131" s="234">
        <f>ROUND(I131*H131,2)</f>
        <v>0</v>
      </c>
      <c r="K131" s="230" t="s">
        <v>165</v>
      </c>
      <c r="L131" s="235"/>
      <c r="M131" s="236" t="s">
        <v>20</v>
      </c>
      <c r="N131" s="237" t="s">
        <v>44</v>
      </c>
      <c r="O131" s="35"/>
      <c r="P131" s="201">
        <f>O131*H131</f>
        <v>0</v>
      </c>
      <c r="Q131" s="201">
        <v>9.7E-05</v>
      </c>
      <c r="R131" s="201">
        <f>Q131*H131</f>
        <v>0.000776</v>
      </c>
      <c r="S131" s="201">
        <v>0</v>
      </c>
      <c r="T131" s="202">
        <f>S131*H131</f>
        <v>0</v>
      </c>
      <c r="AR131" s="17" t="s">
        <v>1073</v>
      </c>
      <c r="AT131" s="17" t="s">
        <v>209</v>
      </c>
      <c r="AU131" s="17" t="s">
        <v>81</v>
      </c>
      <c r="AY131" s="17" t="s">
        <v>159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22</v>
      </c>
      <c r="BK131" s="203">
        <f>ROUND(I131*H131,2)</f>
        <v>0</v>
      </c>
      <c r="BL131" s="17" t="s">
        <v>1073</v>
      </c>
      <c r="BM131" s="17" t="s">
        <v>2806</v>
      </c>
    </row>
    <row r="132" spans="2:51" s="13" customFormat="1" ht="13.5">
      <c r="B132" s="216"/>
      <c r="C132" s="217"/>
      <c r="D132" s="206" t="s">
        <v>168</v>
      </c>
      <c r="E132" s="240" t="s">
        <v>20</v>
      </c>
      <c r="F132" s="238" t="s">
        <v>201</v>
      </c>
      <c r="G132" s="217"/>
      <c r="H132" s="239">
        <v>8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168</v>
      </c>
      <c r="AU132" s="227" t="s">
        <v>81</v>
      </c>
      <c r="AV132" s="13" t="s">
        <v>81</v>
      </c>
      <c r="AW132" s="13" t="s">
        <v>37</v>
      </c>
      <c r="AX132" s="13" t="s">
        <v>22</v>
      </c>
      <c r="AY132" s="227" t="s">
        <v>159</v>
      </c>
    </row>
    <row r="133" spans="2:51" s="12" customFormat="1" ht="13.5">
      <c r="B133" s="204"/>
      <c r="C133" s="205"/>
      <c r="D133" s="218" t="s">
        <v>168</v>
      </c>
      <c r="E133" s="241" t="s">
        <v>20</v>
      </c>
      <c r="F133" s="242" t="s">
        <v>2807</v>
      </c>
      <c r="G133" s="205"/>
      <c r="H133" s="243" t="s">
        <v>20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168</v>
      </c>
      <c r="AU133" s="215" t="s">
        <v>81</v>
      </c>
      <c r="AV133" s="12" t="s">
        <v>22</v>
      </c>
      <c r="AW133" s="12" t="s">
        <v>37</v>
      </c>
      <c r="AX133" s="12" t="s">
        <v>73</v>
      </c>
      <c r="AY133" s="215" t="s">
        <v>159</v>
      </c>
    </row>
    <row r="134" spans="2:65" s="1" customFormat="1" ht="31.5" customHeight="1">
      <c r="B134" s="34"/>
      <c r="C134" s="192" t="s">
        <v>300</v>
      </c>
      <c r="D134" s="192" t="s">
        <v>161</v>
      </c>
      <c r="E134" s="193" t="s">
        <v>2808</v>
      </c>
      <c r="F134" s="194" t="s">
        <v>2809</v>
      </c>
      <c r="G134" s="195" t="s">
        <v>489</v>
      </c>
      <c r="H134" s="196">
        <v>41</v>
      </c>
      <c r="I134" s="197"/>
      <c r="J134" s="198">
        <f>ROUND(I134*H134,2)</f>
        <v>0</v>
      </c>
      <c r="K134" s="194" t="s">
        <v>165</v>
      </c>
      <c r="L134" s="54"/>
      <c r="M134" s="199" t="s">
        <v>20</v>
      </c>
      <c r="N134" s="200" t="s">
        <v>44</v>
      </c>
      <c r="O134" s="35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17" t="s">
        <v>607</v>
      </c>
      <c r="AT134" s="17" t="s">
        <v>161</v>
      </c>
      <c r="AU134" s="17" t="s">
        <v>81</v>
      </c>
      <c r="AY134" s="17" t="s">
        <v>159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22</v>
      </c>
      <c r="BK134" s="203">
        <f>ROUND(I134*H134,2)</f>
        <v>0</v>
      </c>
      <c r="BL134" s="17" t="s">
        <v>607</v>
      </c>
      <c r="BM134" s="17" t="s">
        <v>2810</v>
      </c>
    </row>
    <row r="135" spans="2:65" s="1" customFormat="1" ht="22.5" customHeight="1">
      <c r="B135" s="34"/>
      <c r="C135" s="228" t="s">
        <v>310</v>
      </c>
      <c r="D135" s="228" t="s">
        <v>209</v>
      </c>
      <c r="E135" s="229" t="s">
        <v>2811</v>
      </c>
      <c r="F135" s="230" t="s">
        <v>2812</v>
      </c>
      <c r="G135" s="231" t="s">
        <v>489</v>
      </c>
      <c r="H135" s="232">
        <v>41</v>
      </c>
      <c r="I135" s="233"/>
      <c r="J135" s="234">
        <f>ROUND(I135*H135,2)</f>
        <v>0</v>
      </c>
      <c r="K135" s="230" t="s">
        <v>165</v>
      </c>
      <c r="L135" s="235"/>
      <c r="M135" s="236" t="s">
        <v>20</v>
      </c>
      <c r="N135" s="237" t="s">
        <v>44</v>
      </c>
      <c r="O135" s="35"/>
      <c r="P135" s="201">
        <f>O135*H135</f>
        <v>0</v>
      </c>
      <c r="Q135" s="201">
        <v>0.000117</v>
      </c>
      <c r="R135" s="201">
        <f>Q135*H135</f>
        <v>0.004797</v>
      </c>
      <c r="S135" s="201">
        <v>0</v>
      </c>
      <c r="T135" s="202">
        <f>S135*H135</f>
        <v>0</v>
      </c>
      <c r="AR135" s="17" t="s">
        <v>1073</v>
      </c>
      <c r="AT135" s="17" t="s">
        <v>209</v>
      </c>
      <c r="AU135" s="17" t="s">
        <v>81</v>
      </c>
      <c r="AY135" s="17" t="s">
        <v>159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22</v>
      </c>
      <c r="BK135" s="203">
        <f>ROUND(I135*H135,2)</f>
        <v>0</v>
      </c>
      <c r="BL135" s="17" t="s">
        <v>1073</v>
      </c>
      <c r="BM135" s="17" t="s">
        <v>2813</v>
      </c>
    </row>
    <row r="136" spans="2:51" s="13" customFormat="1" ht="13.5">
      <c r="B136" s="216"/>
      <c r="C136" s="217"/>
      <c r="D136" s="206" t="s">
        <v>168</v>
      </c>
      <c r="E136" s="240" t="s">
        <v>20</v>
      </c>
      <c r="F136" s="238" t="s">
        <v>437</v>
      </c>
      <c r="G136" s="217"/>
      <c r="H136" s="239">
        <v>41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168</v>
      </c>
      <c r="AU136" s="227" t="s">
        <v>81</v>
      </c>
      <c r="AV136" s="13" t="s">
        <v>81</v>
      </c>
      <c r="AW136" s="13" t="s">
        <v>37</v>
      </c>
      <c r="AX136" s="13" t="s">
        <v>22</v>
      </c>
      <c r="AY136" s="227" t="s">
        <v>159</v>
      </c>
    </row>
    <row r="137" spans="2:51" s="12" customFormat="1" ht="13.5">
      <c r="B137" s="204"/>
      <c r="C137" s="205"/>
      <c r="D137" s="218" t="s">
        <v>168</v>
      </c>
      <c r="E137" s="241" t="s">
        <v>20</v>
      </c>
      <c r="F137" s="242" t="s">
        <v>2747</v>
      </c>
      <c r="G137" s="205"/>
      <c r="H137" s="243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65" s="1" customFormat="1" ht="22.5" customHeight="1">
      <c r="B138" s="34"/>
      <c r="C138" s="192" t="s">
        <v>324</v>
      </c>
      <c r="D138" s="192" t="s">
        <v>161</v>
      </c>
      <c r="E138" s="193" t="s">
        <v>2814</v>
      </c>
      <c r="F138" s="194" t="s">
        <v>2815</v>
      </c>
      <c r="G138" s="195" t="s">
        <v>489</v>
      </c>
      <c r="H138" s="196">
        <v>16</v>
      </c>
      <c r="I138" s="197"/>
      <c r="J138" s="198">
        <f>ROUND(I138*H138,2)</f>
        <v>0</v>
      </c>
      <c r="K138" s="194" t="s">
        <v>165</v>
      </c>
      <c r="L138" s="54"/>
      <c r="M138" s="199" t="s">
        <v>20</v>
      </c>
      <c r="N138" s="200" t="s">
        <v>44</v>
      </c>
      <c r="O138" s="35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17" t="s">
        <v>607</v>
      </c>
      <c r="AT138" s="17" t="s">
        <v>161</v>
      </c>
      <c r="AU138" s="17" t="s">
        <v>81</v>
      </c>
      <c r="AY138" s="17" t="s">
        <v>159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22</v>
      </c>
      <c r="BK138" s="203">
        <f>ROUND(I138*H138,2)</f>
        <v>0</v>
      </c>
      <c r="BL138" s="17" t="s">
        <v>607</v>
      </c>
      <c r="BM138" s="17" t="s">
        <v>2816</v>
      </c>
    </row>
    <row r="139" spans="2:65" s="1" customFormat="1" ht="22.5" customHeight="1">
      <c r="B139" s="34"/>
      <c r="C139" s="228" t="s">
        <v>331</v>
      </c>
      <c r="D139" s="228" t="s">
        <v>209</v>
      </c>
      <c r="E139" s="229" t="s">
        <v>2817</v>
      </c>
      <c r="F139" s="230" t="s">
        <v>2818</v>
      </c>
      <c r="G139" s="231" t="s">
        <v>489</v>
      </c>
      <c r="H139" s="232">
        <v>16</v>
      </c>
      <c r="I139" s="233"/>
      <c r="J139" s="234">
        <f>ROUND(I139*H139,2)</f>
        <v>0</v>
      </c>
      <c r="K139" s="230" t="s">
        <v>165</v>
      </c>
      <c r="L139" s="235"/>
      <c r="M139" s="236" t="s">
        <v>20</v>
      </c>
      <c r="N139" s="237" t="s">
        <v>44</v>
      </c>
      <c r="O139" s="35"/>
      <c r="P139" s="201">
        <f>O139*H139</f>
        <v>0</v>
      </c>
      <c r="Q139" s="201">
        <v>0.000267</v>
      </c>
      <c r="R139" s="201">
        <f>Q139*H139</f>
        <v>0.004272</v>
      </c>
      <c r="S139" s="201">
        <v>0</v>
      </c>
      <c r="T139" s="202">
        <f>S139*H139</f>
        <v>0</v>
      </c>
      <c r="AR139" s="17" t="s">
        <v>1073</v>
      </c>
      <c r="AT139" s="17" t="s">
        <v>209</v>
      </c>
      <c r="AU139" s="17" t="s">
        <v>81</v>
      </c>
      <c r="AY139" s="17" t="s">
        <v>159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22</v>
      </c>
      <c r="BK139" s="203">
        <f>ROUND(I139*H139,2)</f>
        <v>0</v>
      </c>
      <c r="BL139" s="17" t="s">
        <v>1073</v>
      </c>
      <c r="BM139" s="17" t="s">
        <v>2819</v>
      </c>
    </row>
    <row r="140" spans="2:51" s="13" customFormat="1" ht="13.5">
      <c r="B140" s="216"/>
      <c r="C140" s="217"/>
      <c r="D140" s="206" t="s">
        <v>168</v>
      </c>
      <c r="E140" s="240" t="s">
        <v>20</v>
      </c>
      <c r="F140" s="238" t="s">
        <v>255</v>
      </c>
      <c r="G140" s="217"/>
      <c r="H140" s="239">
        <v>16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168</v>
      </c>
      <c r="AU140" s="227" t="s">
        <v>81</v>
      </c>
      <c r="AV140" s="13" t="s">
        <v>81</v>
      </c>
      <c r="AW140" s="13" t="s">
        <v>37</v>
      </c>
      <c r="AX140" s="13" t="s">
        <v>22</v>
      </c>
      <c r="AY140" s="227" t="s">
        <v>159</v>
      </c>
    </row>
    <row r="141" spans="2:51" s="12" customFormat="1" ht="13.5">
      <c r="B141" s="204"/>
      <c r="C141" s="205"/>
      <c r="D141" s="218" t="s">
        <v>168</v>
      </c>
      <c r="E141" s="241" t="s">
        <v>20</v>
      </c>
      <c r="F141" s="242" t="s">
        <v>2778</v>
      </c>
      <c r="G141" s="205"/>
      <c r="H141" s="243" t="s">
        <v>20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168</v>
      </c>
      <c r="AU141" s="215" t="s">
        <v>81</v>
      </c>
      <c r="AV141" s="12" t="s">
        <v>22</v>
      </c>
      <c r="AW141" s="12" t="s">
        <v>37</v>
      </c>
      <c r="AX141" s="12" t="s">
        <v>73</v>
      </c>
      <c r="AY141" s="215" t="s">
        <v>159</v>
      </c>
    </row>
    <row r="142" spans="2:65" s="1" customFormat="1" ht="31.5" customHeight="1">
      <c r="B142" s="34"/>
      <c r="C142" s="192" t="s">
        <v>214</v>
      </c>
      <c r="D142" s="192" t="s">
        <v>161</v>
      </c>
      <c r="E142" s="193" t="s">
        <v>2801</v>
      </c>
      <c r="F142" s="194" t="s">
        <v>2802</v>
      </c>
      <c r="G142" s="195" t="s">
        <v>489</v>
      </c>
      <c r="H142" s="196">
        <v>16</v>
      </c>
      <c r="I142" s="197"/>
      <c r="J142" s="198">
        <f>ROUND(I142*H142,2)</f>
        <v>0</v>
      </c>
      <c r="K142" s="194" t="s">
        <v>165</v>
      </c>
      <c r="L142" s="54"/>
      <c r="M142" s="199" t="s">
        <v>20</v>
      </c>
      <c r="N142" s="200" t="s">
        <v>44</v>
      </c>
      <c r="O142" s="35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17" t="s">
        <v>607</v>
      </c>
      <c r="AT142" s="17" t="s">
        <v>161</v>
      </c>
      <c r="AU142" s="17" t="s">
        <v>81</v>
      </c>
      <c r="AY142" s="17" t="s">
        <v>159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22</v>
      </c>
      <c r="BK142" s="203">
        <f>ROUND(I142*H142,2)</f>
        <v>0</v>
      </c>
      <c r="BL142" s="17" t="s">
        <v>607</v>
      </c>
      <c r="BM142" s="17" t="s">
        <v>2820</v>
      </c>
    </row>
    <row r="143" spans="2:65" s="1" customFormat="1" ht="22.5" customHeight="1">
      <c r="B143" s="34"/>
      <c r="C143" s="228" t="s">
        <v>344</v>
      </c>
      <c r="D143" s="228" t="s">
        <v>209</v>
      </c>
      <c r="E143" s="229" t="s">
        <v>2821</v>
      </c>
      <c r="F143" s="230" t="s">
        <v>2822</v>
      </c>
      <c r="G143" s="231" t="s">
        <v>489</v>
      </c>
      <c r="H143" s="232">
        <v>16</v>
      </c>
      <c r="I143" s="233"/>
      <c r="J143" s="234">
        <f>ROUND(I143*H143,2)</f>
        <v>0</v>
      </c>
      <c r="K143" s="230" t="s">
        <v>20</v>
      </c>
      <c r="L143" s="235"/>
      <c r="M143" s="236" t="s">
        <v>20</v>
      </c>
      <c r="N143" s="237" t="s">
        <v>44</v>
      </c>
      <c r="O143" s="35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17" t="s">
        <v>1073</v>
      </c>
      <c r="AT143" s="17" t="s">
        <v>209</v>
      </c>
      <c r="AU143" s="17" t="s">
        <v>81</v>
      </c>
      <c r="AY143" s="17" t="s">
        <v>159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22</v>
      </c>
      <c r="BK143" s="203">
        <f>ROUND(I143*H143,2)</f>
        <v>0</v>
      </c>
      <c r="BL143" s="17" t="s">
        <v>1073</v>
      </c>
      <c r="BM143" s="17" t="s">
        <v>2823</v>
      </c>
    </row>
    <row r="144" spans="2:51" s="13" customFormat="1" ht="13.5">
      <c r="B144" s="216"/>
      <c r="C144" s="217"/>
      <c r="D144" s="206" t="s">
        <v>168</v>
      </c>
      <c r="E144" s="240" t="s">
        <v>20</v>
      </c>
      <c r="F144" s="238" t="s">
        <v>255</v>
      </c>
      <c r="G144" s="217"/>
      <c r="H144" s="239">
        <v>16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168</v>
      </c>
      <c r="AU144" s="227" t="s">
        <v>81</v>
      </c>
      <c r="AV144" s="13" t="s">
        <v>81</v>
      </c>
      <c r="AW144" s="13" t="s">
        <v>37</v>
      </c>
      <c r="AX144" s="13" t="s">
        <v>22</v>
      </c>
      <c r="AY144" s="227" t="s">
        <v>159</v>
      </c>
    </row>
    <row r="145" spans="2:51" s="12" customFormat="1" ht="13.5">
      <c r="B145" s="204"/>
      <c r="C145" s="205"/>
      <c r="D145" s="218" t="s">
        <v>168</v>
      </c>
      <c r="E145" s="241" t="s">
        <v>20</v>
      </c>
      <c r="F145" s="242" t="s">
        <v>2747</v>
      </c>
      <c r="G145" s="205"/>
      <c r="H145" s="243" t="s">
        <v>20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168</v>
      </c>
      <c r="AU145" s="215" t="s">
        <v>81</v>
      </c>
      <c r="AV145" s="12" t="s">
        <v>22</v>
      </c>
      <c r="AW145" s="12" t="s">
        <v>37</v>
      </c>
      <c r="AX145" s="12" t="s">
        <v>73</v>
      </c>
      <c r="AY145" s="215" t="s">
        <v>159</v>
      </c>
    </row>
    <row r="146" spans="2:65" s="1" customFormat="1" ht="31.5" customHeight="1">
      <c r="B146" s="34"/>
      <c r="C146" s="192" t="s">
        <v>351</v>
      </c>
      <c r="D146" s="192" t="s">
        <v>161</v>
      </c>
      <c r="E146" s="193" t="s">
        <v>2808</v>
      </c>
      <c r="F146" s="194" t="s">
        <v>2809</v>
      </c>
      <c r="G146" s="195" t="s">
        <v>489</v>
      </c>
      <c r="H146" s="196">
        <v>176</v>
      </c>
      <c r="I146" s="197"/>
      <c r="J146" s="198">
        <f>ROUND(I146*H146,2)</f>
        <v>0</v>
      </c>
      <c r="K146" s="194" t="s">
        <v>165</v>
      </c>
      <c r="L146" s="54"/>
      <c r="M146" s="199" t="s">
        <v>20</v>
      </c>
      <c r="N146" s="200" t="s">
        <v>44</v>
      </c>
      <c r="O146" s="35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17" t="s">
        <v>607</v>
      </c>
      <c r="AT146" s="17" t="s">
        <v>161</v>
      </c>
      <c r="AU146" s="17" t="s">
        <v>81</v>
      </c>
      <c r="AY146" s="17" t="s">
        <v>159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22</v>
      </c>
      <c r="BK146" s="203">
        <f>ROUND(I146*H146,2)</f>
        <v>0</v>
      </c>
      <c r="BL146" s="17" t="s">
        <v>607</v>
      </c>
      <c r="BM146" s="17" t="s">
        <v>2824</v>
      </c>
    </row>
    <row r="147" spans="2:65" s="1" customFormat="1" ht="22.5" customHeight="1">
      <c r="B147" s="34"/>
      <c r="C147" s="228" t="s">
        <v>361</v>
      </c>
      <c r="D147" s="228" t="s">
        <v>209</v>
      </c>
      <c r="E147" s="229" t="s">
        <v>2825</v>
      </c>
      <c r="F147" s="230" t="s">
        <v>2826</v>
      </c>
      <c r="G147" s="231" t="s">
        <v>489</v>
      </c>
      <c r="H147" s="232">
        <v>176</v>
      </c>
      <c r="I147" s="233"/>
      <c r="J147" s="234">
        <f>ROUND(I147*H147,2)</f>
        <v>0</v>
      </c>
      <c r="K147" s="230" t="s">
        <v>20</v>
      </c>
      <c r="L147" s="235"/>
      <c r="M147" s="236" t="s">
        <v>20</v>
      </c>
      <c r="N147" s="237" t="s">
        <v>44</v>
      </c>
      <c r="O147" s="35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17" t="s">
        <v>1073</v>
      </c>
      <c r="AT147" s="17" t="s">
        <v>209</v>
      </c>
      <c r="AU147" s="17" t="s">
        <v>81</v>
      </c>
      <c r="AY147" s="17" t="s">
        <v>159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22</v>
      </c>
      <c r="BK147" s="203">
        <f>ROUND(I147*H147,2)</f>
        <v>0</v>
      </c>
      <c r="BL147" s="17" t="s">
        <v>1073</v>
      </c>
      <c r="BM147" s="17" t="s">
        <v>2827</v>
      </c>
    </row>
    <row r="148" spans="2:51" s="13" customFormat="1" ht="13.5">
      <c r="B148" s="216"/>
      <c r="C148" s="217"/>
      <c r="D148" s="206" t="s">
        <v>168</v>
      </c>
      <c r="E148" s="240" t="s">
        <v>20</v>
      </c>
      <c r="F148" s="238" t="s">
        <v>1433</v>
      </c>
      <c r="G148" s="217"/>
      <c r="H148" s="239">
        <v>176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168</v>
      </c>
      <c r="AU148" s="227" t="s">
        <v>81</v>
      </c>
      <c r="AV148" s="13" t="s">
        <v>81</v>
      </c>
      <c r="AW148" s="13" t="s">
        <v>37</v>
      </c>
      <c r="AX148" s="13" t="s">
        <v>22</v>
      </c>
      <c r="AY148" s="227" t="s">
        <v>159</v>
      </c>
    </row>
    <row r="149" spans="2:51" s="12" customFormat="1" ht="13.5">
      <c r="B149" s="204"/>
      <c r="C149" s="205"/>
      <c r="D149" s="218" t="s">
        <v>168</v>
      </c>
      <c r="E149" s="241" t="s">
        <v>20</v>
      </c>
      <c r="F149" s="242" t="s">
        <v>2747</v>
      </c>
      <c r="G149" s="205"/>
      <c r="H149" s="243" t="s">
        <v>20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168</v>
      </c>
      <c r="AU149" s="215" t="s">
        <v>81</v>
      </c>
      <c r="AV149" s="12" t="s">
        <v>22</v>
      </c>
      <c r="AW149" s="12" t="s">
        <v>37</v>
      </c>
      <c r="AX149" s="12" t="s">
        <v>73</v>
      </c>
      <c r="AY149" s="215" t="s">
        <v>159</v>
      </c>
    </row>
    <row r="150" spans="2:65" s="1" customFormat="1" ht="31.5" customHeight="1">
      <c r="B150" s="34"/>
      <c r="C150" s="192" t="s">
        <v>366</v>
      </c>
      <c r="D150" s="192" t="s">
        <v>161</v>
      </c>
      <c r="E150" s="193" t="s">
        <v>2828</v>
      </c>
      <c r="F150" s="194" t="s">
        <v>2829</v>
      </c>
      <c r="G150" s="195" t="s">
        <v>489</v>
      </c>
      <c r="H150" s="196">
        <v>32</v>
      </c>
      <c r="I150" s="197"/>
      <c r="J150" s="198">
        <f>ROUND(I150*H150,2)</f>
        <v>0</v>
      </c>
      <c r="K150" s="194" t="s">
        <v>165</v>
      </c>
      <c r="L150" s="54"/>
      <c r="M150" s="199" t="s">
        <v>20</v>
      </c>
      <c r="N150" s="200" t="s">
        <v>44</v>
      </c>
      <c r="O150" s="35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17" t="s">
        <v>607</v>
      </c>
      <c r="AT150" s="17" t="s">
        <v>161</v>
      </c>
      <c r="AU150" s="17" t="s">
        <v>81</v>
      </c>
      <c r="AY150" s="17" t="s">
        <v>159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22</v>
      </c>
      <c r="BK150" s="203">
        <f>ROUND(I150*H150,2)</f>
        <v>0</v>
      </c>
      <c r="BL150" s="17" t="s">
        <v>607</v>
      </c>
      <c r="BM150" s="17" t="s">
        <v>2830</v>
      </c>
    </row>
    <row r="151" spans="2:65" s="1" customFormat="1" ht="22.5" customHeight="1">
      <c r="B151" s="34"/>
      <c r="C151" s="228" t="s">
        <v>371</v>
      </c>
      <c r="D151" s="228" t="s">
        <v>209</v>
      </c>
      <c r="E151" s="229" t="s">
        <v>2831</v>
      </c>
      <c r="F151" s="230" t="s">
        <v>2832</v>
      </c>
      <c r="G151" s="231" t="s">
        <v>489</v>
      </c>
      <c r="H151" s="232">
        <v>32</v>
      </c>
      <c r="I151" s="233"/>
      <c r="J151" s="234">
        <f>ROUND(I151*H151,2)</f>
        <v>0</v>
      </c>
      <c r="K151" s="230" t="s">
        <v>20</v>
      </c>
      <c r="L151" s="235"/>
      <c r="M151" s="236" t="s">
        <v>20</v>
      </c>
      <c r="N151" s="237" t="s">
        <v>44</v>
      </c>
      <c r="O151" s="35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17" t="s">
        <v>1073</v>
      </c>
      <c r="AT151" s="17" t="s">
        <v>209</v>
      </c>
      <c r="AU151" s="17" t="s">
        <v>81</v>
      </c>
      <c r="AY151" s="17" t="s">
        <v>159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22</v>
      </c>
      <c r="BK151" s="203">
        <f>ROUND(I151*H151,2)</f>
        <v>0</v>
      </c>
      <c r="BL151" s="17" t="s">
        <v>1073</v>
      </c>
      <c r="BM151" s="17" t="s">
        <v>2833</v>
      </c>
    </row>
    <row r="152" spans="2:51" s="13" customFormat="1" ht="13.5">
      <c r="B152" s="216"/>
      <c r="C152" s="217"/>
      <c r="D152" s="206" t="s">
        <v>168</v>
      </c>
      <c r="E152" s="240" t="s">
        <v>20</v>
      </c>
      <c r="F152" s="238" t="s">
        <v>371</v>
      </c>
      <c r="G152" s="217"/>
      <c r="H152" s="239">
        <v>32</v>
      </c>
      <c r="I152" s="222"/>
      <c r="J152" s="217"/>
      <c r="K152" s="217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168</v>
      </c>
      <c r="AU152" s="227" t="s">
        <v>81</v>
      </c>
      <c r="AV152" s="13" t="s">
        <v>81</v>
      </c>
      <c r="AW152" s="13" t="s">
        <v>37</v>
      </c>
      <c r="AX152" s="13" t="s">
        <v>22</v>
      </c>
      <c r="AY152" s="227" t="s">
        <v>159</v>
      </c>
    </row>
    <row r="153" spans="2:51" s="12" customFormat="1" ht="13.5">
      <c r="B153" s="204"/>
      <c r="C153" s="205"/>
      <c r="D153" s="218" t="s">
        <v>168</v>
      </c>
      <c r="E153" s="241" t="s">
        <v>20</v>
      </c>
      <c r="F153" s="242" t="s">
        <v>2778</v>
      </c>
      <c r="G153" s="205"/>
      <c r="H153" s="243" t="s">
        <v>20</v>
      </c>
      <c r="I153" s="210"/>
      <c r="J153" s="205"/>
      <c r="K153" s="205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168</v>
      </c>
      <c r="AU153" s="215" t="s">
        <v>81</v>
      </c>
      <c r="AV153" s="12" t="s">
        <v>22</v>
      </c>
      <c r="AW153" s="12" t="s">
        <v>37</v>
      </c>
      <c r="AX153" s="12" t="s">
        <v>73</v>
      </c>
      <c r="AY153" s="215" t="s">
        <v>159</v>
      </c>
    </row>
    <row r="154" spans="2:65" s="1" customFormat="1" ht="22.5" customHeight="1">
      <c r="B154" s="34"/>
      <c r="C154" s="192" t="s">
        <v>375</v>
      </c>
      <c r="D154" s="192" t="s">
        <v>161</v>
      </c>
      <c r="E154" s="193" t="s">
        <v>2834</v>
      </c>
      <c r="F154" s="194" t="s">
        <v>2835</v>
      </c>
      <c r="G154" s="195" t="s">
        <v>489</v>
      </c>
      <c r="H154" s="196">
        <v>50</v>
      </c>
      <c r="I154" s="197"/>
      <c r="J154" s="198">
        <f>ROUND(I154*H154,2)</f>
        <v>0</v>
      </c>
      <c r="K154" s="194" t="s">
        <v>165</v>
      </c>
      <c r="L154" s="54"/>
      <c r="M154" s="199" t="s">
        <v>20</v>
      </c>
      <c r="N154" s="200" t="s">
        <v>44</v>
      </c>
      <c r="O154" s="35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17" t="s">
        <v>607</v>
      </c>
      <c r="AT154" s="17" t="s">
        <v>161</v>
      </c>
      <c r="AU154" s="17" t="s">
        <v>81</v>
      </c>
      <c r="AY154" s="17" t="s">
        <v>159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22</v>
      </c>
      <c r="BK154" s="203">
        <f>ROUND(I154*H154,2)</f>
        <v>0</v>
      </c>
      <c r="BL154" s="17" t="s">
        <v>607</v>
      </c>
      <c r="BM154" s="17" t="s">
        <v>2836</v>
      </c>
    </row>
    <row r="155" spans="2:65" s="1" customFormat="1" ht="22.5" customHeight="1">
      <c r="B155" s="34"/>
      <c r="C155" s="228" t="s">
        <v>386</v>
      </c>
      <c r="D155" s="228" t="s">
        <v>209</v>
      </c>
      <c r="E155" s="229" t="s">
        <v>2837</v>
      </c>
      <c r="F155" s="230" t="s">
        <v>2838</v>
      </c>
      <c r="G155" s="231" t="s">
        <v>489</v>
      </c>
      <c r="H155" s="232">
        <v>50</v>
      </c>
      <c r="I155" s="233"/>
      <c r="J155" s="234">
        <f>ROUND(I155*H155,2)</f>
        <v>0</v>
      </c>
      <c r="K155" s="230" t="s">
        <v>20</v>
      </c>
      <c r="L155" s="235"/>
      <c r="M155" s="236" t="s">
        <v>20</v>
      </c>
      <c r="N155" s="237" t="s">
        <v>44</v>
      </c>
      <c r="O155" s="35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17" t="s">
        <v>1073</v>
      </c>
      <c r="AT155" s="17" t="s">
        <v>209</v>
      </c>
      <c r="AU155" s="17" t="s">
        <v>81</v>
      </c>
      <c r="AY155" s="17" t="s">
        <v>159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22</v>
      </c>
      <c r="BK155" s="203">
        <f>ROUND(I155*H155,2)</f>
        <v>0</v>
      </c>
      <c r="BL155" s="17" t="s">
        <v>1073</v>
      </c>
      <c r="BM155" s="17" t="s">
        <v>2839</v>
      </c>
    </row>
    <row r="156" spans="2:51" s="13" customFormat="1" ht="13.5">
      <c r="B156" s="216"/>
      <c r="C156" s="217"/>
      <c r="D156" s="206" t="s">
        <v>168</v>
      </c>
      <c r="E156" s="240" t="s">
        <v>20</v>
      </c>
      <c r="F156" s="238" t="s">
        <v>512</v>
      </c>
      <c r="G156" s="217"/>
      <c r="H156" s="239">
        <v>50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168</v>
      </c>
      <c r="AU156" s="227" t="s">
        <v>81</v>
      </c>
      <c r="AV156" s="13" t="s">
        <v>81</v>
      </c>
      <c r="AW156" s="13" t="s">
        <v>37</v>
      </c>
      <c r="AX156" s="13" t="s">
        <v>22</v>
      </c>
      <c r="AY156" s="227" t="s">
        <v>159</v>
      </c>
    </row>
    <row r="157" spans="2:51" s="12" customFormat="1" ht="13.5">
      <c r="B157" s="204"/>
      <c r="C157" s="205"/>
      <c r="D157" s="218" t="s">
        <v>168</v>
      </c>
      <c r="E157" s="241" t="s">
        <v>20</v>
      </c>
      <c r="F157" s="242" t="s">
        <v>2747</v>
      </c>
      <c r="G157" s="205"/>
      <c r="H157" s="243" t="s">
        <v>20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168</v>
      </c>
      <c r="AU157" s="215" t="s">
        <v>81</v>
      </c>
      <c r="AV157" s="12" t="s">
        <v>22</v>
      </c>
      <c r="AW157" s="12" t="s">
        <v>37</v>
      </c>
      <c r="AX157" s="12" t="s">
        <v>73</v>
      </c>
      <c r="AY157" s="215" t="s">
        <v>159</v>
      </c>
    </row>
    <row r="158" spans="2:65" s="1" customFormat="1" ht="22.5" customHeight="1">
      <c r="B158" s="34"/>
      <c r="C158" s="192" t="s">
        <v>390</v>
      </c>
      <c r="D158" s="192" t="s">
        <v>161</v>
      </c>
      <c r="E158" s="193" t="s">
        <v>2840</v>
      </c>
      <c r="F158" s="194" t="s">
        <v>2841</v>
      </c>
      <c r="G158" s="195" t="s">
        <v>489</v>
      </c>
      <c r="H158" s="196">
        <v>32</v>
      </c>
      <c r="I158" s="197"/>
      <c r="J158" s="198">
        <f>ROUND(I158*H158,2)</f>
        <v>0</v>
      </c>
      <c r="K158" s="194" t="s">
        <v>165</v>
      </c>
      <c r="L158" s="54"/>
      <c r="M158" s="199" t="s">
        <v>20</v>
      </c>
      <c r="N158" s="200" t="s">
        <v>44</v>
      </c>
      <c r="O158" s="35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17" t="s">
        <v>607</v>
      </c>
      <c r="AT158" s="17" t="s">
        <v>161</v>
      </c>
      <c r="AU158" s="17" t="s">
        <v>81</v>
      </c>
      <c r="AY158" s="17" t="s">
        <v>159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22</v>
      </c>
      <c r="BK158" s="203">
        <f>ROUND(I158*H158,2)</f>
        <v>0</v>
      </c>
      <c r="BL158" s="17" t="s">
        <v>607</v>
      </c>
      <c r="BM158" s="17" t="s">
        <v>2842</v>
      </c>
    </row>
    <row r="159" spans="2:65" s="1" customFormat="1" ht="22.5" customHeight="1">
      <c r="B159" s="34"/>
      <c r="C159" s="228" t="s">
        <v>400</v>
      </c>
      <c r="D159" s="228" t="s">
        <v>209</v>
      </c>
      <c r="E159" s="229" t="s">
        <v>2843</v>
      </c>
      <c r="F159" s="230" t="s">
        <v>2844</v>
      </c>
      <c r="G159" s="231" t="s">
        <v>489</v>
      </c>
      <c r="H159" s="232">
        <v>32</v>
      </c>
      <c r="I159" s="233"/>
      <c r="J159" s="234">
        <f>ROUND(I159*H159,2)</f>
        <v>0</v>
      </c>
      <c r="K159" s="230" t="s">
        <v>20</v>
      </c>
      <c r="L159" s="235"/>
      <c r="M159" s="236" t="s">
        <v>20</v>
      </c>
      <c r="N159" s="237" t="s">
        <v>44</v>
      </c>
      <c r="O159" s="35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17" t="s">
        <v>1073</v>
      </c>
      <c r="AT159" s="17" t="s">
        <v>209</v>
      </c>
      <c r="AU159" s="17" t="s">
        <v>81</v>
      </c>
      <c r="AY159" s="17" t="s">
        <v>159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22</v>
      </c>
      <c r="BK159" s="203">
        <f>ROUND(I159*H159,2)</f>
        <v>0</v>
      </c>
      <c r="BL159" s="17" t="s">
        <v>1073</v>
      </c>
      <c r="BM159" s="17" t="s">
        <v>2845</v>
      </c>
    </row>
    <row r="160" spans="2:51" s="13" customFormat="1" ht="13.5">
      <c r="B160" s="216"/>
      <c r="C160" s="217"/>
      <c r="D160" s="206" t="s">
        <v>168</v>
      </c>
      <c r="E160" s="240" t="s">
        <v>20</v>
      </c>
      <c r="F160" s="238" t="s">
        <v>371</v>
      </c>
      <c r="G160" s="217"/>
      <c r="H160" s="239">
        <v>32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168</v>
      </c>
      <c r="AU160" s="227" t="s">
        <v>81</v>
      </c>
      <c r="AV160" s="13" t="s">
        <v>81</v>
      </c>
      <c r="AW160" s="13" t="s">
        <v>37</v>
      </c>
      <c r="AX160" s="13" t="s">
        <v>22</v>
      </c>
      <c r="AY160" s="227" t="s">
        <v>159</v>
      </c>
    </row>
    <row r="161" spans="2:51" s="12" customFormat="1" ht="13.5">
      <c r="B161" s="204"/>
      <c r="C161" s="205"/>
      <c r="D161" s="218" t="s">
        <v>168</v>
      </c>
      <c r="E161" s="241" t="s">
        <v>20</v>
      </c>
      <c r="F161" s="242" t="s">
        <v>2778</v>
      </c>
      <c r="G161" s="205"/>
      <c r="H161" s="243" t="s">
        <v>20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168</v>
      </c>
      <c r="AU161" s="215" t="s">
        <v>81</v>
      </c>
      <c r="AV161" s="12" t="s">
        <v>22</v>
      </c>
      <c r="AW161" s="12" t="s">
        <v>37</v>
      </c>
      <c r="AX161" s="12" t="s">
        <v>73</v>
      </c>
      <c r="AY161" s="215" t="s">
        <v>159</v>
      </c>
    </row>
    <row r="162" spans="2:65" s="1" customFormat="1" ht="22.5" customHeight="1">
      <c r="B162" s="34"/>
      <c r="C162" s="192" t="s">
        <v>409</v>
      </c>
      <c r="D162" s="192" t="s">
        <v>161</v>
      </c>
      <c r="E162" s="193" t="s">
        <v>2814</v>
      </c>
      <c r="F162" s="194" t="s">
        <v>2815</v>
      </c>
      <c r="G162" s="195" t="s">
        <v>489</v>
      </c>
      <c r="H162" s="196">
        <v>32</v>
      </c>
      <c r="I162" s="197"/>
      <c r="J162" s="198">
        <f>ROUND(I162*H162,2)</f>
        <v>0</v>
      </c>
      <c r="K162" s="194" t="s">
        <v>165</v>
      </c>
      <c r="L162" s="54"/>
      <c r="M162" s="199" t="s">
        <v>20</v>
      </c>
      <c r="N162" s="200" t="s">
        <v>44</v>
      </c>
      <c r="O162" s="35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17" t="s">
        <v>607</v>
      </c>
      <c r="AT162" s="17" t="s">
        <v>161</v>
      </c>
      <c r="AU162" s="17" t="s">
        <v>81</v>
      </c>
      <c r="AY162" s="17" t="s">
        <v>159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22</v>
      </c>
      <c r="BK162" s="203">
        <f>ROUND(I162*H162,2)</f>
        <v>0</v>
      </c>
      <c r="BL162" s="17" t="s">
        <v>607</v>
      </c>
      <c r="BM162" s="17" t="s">
        <v>2846</v>
      </c>
    </row>
    <row r="163" spans="2:65" s="1" customFormat="1" ht="22.5" customHeight="1">
      <c r="B163" s="34"/>
      <c r="C163" s="228" t="s">
        <v>417</v>
      </c>
      <c r="D163" s="228" t="s">
        <v>209</v>
      </c>
      <c r="E163" s="229" t="s">
        <v>2847</v>
      </c>
      <c r="F163" s="230" t="s">
        <v>2848</v>
      </c>
      <c r="G163" s="231" t="s">
        <v>489</v>
      </c>
      <c r="H163" s="232">
        <v>32</v>
      </c>
      <c r="I163" s="233"/>
      <c r="J163" s="234">
        <f>ROUND(I163*H163,2)</f>
        <v>0</v>
      </c>
      <c r="K163" s="230" t="s">
        <v>20</v>
      </c>
      <c r="L163" s="235"/>
      <c r="M163" s="236" t="s">
        <v>20</v>
      </c>
      <c r="N163" s="237" t="s">
        <v>44</v>
      </c>
      <c r="O163" s="35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17" t="s">
        <v>1073</v>
      </c>
      <c r="AT163" s="17" t="s">
        <v>209</v>
      </c>
      <c r="AU163" s="17" t="s">
        <v>81</v>
      </c>
      <c r="AY163" s="17" t="s">
        <v>159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22</v>
      </c>
      <c r="BK163" s="203">
        <f>ROUND(I163*H163,2)</f>
        <v>0</v>
      </c>
      <c r="BL163" s="17" t="s">
        <v>1073</v>
      </c>
      <c r="BM163" s="17" t="s">
        <v>2849</v>
      </c>
    </row>
    <row r="164" spans="2:51" s="13" customFormat="1" ht="13.5">
      <c r="B164" s="216"/>
      <c r="C164" s="217"/>
      <c r="D164" s="206" t="s">
        <v>168</v>
      </c>
      <c r="E164" s="240" t="s">
        <v>20</v>
      </c>
      <c r="F164" s="238" t="s">
        <v>371</v>
      </c>
      <c r="G164" s="217"/>
      <c r="H164" s="239">
        <v>32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168</v>
      </c>
      <c r="AU164" s="227" t="s">
        <v>81</v>
      </c>
      <c r="AV164" s="13" t="s">
        <v>81</v>
      </c>
      <c r="AW164" s="13" t="s">
        <v>37</v>
      </c>
      <c r="AX164" s="13" t="s">
        <v>22</v>
      </c>
      <c r="AY164" s="227" t="s">
        <v>159</v>
      </c>
    </row>
    <row r="165" spans="2:51" s="12" customFormat="1" ht="13.5">
      <c r="B165" s="204"/>
      <c r="C165" s="205"/>
      <c r="D165" s="218" t="s">
        <v>168</v>
      </c>
      <c r="E165" s="241" t="s">
        <v>20</v>
      </c>
      <c r="F165" s="242" t="s">
        <v>2778</v>
      </c>
      <c r="G165" s="205"/>
      <c r="H165" s="243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65" s="1" customFormat="1" ht="22.5" customHeight="1">
      <c r="B166" s="34"/>
      <c r="C166" s="192" t="s">
        <v>426</v>
      </c>
      <c r="D166" s="192" t="s">
        <v>161</v>
      </c>
      <c r="E166" s="193" t="s">
        <v>2850</v>
      </c>
      <c r="F166" s="194" t="s">
        <v>2851</v>
      </c>
      <c r="G166" s="195" t="s">
        <v>275</v>
      </c>
      <c r="H166" s="196">
        <v>6</v>
      </c>
      <c r="I166" s="197"/>
      <c r="J166" s="198">
        <f>ROUND(I166*H166,2)</f>
        <v>0</v>
      </c>
      <c r="K166" s="194" t="s">
        <v>165</v>
      </c>
      <c r="L166" s="54"/>
      <c r="M166" s="199" t="s">
        <v>20</v>
      </c>
      <c r="N166" s="200" t="s">
        <v>44</v>
      </c>
      <c r="O166" s="35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17" t="s">
        <v>607</v>
      </c>
      <c r="AT166" s="17" t="s">
        <v>161</v>
      </c>
      <c r="AU166" s="17" t="s">
        <v>81</v>
      </c>
      <c r="AY166" s="17" t="s">
        <v>159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22</v>
      </c>
      <c r="BK166" s="203">
        <f>ROUND(I166*H166,2)</f>
        <v>0</v>
      </c>
      <c r="BL166" s="17" t="s">
        <v>607</v>
      </c>
      <c r="BM166" s="17" t="s">
        <v>2852</v>
      </c>
    </row>
    <row r="167" spans="2:51" s="13" customFormat="1" ht="13.5">
      <c r="B167" s="216"/>
      <c r="C167" s="217"/>
      <c r="D167" s="206" t="s">
        <v>168</v>
      </c>
      <c r="E167" s="240" t="s">
        <v>20</v>
      </c>
      <c r="F167" s="238" t="s">
        <v>191</v>
      </c>
      <c r="G167" s="217"/>
      <c r="H167" s="239">
        <v>6</v>
      </c>
      <c r="I167" s="222"/>
      <c r="J167" s="217"/>
      <c r="K167" s="217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168</v>
      </c>
      <c r="AU167" s="227" t="s">
        <v>81</v>
      </c>
      <c r="AV167" s="13" t="s">
        <v>81</v>
      </c>
      <c r="AW167" s="13" t="s">
        <v>37</v>
      </c>
      <c r="AX167" s="13" t="s">
        <v>22</v>
      </c>
      <c r="AY167" s="227" t="s">
        <v>159</v>
      </c>
    </row>
    <row r="168" spans="2:51" s="12" customFormat="1" ht="13.5">
      <c r="B168" s="204"/>
      <c r="C168" s="205"/>
      <c r="D168" s="218" t="s">
        <v>168</v>
      </c>
      <c r="E168" s="241" t="s">
        <v>20</v>
      </c>
      <c r="F168" s="242" t="s">
        <v>2778</v>
      </c>
      <c r="G168" s="205"/>
      <c r="H168" s="243" t="s">
        <v>20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168</v>
      </c>
      <c r="AU168" s="215" t="s">
        <v>81</v>
      </c>
      <c r="AV168" s="12" t="s">
        <v>22</v>
      </c>
      <c r="AW168" s="12" t="s">
        <v>37</v>
      </c>
      <c r="AX168" s="12" t="s">
        <v>73</v>
      </c>
      <c r="AY168" s="215" t="s">
        <v>159</v>
      </c>
    </row>
    <row r="169" spans="2:65" s="1" customFormat="1" ht="22.5" customHeight="1">
      <c r="B169" s="34"/>
      <c r="C169" s="192" t="s">
        <v>430</v>
      </c>
      <c r="D169" s="192" t="s">
        <v>161</v>
      </c>
      <c r="E169" s="193" t="s">
        <v>2853</v>
      </c>
      <c r="F169" s="194" t="s">
        <v>2854</v>
      </c>
      <c r="G169" s="195" t="s">
        <v>275</v>
      </c>
      <c r="H169" s="196">
        <v>11</v>
      </c>
      <c r="I169" s="197"/>
      <c r="J169" s="198">
        <f>ROUND(I169*H169,2)</f>
        <v>0</v>
      </c>
      <c r="K169" s="194" t="s">
        <v>165</v>
      </c>
      <c r="L169" s="54"/>
      <c r="M169" s="199" t="s">
        <v>20</v>
      </c>
      <c r="N169" s="200" t="s">
        <v>44</v>
      </c>
      <c r="O169" s="35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17" t="s">
        <v>607</v>
      </c>
      <c r="AT169" s="17" t="s">
        <v>161</v>
      </c>
      <c r="AU169" s="17" t="s">
        <v>81</v>
      </c>
      <c r="AY169" s="17" t="s">
        <v>159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22</v>
      </c>
      <c r="BK169" s="203">
        <f>ROUND(I169*H169,2)</f>
        <v>0</v>
      </c>
      <c r="BL169" s="17" t="s">
        <v>607</v>
      </c>
      <c r="BM169" s="17" t="s">
        <v>2855</v>
      </c>
    </row>
    <row r="170" spans="2:51" s="13" customFormat="1" ht="13.5">
      <c r="B170" s="216"/>
      <c r="C170" s="217"/>
      <c r="D170" s="206" t="s">
        <v>168</v>
      </c>
      <c r="E170" s="240" t="s">
        <v>20</v>
      </c>
      <c r="F170" s="238" t="s">
        <v>223</v>
      </c>
      <c r="G170" s="217"/>
      <c r="H170" s="239">
        <v>11</v>
      </c>
      <c r="I170" s="222"/>
      <c r="J170" s="217"/>
      <c r="K170" s="217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168</v>
      </c>
      <c r="AU170" s="227" t="s">
        <v>81</v>
      </c>
      <c r="AV170" s="13" t="s">
        <v>81</v>
      </c>
      <c r="AW170" s="13" t="s">
        <v>37</v>
      </c>
      <c r="AX170" s="13" t="s">
        <v>22</v>
      </c>
      <c r="AY170" s="227" t="s">
        <v>159</v>
      </c>
    </row>
    <row r="171" spans="2:51" s="12" customFormat="1" ht="13.5">
      <c r="B171" s="204"/>
      <c r="C171" s="205"/>
      <c r="D171" s="218" t="s">
        <v>168</v>
      </c>
      <c r="E171" s="241" t="s">
        <v>20</v>
      </c>
      <c r="F171" s="242" t="s">
        <v>2778</v>
      </c>
      <c r="G171" s="205"/>
      <c r="H171" s="243" t="s">
        <v>20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168</v>
      </c>
      <c r="AU171" s="215" t="s">
        <v>81</v>
      </c>
      <c r="AV171" s="12" t="s">
        <v>22</v>
      </c>
      <c r="AW171" s="12" t="s">
        <v>37</v>
      </c>
      <c r="AX171" s="12" t="s">
        <v>73</v>
      </c>
      <c r="AY171" s="215" t="s">
        <v>159</v>
      </c>
    </row>
    <row r="172" spans="2:65" s="1" customFormat="1" ht="22.5" customHeight="1">
      <c r="B172" s="34"/>
      <c r="C172" s="192" t="s">
        <v>437</v>
      </c>
      <c r="D172" s="192" t="s">
        <v>161</v>
      </c>
      <c r="E172" s="193" t="s">
        <v>2856</v>
      </c>
      <c r="F172" s="194" t="s">
        <v>2857</v>
      </c>
      <c r="G172" s="195" t="s">
        <v>275</v>
      </c>
      <c r="H172" s="196">
        <v>5</v>
      </c>
      <c r="I172" s="197"/>
      <c r="J172" s="198">
        <f>ROUND(I172*H172,2)</f>
        <v>0</v>
      </c>
      <c r="K172" s="194" t="s">
        <v>165</v>
      </c>
      <c r="L172" s="54"/>
      <c r="M172" s="199" t="s">
        <v>20</v>
      </c>
      <c r="N172" s="200" t="s">
        <v>44</v>
      </c>
      <c r="O172" s="35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17" t="s">
        <v>607</v>
      </c>
      <c r="AT172" s="17" t="s">
        <v>161</v>
      </c>
      <c r="AU172" s="17" t="s">
        <v>81</v>
      </c>
      <c r="AY172" s="17" t="s">
        <v>159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22</v>
      </c>
      <c r="BK172" s="203">
        <f>ROUND(I172*H172,2)</f>
        <v>0</v>
      </c>
      <c r="BL172" s="17" t="s">
        <v>607</v>
      </c>
      <c r="BM172" s="17" t="s">
        <v>2858</v>
      </c>
    </row>
    <row r="173" spans="2:51" s="13" customFormat="1" ht="13.5">
      <c r="B173" s="216"/>
      <c r="C173" s="217"/>
      <c r="D173" s="206" t="s">
        <v>168</v>
      </c>
      <c r="E173" s="240" t="s">
        <v>20</v>
      </c>
      <c r="F173" s="238" t="s">
        <v>186</v>
      </c>
      <c r="G173" s="217"/>
      <c r="H173" s="239">
        <v>5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81</v>
      </c>
      <c r="AV173" s="13" t="s">
        <v>81</v>
      </c>
      <c r="AW173" s="13" t="s">
        <v>37</v>
      </c>
      <c r="AX173" s="13" t="s">
        <v>22</v>
      </c>
      <c r="AY173" s="227" t="s">
        <v>159</v>
      </c>
    </row>
    <row r="174" spans="2:51" s="12" customFormat="1" ht="13.5">
      <c r="B174" s="204"/>
      <c r="C174" s="205"/>
      <c r="D174" s="218" t="s">
        <v>168</v>
      </c>
      <c r="E174" s="241" t="s">
        <v>20</v>
      </c>
      <c r="F174" s="242" t="s">
        <v>2778</v>
      </c>
      <c r="G174" s="205"/>
      <c r="H174" s="243" t="s">
        <v>20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168</v>
      </c>
      <c r="AU174" s="215" t="s">
        <v>81</v>
      </c>
      <c r="AV174" s="12" t="s">
        <v>22</v>
      </c>
      <c r="AW174" s="12" t="s">
        <v>37</v>
      </c>
      <c r="AX174" s="12" t="s">
        <v>73</v>
      </c>
      <c r="AY174" s="215" t="s">
        <v>159</v>
      </c>
    </row>
    <row r="175" spans="2:65" s="1" customFormat="1" ht="22.5" customHeight="1">
      <c r="B175" s="34"/>
      <c r="C175" s="192" t="s">
        <v>443</v>
      </c>
      <c r="D175" s="192" t="s">
        <v>161</v>
      </c>
      <c r="E175" s="193" t="s">
        <v>2859</v>
      </c>
      <c r="F175" s="194" t="s">
        <v>2860</v>
      </c>
      <c r="G175" s="195" t="s">
        <v>275</v>
      </c>
      <c r="H175" s="196">
        <v>4</v>
      </c>
      <c r="I175" s="197"/>
      <c r="J175" s="198">
        <f>ROUND(I175*H175,2)</f>
        <v>0</v>
      </c>
      <c r="K175" s="194" t="s">
        <v>165</v>
      </c>
      <c r="L175" s="54"/>
      <c r="M175" s="199" t="s">
        <v>20</v>
      </c>
      <c r="N175" s="200" t="s">
        <v>44</v>
      </c>
      <c r="O175" s="35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17" t="s">
        <v>607</v>
      </c>
      <c r="AT175" s="17" t="s">
        <v>161</v>
      </c>
      <c r="AU175" s="17" t="s">
        <v>81</v>
      </c>
      <c r="AY175" s="17" t="s">
        <v>159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22</v>
      </c>
      <c r="BK175" s="203">
        <f>ROUND(I175*H175,2)</f>
        <v>0</v>
      </c>
      <c r="BL175" s="17" t="s">
        <v>607</v>
      </c>
      <c r="BM175" s="17" t="s">
        <v>2861</v>
      </c>
    </row>
    <row r="176" spans="2:51" s="13" customFormat="1" ht="13.5">
      <c r="B176" s="216"/>
      <c r="C176" s="217"/>
      <c r="D176" s="206" t="s">
        <v>168</v>
      </c>
      <c r="E176" s="240" t="s">
        <v>20</v>
      </c>
      <c r="F176" s="238" t="s">
        <v>166</v>
      </c>
      <c r="G176" s="217"/>
      <c r="H176" s="239">
        <v>4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168</v>
      </c>
      <c r="AU176" s="227" t="s">
        <v>81</v>
      </c>
      <c r="AV176" s="13" t="s">
        <v>81</v>
      </c>
      <c r="AW176" s="13" t="s">
        <v>37</v>
      </c>
      <c r="AX176" s="13" t="s">
        <v>22</v>
      </c>
      <c r="AY176" s="227" t="s">
        <v>159</v>
      </c>
    </row>
    <row r="177" spans="2:51" s="12" customFormat="1" ht="13.5">
      <c r="B177" s="204"/>
      <c r="C177" s="205"/>
      <c r="D177" s="218" t="s">
        <v>168</v>
      </c>
      <c r="E177" s="241" t="s">
        <v>20</v>
      </c>
      <c r="F177" s="242" t="s">
        <v>2778</v>
      </c>
      <c r="G177" s="205"/>
      <c r="H177" s="243" t="s">
        <v>20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168</v>
      </c>
      <c r="AU177" s="215" t="s">
        <v>81</v>
      </c>
      <c r="AV177" s="12" t="s">
        <v>22</v>
      </c>
      <c r="AW177" s="12" t="s">
        <v>37</v>
      </c>
      <c r="AX177" s="12" t="s">
        <v>73</v>
      </c>
      <c r="AY177" s="215" t="s">
        <v>159</v>
      </c>
    </row>
    <row r="178" spans="2:65" s="1" customFormat="1" ht="22.5" customHeight="1">
      <c r="B178" s="34"/>
      <c r="C178" s="192" t="s">
        <v>453</v>
      </c>
      <c r="D178" s="192" t="s">
        <v>161</v>
      </c>
      <c r="E178" s="193" t="s">
        <v>2862</v>
      </c>
      <c r="F178" s="194" t="s">
        <v>2863</v>
      </c>
      <c r="G178" s="195" t="s">
        <v>275</v>
      </c>
      <c r="H178" s="196">
        <v>30</v>
      </c>
      <c r="I178" s="197"/>
      <c r="J178" s="198">
        <f>ROUND(I178*H178,2)</f>
        <v>0</v>
      </c>
      <c r="K178" s="194" t="s">
        <v>165</v>
      </c>
      <c r="L178" s="54"/>
      <c r="M178" s="199" t="s">
        <v>20</v>
      </c>
      <c r="N178" s="200" t="s">
        <v>44</v>
      </c>
      <c r="O178" s="35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17" t="s">
        <v>607</v>
      </c>
      <c r="AT178" s="17" t="s">
        <v>161</v>
      </c>
      <c r="AU178" s="17" t="s">
        <v>81</v>
      </c>
      <c r="AY178" s="17" t="s">
        <v>159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22</v>
      </c>
      <c r="BK178" s="203">
        <f>ROUND(I178*H178,2)</f>
        <v>0</v>
      </c>
      <c r="BL178" s="17" t="s">
        <v>607</v>
      </c>
      <c r="BM178" s="17" t="s">
        <v>2864</v>
      </c>
    </row>
    <row r="179" spans="2:51" s="13" customFormat="1" ht="13.5">
      <c r="B179" s="216"/>
      <c r="C179" s="217"/>
      <c r="D179" s="206" t="s">
        <v>168</v>
      </c>
      <c r="E179" s="240" t="s">
        <v>20</v>
      </c>
      <c r="F179" s="238" t="s">
        <v>361</v>
      </c>
      <c r="G179" s="217"/>
      <c r="H179" s="239">
        <v>30</v>
      </c>
      <c r="I179" s="222"/>
      <c r="J179" s="217"/>
      <c r="K179" s="217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168</v>
      </c>
      <c r="AU179" s="227" t="s">
        <v>81</v>
      </c>
      <c r="AV179" s="13" t="s">
        <v>81</v>
      </c>
      <c r="AW179" s="13" t="s">
        <v>37</v>
      </c>
      <c r="AX179" s="13" t="s">
        <v>22</v>
      </c>
      <c r="AY179" s="227" t="s">
        <v>159</v>
      </c>
    </row>
    <row r="180" spans="2:51" s="12" customFormat="1" ht="13.5">
      <c r="B180" s="204"/>
      <c r="C180" s="205"/>
      <c r="D180" s="218" t="s">
        <v>168</v>
      </c>
      <c r="E180" s="241" t="s">
        <v>20</v>
      </c>
      <c r="F180" s="242" t="s">
        <v>2778</v>
      </c>
      <c r="G180" s="205"/>
      <c r="H180" s="243" t="s">
        <v>20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168</v>
      </c>
      <c r="AU180" s="215" t="s">
        <v>81</v>
      </c>
      <c r="AV180" s="12" t="s">
        <v>22</v>
      </c>
      <c r="AW180" s="12" t="s">
        <v>37</v>
      </c>
      <c r="AX180" s="12" t="s">
        <v>73</v>
      </c>
      <c r="AY180" s="215" t="s">
        <v>159</v>
      </c>
    </row>
    <row r="181" spans="2:65" s="1" customFormat="1" ht="22.5" customHeight="1">
      <c r="B181" s="34"/>
      <c r="C181" s="192" t="s">
        <v>463</v>
      </c>
      <c r="D181" s="192" t="s">
        <v>161</v>
      </c>
      <c r="E181" s="193" t="s">
        <v>2865</v>
      </c>
      <c r="F181" s="194" t="s">
        <v>2866</v>
      </c>
      <c r="G181" s="195" t="s">
        <v>489</v>
      </c>
      <c r="H181" s="196">
        <v>15</v>
      </c>
      <c r="I181" s="197"/>
      <c r="J181" s="198">
        <f>ROUND(I181*H181,2)</f>
        <v>0</v>
      </c>
      <c r="K181" s="194" t="s">
        <v>165</v>
      </c>
      <c r="L181" s="54"/>
      <c r="M181" s="199" t="s">
        <v>20</v>
      </c>
      <c r="N181" s="200" t="s">
        <v>44</v>
      </c>
      <c r="O181" s="35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17" t="s">
        <v>607</v>
      </c>
      <c r="AT181" s="17" t="s">
        <v>161</v>
      </c>
      <c r="AU181" s="17" t="s">
        <v>81</v>
      </c>
      <c r="AY181" s="17" t="s">
        <v>159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22</v>
      </c>
      <c r="BK181" s="203">
        <f>ROUND(I181*H181,2)</f>
        <v>0</v>
      </c>
      <c r="BL181" s="17" t="s">
        <v>607</v>
      </c>
      <c r="BM181" s="17" t="s">
        <v>2867</v>
      </c>
    </row>
    <row r="182" spans="2:65" s="1" customFormat="1" ht="22.5" customHeight="1">
      <c r="B182" s="34"/>
      <c r="C182" s="228" t="s">
        <v>471</v>
      </c>
      <c r="D182" s="228" t="s">
        <v>209</v>
      </c>
      <c r="E182" s="229" t="s">
        <v>2868</v>
      </c>
      <c r="F182" s="230" t="s">
        <v>2869</v>
      </c>
      <c r="G182" s="231" t="s">
        <v>1137</v>
      </c>
      <c r="H182" s="232">
        <v>14.2</v>
      </c>
      <c r="I182" s="233"/>
      <c r="J182" s="234">
        <f>ROUND(I182*H182,2)</f>
        <v>0</v>
      </c>
      <c r="K182" s="230" t="s">
        <v>165</v>
      </c>
      <c r="L182" s="235"/>
      <c r="M182" s="236" t="s">
        <v>20</v>
      </c>
      <c r="N182" s="237" t="s">
        <v>44</v>
      </c>
      <c r="O182" s="35"/>
      <c r="P182" s="201">
        <f>O182*H182</f>
        <v>0</v>
      </c>
      <c r="Q182" s="201">
        <v>0.001</v>
      </c>
      <c r="R182" s="201">
        <f>Q182*H182</f>
        <v>0.014199999999999999</v>
      </c>
      <c r="S182" s="201">
        <v>0</v>
      </c>
      <c r="T182" s="202">
        <f>S182*H182</f>
        <v>0</v>
      </c>
      <c r="AR182" s="17" t="s">
        <v>1073</v>
      </c>
      <c r="AT182" s="17" t="s">
        <v>209</v>
      </c>
      <c r="AU182" s="17" t="s">
        <v>81</v>
      </c>
      <c r="AY182" s="17" t="s">
        <v>159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22</v>
      </c>
      <c r="BK182" s="203">
        <f>ROUND(I182*H182,2)</f>
        <v>0</v>
      </c>
      <c r="BL182" s="17" t="s">
        <v>1073</v>
      </c>
      <c r="BM182" s="17" t="s">
        <v>2870</v>
      </c>
    </row>
    <row r="183" spans="2:51" s="13" customFormat="1" ht="13.5">
      <c r="B183" s="216"/>
      <c r="C183" s="217"/>
      <c r="D183" s="206" t="s">
        <v>168</v>
      </c>
      <c r="E183" s="240" t="s">
        <v>20</v>
      </c>
      <c r="F183" s="238" t="s">
        <v>2871</v>
      </c>
      <c r="G183" s="217"/>
      <c r="H183" s="239">
        <v>14.2</v>
      </c>
      <c r="I183" s="222"/>
      <c r="J183" s="217"/>
      <c r="K183" s="217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168</v>
      </c>
      <c r="AU183" s="227" t="s">
        <v>81</v>
      </c>
      <c r="AV183" s="13" t="s">
        <v>81</v>
      </c>
      <c r="AW183" s="13" t="s">
        <v>37</v>
      </c>
      <c r="AX183" s="13" t="s">
        <v>22</v>
      </c>
      <c r="AY183" s="227" t="s">
        <v>159</v>
      </c>
    </row>
    <row r="184" spans="2:51" s="12" customFormat="1" ht="13.5">
      <c r="B184" s="204"/>
      <c r="C184" s="205"/>
      <c r="D184" s="218" t="s">
        <v>168</v>
      </c>
      <c r="E184" s="241" t="s">
        <v>20</v>
      </c>
      <c r="F184" s="242" t="s">
        <v>2778</v>
      </c>
      <c r="G184" s="205"/>
      <c r="H184" s="243" t="s">
        <v>20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168</v>
      </c>
      <c r="AU184" s="215" t="s">
        <v>81</v>
      </c>
      <c r="AV184" s="12" t="s">
        <v>22</v>
      </c>
      <c r="AW184" s="12" t="s">
        <v>37</v>
      </c>
      <c r="AX184" s="12" t="s">
        <v>73</v>
      </c>
      <c r="AY184" s="215" t="s">
        <v>159</v>
      </c>
    </row>
    <row r="185" spans="2:65" s="1" customFormat="1" ht="22.5" customHeight="1">
      <c r="B185" s="34"/>
      <c r="C185" s="228" t="s">
        <v>480</v>
      </c>
      <c r="D185" s="228" t="s">
        <v>209</v>
      </c>
      <c r="E185" s="229" t="s">
        <v>2872</v>
      </c>
      <c r="F185" s="230" t="s">
        <v>2873</v>
      </c>
      <c r="G185" s="231" t="s">
        <v>275</v>
      </c>
      <c r="H185" s="232">
        <v>20</v>
      </c>
      <c r="I185" s="233"/>
      <c r="J185" s="234">
        <f>ROUND(I185*H185,2)</f>
        <v>0</v>
      </c>
      <c r="K185" s="230" t="s">
        <v>165</v>
      </c>
      <c r="L185" s="235"/>
      <c r="M185" s="236" t="s">
        <v>20</v>
      </c>
      <c r="N185" s="237" t="s">
        <v>44</v>
      </c>
      <c r="O185" s="35"/>
      <c r="P185" s="201">
        <f>O185*H185</f>
        <v>0</v>
      </c>
      <c r="Q185" s="201">
        <v>7E-05</v>
      </c>
      <c r="R185" s="201">
        <f>Q185*H185</f>
        <v>0.0013999999999999998</v>
      </c>
      <c r="S185" s="201">
        <v>0</v>
      </c>
      <c r="T185" s="202">
        <f>S185*H185</f>
        <v>0</v>
      </c>
      <c r="AR185" s="17" t="s">
        <v>201</v>
      </c>
      <c r="AT185" s="17" t="s">
        <v>209</v>
      </c>
      <c r="AU185" s="17" t="s">
        <v>81</v>
      </c>
      <c r="AY185" s="17" t="s">
        <v>159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22</v>
      </c>
      <c r="BK185" s="203">
        <f>ROUND(I185*H185,2)</f>
        <v>0</v>
      </c>
      <c r="BL185" s="17" t="s">
        <v>166</v>
      </c>
      <c r="BM185" s="17" t="s">
        <v>2874</v>
      </c>
    </row>
    <row r="186" spans="2:51" s="13" customFormat="1" ht="13.5">
      <c r="B186" s="216"/>
      <c r="C186" s="217"/>
      <c r="D186" s="206" t="s">
        <v>168</v>
      </c>
      <c r="E186" s="240" t="s">
        <v>20</v>
      </c>
      <c r="F186" s="238" t="s">
        <v>279</v>
      </c>
      <c r="G186" s="217"/>
      <c r="H186" s="239">
        <v>20</v>
      </c>
      <c r="I186" s="222"/>
      <c r="J186" s="217"/>
      <c r="K186" s="217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168</v>
      </c>
      <c r="AU186" s="227" t="s">
        <v>81</v>
      </c>
      <c r="AV186" s="13" t="s">
        <v>81</v>
      </c>
      <c r="AW186" s="13" t="s">
        <v>37</v>
      </c>
      <c r="AX186" s="13" t="s">
        <v>22</v>
      </c>
      <c r="AY186" s="227" t="s">
        <v>159</v>
      </c>
    </row>
    <row r="187" spans="2:51" s="12" customFormat="1" ht="13.5">
      <c r="B187" s="204"/>
      <c r="C187" s="205"/>
      <c r="D187" s="218" t="s">
        <v>168</v>
      </c>
      <c r="E187" s="241" t="s">
        <v>20</v>
      </c>
      <c r="F187" s="242" t="s">
        <v>2778</v>
      </c>
      <c r="G187" s="205"/>
      <c r="H187" s="243" t="s">
        <v>20</v>
      </c>
      <c r="I187" s="210"/>
      <c r="J187" s="205"/>
      <c r="K187" s="205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168</v>
      </c>
      <c r="AU187" s="215" t="s">
        <v>81</v>
      </c>
      <c r="AV187" s="12" t="s">
        <v>22</v>
      </c>
      <c r="AW187" s="12" t="s">
        <v>37</v>
      </c>
      <c r="AX187" s="12" t="s">
        <v>73</v>
      </c>
      <c r="AY187" s="215" t="s">
        <v>159</v>
      </c>
    </row>
    <row r="188" spans="2:65" s="1" customFormat="1" ht="22.5" customHeight="1">
      <c r="B188" s="34"/>
      <c r="C188" s="192" t="s">
        <v>486</v>
      </c>
      <c r="D188" s="192" t="s">
        <v>161</v>
      </c>
      <c r="E188" s="193" t="s">
        <v>2875</v>
      </c>
      <c r="F188" s="194" t="s">
        <v>2876</v>
      </c>
      <c r="G188" s="195" t="s">
        <v>275</v>
      </c>
      <c r="H188" s="196">
        <v>2</v>
      </c>
      <c r="I188" s="197"/>
      <c r="J188" s="198">
        <f>ROUND(I188*H188,2)</f>
        <v>0</v>
      </c>
      <c r="K188" s="194" t="s">
        <v>165</v>
      </c>
      <c r="L188" s="54"/>
      <c r="M188" s="199" t="s">
        <v>20</v>
      </c>
      <c r="N188" s="200" t="s">
        <v>44</v>
      </c>
      <c r="O188" s="35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17" t="s">
        <v>607</v>
      </c>
      <c r="AT188" s="17" t="s">
        <v>161</v>
      </c>
      <c r="AU188" s="17" t="s">
        <v>81</v>
      </c>
      <c r="AY188" s="17" t="s">
        <v>159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22</v>
      </c>
      <c r="BK188" s="203">
        <f>ROUND(I188*H188,2)</f>
        <v>0</v>
      </c>
      <c r="BL188" s="17" t="s">
        <v>607</v>
      </c>
      <c r="BM188" s="17" t="s">
        <v>2877</v>
      </c>
    </row>
    <row r="189" spans="2:65" s="1" customFormat="1" ht="22.5" customHeight="1">
      <c r="B189" s="34"/>
      <c r="C189" s="228" t="s">
        <v>496</v>
      </c>
      <c r="D189" s="228" t="s">
        <v>209</v>
      </c>
      <c r="E189" s="229" t="s">
        <v>2878</v>
      </c>
      <c r="F189" s="230" t="s">
        <v>2879</v>
      </c>
      <c r="G189" s="231" t="s">
        <v>275</v>
      </c>
      <c r="H189" s="232">
        <v>2</v>
      </c>
      <c r="I189" s="233"/>
      <c r="J189" s="234">
        <f>ROUND(I189*H189,2)</f>
        <v>0</v>
      </c>
      <c r="K189" s="230" t="s">
        <v>165</v>
      </c>
      <c r="L189" s="235"/>
      <c r="M189" s="236" t="s">
        <v>20</v>
      </c>
      <c r="N189" s="237" t="s">
        <v>44</v>
      </c>
      <c r="O189" s="35"/>
      <c r="P189" s="201">
        <f>O189*H189</f>
        <v>0</v>
      </c>
      <c r="Q189" s="201">
        <v>0.00026</v>
      </c>
      <c r="R189" s="201">
        <f>Q189*H189</f>
        <v>0.00052</v>
      </c>
      <c r="S189" s="201">
        <v>0</v>
      </c>
      <c r="T189" s="202">
        <f>S189*H189</f>
        <v>0</v>
      </c>
      <c r="AR189" s="17" t="s">
        <v>1073</v>
      </c>
      <c r="AT189" s="17" t="s">
        <v>209</v>
      </c>
      <c r="AU189" s="17" t="s">
        <v>81</v>
      </c>
      <c r="AY189" s="17" t="s">
        <v>159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22</v>
      </c>
      <c r="BK189" s="203">
        <f>ROUND(I189*H189,2)</f>
        <v>0</v>
      </c>
      <c r="BL189" s="17" t="s">
        <v>1073</v>
      </c>
      <c r="BM189" s="17" t="s">
        <v>2880</v>
      </c>
    </row>
    <row r="190" spans="2:51" s="13" customFormat="1" ht="13.5">
      <c r="B190" s="216"/>
      <c r="C190" s="217"/>
      <c r="D190" s="206" t="s">
        <v>168</v>
      </c>
      <c r="E190" s="240" t="s">
        <v>20</v>
      </c>
      <c r="F190" s="238" t="s">
        <v>81</v>
      </c>
      <c r="G190" s="217"/>
      <c r="H190" s="239">
        <v>2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168</v>
      </c>
      <c r="AU190" s="227" t="s">
        <v>81</v>
      </c>
      <c r="AV190" s="13" t="s">
        <v>81</v>
      </c>
      <c r="AW190" s="13" t="s">
        <v>37</v>
      </c>
      <c r="AX190" s="13" t="s">
        <v>22</v>
      </c>
      <c r="AY190" s="227" t="s">
        <v>159</v>
      </c>
    </row>
    <row r="191" spans="2:51" s="12" customFormat="1" ht="13.5">
      <c r="B191" s="204"/>
      <c r="C191" s="205"/>
      <c r="D191" s="218" t="s">
        <v>168</v>
      </c>
      <c r="E191" s="241" t="s">
        <v>20</v>
      </c>
      <c r="F191" s="242" t="s">
        <v>2778</v>
      </c>
      <c r="G191" s="205"/>
      <c r="H191" s="243" t="s">
        <v>20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168</v>
      </c>
      <c r="AU191" s="215" t="s">
        <v>81</v>
      </c>
      <c r="AV191" s="12" t="s">
        <v>22</v>
      </c>
      <c r="AW191" s="12" t="s">
        <v>37</v>
      </c>
      <c r="AX191" s="12" t="s">
        <v>73</v>
      </c>
      <c r="AY191" s="215" t="s">
        <v>159</v>
      </c>
    </row>
    <row r="192" spans="2:65" s="1" customFormat="1" ht="22.5" customHeight="1">
      <c r="B192" s="34"/>
      <c r="C192" s="192" t="s">
        <v>505</v>
      </c>
      <c r="D192" s="192" t="s">
        <v>161</v>
      </c>
      <c r="E192" s="193" t="s">
        <v>2881</v>
      </c>
      <c r="F192" s="194" t="s">
        <v>2882</v>
      </c>
      <c r="G192" s="195" t="s">
        <v>275</v>
      </c>
      <c r="H192" s="196">
        <v>1</v>
      </c>
      <c r="I192" s="197"/>
      <c r="J192" s="198">
        <f>ROUND(I192*H192,2)</f>
        <v>0</v>
      </c>
      <c r="K192" s="194" t="s">
        <v>165</v>
      </c>
      <c r="L192" s="54"/>
      <c r="M192" s="199" t="s">
        <v>20</v>
      </c>
      <c r="N192" s="200" t="s">
        <v>44</v>
      </c>
      <c r="O192" s="35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17" t="s">
        <v>607</v>
      </c>
      <c r="AT192" s="17" t="s">
        <v>161</v>
      </c>
      <c r="AU192" s="17" t="s">
        <v>81</v>
      </c>
      <c r="AY192" s="17" t="s">
        <v>159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22</v>
      </c>
      <c r="BK192" s="203">
        <f>ROUND(I192*H192,2)</f>
        <v>0</v>
      </c>
      <c r="BL192" s="17" t="s">
        <v>607</v>
      </c>
      <c r="BM192" s="17" t="s">
        <v>2883</v>
      </c>
    </row>
    <row r="193" spans="2:65" s="1" customFormat="1" ht="22.5" customHeight="1">
      <c r="B193" s="34"/>
      <c r="C193" s="228" t="s">
        <v>512</v>
      </c>
      <c r="D193" s="228" t="s">
        <v>209</v>
      </c>
      <c r="E193" s="229" t="s">
        <v>2884</v>
      </c>
      <c r="F193" s="230" t="s">
        <v>2885</v>
      </c>
      <c r="G193" s="231" t="s">
        <v>275</v>
      </c>
      <c r="H193" s="232">
        <v>1</v>
      </c>
      <c r="I193" s="233"/>
      <c r="J193" s="234">
        <f>ROUND(I193*H193,2)</f>
        <v>0</v>
      </c>
      <c r="K193" s="230" t="s">
        <v>165</v>
      </c>
      <c r="L193" s="235"/>
      <c r="M193" s="236" t="s">
        <v>20</v>
      </c>
      <c r="N193" s="237" t="s">
        <v>44</v>
      </c>
      <c r="O193" s="35"/>
      <c r="P193" s="201">
        <f>O193*H193</f>
        <v>0</v>
      </c>
      <c r="Q193" s="201">
        <v>0.00016</v>
      </c>
      <c r="R193" s="201">
        <f>Q193*H193</f>
        <v>0.00016</v>
      </c>
      <c r="S193" s="201">
        <v>0</v>
      </c>
      <c r="T193" s="202">
        <f>S193*H193</f>
        <v>0</v>
      </c>
      <c r="AR193" s="17" t="s">
        <v>1073</v>
      </c>
      <c r="AT193" s="17" t="s">
        <v>209</v>
      </c>
      <c r="AU193" s="17" t="s">
        <v>81</v>
      </c>
      <c r="AY193" s="17" t="s">
        <v>159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22</v>
      </c>
      <c r="BK193" s="203">
        <f>ROUND(I193*H193,2)</f>
        <v>0</v>
      </c>
      <c r="BL193" s="17" t="s">
        <v>1073</v>
      </c>
      <c r="BM193" s="17" t="s">
        <v>2886</v>
      </c>
    </row>
    <row r="194" spans="2:51" s="13" customFormat="1" ht="13.5">
      <c r="B194" s="216"/>
      <c r="C194" s="217"/>
      <c r="D194" s="206" t="s">
        <v>168</v>
      </c>
      <c r="E194" s="240" t="s">
        <v>20</v>
      </c>
      <c r="F194" s="238" t="s">
        <v>22</v>
      </c>
      <c r="G194" s="217"/>
      <c r="H194" s="239">
        <v>1</v>
      </c>
      <c r="I194" s="222"/>
      <c r="J194" s="217"/>
      <c r="K194" s="217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168</v>
      </c>
      <c r="AU194" s="227" t="s">
        <v>81</v>
      </c>
      <c r="AV194" s="13" t="s">
        <v>81</v>
      </c>
      <c r="AW194" s="13" t="s">
        <v>37</v>
      </c>
      <c r="AX194" s="13" t="s">
        <v>22</v>
      </c>
      <c r="AY194" s="227" t="s">
        <v>159</v>
      </c>
    </row>
    <row r="195" spans="2:51" s="12" customFormat="1" ht="13.5">
      <c r="B195" s="204"/>
      <c r="C195" s="205"/>
      <c r="D195" s="218" t="s">
        <v>168</v>
      </c>
      <c r="E195" s="241" t="s">
        <v>20</v>
      </c>
      <c r="F195" s="242" t="s">
        <v>2778</v>
      </c>
      <c r="G195" s="205"/>
      <c r="H195" s="243" t="s">
        <v>20</v>
      </c>
      <c r="I195" s="210"/>
      <c r="J195" s="205"/>
      <c r="K195" s="205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168</v>
      </c>
      <c r="AU195" s="215" t="s">
        <v>81</v>
      </c>
      <c r="AV195" s="12" t="s">
        <v>22</v>
      </c>
      <c r="AW195" s="12" t="s">
        <v>37</v>
      </c>
      <c r="AX195" s="12" t="s">
        <v>73</v>
      </c>
      <c r="AY195" s="215" t="s">
        <v>159</v>
      </c>
    </row>
    <row r="196" spans="2:65" s="1" customFormat="1" ht="22.5" customHeight="1">
      <c r="B196" s="34"/>
      <c r="C196" s="192" t="s">
        <v>520</v>
      </c>
      <c r="D196" s="192" t="s">
        <v>161</v>
      </c>
      <c r="E196" s="193" t="s">
        <v>2887</v>
      </c>
      <c r="F196" s="194" t="s">
        <v>2888</v>
      </c>
      <c r="G196" s="195" t="s">
        <v>275</v>
      </c>
      <c r="H196" s="196">
        <v>2</v>
      </c>
      <c r="I196" s="197"/>
      <c r="J196" s="198">
        <f>ROUND(I196*H196,2)</f>
        <v>0</v>
      </c>
      <c r="K196" s="194" t="s">
        <v>20</v>
      </c>
      <c r="L196" s="54"/>
      <c r="M196" s="199" t="s">
        <v>20</v>
      </c>
      <c r="N196" s="200" t="s">
        <v>44</v>
      </c>
      <c r="O196" s="35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17" t="s">
        <v>607</v>
      </c>
      <c r="AT196" s="17" t="s">
        <v>161</v>
      </c>
      <c r="AU196" s="17" t="s">
        <v>81</v>
      </c>
      <c r="AY196" s="17" t="s">
        <v>159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22</v>
      </c>
      <c r="BK196" s="203">
        <f>ROUND(I196*H196,2)</f>
        <v>0</v>
      </c>
      <c r="BL196" s="17" t="s">
        <v>607</v>
      </c>
      <c r="BM196" s="17" t="s">
        <v>2889</v>
      </c>
    </row>
    <row r="197" spans="2:51" s="13" customFormat="1" ht="13.5">
      <c r="B197" s="216"/>
      <c r="C197" s="217"/>
      <c r="D197" s="206" t="s">
        <v>168</v>
      </c>
      <c r="E197" s="240" t="s">
        <v>20</v>
      </c>
      <c r="F197" s="238" t="s">
        <v>81</v>
      </c>
      <c r="G197" s="217"/>
      <c r="H197" s="239">
        <v>2</v>
      </c>
      <c r="I197" s="222"/>
      <c r="J197" s="217"/>
      <c r="K197" s="217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168</v>
      </c>
      <c r="AU197" s="227" t="s">
        <v>81</v>
      </c>
      <c r="AV197" s="13" t="s">
        <v>81</v>
      </c>
      <c r="AW197" s="13" t="s">
        <v>37</v>
      </c>
      <c r="AX197" s="13" t="s">
        <v>22</v>
      </c>
      <c r="AY197" s="227" t="s">
        <v>159</v>
      </c>
    </row>
    <row r="198" spans="2:51" s="12" customFormat="1" ht="13.5">
      <c r="B198" s="204"/>
      <c r="C198" s="205"/>
      <c r="D198" s="218" t="s">
        <v>168</v>
      </c>
      <c r="E198" s="241" t="s">
        <v>20</v>
      </c>
      <c r="F198" s="242" t="s">
        <v>2778</v>
      </c>
      <c r="G198" s="205"/>
      <c r="H198" s="243" t="s">
        <v>20</v>
      </c>
      <c r="I198" s="210"/>
      <c r="J198" s="205"/>
      <c r="K198" s="205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168</v>
      </c>
      <c r="AU198" s="215" t="s">
        <v>81</v>
      </c>
      <c r="AV198" s="12" t="s">
        <v>22</v>
      </c>
      <c r="AW198" s="12" t="s">
        <v>37</v>
      </c>
      <c r="AX198" s="12" t="s">
        <v>73</v>
      </c>
      <c r="AY198" s="215" t="s">
        <v>159</v>
      </c>
    </row>
    <row r="199" spans="2:65" s="1" customFormat="1" ht="22.5" customHeight="1">
      <c r="B199" s="34"/>
      <c r="C199" s="192" t="s">
        <v>527</v>
      </c>
      <c r="D199" s="192" t="s">
        <v>161</v>
      </c>
      <c r="E199" s="193" t="s">
        <v>2890</v>
      </c>
      <c r="F199" s="194" t="s">
        <v>2891</v>
      </c>
      <c r="G199" s="195" t="s">
        <v>275</v>
      </c>
      <c r="H199" s="196">
        <v>2</v>
      </c>
      <c r="I199" s="197"/>
      <c r="J199" s="198">
        <f>ROUND(I199*H199,2)</f>
        <v>0</v>
      </c>
      <c r="K199" s="194" t="s">
        <v>165</v>
      </c>
      <c r="L199" s="54"/>
      <c r="M199" s="199" t="s">
        <v>20</v>
      </c>
      <c r="N199" s="200" t="s">
        <v>44</v>
      </c>
      <c r="O199" s="35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17" t="s">
        <v>607</v>
      </c>
      <c r="AT199" s="17" t="s">
        <v>161</v>
      </c>
      <c r="AU199" s="17" t="s">
        <v>81</v>
      </c>
      <c r="AY199" s="17" t="s">
        <v>159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22</v>
      </c>
      <c r="BK199" s="203">
        <f>ROUND(I199*H199,2)</f>
        <v>0</v>
      </c>
      <c r="BL199" s="17" t="s">
        <v>607</v>
      </c>
      <c r="BM199" s="17" t="s">
        <v>2892</v>
      </c>
    </row>
    <row r="200" spans="2:65" s="1" customFormat="1" ht="22.5" customHeight="1">
      <c r="B200" s="34"/>
      <c r="C200" s="228" t="s">
        <v>531</v>
      </c>
      <c r="D200" s="228" t="s">
        <v>209</v>
      </c>
      <c r="E200" s="229" t="s">
        <v>2893</v>
      </c>
      <c r="F200" s="230" t="s">
        <v>2894</v>
      </c>
      <c r="G200" s="231" t="s">
        <v>275</v>
      </c>
      <c r="H200" s="232">
        <v>2</v>
      </c>
      <c r="I200" s="233"/>
      <c r="J200" s="234">
        <f>ROUND(I200*H200,2)</f>
        <v>0</v>
      </c>
      <c r="K200" s="230" t="s">
        <v>165</v>
      </c>
      <c r="L200" s="235"/>
      <c r="M200" s="236" t="s">
        <v>20</v>
      </c>
      <c r="N200" s="237" t="s">
        <v>44</v>
      </c>
      <c r="O200" s="35"/>
      <c r="P200" s="201">
        <f>O200*H200</f>
        <v>0</v>
      </c>
      <c r="Q200" s="201">
        <v>5E-05</v>
      </c>
      <c r="R200" s="201">
        <f>Q200*H200</f>
        <v>0.0001</v>
      </c>
      <c r="S200" s="201">
        <v>0</v>
      </c>
      <c r="T200" s="202">
        <f>S200*H200</f>
        <v>0</v>
      </c>
      <c r="AR200" s="17" t="s">
        <v>1073</v>
      </c>
      <c r="AT200" s="17" t="s">
        <v>209</v>
      </c>
      <c r="AU200" s="17" t="s">
        <v>81</v>
      </c>
      <c r="AY200" s="17" t="s">
        <v>159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22</v>
      </c>
      <c r="BK200" s="203">
        <f>ROUND(I200*H200,2)</f>
        <v>0</v>
      </c>
      <c r="BL200" s="17" t="s">
        <v>1073</v>
      </c>
      <c r="BM200" s="17" t="s">
        <v>2895</v>
      </c>
    </row>
    <row r="201" spans="2:51" s="13" customFormat="1" ht="13.5">
      <c r="B201" s="216"/>
      <c r="C201" s="217"/>
      <c r="D201" s="206" t="s">
        <v>168</v>
      </c>
      <c r="E201" s="240" t="s">
        <v>20</v>
      </c>
      <c r="F201" s="238" t="s">
        <v>81</v>
      </c>
      <c r="G201" s="217"/>
      <c r="H201" s="239">
        <v>2</v>
      </c>
      <c r="I201" s="222"/>
      <c r="J201" s="217"/>
      <c r="K201" s="217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168</v>
      </c>
      <c r="AU201" s="227" t="s">
        <v>81</v>
      </c>
      <c r="AV201" s="13" t="s">
        <v>81</v>
      </c>
      <c r="AW201" s="13" t="s">
        <v>37</v>
      </c>
      <c r="AX201" s="13" t="s">
        <v>22</v>
      </c>
      <c r="AY201" s="227" t="s">
        <v>159</v>
      </c>
    </row>
    <row r="202" spans="2:51" s="12" customFormat="1" ht="13.5">
      <c r="B202" s="204"/>
      <c r="C202" s="205"/>
      <c r="D202" s="218" t="s">
        <v>168</v>
      </c>
      <c r="E202" s="241" t="s">
        <v>20</v>
      </c>
      <c r="F202" s="242" t="s">
        <v>2807</v>
      </c>
      <c r="G202" s="205"/>
      <c r="H202" s="243" t="s">
        <v>20</v>
      </c>
      <c r="I202" s="210"/>
      <c r="J202" s="205"/>
      <c r="K202" s="205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168</v>
      </c>
      <c r="AU202" s="215" t="s">
        <v>81</v>
      </c>
      <c r="AV202" s="12" t="s">
        <v>22</v>
      </c>
      <c r="AW202" s="12" t="s">
        <v>37</v>
      </c>
      <c r="AX202" s="12" t="s">
        <v>73</v>
      </c>
      <c r="AY202" s="215" t="s">
        <v>159</v>
      </c>
    </row>
    <row r="203" spans="2:65" s="1" customFormat="1" ht="22.5" customHeight="1">
      <c r="B203" s="34"/>
      <c r="C203" s="192" t="s">
        <v>541</v>
      </c>
      <c r="D203" s="192" t="s">
        <v>161</v>
      </c>
      <c r="E203" s="193" t="s">
        <v>2896</v>
      </c>
      <c r="F203" s="194" t="s">
        <v>2897</v>
      </c>
      <c r="G203" s="195" t="s">
        <v>275</v>
      </c>
      <c r="H203" s="196">
        <v>10</v>
      </c>
      <c r="I203" s="197"/>
      <c r="J203" s="198">
        <f>ROUND(I203*H203,2)</f>
        <v>0</v>
      </c>
      <c r="K203" s="194" t="s">
        <v>165</v>
      </c>
      <c r="L203" s="54"/>
      <c r="M203" s="199" t="s">
        <v>20</v>
      </c>
      <c r="N203" s="200" t="s">
        <v>44</v>
      </c>
      <c r="O203" s="35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17" t="s">
        <v>607</v>
      </c>
      <c r="AT203" s="17" t="s">
        <v>161</v>
      </c>
      <c r="AU203" s="17" t="s">
        <v>81</v>
      </c>
      <c r="AY203" s="17" t="s">
        <v>159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22</v>
      </c>
      <c r="BK203" s="203">
        <f>ROUND(I203*H203,2)</f>
        <v>0</v>
      </c>
      <c r="BL203" s="17" t="s">
        <v>607</v>
      </c>
      <c r="BM203" s="17" t="s">
        <v>2898</v>
      </c>
    </row>
    <row r="204" spans="2:65" s="1" customFormat="1" ht="22.5" customHeight="1">
      <c r="B204" s="34"/>
      <c r="C204" s="228" t="s">
        <v>557</v>
      </c>
      <c r="D204" s="228" t="s">
        <v>209</v>
      </c>
      <c r="E204" s="229" t="s">
        <v>2899</v>
      </c>
      <c r="F204" s="230" t="s">
        <v>2900</v>
      </c>
      <c r="G204" s="231" t="s">
        <v>275</v>
      </c>
      <c r="H204" s="232">
        <v>10</v>
      </c>
      <c r="I204" s="233"/>
      <c r="J204" s="234">
        <f>ROUND(I204*H204,2)</f>
        <v>0</v>
      </c>
      <c r="K204" s="230" t="s">
        <v>165</v>
      </c>
      <c r="L204" s="235"/>
      <c r="M204" s="236" t="s">
        <v>20</v>
      </c>
      <c r="N204" s="237" t="s">
        <v>44</v>
      </c>
      <c r="O204" s="35"/>
      <c r="P204" s="201">
        <f>O204*H204</f>
        <v>0</v>
      </c>
      <c r="Q204" s="201">
        <v>5E-05</v>
      </c>
      <c r="R204" s="201">
        <f>Q204*H204</f>
        <v>0.0005</v>
      </c>
      <c r="S204" s="201">
        <v>0</v>
      </c>
      <c r="T204" s="202">
        <f>S204*H204</f>
        <v>0</v>
      </c>
      <c r="AR204" s="17" t="s">
        <v>1073</v>
      </c>
      <c r="AT204" s="17" t="s">
        <v>209</v>
      </c>
      <c r="AU204" s="17" t="s">
        <v>81</v>
      </c>
      <c r="AY204" s="17" t="s">
        <v>159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22</v>
      </c>
      <c r="BK204" s="203">
        <f>ROUND(I204*H204,2)</f>
        <v>0</v>
      </c>
      <c r="BL204" s="17" t="s">
        <v>1073</v>
      </c>
      <c r="BM204" s="17" t="s">
        <v>2901</v>
      </c>
    </row>
    <row r="205" spans="2:51" s="13" customFormat="1" ht="13.5">
      <c r="B205" s="216"/>
      <c r="C205" s="217"/>
      <c r="D205" s="206" t="s">
        <v>168</v>
      </c>
      <c r="E205" s="240" t="s">
        <v>20</v>
      </c>
      <c r="F205" s="238" t="s">
        <v>27</v>
      </c>
      <c r="G205" s="217"/>
      <c r="H205" s="239">
        <v>10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168</v>
      </c>
      <c r="AU205" s="227" t="s">
        <v>81</v>
      </c>
      <c r="AV205" s="13" t="s">
        <v>81</v>
      </c>
      <c r="AW205" s="13" t="s">
        <v>37</v>
      </c>
      <c r="AX205" s="13" t="s">
        <v>22</v>
      </c>
      <c r="AY205" s="227" t="s">
        <v>159</v>
      </c>
    </row>
    <row r="206" spans="2:51" s="12" customFormat="1" ht="13.5">
      <c r="B206" s="204"/>
      <c r="C206" s="205"/>
      <c r="D206" s="218" t="s">
        <v>168</v>
      </c>
      <c r="E206" s="241" t="s">
        <v>20</v>
      </c>
      <c r="F206" s="242" t="s">
        <v>2747</v>
      </c>
      <c r="G206" s="205"/>
      <c r="H206" s="243" t="s">
        <v>20</v>
      </c>
      <c r="I206" s="210"/>
      <c r="J206" s="205"/>
      <c r="K206" s="205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168</v>
      </c>
      <c r="AU206" s="215" t="s">
        <v>81</v>
      </c>
      <c r="AV206" s="12" t="s">
        <v>22</v>
      </c>
      <c r="AW206" s="12" t="s">
        <v>37</v>
      </c>
      <c r="AX206" s="12" t="s">
        <v>73</v>
      </c>
      <c r="AY206" s="215" t="s">
        <v>159</v>
      </c>
    </row>
    <row r="207" spans="2:65" s="1" customFormat="1" ht="22.5" customHeight="1">
      <c r="B207" s="34"/>
      <c r="C207" s="192" t="s">
        <v>561</v>
      </c>
      <c r="D207" s="192" t="s">
        <v>161</v>
      </c>
      <c r="E207" s="193" t="s">
        <v>2902</v>
      </c>
      <c r="F207" s="194" t="s">
        <v>2903</v>
      </c>
      <c r="G207" s="195" t="s">
        <v>275</v>
      </c>
      <c r="H207" s="196">
        <v>2</v>
      </c>
      <c r="I207" s="197"/>
      <c r="J207" s="198">
        <f>ROUND(I207*H207,2)</f>
        <v>0</v>
      </c>
      <c r="K207" s="194" t="s">
        <v>165</v>
      </c>
      <c r="L207" s="54"/>
      <c r="M207" s="199" t="s">
        <v>20</v>
      </c>
      <c r="N207" s="200" t="s">
        <v>44</v>
      </c>
      <c r="O207" s="35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17" t="s">
        <v>607</v>
      </c>
      <c r="AT207" s="17" t="s">
        <v>161</v>
      </c>
      <c r="AU207" s="17" t="s">
        <v>81</v>
      </c>
      <c r="AY207" s="17" t="s">
        <v>159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7" t="s">
        <v>22</v>
      </c>
      <c r="BK207" s="203">
        <f>ROUND(I207*H207,2)</f>
        <v>0</v>
      </c>
      <c r="BL207" s="17" t="s">
        <v>607</v>
      </c>
      <c r="BM207" s="17" t="s">
        <v>2904</v>
      </c>
    </row>
    <row r="208" spans="2:65" s="1" customFormat="1" ht="22.5" customHeight="1">
      <c r="B208" s="34"/>
      <c r="C208" s="228" t="s">
        <v>566</v>
      </c>
      <c r="D208" s="228" t="s">
        <v>209</v>
      </c>
      <c r="E208" s="229" t="s">
        <v>2905</v>
      </c>
      <c r="F208" s="230" t="s">
        <v>2906</v>
      </c>
      <c r="G208" s="231" t="s">
        <v>275</v>
      </c>
      <c r="H208" s="232">
        <v>2</v>
      </c>
      <c r="I208" s="233"/>
      <c r="J208" s="234">
        <f>ROUND(I208*H208,2)</f>
        <v>0</v>
      </c>
      <c r="K208" s="230" t="s">
        <v>165</v>
      </c>
      <c r="L208" s="235"/>
      <c r="M208" s="236" t="s">
        <v>20</v>
      </c>
      <c r="N208" s="237" t="s">
        <v>44</v>
      </c>
      <c r="O208" s="35"/>
      <c r="P208" s="201">
        <f>O208*H208</f>
        <v>0</v>
      </c>
      <c r="Q208" s="201">
        <v>5E-05</v>
      </c>
      <c r="R208" s="201">
        <f>Q208*H208</f>
        <v>0.0001</v>
      </c>
      <c r="S208" s="201">
        <v>0</v>
      </c>
      <c r="T208" s="202">
        <f>S208*H208</f>
        <v>0</v>
      </c>
      <c r="AR208" s="17" t="s">
        <v>1073</v>
      </c>
      <c r="AT208" s="17" t="s">
        <v>209</v>
      </c>
      <c r="AU208" s="17" t="s">
        <v>81</v>
      </c>
      <c r="AY208" s="17" t="s">
        <v>159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22</v>
      </c>
      <c r="BK208" s="203">
        <f>ROUND(I208*H208,2)</f>
        <v>0</v>
      </c>
      <c r="BL208" s="17" t="s">
        <v>1073</v>
      </c>
      <c r="BM208" s="17" t="s">
        <v>2907</v>
      </c>
    </row>
    <row r="209" spans="2:51" s="13" customFormat="1" ht="13.5">
      <c r="B209" s="216"/>
      <c r="C209" s="217"/>
      <c r="D209" s="206" t="s">
        <v>168</v>
      </c>
      <c r="E209" s="240" t="s">
        <v>20</v>
      </c>
      <c r="F209" s="238" t="s">
        <v>81</v>
      </c>
      <c r="G209" s="217"/>
      <c r="H209" s="239">
        <v>2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168</v>
      </c>
      <c r="AU209" s="227" t="s">
        <v>81</v>
      </c>
      <c r="AV209" s="13" t="s">
        <v>81</v>
      </c>
      <c r="AW209" s="13" t="s">
        <v>37</v>
      </c>
      <c r="AX209" s="13" t="s">
        <v>22</v>
      </c>
      <c r="AY209" s="227" t="s">
        <v>159</v>
      </c>
    </row>
    <row r="210" spans="2:51" s="12" customFormat="1" ht="13.5">
      <c r="B210" s="204"/>
      <c r="C210" s="205"/>
      <c r="D210" s="218" t="s">
        <v>168</v>
      </c>
      <c r="E210" s="241" t="s">
        <v>20</v>
      </c>
      <c r="F210" s="242" t="s">
        <v>2908</v>
      </c>
      <c r="G210" s="205"/>
      <c r="H210" s="243" t="s">
        <v>20</v>
      </c>
      <c r="I210" s="210"/>
      <c r="J210" s="205"/>
      <c r="K210" s="205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168</v>
      </c>
      <c r="AU210" s="215" t="s">
        <v>81</v>
      </c>
      <c r="AV210" s="12" t="s">
        <v>22</v>
      </c>
      <c r="AW210" s="12" t="s">
        <v>37</v>
      </c>
      <c r="AX210" s="12" t="s">
        <v>73</v>
      </c>
      <c r="AY210" s="215" t="s">
        <v>159</v>
      </c>
    </row>
    <row r="211" spans="2:65" s="1" customFormat="1" ht="22.5" customHeight="1">
      <c r="B211" s="34"/>
      <c r="C211" s="192" t="s">
        <v>570</v>
      </c>
      <c r="D211" s="192" t="s">
        <v>161</v>
      </c>
      <c r="E211" s="193" t="s">
        <v>2909</v>
      </c>
      <c r="F211" s="194" t="s">
        <v>2910</v>
      </c>
      <c r="G211" s="195" t="s">
        <v>275</v>
      </c>
      <c r="H211" s="196">
        <v>2</v>
      </c>
      <c r="I211" s="197"/>
      <c r="J211" s="198">
        <f>ROUND(I211*H211,2)</f>
        <v>0</v>
      </c>
      <c r="K211" s="194" t="s">
        <v>165</v>
      </c>
      <c r="L211" s="54"/>
      <c r="M211" s="199" t="s">
        <v>20</v>
      </c>
      <c r="N211" s="200" t="s">
        <v>44</v>
      </c>
      <c r="O211" s="35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17" t="s">
        <v>607</v>
      </c>
      <c r="AT211" s="17" t="s">
        <v>161</v>
      </c>
      <c r="AU211" s="17" t="s">
        <v>81</v>
      </c>
      <c r="AY211" s="17" t="s">
        <v>159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22</v>
      </c>
      <c r="BK211" s="203">
        <f>ROUND(I211*H211,2)</f>
        <v>0</v>
      </c>
      <c r="BL211" s="17" t="s">
        <v>607</v>
      </c>
      <c r="BM211" s="17" t="s">
        <v>2911</v>
      </c>
    </row>
    <row r="212" spans="2:65" s="1" customFormat="1" ht="22.5" customHeight="1">
      <c r="B212" s="34"/>
      <c r="C212" s="228" t="s">
        <v>579</v>
      </c>
      <c r="D212" s="228" t="s">
        <v>209</v>
      </c>
      <c r="E212" s="229" t="s">
        <v>2912</v>
      </c>
      <c r="F212" s="230" t="s">
        <v>2913</v>
      </c>
      <c r="G212" s="231" t="s">
        <v>2540</v>
      </c>
      <c r="H212" s="232">
        <v>2</v>
      </c>
      <c r="I212" s="233"/>
      <c r="J212" s="234">
        <f>ROUND(I212*H212,2)</f>
        <v>0</v>
      </c>
      <c r="K212" s="230" t="s">
        <v>20</v>
      </c>
      <c r="L212" s="235"/>
      <c r="M212" s="236" t="s">
        <v>20</v>
      </c>
      <c r="N212" s="237" t="s">
        <v>44</v>
      </c>
      <c r="O212" s="35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17" t="s">
        <v>1073</v>
      </c>
      <c r="AT212" s="17" t="s">
        <v>209</v>
      </c>
      <c r="AU212" s="17" t="s">
        <v>81</v>
      </c>
      <c r="AY212" s="17" t="s">
        <v>159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22</v>
      </c>
      <c r="BK212" s="203">
        <f>ROUND(I212*H212,2)</f>
        <v>0</v>
      </c>
      <c r="BL212" s="17" t="s">
        <v>1073</v>
      </c>
      <c r="BM212" s="17" t="s">
        <v>2914</v>
      </c>
    </row>
    <row r="213" spans="2:51" s="13" customFormat="1" ht="13.5">
      <c r="B213" s="216"/>
      <c r="C213" s="217"/>
      <c r="D213" s="206" t="s">
        <v>168</v>
      </c>
      <c r="E213" s="240" t="s">
        <v>20</v>
      </c>
      <c r="F213" s="238" t="s">
        <v>81</v>
      </c>
      <c r="G213" s="217"/>
      <c r="H213" s="239">
        <v>2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168</v>
      </c>
      <c r="AU213" s="227" t="s">
        <v>81</v>
      </c>
      <c r="AV213" s="13" t="s">
        <v>81</v>
      </c>
      <c r="AW213" s="13" t="s">
        <v>37</v>
      </c>
      <c r="AX213" s="13" t="s">
        <v>22</v>
      </c>
      <c r="AY213" s="227" t="s">
        <v>159</v>
      </c>
    </row>
    <row r="214" spans="2:51" s="12" customFormat="1" ht="13.5">
      <c r="B214" s="204"/>
      <c r="C214" s="205"/>
      <c r="D214" s="218" t="s">
        <v>168</v>
      </c>
      <c r="E214" s="241" t="s">
        <v>20</v>
      </c>
      <c r="F214" s="242" t="s">
        <v>2778</v>
      </c>
      <c r="G214" s="205"/>
      <c r="H214" s="243" t="s">
        <v>20</v>
      </c>
      <c r="I214" s="210"/>
      <c r="J214" s="205"/>
      <c r="K214" s="205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168</v>
      </c>
      <c r="AU214" s="215" t="s">
        <v>81</v>
      </c>
      <c r="AV214" s="12" t="s">
        <v>22</v>
      </c>
      <c r="AW214" s="12" t="s">
        <v>37</v>
      </c>
      <c r="AX214" s="12" t="s">
        <v>73</v>
      </c>
      <c r="AY214" s="215" t="s">
        <v>159</v>
      </c>
    </row>
    <row r="215" spans="2:65" s="1" customFormat="1" ht="22.5" customHeight="1">
      <c r="B215" s="34"/>
      <c r="C215" s="192" t="s">
        <v>585</v>
      </c>
      <c r="D215" s="192" t="s">
        <v>161</v>
      </c>
      <c r="E215" s="193" t="s">
        <v>2915</v>
      </c>
      <c r="F215" s="194" t="s">
        <v>2916</v>
      </c>
      <c r="G215" s="195" t="s">
        <v>275</v>
      </c>
      <c r="H215" s="196">
        <v>2</v>
      </c>
      <c r="I215" s="197"/>
      <c r="J215" s="198">
        <f>ROUND(I215*H215,2)</f>
        <v>0</v>
      </c>
      <c r="K215" s="194" t="s">
        <v>20</v>
      </c>
      <c r="L215" s="54"/>
      <c r="M215" s="199" t="s">
        <v>20</v>
      </c>
      <c r="N215" s="200" t="s">
        <v>44</v>
      </c>
      <c r="O215" s="35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17" t="s">
        <v>607</v>
      </c>
      <c r="AT215" s="17" t="s">
        <v>161</v>
      </c>
      <c r="AU215" s="17" t="s">
        <v>81</v>
      </c>
      <c r="AY215" s="17" t="s">
        <v>159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22</v>
      </c>
      <c r="BK215" s="203">
        <f>ROUND(I215*H215,2)</f>
        <v>0</v>
      </c>
      <c r="BL215" s="17" t="s">
        <v>607</v>
      </c>
      <c r="BM215" s="17" t="s">
        <v>2917</v>
      </c>
    </row>
    <row r="216" spans="2:65" s="1" customFormat="1" ht="31.5" customHeight="1">
      <c r="B216" s="34"/>
      <c r="C216" s="228" t="s">
        <v>591</v>
      </c>
      <c r="D216" s="228" t="s">
        <v>209</v>
      </c>
      <c r="E216" s="229" t="s">
        <v>2918</v>
      </c>
      <c r="F216" s="230" t="s">
        <v>2919</v>
      </c>
      <c r="G216" s="231" t="s">
        <v>2540</v>
      </c>
      <c r="H216" s="232">
        <v>2</v>
      </c>
      <c r="I216" s="233"/>
      <c r="J216" s="234">
        <f>ROUND(I216*H216,2)</f>
        <v>0</v>
      </c>
      <c r="K216" s="230" t="s">
        <v>20</v>
      </c>
      <c r="L216" s="235"/>
      <c r="M216" s="236" t="s">
        <v>20</v>
      </c>
      <c r="N216" s="237" t="s">
        <v>44</v>
      </c>
      <c r="O216" s="35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17" t="s">
        <v>1073</v>
      </c>
      <c r="AT216" s="17" t="s">
        <v>209</v>
      </c>
      <c r="AU216" s="17" t="s">
        <v>81</v>
      </c>
      <c r="AY216" s="17" t="s">
        <v>159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22</v>
      </c>
      <c r="BK216" s="203">
        <f>ROUND(I216*H216,2)</f>
        <v>0</v>
      </c>
      <c r="BL216" s="17" t="s">
        <v>1073</v>
      </c>
      <c r="BM216" s="17" t="s">
        <v>2920</v>
      </c>
    </row>
    <row r="217" spans="2:51" s="13" customFormat="1" ht="13.5">
      <c r="B217" s="216"/>
      <c r="C217" s="217"/>
      <c r="D217" s="206" t="s">
        <v>168</v>
      </c>
      <c r="E217" s="240" t="s">
        <v>20</v>
      </c>
      <c r="F217" s="238" t="s">
        <v>81</v>
      </c>
      <c r="G217" s="217"/>
      <c r="H217" s="239">
        <v>2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168</v>
      </c>
      <c r="AU217" s="227" t="s">
        <v>81</v>
      </c>
      <c r="AV217" s="13" t="s">
        <v>81</v>
      </c>
      <c r="AW217" s="13" t="s">
        <v>37</v>
      </c>
      <c r="AX217" s="13" t="s">
        <v>22</v>
      </c>
      <c r="AY217" s="227" t="s">
        <v>159</v>
      </c>
    </row>
    <row r="218" spans="2:51" s="12" customFormat="1" ht="13.5">
      <c r="B218" s="204"/>
      <c r="C218" s="205"/>
      <c r="D218" s="218" t="s">
        <v>168</v>
      </c>
      <c r="E218" s="241" t="s">
        <v>20</v>
      </c>
      <c r="F218" s="242" t="s">
        <v>2778</v>
      </c>
      <c r="G218" s="205"/>
      <c r="H218" s="243" t="s">
        <v>20</v>
      </c>
      <c r="I218" s="210"/>
      <c r="J218" s="205"/>
      <c r="K218" s="205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168</v>
      </c>
      <c r="AU218" s="215" t="s">
        <v>81</v>
      </c>
      <c r="AV218" s="12" t="s">
        <v>22</v>
      </c>
      <c r="AW218" s="12" t="s">
        <v>37</v>
      </c>
      <c r="AX218" s="12" t="s">
        <v>73</v>
      </c>
      <c r="AY218" s="215" t="s">
        <v>159</v>
      </c>
    </row>
    <row r="219" spans="2:65" s="1" customFormat="1" ht="22.5" customHeight="1">
      <c r="B219" s="34"/>
      <c r="C219" s="192" t="s">
        <v>596</v>
      </c>
      <c r="D219" s="192" t="s">
        <v>161</v>
      </c>
      <c r="E219" s="193" t="s">
        <v>2921</v>
      </c>
      <c r="F219" s="194" t="s">
        <v>2922</v>
      </c>
      <c r="G219" s="195" t="s">
        <v>275</v>
      </c>
      <c r="H219" s="196">
        <v>6</v>
      </c>
      <c r="I219" s="197"/>
      <c r="J219" s="198">
        <f>ROUND(I219*H219,2)</f>
        <v>0</v>
      </c>
      <c r="K219" s="194" t="s">
        <v>165</v>
      </c>
      <c r="L219" s="54"/>
      <c r="M219" s="199" t="s">
        <v>20</v>
      </c>
      <c r="N219" s="200" t="s">
        <v>44</v>
      </c>
      <c r="O219" s="35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17" t="s">
        <v>607</v>
      </c>
      <c r="AT219" s="17" t="s">
        <v>161</v>
      </c>
      <c r="AU219" s="17" t="s">
        <v>81</v>
      </c>
      <c r="AY219" s="17" t="s">
        <v>159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22</v>
      </c>
      <c r="BK219" s="203">
        <f>ROUND(I219*H219,2)</f>
        <v>0</v>
      </c>
      <c r="BL219" s="17" t="s">
        <v>607</v>
      </c>
      <c r="BM219" s="17" t="s">
        <v>2923</v>
      </c>
    </row>
    <row r="220" spans="2:65" s="1" customFormat="1" ht="22.5" customHeight="1">
      <c r="B220" s="34"/>
      <c r="C220" s="228" t="s">
        <v>600</v>
      </c>
      <c r="D220" s="228" t="s">
        <v>209</v>
      </c>
      <c r="E220" s="229" t="s">
        <v>2924</v>
      </c>
      <c r="F220" s="230" t="s">
        <v>2925</v>
      </c>
      <c r="G220" s="231" t="s">
        <v>275</v>
      </c>
      <c r="H220" s="232">
        <v>6</v>
      </c>
      <c r="I220" s="233"/>
      <c r="J220" s="234">
        <f>ROUND(I220*H220,2)</f>
        <v>0</v>
      </c>
      <c r="K220" s="230" t="s">
        <v>165</v>
      </c>
      <c r="L220" s="235"/>
      <c r="M220" s="236" t="s">
        <v>20</v>
      </c>
      <c r="N220" s="237" t="s">
        <v>44</v>
      </c>
      <c r="O220" s="35"/>
      <c r="P220" s="201">
        <f>O220*H220</f>
        <v>0</v>
      </c>
      <c r="Q220" s="201">
        <v>0.00017</v>
      </c>
      <c r="R220" s="201">
        <f>Q220*H220</f>
        <v>0.00102</v>
      </c>
      <c r="S220" s="201">
        <v>0</v>
      </c>
      <c r="T220" s="202">
        <f>S220*H220</f>
        <v>0</v>
      </c>
      <c r="AR220" s="17" t="s">
        <v>1073</v>
      </c>
      <c r="AT220" s="17" t="s">
        <v>209</v>
      </c>
      <c r="AU220" s="17" t="s">
        <v>81</v>
      </c>
      <c r="AY220" s="17" t="s">
        <v>159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22</v>
      </c>
      <c r="BK220" s="203">
        <f>ROUND(I220*H220,2)</f>
        <v>0</v>
      </c>
      <c r="BL220" s="17" t="s">
        <v>1073</v>
      </c>
      <c r="BM220" s="17" t="s">
        <v>2926</v>
      </c>
    </row>
    <row r="221" spans="2:51" s="13" customFormat="1" ht="13.5">
      <c r="B221" s="216"/>
      <c r="C221" s="217"/>
      <c r="D221" s="206" t="s">
        <v>168</v>
      </c>
      <c r="E221" s="240" t="s">
        <v>20</v>
      </c>
      <c r="F221" s="238" t="s">
        <v>191</v>
      </c>
      <c r="G221" s="217"/>
      <c r="H221" s="239">
        <v>6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168</v>
      </c>
      <c r="AU221" s="227" t="s">
        <v>81</v>
      </c>
      <c r="AV221" s="13" t="s">
        <v>81</v>
      </c>
      <c r="AW221" s="13" t="s">
        <v>37</v>
      </c>
      <c r="AX221" s="13" t="s">
        <v>22</v>
      </c>
      <c r="AY221" s="227" t="s">
        <v>159</v>
      </c>
    </row>
    <row r="222" spans="2:51" s="12" customFormat="1" ht="13.5">
      <c r="B222" s="204"/>
      <c r="C222" s="205"/>
      <c r="D222" s="218" t="s">
        <v>168</v>
      </c>
      <c r="E222" s="241" t="s">
        <v>20</v>
      </c>
      <c r="F222" s="242" t="s">
        <v>2778</v>
      </c>
      <c r="G222" s="205"/>
      <c r="H222" s="243" t="s">
        <v>20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168</v>
      </c>
      <c r="AU222" s="215" t="s">
        <v>81</v>
      </c>
      <c r="AV222" s="12" t="s">
        <v>22</v>
      </c>
      <c r="AW222" s="12" t="s">
        <v>37</v>
      </c>
      <c r="AX222" s="12" t="s">
        <v>73</v>
      </c>
      <c r="AY222" s="215" t="s">
        <v>159</v>
      </c>
    </row>
    <row r="223" spans="2:65" s="1" customFormat="1" ht="22.5" customHeight="1">
      <c r="B223" s="34"/>
      <c r="C223" s="192" t="s">
        <v>607</v>
      </c>
      <c r="D223" s="192" t="s">
        <v>161</v>
      </c>
      <c r="E223" s="193" t="s">
        <v>2927</v>
      </c>
      <c r="F223" s="194" t="s">
        <v>2928</v>
      </c>
      <c r="G223" s="195" t="s">
        <v>275</v>
      </c>
      <c r="H223" s="196">
        <v>1</v>
      </c>
      <c r="I223" s="197"/>
      <c r="J223" s="198">
        <f>ROUND(I223*H223,2)</f>
        <v>0</v>
      </c>
      <c r="K223" s="194" t="s">
        <v>165</v>
      </c>
      <c r="L223" s="54"/>
      <c r="M223" s="199" t="s">
        <v>20</v>
      </c>
      <c r="N223" s="200" t="s">
        <v>44</v>
      </c>
      <c r="O223" s="35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17" t="s">
        <v>607</v>
      </c>
      <c r="AT223" s="17" t="s">
        <v>161</v>
      </c>
      <c r="AU223" s="17" t="s">
        <v>81</v>
      </c>
      <c r="AY223" s="17" t="s">
        <v>159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22</v>
      </c>
      <c r="BK223" s="203">
        <f>ROUND(I223*H223,2)</f>
        <v>0</v>
      </c>
      <c r="BL223" s="17" t="s">
        <v>607</v>
      </c>
      <c r="BM223" s="17" t="s">
        <v>2929</v>
      </c>
    </row>
    <row r="224" spans="2:65" s="1" customFormat="1" ht="31.5" customHeight="1">
      <c r="B224" s="34"/>
      <c r="C224" s="228" t="s">
        <v>615</v>
      </c>
      <c r="D224" s="228" t="s">
        <v>209</v>
      </c>
      <c r="E224" s="229" t="s">
        <v>2930</v>
      </c>
      <c r="F224" s="230" t="s">
        <v>2931</v>
      </c>
      <c r="G224" s="231" t="s">
        <v>275</v>
      </c>
      <c r="H224" s="232">
        <v>1</v>
      </c>
      <c r="I224" s="233"/>
      <c r="J224" s="234">
        <f>ROUND(I224*H224,2)</f>
        <v>0</v>
      </c>
      <c r="K224" s="230" t="s">
        <v>165</v>
      </c>
      <c r="L224" s="235"/>
      <c r="M224" s="236" t="s">
        <v>20</v>
      </c>
      <c r="N224" s="237" t="s">
        <v>44</v>
      </c>
      <c r="O224" s="35"/>
      <c r="P224" s="201">
        <f>O224*H224</f>
        <v>0</v>
      </c>
      <c r="Q224" s="201">
        <v>0.001</v>
      </c>
      <c r="R224" s="201">
        <f>Q224*H224</f>
        <v>0.001</v>
      </c>
      <c r="S224" s="201">
        <v>0</v>
      </c>
      <c r="T224" s="202">
        <f>S224*H224</f>
        <v>0</v>
      </c>
      <c r="AR224" s="17" t="s">
        <v>1073</v>
      </c>
      <c r="AT224" s="17" t="s">
        <v>209</v>
      </c>
      <c r="AU224" s="17" t="s">
        <v>81</v>
      </c>
      <c r="AY224" s="17" t="s">
        <v>159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22</v>
      </c>
      <c r="BK224" s="203">
        <f>ROUND(I224*H224,2)</f>
        <v>0</v>
      </c>
      <c r="BL224" s="17" t="s">
        <v>1073</v>
      </c>
      <c r="BM224" s="17" t="s">
        <v>2932</v>
      </c>
    </row>
    <row r="225" spans="2:51" s="13" customFormat="1" ht="13.5">
      <c r="B225" s="216"/>
      <c r="C225" s="217"/>
      <c r="D225" s="206" t="s">
        <v>168</v>
      </c>
      <c r="E225" s="240" t="s">
        <v>20</v>
      </c>
      <c r="F225" s="238" t="s">
        <v>22</v>
      </c>
      <c r="G225" s="217"/>
      <c r="H225" s="239">
        <v>1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168</v>
      </c>
      <c r="AU225" s="227" t="s">
        <v>81</v>
      </c>
      <c r="AV225" s="13" t="s">
        <v>81</v>
      </c>
      <c r="AW225" s="13" t="s">
        <v>37</v>
      </c>
      <c r="AX225" s="13" t="s">
        <v>22</v>
      </c>
      <c r="AY225" s="227" t="s">
        <v>159</v>
      </c>
    </row>
    <row r="226" spans="2:51" s="12" customFormat="1" ht="13.5">
      <c r="B226" s="204"/>
      <c r="C226" s="205"/>
      <c r="D226" s="218" t="s">
        <v>168</v>
      </c>
      <c r="E226" s="241" t="s">
        <v>20</v>
      </c>
      <c r="F226" s="242" t="s">
        <v>2778</v>
      </c>
      <c r="G226" s="205"/>
      <c r="H226" s="243" t="s">
        <v>20</v>
      </c>
      <c r="I226" s="210"/>
      <c r="J226" s="205"/>
      <c r="K226" s="205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168</v>
      </c>
      <c r="AU226" s="215" t="s">
        <v>81</v>
      </c>
      <c r="AV226" s="12" t="s">
        <v>22</v>
      </c>
      <c r="AW226" s="12" t="s">
        <v>37</v>
      </c>
      <c r="AX226" s="12" t="s">
        <v>73</v>
      </c>
      <c r="AY226" s="215" t="s">
        <v>159</v>
      </c>
    </row>
    <row r="227" spans="2:65" s="1" customFormat="1" ht="22.5" customHeight="1">
      <c r="B227" s="34"/>
      <c r="C227" s="192" t="s">
        <v>619</v>
      </c>
      <c r="D227" s="192" t="s">
        <v>161</v>
      </c>
      <c r="E227" s="193" t="s">
        <v>2933</v>
      </c>
      <c r="F227" s="194" t="s">
        <v>2934</v>
      </c>
      <c r="G227" s="195" t="s">
        <v>275</v>
      </c>
      <c r="H227" s="196">
        <v>13</v>
      </c>
      <c r="I227" s="197"/>
      <c r="J227" s="198">
        <f>ROUND(I227*H227,2)</f>
        <v>0</v>
      </c>
      <c r="K227" s="194" t="s">
        <v>165</v>
      </c>
      <c r="L227" s="54"/>
      <c r="M227" s="199" t="s">
        <v>20</v>
      </c>
      <c r="N227" s="200" t="s">
        <v>44</v>
      </c>
      <c r="O227" s="35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17" t="s">
        <v>607</v>
      </c>
      <c r="AT227" s="17" t="s">
        <v>161</v>
      </c>
      <c r="AU227" s="17" t="s">
        <v>81</v>
      </c>
      <c r="AY227" s="17" t="s">
        <v>159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22</v>
      </c>
      <c r="BK227" s="203">
        <f>ROUND(I227*H227,2)</f>
        <v>0</v>
      </c>
      <c r="BL227" s="17" t="s">
        <v>607</v>
      </c>
      <c r="BM227" s="17" t="s">
        <v>2935</v>
      </c>
    </row>
    <row r="228" spans="2:65" s="1" customFormat="1" ht="31.5" customHeight="1">
      <c r="B228" s="34"/>
      <c r="C228" s="228" t="s">
        <v>642</v>
      </c>
      <c r="D228" s="228" t="s">
        <v>209</v>
      </c>
      <c r="E228" s="229" t="s">
        <v>2936</v>
      </c>
      <c r="F228" s="230" t="s">
        <v>2937</v>
      </c>
      <c r="G228" s="231" t="s">
        <v>2540</v>
      </c>
      <c r="H228" s="232">
        <v>13</v>
      </c>
      <c r="I228" s="233"/>
      <c r="J228" s="234">
        <f>ROUND(I228*H228,2)</f>
        <v>0</v>
      </c>
      <c r="K228" s="230" t="s">
        <v>20</v>
      </c>
      <c r="L228" s="235"/>
      <c r="M228" s="236" t="s">
        <v>20</v>
      </c>
      <c r="N228" s="237" t="s">
        <v>44</v>
      </c>
      <c r="O228" s="35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17" t="s">
        <v>1073</v>
      </c>
      <c r="AT228" s="17" t="s">
        <v>209</v>
      </c>
      <c r="AU228" s="17" t="s">
        <v>81</v>
      </c>
      <c r="AY228" s="17" t="s">
        <v>159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22</v>
      </c>
      <c r="BK228" s="203">
        <f>ROUND(I228*H228,2)</f>
        <v>0</v>
      </c>
      <c r="BL228" s="17" t="s">
        <v>1073</v>
      </c>
      <c r="BM228" s="17" t="s">
        <v>2938</v>
      </c>
    </row>
    <row r="229" spans="2:51" s="13" customFormat="1" ht="13.5">
      <c r="B229" s="216"/>
      <c r="C229" s="217"/>
      <c r="D229" s="206" t="s">
        <v>168</v>
      </c>
      <c r="E229" s="240" t="s">
        <v>20</v>
      </c>
      <c r="F229" s="238" t="s">
        <v>241</v>
      </c>
      <c r="G229" s="217"/>
      <c r="H229" s="239">
        <v>13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168</v>
      </c>
      <c r="AU229" s="227" t="s">
        <v>81</v>
      </c>
      <c r="AV229" s="13" t="s">
        <v>81</v>
      </c>
      <c r="AW229" s="13" t="s">
        <v>37</v>
      </c>
      <c r="AX229" s="13" t="s">
        <v>22</v>
      </c>
      <c r="AY229" s="227" t="s">
        <v>159</v>
      </c>
    </row>
    <row r="230" spans="2:51" s="12" customFormat="1" ht="13.5">
      <c r="B230" s="204"/>
      <c r="C230" s="205"/>
      <c r="D230" s="218" t="s">
        <v>168</v>
      </c>
      <c r="E230" s="241" t="s">
        <v>20</v>
      </c>
      <c r="F230" s="242" t="s">
        <v>2747</v>
      </c>
      <c r="G230" s="205"/>
      <c r="H230" s="243" t="s">
        <v>20</v>
      </c>
      <c r="I230" s="210"/>
      <c r="J230" s="205"/>
      <c r="K230" s="205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168</v>
      </c>
      <c r="AU230" s="215" t="s">
        <v>81</v>
      </c>
      <c r="AV230" s="12" t="s">
        <v>22</v>
      </c>
      <c r="AW230" s="12" t="s">
        <v>37</v>
      </c>
      <c r="AX230" s="12" t="s">
        <v>73</v>
      </c>
      <c r="AY230" s="215" t="s">
        <v>159</v>
      </c>
    </row>
    <row r="231" spans="2:65" s="1" customFormat="1" ht="22.5" customHeight="1">
      <c r="B231" s="34"/>
      <c r="C231" s="192" t="s">
        <v>652</v>
      </c>
      <c r="D231" s="192" t="s">
        <v>161</v>
      </c>
      <c r="E231" s="193" t="s">
        <v>2939</v>
      </c>
      <c r="F231" s="194" t="s">
        <v>2940</v>
      </c>
      <c r="G231" s="195" t="s">
        <v>275</v>
      </c>
      <c r="H231" s="196">
        <v>3</v>
      </c>
      <c r="I231" s="197"/>
      <c r="J231" s="198">
        <f>ROUND(I231*H231,2)</f>
        <v>0</v>
      </c>
      <c r="K231" s="194" t="s">
        <v>165</v>
      </c>
      <c r="L231" s="54"/>
      <c r="M231" s="199" t="s">
        <v>20</v>
      </c>
      <c r="N231" s="200" t="s">
        <v>44</v>
      </c>
      <c r="O231" s="35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AR231" s="17" t="s">
        <v>607</v>
      </c>
      <c r="AT231" s="17" t="s">
        <v>161</v>
      </c>
      <c r="AU231" s="17" t="s">
        <v>81</v>
      </c>
      <c r="AY231" s="17" t="s">
        <v>159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22</v>
      </c>
      <c r="BK231" s="203">
        <f>ROUND(I231*H231,2)</f>
        <v>0</v>
      </c>
      <c r="BL231" s="17" t="s">
        <v>607</v>
      </c>
      <c r="BM231" s="17" t="s">
        <v>2941</v>
      </c>
    </row>
    <row r="232" spans="2:65" s="1" customFormat="1" ht="44.25" customHeight="1">
      <c r="B232" s="34"/>
      <c r="C232" s="228" t="s">
        <v>673</v>
      </c>
      <c r="D232" s="228" t="s">
        <v>209</v>
      </c>
      <c r="E232" s="229" t="s">
        <v>2942</v>
      </c>
      <c r="F232" s="230" t="s">
        <v>2943</v>
      </c>
      <c r="G232" s="231" t="s">
        <v>2540</v>
      </c>
      <c r="H232" s="232">
        <v>3</v>
      </c>
      <c r="I232" s="233"/>
      <c r="J232" s="234">
        <f>ROUND(I232*H232,2)</f>
        <v>0</v>
      </c>
      <c r="K232" s="230" t="s">
        <v>20</v>
      </c>
      <c r="L232" s="235"/>
      <c r="M232" s="236" t="s">
        <v>20</v>
      </c>
      <c r="N232" s="237" t="s">
        <v>44</v>
      </c>
      <c r="O232" s="35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17" t="s">
        <v>1073</v>
      </c>
      <c r="AT232" s="17" t="s">
        <v>209</v>
      </c>
      <c r="AU232" s="17" t="s">
        <v>81</v>
      </c>
      <c r="AY232" s="17" t="s">
        <v>159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22</v>
      </c>
      <c r="BK232" s="203">
        <f>ROUND(I232*H232,2)</f>
        <v>0</v>
      </c>
      <c r="BL232" s="17" t="s">
        <v>1073</v>
      </c>
      <c r="BM232" s="17" t="s">
        <v>2944</v>
      </c>
    </row>
    <row r="233" spans="2:51" s="13" customFormat="1" ht="13.5">
      <c r="B233" s="216"/>
      <c r="C233" s="217"/>
      <c r="D233" s="206" t="s">
        <v>168</v>
      </c>
      <c r="E233" s="240" t="s">
        <v>20</v>
      </c>
      <c r="F233" s="238" t="s">
        <v>176</v>
      </c>
      <c r="G233" s="217"/>
      <c r="H233" s="239">
        <v>3</v>
      </c>
      <c r="I233" s="222"/>
      <c r="J233" s="217"/>
      <c r="K233" s="217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168</v>
      </c>
      <c r="AU233" s="227" t="s">
        <v>81</v>
      </c>
      <c r="AV233" s="13" t="s">
        <v>81</v>
      </c>
      <c r="AW233" s="13" t="s">
        <v>37</v>
      </c>
      <c r="AX233" s="13" t="s">
        <v>22</v>
      </c>
      <c r="AY233" s="227" t="s">
        <v>159</v>
      </c>
    </row>
    <row r="234" spans="2:51" s="12" customFormat="1" ht="13.5">
      <c r="B234" s="204"/>
      <c r="C234" s="205"/>
      <c r="D234" s="218" t="s">
        <v>168</v>
      </c>
      <c r="E234" s="241" t="s">
        <v>20</v>
      </c>
      <c r="F234" s="242" t="s">
        <v>2807</v>
      </c>
      <c r="G234" s="205"/>
      <c r="H234" s="243" t="s">
        <v>20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168</v>
      </c>
      <c r="AU234" s="215" t="s">
        <v>81</v>
      </c>
      <c r="AV234" s="12" t="s">
        <v>22</v>
      </c>
      <c r="AW234" s="12" t="s">
        <v>37</v>
      </c>
      <c r="AX234" s="12" t="s">
        <v>73</v>
      </c>
      <c r="AY234" s="215" t="s">
        <v>159</v>
      </c>
    </row>
    <row r="235" spans="2:65" s="1" customFormat="1" ht="22.5" customHeight="1">
      <c r="B235" s="34"/>
      <c r="C235" s="192" t="s">
        <v>679</v>
      </c>
      <c r="D235" s="192" t="s">
        <v>161</v>
      </c>
      <c r="E235" s="193" t="s">
        <v>2945</v>
      </c>
      <c r="F235" s="194" t="s">
        <v>2946</v>
      </c>
      <c r="G235" s="195" t="s">
        <v>275</v>
      </c>
      <c r="H235" s="196">
        <v>7</v>
      </c>
      <c r="I235" s="197"/>
      <c r="J235" s="198">
        <f>ROUND(I235*H235,2)</f>
        <v>0</v>
      </c>
      <c r="K235" s="194" t="s">
        <v>165</v>
      </c>
      <c r="L235" s="54"/>
      <c r="M235" s="199" t="s">
        <v>20</v>
      </c>
      <c r="N235" s="200" t="s">
        <v>44</v>
      </c>
      <c r="O235" s="35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17" t="s">
        <v>607</v>
      </c>
      <c r="AT235" s="17" t="s">
        <v>161</v>
      </c>
      <c r="AU235" s="17" t="s">
        <v>81</v>
      </c>
      <c r="AY235" s="17" t="s">
        <v>159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22</v>
      </c>
      <c r="BK235" s="203">
        <f>ROUND(I235*H235,2)</f>
        <v>0</v>
      </c>
      <c r="BL235" s="17" t="s">
        <v>607</v>
      </c>
      <c r="BM235" s="17" t="s">
        <v>2947</v>
      </c>
    </row>
    <row r="236" spans="2:65" s="1" customFormat="1" ht="22.5" customHeight="1">
      <c r="B236" s="34"/>
      <c r="C236" s="228" t="s">
        <v>684</v>
      </c>
      <c r="D236" s="228" t="s">
        <v>209</v>
      </c>
      <c r="E236" s="229" t="s">
        <v>2948</v>
      </c>
      <c r="F236" s="230" t="s">
        <v>2949</v>
      </c>
      <c r="G236" s="231" t="s">
        <v>2540</v>
      </c>
      <c r="H236" s="232">
        <v>7</v>
      </c>
      <c r="I236" s="233"/>
      <c r="J236" s="234">
        <f>ROUND(I236*H236,2)</f>
        <v>0</v>
      </c>
      <c r="K236" s="230" t="s">
        <v>20</v>
      </c>
      <c r="L236" s="235"/>
      <c r="M236" s="236" t="s">
        <v>20</v>
      </c>
      <c r="N236" s="237" t="s">
        <v>44</v>
      </c>
      <c r="O236" s="35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17" t="s">
        <v>1073</v>
      </c>
      <c r="AT236" s="17" t="s">
        <v>209</v>
      </c>
      <c r="AU236" s="17" t="s">
        <v>81</v>
      </c>
      <c r="AY236" s="17" t="s">
        <v>159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22</v>
      </c>
      <c r="BK236" s="203">
        <f>ROUND(I236*H236,2)</f>
        <v>0</v>
      </c>
      <c r="BL236" s="17" t="s">
        <v>1073</v>
      </c>
      <c r="BM236" s="17" t="s">
        <v>2950</v>
      </c>
    </row>
    <row r="237" spans="2:51" s="13" customFormat="1" ht="13.5">
      <c r="B237" s="216"/>
      <c r="C237" s="217"/>
      <c r="D237" s="206" t="s">
        <v>168</v>
      </c>
      <c r="E237" s="240" t="s">
        <v>20</v>
      </c>
      <c r="F237" s="238" t="s">
        <v>195</v>
      </c>
      <c r="G237" s="217"/>
      <c r="H237" s="239">
        <v>7</v>
      </c>
      <c r="I237" s="222"/>
      <c r="J237" s="217"/>
      <c r="K237" s="217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168</v>
      </c>
      <c r="AU237" s="227" t="s">
        <v>81</v>
      </c>
      <c r="AV237" s="13" t="s">
        <v>81</v>
      </c>
      <c r="AW237" s="13" t="s">
        <v>37</v>
      </c>
      <c r="AX237" s="13" t="s">
        <v>22</v>
      </c>
      <c r="AY237" s="227" t="s">
        <v>159</v>
      </c>
    </row>
    <row r="238" spans="2:51" s="12" customFormat="1" ht="13.5">
      <c r="B238" s="204"/>
      <c r="C238" s="205"/>
      <c r="D238" s="218" t="s">
        <v>168</v>
      </c>
      <c r="E238" s="241" t="s">
        <v>20</v>
      </c>
      <c r="F238" s="242" t="s">
        <v>2747</v>
      </c>
      <c r="G238" s="205"/>
      <c r="H238" s="243" t="s">
        <v>20</v>
      </c>
      <c r="I238" s="210"/>
      <c r="J238" s="205"/>
      <c r="K238" s="205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168</v>
      </c>
      <c r="AU238" s="215" t="s">
        <v>81</v>
      </c>
      <c r="AV238" s="12" t="s">
        <v>22</v>
      </c>
      <c r="AW238" s="12" t="s">
        <v>37</v>
      </c>
      <c r="AX238" s="12" t="s">
        <v>73</v>
      </c>
      <c r="AY238" s="215" t="s">
        <v>159</v>
      </c>
    </row>
    <row r="239" spans="2:65" s="1" customFormat="1" ht="22.5" customHeight="1">
      <c r="B239" s="34"/>
      <c r="C239" s="192" t="s">
        <v>689</v>
      </c>
      <c r="D239" s="192" t="s">
        <v>161</v>
      </c>
      <c r="E239" s="193" t="s">
        <v>2951</v>
      </c>
      <c r="F239" s="194" t="s">
        <v>2952</v>
      </c>
      <c r="G239" s="195" t="s">
        <v>1764</v>
      </c>
      <c r="H239" s="196">
        <v>8</v>
      </c>
      <c r="I239" s="197"/>
      <c r="J239" s="198">
        <f>ROUND(I239*H239,2)</f>
        <v>0</v>
      </c>
      <c r="K239" s="194" t="s">
        <v>20</v>
      </c>
      <c r="L239" s="54"/>
      <c r="M239" s="199" t="s">
        <v>20</v>
      </c>
      <c r="N239" s="200" t="s">
        <v>44</v>
      </c>
      <c r="O239" s="35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17" t="s">
        <v>1073</v>
      </c>
      <c r="AT239" s="17" t="s">
        <v>161</v>
      </c>
      <c r="AU239" s="17" t="s">
        <v>81</v>
      </c>
      <c r="AY239" s="17" t="s">
        <v>159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22</v>
      </c>
      <c r="BK239" s="203">
        <f>ROUND(I239*H239,2)</f>
        <v>0</v>
      </c>
      <c r="BL239" s="17" t="s">
        <v>1073</v>
      </c>
      <c r="BM239" s="17" t="s">
        <v>2953</v>
      </c>
    </row>
    <row r="240" spans="2:51" s="13" customFormat="1" ht="13.5">
      <c r="B240" s="216"/>
      <c r="C240" s="217"/>
      <c r="D240" s="206" t="s">
        <v>168</v>
      </c>
      <c r="E240" s="240" t="s">
        <v>20</v>
      </c>
      <c r="F240" s="238" t="s">
        <v>201</v>
      </c>
      <c r="G240" s="217"/>
      <c r="H240" s="239">
        <v>8</v>
      </c>
      <c r="I240" s="222"/>
      <c r="J240" s="217"/>
      <c r="K240" s="217"/>
      <c r="L240" s="223"/>
      <c r="M240" s="224"/>
      <c r="N240" s="225"/>
      <c r="O240" s="225"/>
      <c r="P240" s="225"/>
      <c r="Q240" s="225"/>
      <c r="R240" s="225"/>
      <c r="S240" s="225"/>
      <c r="T240" s="226"/>
      <c r="AT240" s="227" t="s">
        <v>168</v>
      </c>
      <c r="AU240" s="227" t="s">
        <v>81</v>
      </c>
      <c r="AV240" s="13" t="s">
        <v>81</v>
      </c>
      <c r="AW240" s="13" t="s">
        <v>37</v>
      </c>
      <c r="AX240" s="13" t="s">
        <v>22</v>
      </c>
      <c r="AY240" s="227" t="s">
        <v>159</v>
      </c>
    </row>
    <row r="241" spans="2:51" s="12" customFormat="1" ht="13.5">
      <c r="B241" s="204"/>
      <c r="C241" s="205"/>
      <c r="D241" s="218" t="s">
        <v>168</v>
      </c>
      <c r="E241" s="241" t="s">
        <v>20</v>
      </c>
      <c r="F241" s="242" t="s">
        <v>2747</v>
      </c>
      <c r="G241" s="205"/>
      <c r="H241" s="243" t="s">
        <v>20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168</v>
      </c>
      <c r="AU241" s="215" t="s">
        <v>81</v>
      </c>
      <c r="AV241" s="12" t="s">
        <v>22</v>
      </c>
      <c r="AW241" s="12" t="s">
        <v>37</v>
      </c>
      <c r="AX241" s="12" t="s">
        <v>73</v>
      </c>
      <c r="AY241" s="215" t="s">
        <v>159</v>
      </c>
    </row>
    <row r="242" spans="2:65" s="1" customFormat="1" ht="22.5" customHeight="1">
      <c r="B242" s="34"/>
      <c r="C242" s="192" t="s">
        <v>695</v>
      </c>
      <c r="D242" s="192" t="s">
        <v>161</v>
      </c>
      <c r="E242" s="193" t="s">
        <v>2954</v>
      </c>
      <c r="F242" s="194" t="s">
        <v>2955</v>
      </c>
      <c r="G242" s="195" t="s">
        <v>1764</v>
      </c>
      <c r="H242" s="196">
        <v>6</v>
      </c>
      <c r="I242" s="197"/>
      <c r="J242" s="198">
        <f>ROUND(I242*H242,2)</f>
        <v>0</v>
      </c>
      <c r="K242" s="194" t="s">
        <v>20</v>
      </c>
      <c r="L242" s="54"/>
      <c r="M242" s="199" t="s">
        <v>20</v>
      </c>
      <c r="N242" s="200" t="s">
        <v>44</v>
      </c>
      <c r="O242" s="35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17" t="s">
        <v>1073</v>
      </c>
      <c r="AT242" s="17" t="s">
        <v>161</v>
      </c>
      <c r="AU242" s="17" t="s">
        <v>81</v>
      </c>
      <c r="AY242" s="17" t="s">
        <v>159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22</v>
      </c>
      <c r="BK242" s="203">
        <f>ROUND(I242*H242,2)</f>
        <v>0</v>
      </c>
      <c r="BL242" s="17" t="s">
        <v>1073</v>
      </c>
      <c r="BM242" s="17" t="s">
        <v>2956</v>
      </c>
    </row>
    <row r="243" spans="2:51" s="13" customFormat="1" ht="13.5">
      <c r="B243" s="216"/>
      <c r="C243" s="217"/>
      <c r="D243" s="206" t="s">
        <v>168</v>
      </c>
      <c r="E243" s="240" t="s">
        <v>20</v>
      </c>
      <c r="F243" s="238" t="s">
        <v>191</v>
      </c>
      <c r="G243" s="217"/>
      <c r="H243" s="239">
        <v>6</v>
      </c>
      <c r="I243" s="222"/>
      <c r="J243" s="217"/>
      <c r="K243" s="217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168</v>
      </c>
      <c r="AU243" s="227" t="s">
        <v>81</v>
      </c>
      <c r="AV243" s="13" t="s">
        <v>81</v>
      </c>
      <c r="AW243" s="13" t="s">
        <v>37</v>
      </c>
      <c r="AX243" s="13" t="s">
        <v>22</v>
      </c>
      <c r="AY243" s="227" t="s">
        <v>159</v>
      </c>
    </row>
    <row r="244" spans="2:51" s="12" customFormat="1" ht="13.5">
      <c r="B244" s="204"/>
      <c r="C244" s="205"/>
      <c r="D244" s="218" t="s">
        <v>168</v>
      </c>
      <c r="E244" s="241" t="s">
        <v>20</v>
      </c>
      <c r="F244" s="242" t="s">
        <v>2778</v>
      </c>
      <c r="G244" s="205"/>
      <c r="H244" s="243" t="s">
        <v>20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168</v>
      </c>
      <c r="AU244" s="215" t="s">
        <v>81</v>
      </c>
      <c r="AV244" s="12" t="s">
        <v>22</v>
      </c>
      <c r="AW244" s="12" t="s">
        <v>37</v>
      </c>
      <c r="AX244" s="12" t="s">
        <v>73</v>
      </c>
      <c r="AY244" s="215" t="s">
        <v>159</v>
      </c>
    </row>
    <row r="245" spans="2:65" s="1" customFormat="1" ht="22.5" customHeight="1">
      <c r="B245" s="34"/>
      <c r="C245" s="192" t="s">
        <v>706</v>
      </c>
      <c r="D245" s="192" t="s">
        <v>161</v>
      </c>
      <c r="E245" s="193" t="s">
        <v>2957</v>
      </c>
      <c r="F245" s="194" t="s">
        <v>2958</v>
      </c>
      <c r="G245" s="195" t="s">
        <v>1764</v>
      </c>
      <c r="H245" s="196">
        <v>2</v>
      </c>
      <c r="I245" s="197"/>
      <c r="J245" s="198">
        <f>ROUND(I245*H245,2)</f>
        <v>0</v>
      </c>
      <c r="K245" s="194" t="s">
        <v>20</v>
      </c>
      <c r="L245" s="54"/>
      <c r="M245" s="199" t="s">
        <v>20</v>
      </c>
      <c r="N245" s="200" t="s">
        <v>44</v>
      </c>
      <c r="O245" s="35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17" t="s">
        <v>1073</v>
      </c>
      <c r="AT245" s="17" t="s">
        <v>161</v>
      </c>
      <c r="AU245" s="17" t="s">
        <v>81</v>
      </c>
      <c r="AY245" s="17" t="s">
        <v>159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22</v>
      </c>
      <c r="BK245" s="203">
        <f>ROUND(I245*H245,2)</f>
        <v>0</v>
      </c>
      <c r="BL245" s="17" t="s">
        <v>1073</v>
      </c>
      <c r="BM245" s="17" t="s">
        <v>2959</v>
      </c>
    </row>
    <row r="246" spans="2:51" s="13" customFormat="1" ht="13.5">
      <c r="B246" s="216"/>
      <c r="C246" s="217"/>
      <c r="D246" s="206" t="s">
        <v>168</v>
      </c>
      <c r="E246" s="240" t="s">
        <v>20</v>
      </c>
      <c r="F246" s="238" t="s">
        <v>81</v>
      </c>
      <c r="G246" s="217"/>
      <c r="H246" s="239">
        <v>2</v>
      </c>
      <c r="I246" s="222"/>
      <c r="J246" s="217"/>
      <c r="K246" s="217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168</v>
      </c>
      <c r="AU246" s="227" t="s">
        <v>81</v>
      </c>
      <c r="AV246" s="13" t="s">
        <v>81</v>
      </c>
      <c r="AW246" s="13" t="s">
        <v>37</v>
      </c>
      <c r="AX246" s="13" t="s">
        <v>22</v>
      </c>
      <c r="AY246" s="227" t="s">
        <v>159</v>
      </c>
    </row>
    <row r="247" spans="2:51" s="12" customFormat="1" ht="13.5">
      <c r="B247" s="204"/>
      <c r="C247" s="205"/>
      <c r="D247" s="218" t="s">
        <v>168</v>
      </c>
      <c r="E247" s="241" t="s">
        <v>20</v>
      </c>
      <c r="F247" s="242" t="s">
        <v>2747</v>
      </c>
      <c r="G247" s="205"/>
      <c r="H247" s="243" t="s">
        <v>20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168</v>
      </c>
      <c r="AU247" s="215" t="s">
        <v>81</v>
      </c>
      <c r="AV247" s="12" t="s">
        <v>22</v>
      </c>
      <c r="AW247" s="12" t="s">
        <v>37</v>
      </c>
      <c r="AX247" s="12" t="s">
        <v>73</v>
      </c>
      <c r="AY247" s="215" t="s">
        <v>159</v>
      </c>
    </row>
    <row r="248" spans="2:65" s="1" customFormat="1" ht="22.5" customHeight="1">
      <c r="B248" s="34"/>
      <c r="C248" s="192" t="s">
        <v>711</v>
      </c>
      <c r="D248" s="192" t="s">
        <v>161</v>
      </c>
      <c r="E248" s="193" t="s">
        <v>2960</v>
      </c>
      <c r="F248" s="194" t="s">
        <v>2961</v>
      </c>
      <c r="G248" s="195" t="s">
        <v>1764</v>
      </c>
      <c r="H248" s="196">
        <v>1</v>
      </c>
      <c r="I248" s="197"/>
      <c r="J248" s="198">
        <f>ROUND(I248*H248,2)</f>
        <v>0</v>
      </c>
      <c r="K248" s="194" t="s">
        <v>20</v>
      </c>
      <c r="L248" s="54"/>
      <c r="M248" s="199" t="s">
        <v>20</v>
      </c>
      <c r="N248" s="200" t="s">
        <v>44</v>
      </c>
      <c r="O248" s="35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17" t="s">
        <v>1073</v>
      </c>
      <c r="AT248" s="17" t="s">
        <v>161</v>
      </c>
      <c r="AU248" s="17" t="s">
        <v>81</v>
      </c>
      <c r="AY248" s="17" t="s">
        <v>159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22</v>
      </c>
      <c r="BK248" s="203">
        <f>ROUND(I248*H248,2)</f>
        <v>0</v>
      </c>
      <c r="BL248" s="17" t="s">
        <v>1073</v>
      </c>
      <c r="BM248" s="17" t="s">
        <v>2962</v>
      </c>
    </row>
    <row r="249" spans="2:51" s="13" customFormat="1" ht="13.5">
      <c r="B249" s="216"/>
      <c r="C249" s="217"/>
      <c r="D249" s="206" t="s">
        <v>168</v>
      </c>
      <c r="E249" s="240" t="s">
        <v>20</v>
      </c>
      <c r="F249" s="238" t="s">
        <v>22</v>
      </c>
      <c r="G249" s="217"/>
      <c r="H249" s="239">
        <v>1</v>
      </c>
      <c r="I249" s="222"/>
      <c r="J249" s="217"/>
      <c r="K249" s="217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168</v>
      </c>
      <c r="AU249" s="227" t="s">
        <v>81</v>
      </c>
      <c r="AV249" s="13" t="s">
        <v>81</v>
      </c>
      <c r="AW249" s="13" t="s">
        <v>37</v>
      </c>
      <c r="AX249" s="13" t="s">
        <v>22</v>
      </c>
      <c r="AY249" s="227" t="s">
        <v>159</v>
      </c>
    </row>
    <row r="250" spans="2:51" s="12" customFormat="1" ht="13.5">
      <c r="B250" s="204"/>
      <c r="C250" s="205"/>
      <c r="D250" s="218" t="s">
        <v>168</v>
      </c>
      <c r="E250" s="241" t="s">
        <v>20</v>
      </c>
      <c r="F250" s="242" t="s">
        <v>2778</v>
      </c>
      <c r="G250" s="205"/>
      <c r="H250" s="243" t="s">
        <v>20</v>
      </c>
      <c r="I250" s="210"/>
      <c r="J250" s="205"/>
      <c r="K250" s="205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168</v>
      </c>
      <c r="AU250" s="215" t="s">
        <v>81</v>
      </c>
      <c r="AV250" s="12" t="s">
        <v>22</v>
      </c>
      <c r="AW250" s="12" t="s">
        <v>37</v>
      </c>
      <c r="AX250" s="12" t="s">
        <v>73</v>
      </c>
      <c r="AY250" s="215" t="s">
        <v>159</v>
      </c>
    </row>
    <row r="251" spans="2:65" s="1" customFormat="1" ht="22.5" customHeight="1">
      <c r="B251" s="34"/>
      <c r="C251" s="192" t="s">
        <v>718</v>
      </c>
      <c r="D251" s="192" t="s">
        <v>161</v>
      </c>
      <c r="E251" s="193" t="s">
        <v>2963</v>
      </c>
      <c r="F251" s="194" t="s">
        <v>2964</v>
      </c>
      <c r="G251" s="195" t="s">
        <v>1764</v>
      </c>
      <c r="H251" s="196">
        <v>2</v>
      </c>
      <c r="I251" s="197"/>
      <c r="J251" s="198">
        <f>ROUND(I251*H251,2)</f>
        <v>0</v>
      </c>
      <c r="K251" s="194" t="s">
        <v>20</v>
      </c>
      <c r="L251" s="54"/>
      <c r="M251" s="199" t="s">
        <v>20</v>
      </c>
      <c r="N251" s="200" t="s">
        <v>44</v>
      </c>
      <c r="O251" s="35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17" t="s">
        <v>1073</v>
      </c>
      <c r="AT251" s="17" t="s">
        <v>161</v>
      </c>
      <c r="AU251" s="17" t="s">
        <v>81</v>
      </c>
      <c r="AY251" s="17" t="s">
        <v>159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22</v>
      </c>
      <c r="BK251" s="203">
        <f>ROUND(I251*H251,2)</f>
        <v>0</v>
      </c>
      <c r="BL251" s="17" t="s">
        <v>1073</v>
      </c>
      <c r="BM251" s="17" t="s">
        <v>2965</v>
      </c>
    </row>
    <row r="252" spans="2:51" s="13" customFormat="1" ht="13.5">
      <c r="B252" s="216"/>
      <c r="C252" s="217"/>
      <c r="D252" s="206" t="s">
        <v>168</v>
      </c>
      <c r="E252" s="240" t="s">
        <v>20</v>
      </c>
      <c r="F252" s="238" t="s">
        <v>81</v>
      </c>
      <c r="G252" s="217"/>
      <c r="H252" s="239">
        <v>2</v>
      </c>
      <c r="I252" s="222"/>
      <c r="J252" s="217"/>
      <c r="K252" s="217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168</v>
      </c>
      <c r="AU252" s="227" t="s">
        <v>81</v>
      </c>
      <c r="AV252" s="13" t="s">
        <v>81</v>
      </c>
      <c r="AW252" s="13" t="s">
        <v>37</v>
      </c>
      <c r="AX252" s="13" t="s">
        <v>22</v>
      </c>
      <c r="AY252" s="227" t="s">
        <v>159</v>
      </c>
    </row>
    <row r="253" spans="2:51" s="12" customFormat="1" ht="13.5">
      <c r="B253" s="204"/>
      <c r="C253" s="205"/>
      <c r="D253" s="218" t="s">
        <v>168</v>
      </c>
      <c r="E253" s="241" t="s">
        <v>20</v>
      </c>
      <c r="F253" s="242" t="s">
        <v>2778</v>
      </c>
      <c r="G253" s="205"/>
      <c r="H253" s="243" t="s">
        <v>20</v>
      </c>
      <c r="I253" s="210"/>
      <c r="J253" s="205"/>
      <c r="K253" s="205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168</v>
      </c>
      <c r="AU253" s="215" t="s">
        <v>81</v>
      </c>
      <c r="AV253" s="12" t="s">
        <v>22</v>
      </c>
      <c r="AW253" s="12" t="s">
        <v>37</v>
      </c>
      <c r="AX253" s="12" t="s">
        <v>73</v>
      </c>
      <c r="AY253" s="215" t="s">
        <v>159</v>
      </c>
    </row>
    <row r="254" spans="2:65" s="1" customFormat="1" ht="22.5" customHeight="1">
      <c r="B254" s="34"/>
      <c r="C254" s="192" t="s">
        <v>722</v>
      </c>
      <c r="D254" s="192" t="s">
        <v>161</v>
      </c>
      <c r="E254" s="193" t="s">
        <v>2966</v>
      </c>
      <c r="F254" s="194" t="s">
        <v>2967</v>
      </c>
      <c r="G254" s="195" t="s">
        <v>1764</v>
      </c>
      <c r="H254" s="196">
        <v>8</v>
      </c>
      <c r="I254" s="197"/>
      <c r="J254" s="198">
        <f>ROUND(I254*H254,2)</f>
        <v>0</v>
      </c>
      <c r="K254" s="194" t="s">
        <v>20</v>
      </c>
      <c r="L254" s="54"/>
      <c r="M254" s="199" t="s">
        <v>20</v>
      </c>
      <c r="N254" s="200" t="s">
        <v>44</v>
      </c>
      <c r="O254" s="35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17" t="s">
        <v>1073</v>
      </c>
      <c r="AT254" s="17" t="s">
        <v>161</v>
      </c>
      <c r="AU254" s="17" t="s">
        <v>81</v>
      </c>
      <c r="AY254" s="17" t="s">
        <v>159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22</v>
      </c>
      <c r="BK254" s="203">
        <f>ROUND(I254*H254,2)</f>
        <v>0</v>
      </c>
      <c r="BL254" s="17" t="s">
        <v>1073</v>
      </c>
      <c r="BM254" s="17" t="s">
        <v>2968</v>
      </c>
    </row>
    <row r="255" spans="2:51" s="13" customFormat="1" ht="13.5">
      <c r="B255" s="216"/>
      <c r="C255" s="217"/>
      <c r="D255" s="206" t="s">
        <v>168</v>
      </c>
      <c r="E255" s="240" t="s">
        <v>20</v>
      </c>
      <c r="F255" s="238" t="s">
        <v>201</v>
      </c>
      <c r="G255" s="217"/>
      <c r="H255" s="239">
        <v>8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168</v>
      </c>
      <c r="AU255" s="227" t="s">
        <v>81</v>
      </c>
      <c r="AV255" s="13" t="s">
        <v>81</v>
      </c>
      <c r="AW255" s="13" t="s">
        <v>37</v>
      </c>
      <c r="AX255" s="13" t="s">
        <v>22</v>
      </c>
      <c r="AY255" s="227" t="s">
        <v>159</v>
      </c>
    </row>
    <row r="256" spans="2:51" s="12" customFormat="1" ht="13.5">
      <c r="B256" s="204"/>
      <c r="C256" s="205"/>
      <c r="D256" s="218" t="s">
        <v>168</v>
      </c>
      <c r="E256" s="241" t="s">
        <v>20</v>
      </c>
      <c r="F256" s="242" t="s">
        <v>2747</v>
      </c>
      <c r="G256" s="205"/>
      <c r="H256" s="243" t="s">
        <v>20</v>
      </c>
      <c r="I256" s="210"/>
      <c r="J256" s="205"/>
      <c r="K256" s="205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168</v>
      </c>
      <c r="AU256" s="215" t="s">
        <v>81</v>
      </c>
      <c r="AV256" s="12" t="s">
        <v>22</v>
      </c>
      <c r="AW256" s="12" t="s">
        <v>37</v>
      </c>
      <c r="AX256" s="12" t="s">
        <v>73</v>
      </c>
      <c r="AY256" s="215" t="s">
        <v>159</v>
      </c>
    </row>
    <row r="257" spans="2:65" s="1" customFormat="1" ht="22.5" customHeight="1">
      <c r="B257" s="34"/>
      <c r="C257" s="192" t="s">
        <v>728</v>
      </c>
      <c r="D257" s="192" t="s">
        <v>161</v>
      </c>
      <c r="E257" s="193" t="s">
        <v>2969</v>
      </c>
      <c r="F257" s="194" t="s">
        <v>2970</v>
      </c>
      <c r="G257" s="195" t="s">
        <v>1764</v>
      </c>
      <c r="H257" s="196">
        <v>8</v>
      </c>
      <c r="I257" s="197"/>
      <c r="J257" s="198">
        <f>ROUND(I257*H257,2)</f>
        <v>0</v>
      </c>
      <c r="K257" s="194" t="s">
        <v>20</v>
      </c>
      <c r="L257" s="54"/>
      <c r="M257" s="199" t="s">
        <v>20</v>
      </c>
      <c r="N257" s="200" t="s">
        <v>44</v>
      </c>
      <c r="O257" s="35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17" t="s">
        <v>1073</v>
      </c>
      <c r="AT257" s="17" t="s">
        <v>161</v>
      </c>
      <c r="AU257" s="17" t="s">
        <v>81</v>
      </c>
      <c r="AY257" s="17" t="s">
        <v>159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22</v>
      </c>
      <c r="BK257" s="203">
        <f>ROUND(I257*H257,2)</f>
        <v>0</v>
      </c>
      <c r="BL257" s="17" t="s">
        <v>1073</v>
      </c>
      <c r="BM257" s="17" t="s">
        <v>2971</v>
      </c>
    </row>
    <row r="258" spans="2:51" s="13" customFormat="1" ht="13.5">
      <c r="B258" s="216"/>
      <c r="C258" s="217"/>
      <c r="D258" s="206" t="s">
        <v>168</v>
      </c>
      <c r="E258" s="240" t="s">
        <v>20</v>
      </c>
      <c r="F258" s="238" t="s">
        <v>201</v>
      </c>
      <c r="G258" s="217"/>
      <c r="H258" s="239">
        <v>8</v>
      </c>
      <c r="I258" s="222"/>
      <c r="J258" s="217"/>
      <c r="K258" s="217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168</v>
      </c>
      <c r="AU258" s="227" t="s">
        <v>81</v>
      </c>
      <c r="AV258" s="13" t="s">
        <v>81</v>
      </c>
      <c r="AW258" s="13" t="s">
        <v>37</v>
      </c>
      <c r="AX258" s="13" t="s">
        <v>22</v>
      </c>
      <c r="AY258" s="227" t="s">
        <v>159</v>
      </c>
    </row>
    <row r="259" spans="2:51" s="12" customFormat="1" ht="13.5">
      <c r="B259" s="204"/>
      <c r="C259" s="205"/>
      <c r="D259" s="218" t="s">
        <v>168</v>
      </c>
      <c r="E259" s="241" t="s">
        <v>20</v>
      </c>
      <c r="F259" s="242" t="s">
        <v>2747</v>
      </c>
      <c r="G259" s="205"/>
      <c r="H259" s="243" t="s">
        <v>20</v>
      </c>
      <c r="I259" s="210"/>
      <c r="J259" s="205"/>
      <c r="K259" s="205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168</v>
      </c>
      <c r="AU259" s="215" t="s">
        <v>81</v>
      </c>
      <c r="AV259" s="12" t="s">
        <v>22</v>
      </c>
      <c r="AW259" s="12" t="s">
        <v>37</v>
      </c>
      <c r="AX259" s="12" t="s">
        <v>73</v>
      </c>
      <c r="AY259" s="215" t="s">
        <v>159</v>
      </c>
    </row>
    <row r="260" spans="2:65" s="1" customFormat="1" ht="22.5" customHeight="1">
      <c r="B260" s="34"/>
      <c r="C260" s="192" t="s">
        <v>732</v>
      </c>
      <c r="D260" s="192" t="s">
        <v>161</v>
      </c>
      <c r="E260" s="193" t="s">
        <v>2972</v>
      </c>
      <c r="F260" s="194" t="s">
        <v>2973</v>
      </c>
      <c r="G260" s="195" t="s">
        <v>1764</v>
      </c>
      <c r="H260" s="196">
        <v>10</v>
      </c>
      <c r="I260" s="197"/>
      <c r="J260" s="198">
        <f>ROUND(I260*H260,2)</f>
        <v>0</v>
      </c>
      <c r="K260" s="194" t="s">
        <v>20</v>
      </c>
      <c r="L260" s="54"/>
      <c r="M260" s="199" t="s">
        <v>20</v>
      </c>
      <c r="N260" s="200" t="s">
        <v>44</v>
      </c>
      <c r="O260" s="35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17" t="s">
        <v>1073</v>
      </c>
      <c r="AT260" s="17" t="s">
        <v>161</v>
      </c>
      <c r="AU260" s="17" t="s">
        <v>81</v>
      </c>
      <c r="AY260" s="17" t="s">
        <v>159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22</v>
      </c>
      <c r="BK260" s="203">
        <f>ROUND(I260*H260,2)</f>
        <v>0</v>
      </c>
      <c r="BL260" s="17" t="s">
        <v>1073</v>
      </c>
      <c r="BM260" s="17" t="s">
        <v>2974</v>
      </c>
    </row>
    <row r="261" spans="2:51" s="13" customFormat="1" ht="13.5">
      <c r="B261" s="216"/>
      <c r="C261" s="217"/>
      <c r="D261" s="206" t="s">
        <v>168</v>
      </c>
      <c r="E261" s="240" t="s">
        <v>20</v>
      </c>
      <c r="F261" s="238" t="s">
        <v>27</v>
      </c>
      <c r="G261" s="217"/>
      <c r="H261" s="239">
        <v>10</v>
      </c>
      <c r="I261" s="222"/>
      <c r="J261" s="217"/>
      <c r="K261" s="217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168</v>
      </c>
      <c r="AU261" s="227" t="s">
        <v>81</v>
      </c>
      <c r="AV261" s="13" t="s">
        <v>81</v>
      </c>
      <c r="AW261" s="13" t="s">
        <v>37</v>
      </c>
      <c r="AX261" s="13" t="s">
        <v>22</v>
      </c>
      <c r="AY261" s="227" t="s">
        <v>159</v>
      </c>
    </row>
    <row r="262" spans="2:51" s="12" customFormat="1" ht="13.5">
      <c r="B262" s="204"/>
      <c r="C262" s="205"/>
      <c r="D262" s="206" t="s">
        <v>168</v>
      </c>
      <c r="E262" s="207" t="s">
        <v>20</v>
      </c>
      <c r="F262" s="208" t="s">
        <v>2747</v>
      </c>
      <c r="G262" s="205"/>
      <c r="H262" s="209" t="s">
        <v>20</v>
      </c>
      <c r="I262" s="210"/>
      <c r="J262" s="205"/>
      <c r="K262" s="205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168</v>
      </c>
      <c r="AU262" s="215" t="s">
        <v>81</v>
      </c>
      <c r="AV262" s="12" t="s">
        <v>22</v>
      </c>
      <c r="AW262" s="12" t="s">
        <v>37</v>
      </c>
      <c r="AX262" s="12" t="s">
        <v>73</v>
      </c>
      <c r="AY262" s="215" t="s">
        <v>159</v>
      </c>
    </row>
    <row r="263" spans="2:63" s="11" customFormat="1" ht="29.85" customHeight="1">
      <c r="B263" s="175"/>
      <c r="C263" s="176"/>
      <c r="D263" s="189" t="s">
        <v>72</v>
      </c>
      <c r="E263" s="190" t="s">
        <v>2975</v>
      </c>
      <c r="F263" s="190" t="s">
        <v>2976</v>
      </c>
      <c r="G263" s="176"/>
      <c r="H263" s="176"/>
      <c r="I263" s="179"/>
      <c r="J263" s="191">
        <f>BK263</f>
        <v>0</v>
      </c>
      <c r="K263" s="176"/>
      <c r="L263" s="181"/>
      <c r="M263" s="182"/>
      <c r="N263" s="183"/>
      <c r="O263" s="183"/>
      <c r="P263" s="184">
        <f>SUM(P264:P297)</f>
        <v>0</v>
      </c>
      <c r="Q263" s="183"/>
      <c r="R263" s="184">
        <f>SUM(R264:R297)</f>
        <v>0.004222</v>
      </c>
      <c r="S263" s="183"/>
      <c r="T263" s="185">
        <f>SUM(T264:T297)</f>
        <v>0</v>
      </c>
      <c r="AR263" s="186" t="s">
        <v>176</v>
      </c>
      <c r="AT263" s="187" t="s">
        <v>72</v>
      </c>
      <c r="AU263" s="187" t="s">
        <v>22</v>
      </c>
      <c r="AY263" s="186" t="s">
        <v>159</v>
      </c>
      <c r="BK263" s="188">
        <f>SUM(BK264:BK297)</f>
        <v>0</v>
      </c>
    </row>
    <row r="264" spans="2:65" s="1" customFormat="1" ht="22.5" customHeight="1">
      <c r="B264" s="34"/>
      <c r="C264" s="192" t="s">
        <v>738</v>
      </c>
      <c r="D264" s="192" t="s">
        <v>161</v>
      </c>
      <c r="E264" s="193" t="s">
        <v>2977</v>
      </c>
      <c r="F264" s="194" t="s">
        <v>2978</v>
      </c>
      <c r="G264" s="195" t="s">
        <v>275</v>
      </c>
      <c r="H264" s="196">
        <v>1</v>
      </c>
      <c r="I264" s="197"/>
      <c r="J264" s="198">
        <f>ROUND(I264*H264,2)</f>
        <v>0</v>
      </c>
      <c r="K264" s="194" t="s">
        <v>165</v>
      </c>
      <c r="L264" s="54"/>
      <c r="M264" s="199" t="s">
        <v>20</v>
      </c>
      <c r="N264" s="200" t="s">
        <v>44</v>
      </c>
      <c r="O264" s="35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17" t="s">
        <v>607</v>
      </c>
      <c r="AT264" s="17" t="s">
        <v>161</v>
      </c>
      <c r="AU264" s="17" t="s">
        <v>81</v>
      </c>
      <c r="AY264" s="17" t="s">
        <v>159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22</v>
      </c>
      <c r="BK264" s="203">
        <f>ROUND(I264*H264,2)</f>
        <v>0</v>
      </c>
      <c r="BL264" s="17" t="s">
        <v>607</v>
      </c>
      <c r="BM264" s="17" t="s">
        <v>2979</v>
      </c>
    </row>
    <row r="265" spans="2:65" s="1" customFormat="1" ht="44.25" customHeight="1">
      <c r="B265" s="34"/>
      <c r="C265" s="228" t="s">
        <v>743</v>
      </c>
      <c r="D265" s="228" t="s">
        <v>209</v>
      </c>
      <c r="E265" s="229" t="s">
        <v>2980</v>
      </c>
      <c r="F265" s="230" t="s">
        <v>2981</v>
      </c>
      <c r="G265" s="231" t="s">
        <v>2540</v>
      </c>
      <c r="H265" s="232">
        <v>1</v>
      </c>
      <c r="I265" s="233"/>
      <c r="J265" s="234">
        <f>ROUND(I265*H265,2)</f>
        <v>0</v>
      </c>
      <c r="K265" s="230" t="s">
        <v>20</v>
      </c>
      <c r="L265" s="235"/>
      <c r="M265" s="236" t="s">
        <v>20</v>
      </c>
      <c r="N265" s="237" t="s">
        <v>44</v>
      </c>
      <c r="O265" s="35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17" t="s">
        <v>1073</v>
      </c>
      <c r="AT265" s="17" t="s">
        <v>209</v>
      </c>
      <c r="AU265" s="17" t="s">
        <v>81</v>
      </c>
      <c r="AY265" s="17" t="s">
        <v>159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22</v>
      </c>
      <c r="BK265" s="203">
        <f>ROUND(I265*H265,2)</f>
        <v>0</v>
      </c>
      <c r="BL265" s="17" t="s">
        <v>1073</v>
      </c>
      <c r="BM265" s="17" t="s">
        <v>2982</v>
      </c>
    </row>
    <row r="266" spans="2:51" s="13" customFormat="1" ht="13.5">
      <c r="B266" s="216"/>
      <c r="C266" s="217"/>
      <c r="D266" s="206" t="s">
        <v>168</v>
      </c>
      <c r="E266" s="240" t="s">
        <v>20</v>
      </c>
      <c r="F266" s="238" t="s">
        <v>22</v>
      </c>
      <c r="G266" s="217"/>
      <c r="H266" s="239">
        <v>1</v>
      </c>
      <c r="I266" s="222"/>
      <c r="J266" s="217"/>
      <c r="K266" s="217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168</v>
      </c>
      <c r="AU266" s="227" t="s">
        <v>81</v>
      </c>
      <c r="AV266" s="13" t="s">
        <v>81</v>
      </c>
      <c r="AW266" s="13" t="s">
        <v>37</v>
      </c>
      <c r="AX266" s="13" t="s">
        <v>22</v>
      </c>
      <c r="AY266" s="227" t="s">
        <v>159</v>
      </c>
    </row>
    <row r="267" spans="2:51" s="12" customFormat="1" ht="13.5">
      <c r="B267" s="204"/>
      <c r="C267" s="205"/>
      <c r="D267" s="218" t="s">
        <v>168</v>
      </c>
      <c r="E267" s="241" t="s">
        <v>20</v>
      </c>
      <c r="F267" s="242" t="s">
        <v>2983</v>
      </c>
      <c r="G267" s="205"/>
      <c r="H267" s="243" t="s">
        <v>20</v>
      </c>
      <c r="I267" s="210"/>
      <c r="J267" s="205"/>
      <c r="K267" s="205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168</v>
      </c>
      <c r="AU267" s="215" t="s">
        <v>81</v>
      </c>
      <c r="AV267" s="12" t="s">
        <v>22</v>
      </c>
      <c r="AW267" s="12" t="s">
        <v>37</v>
      </c>
      <c r="AX267" s="12" t="s">
        <v>73</v>
      </c>
      <c r="AY267" s="215" t="s">
        <v>159</v>
      </c>
    </row>
    <row r="268" spans="2:65" s="1" customFormat="1" ht="22.5" customHeight="1">
      <c r="B268" s="34"/>
      <c r="C268" s="192" t="s">
        <v>748</v>
      </c>
      <c r="D268" s="192" t="s">
        <v>161</v>
      </c>
      <c r="E268" s="193" t="s">
        <v>2984</v>
      </c>
      <c r="F268" s="194" t="s">
        <v>2916</v>
      </c>
      <c r="G268" s="195" t="s">
        <v>275</v>
      </c>
      <c r="H268" s="196">
        <v>2</v>
      </c>
      <c r="I268" s="197"/>
      <c r="J268" s="198">
        <f>ROUND(I268*H268,2)</f>
        <v>0</v>
      </c>
      <c r="K268" s="194" t="s">
        <v>165</v>
      </c>
      <c r="L268" s="54"/>
      <c r="M268" s="199" t="s">
        <v>20</v>
      </c>
      <c r="N268" s="200" t="s">
        <v>44</v>
      </c>
      <c r="O268" s="35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17" t="s">
        <v>607</v>
      </c>
      <c r="AT268" s="17" t="s">
        <v>161</v>
      </c>
      <c r="AU268" s="17" t="s">
        <v>81</v>
      </c>
      <c r="AY268" s="17" t="s">
        <v>159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7" t="s">
        <v>22</v>
      </c>
      <c r="BK268" s="203">
        <f>ROUND(I268*H268,2)</f>
        <v>0</v>
      </c>
      <c r="BL268" s="17" t="s">
        <v>607</v>
      </c>
      <c r="BM268" s="17" t="s">
        <v>2985</v>
      </c>
    </row>
    <row r="269" spans="2:65" s="1" customFormat="1" ht="31.5" customHeight="1">
      <c r="B269" s="34"/>
      <c r="C269" s="228" t="s">
        <v>753</v>
      </c>
      <c r="D269" s="228" t="s">
        <v>209</v>
      </c>
      <c r="E269" s="229" t="s">
        <v>2986</v>
      </c>
      <c r="F269" s="230" t="s">
        <v>2987</v>
      </c>
      <c r="G269" s="231" t="s">
        <v>275</v>
      </c>
      <c r="H269" s="232">
        <v>2</v>
      </c>
      <c r="I269" s="233"/>
      <c r="J269" s="234">
        <f>ROUND(I269*H269,2)</f>
        <v>0</v>
      </c>
      <c r="K269" s="230" t="s">
        <v>165</v>
      </c>
      <c r="L269" s="235"/>
      <c r="M269" s="236" t="s">
        <v>20</v>
      </c>
      <c r="N269" s="237" t="s">
        <v>44</v>
      </c>
      <c r="O269" s="35"/>
      <c r="P269" s="201">
        <f>O269*H269</f>
        <v>0</v>
      </c>
      <c r="Q269" s="201">
        <v>0.001</v>
      </c>
      <c r="R269" s="201">
        <f>Q269*H269</f>
        <v>0.002</v>
      </c>
      <c r="S269" s="201">
        <v>0</v>
      </c>
      <c r="T269" s="202">
        <f>S269*H269</f>
        <v>0</v>
      </c>
      <c r="AR269" s="17" t="s">
        <v>1073</v>
      </c>
      <c r="AT269" s="17" t="s">
        <v>209</v>
      </c>
      <c r="AU269" s="17" t="s">
        <v>81</v>
      </c>
      <c r="AY269" s="17" t="s">
        <v>159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22</v>
      </c>
      <c r="BK269" s="203">
        <f>ROUND(I269*H269,2)</f>
        <v>0</v>
      </c>
      <c r="BL269" s="17" t="s">
        <v>1073</v>
      </c>
      <c r="BM269" s="17" t="s">
        <v>2988</v>
      </c>
    </row>
    <row r="270" spans="2:51" s="13" customFormat="1" ht="13.5">
      <c r="B270" s="216"/>
      <c r="C270" s="217"/>
      <c r="D270" s="206" t="s">
        <v>168</v>
      </c>
      <c r="E270" s="240" t="s">
        <v>20</v>
      </c>
      <c r="F270" s="238" t="s">
        <v>81</v>
      </c>
      <c r="G270" s="217"/>
      <c r="H270" s="239">
        <v>2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168</v>
      </c>
      <c r="AU270" s="227" t="s">
        <v>81</v>
      </c>
      <c r="AV270" s="13" t="s">
        <v>81</v>
      </c>
      <c r="AW270" s="13" t="s">
        <v>37</v>
      </c>
      <c r="AX270" s="13" t="s">
        <v>22</v>
      </c>
      <c r="AY270" s="227" t="s">
        <v>159</v>
      </c>
    </row>
    <row r="271" spans="2:51" s="12" customFormat="1" ht="13.5">
      <c r="B271" s="204"/>
      <c r="C271" s="205"/>
      <c r="D271" s="218" t="s">
        <v>168</v>
      </c>
      <c r="E271" s="241" t="s">
        <v>20</v>
      </c>
      <c r="F271" s="242" t="s">
        <v>2983</v>
      </c>
      <c r="G271" s="205"/>
      <c r="H271" s="243" t="s">
        <v>20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168</v>
      </c>
      <c r="AU271" s="215" t="s">
        <v>81</v>
      </c>
      <c r="AV271" s="12" t="s">
        <v>22</v>
      </c>
      <c r="AW271" s="12" t="s">
        <v>37</v>
      </c>
      <c r="AX271" s="12" t="s">
        <v>73</v>
      </c>
      <c r="AY271" s="215" t="s">
        <v>159</v>
      </c>
    </row>
    <row r="272" spans="2:65" s="1" customFormat="1" ht="22.5" customHeight="1">
      <c r="B272" s="34"/>
      <c r="C272" s="192" t="s">
        <v>763</v>
      </c>
      <c r="D272" s="192" t="s">
        <v>161</v>
      </c>
      <c r="E272" s="193" t="s">
        <v>2989</v>
      </c>
      <c r="F272" s="194" t="s">
        <v>2990</v>
      </c>
      <c r="G272" s="195" t="s">
        <v>275</v>
      </c>
      <c r="H272" s="196">
        <v>1</v>
      </c>
      <c r="I272" s="197"/>
      <c r="J272" s="198">
        <f>ROUND(I272*H272,2)</f>
        <v>0</v>
      </c>
      <c r="K272" s="194" t="s">
        <v>165</v>
      </c>
      <c r="L272" s="54"/>
      <c r="M272" s="199" t="s">
        <v>20</v>
      </c>
      <c r="N272" s="200" t="s">
        <v>44</v>
      </c>
      <c r="O272" s="35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17" t="s">
        <v>607</v>
      </c>
      <c r="AT272" s="17" t="s">
        <v>161</v>
      </c>
      <c r="AU272" s="17" t="s">
        <v>81</v>
      </c>
      <c r="AY272" s="17" t="s">
        <v>159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7" t="s">
        <v>22</v>
      </c>
      <c r="BK272" s="203">
        <f>ROUND(I272*H272,2)</f>
        <v>0</v>
      </c>
      <c r="BL272" s="17" t="s">
        <v>607</v>
      </c>
      <c r="BM272" s="17" t="s">
        <v>2991</v>
      </c>
    </row>
    <row r="273" spans="2:65" s="1" customFormat="1" ht="31.5" customHeight="1">
      <c r="B273" s="34"/>
      <c r="C273" s="228" t="s">
        <v>767</v>
      </c>
      <c r="D273" s="228" t="s">
        <v>209</v>
      </c>
      <c r="E273" s="229" t="s">
        <v>2992</v>
      </c>
      <c r="F273" s="230" t="s">
        <v>2993</v>
      </c>
      <c r="G273" s="231" t="s">
        <v>2540</v>
      </c>
      <c r="H273" s="232">
        <v>1</v>
      </c>
      <c r="I273" s="233"/>
      <c r="J273" s="234">
        <f>ROUND(I273*H273,2)</f>
        <v>0</v>
      </c>
      <c r="K273" s="230" t="s">
        <v>20</v>
      </c>
      <c r="L273" s="235"/>
      <c r="M273" s="236" t="s">
        <v>20</v>
      </c>
      <c r="N273" s="237" t="s">
        <v>44</v>
      </c>
      <c r="O273" s="35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17" t="s">
        <v>1993</v>
      </c>
      <c r="AT273" s="17" t="s">
        <v>209</v>
      </c>
      <c r="AU273" s="17" t="s">
        <v>81</v>
      </c>
      <c r="AY273" s="17" t="s">
        <v>159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22</v>
      </c>
      <c r="BK273" s="203">
        <f>ROUND(I273*H273,2)</f>
        <v>0</v>
      </c>
      <c r="BL273" s="17" t="s">
        <v>607</v>
      </c>
      <c r="BM273" s="17" t="s">
        <v>2994</v>
      </c>
    </row>
    <row r="274" spans="2:51" s="13" customFormat="1" ht="13.5">
      <c r="B274" s="216"/>
      <c r="C274" s="217"/>
      <c r="D274" s="206" t="s">
        <v>168</v>
      </c>
      <c r="E274" s="240" t="s">
        <v>20</v>
      </c>
      <c r="F274" s="238" t="s">
        <v>22</v>
      </c>
      <c r="G274" s="217"/>
      <c r="H274" s="239">
        <v>1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168</v>
      </c>
      <c r="AU274" s="227" t="s">
        <v>81</v>
      </c>
      <c r="AV274" s="13" t="s">
        <v>81</v>
      </c>
      <c r="AW274" s="13" t="s">
        <v>37</v>
      </c>
      <c r="AX274" s="13" t="s">
        <v>22</v>
      </c>
      <c r="AY274" s="227" t="s">
        <v>159</v>
      </c>
    </row>
    <row r="275" spans="2:51" s="12" customFormat="1" ht="13.5">
      <c r="B275" s="204"/>
      <c r="C275" s="205"/>
      <c r="D275" s="218" t="s">
        <v>168</v>
      </c>
      <c r="E275" s="241" t="s">
        <v>20</v>
      </c>
      <c r="F275" s="242" t="s">
        <v>2983</v>
      </c>
      <c r="G275" s="205"/>
      <c r="H275" s="243" t="s">
        <v>20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168</v>
      </c>
      <c r="AU275" s="215" t="s">
        <v>81</v>
      </c>
      <c r="AV275" s="12" t="s">
        <v>22</v>
      </c>
      <c r="AW275" s="12" t="s">
        <v>37</v>
      </c>
      <c r="AX275" s="12" t="s">
        <v>73</v>
      </c>
      <c r="AY275" s="215" t="s">
        <v>159</v>
      </c>
    </row>
    <row r="276" spans="2:65" s="1" customFormat="1" ht="22.5" customHeight="1">
      <c r="B276" s="34"/>
      <c r="C276" s="192" t="s">
        <v>774</v>
      </c>
      <c r="D276" s="192" t="s">
        <v>161</v>
      </c>
      <c r="E276" s="193" t="s">
        <v>2995</v>
      </c>
      <c r="F276" s="194" t="s">
        <v>2996</v>
      </c>
      <c r="G276" s="195" t="s">
        <v>275</v>
      </c>
      <c r="H276" s="196">
        <v>3</v>
      </c>
      <c r="I276" s="197"/>
      <c r="J276" s="198">
        <f>ROUND(I276*H276,2)</f>
        <v>0</v>
      </c>
      <c r="K276" s="194" t="s">
        <v>165</v>
      </c>
      <c r="L276" s="54"/>
      <c r="M276" s="199" t="s">
        <v>20</v>
      </c>
      <c r="N276" s="200" t="s">
        <v>44</v>
      </c>
      <c r="O276" s="35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17" t="s">
        <v>607</v>
      </c>
      <c r="AT276" s="17" t="s">
        <v>161</v>
      </c>
      <c r="AU276" s="17" t="s">
        <v>81</v>
      </c>
      <c r="AY276" s="17" t="s">
        <v>159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22</v>
      </c>
      <c r="BK276" s="203">
        <f>ROUND(I276*H276,2)</f>
        <v>0</v>
      </c>
      <c r="BL276" s="17" t="s">
        <v>607</v>
      </c>
      <c r="BM276" s="17" t="s">
        <v>2997</v>
      </c>
    </row>
    <row r="277" spans="2:51" s="13" customFormat="1" ht="13.5">
      <c r="B277" s="216"/>
      <c r="C277" s="217"/>
      <c r="D277" s="218" t="s">
        <v>168</v>
      </c>
      <c r="E277" s="219" t="s">
        <v>20</v>
      </c>
      <c r="F277" s="220" t="s">
        <v>176</v>
      </c>
      <c r="G277" s="217"/>
      <c r="H277" s="221">
        <v>3</v>
      </c>
      <c r="I277" s="222"/>
      <c r="J277" s="217"/>
      <c r="K277" s="217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168</v>
      </c>
      <c r="AU277" s="227" t="s">
        <v>81</v>
      </c>
      <c r="AV277" s="13" t="s">
        <v>81</v>
      </c>
      <c r="AW277" s="13" t="s">
        <v>37</v>
      </c>
      <c r="AX277" s="13" t="s">
        <v>22</v>
      </c>
      <c r="AY277" s="227" t="s">
        <v>159</v>
      </c>
    </row>
    <row r="278" spans="2:65" s="1" customFormat="1" ht="22.5" customHeight="1">
      <c r="B278" s="34"/>
      <c r="C278" s="228" t="s">
        <v>780</v>
      </c>
      <c r="D278" s="228" t="s">
        <v>209</v>
      </c>
      <c r="E278" s="229" t="s">
        <v>2998</v>
      </c>
      <c r="F278" s="230" t="s">
        <v>2999</v>
      </c>
      <c r="G278" s="231" t="s">
        <v>2540</v>
      </c>
      <c r="H278" s="232">
        <v>1</v>
      </c>
      <c r="I278" s="233"/>
      <c r="J278" s="234">
        <f>ROUND(I278*H278,2)</f>
        <v>0</v>
      </c>
      <c r="K278" s="230" t="s">
        <v>20</v>
      </c>
      <c r="L278" s="235"/>
      <c r="M278" s="236" t="s">
        <v>20</v>
      </c>
      <c r="N278" s="237" t="s">
        <v>44</v>
      </c>
      <c r="O278" s="35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17" t="s">
        <v>1073</v>
      </c>
      <c r="AT278" s="17" t="s">
        <v>209</v>
      </c>
      <c r="AU278" s="17" t="s">
        <v>81</v>
      </c>
      <c r="AY278" s="17" t="s">
        <v>159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7" t="s">
        <v>22</v>
      </c>
      <c r="BK278" s="203">
        <f>ROUND(I278*H278,2)</f>
        <v>0</v>
      </c>
      <c r="BL278" s="17" t="s">
        <v>1073</v>
      </c>
      <c r="BM278" s="17" t="s">
        <v>3000</v>
      </c>
    </row>
    <row r="279" spans="2:51" s="13" customFormat="1" ht="13.5">
      <c r="B279" s="216"/>
      <c r="C279" s="217"/>
      <c r="D279" s="206" t="s">
        <v>168</v>
      </c>
      <c r="E279" s="240" t="s">
        <v>20</v>
      </c>
      <c r="F279" s="238" t="s">
        <v>22</v>
      </c>
      <c r="G279" s="217"/>
      <c r="H279" s="239">
        <v>1</v>
      </c>
      <c r="I279" s="222"/>
      <c r="J279" s="217"/>
      <c r="K279" s="217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168</v>
      </c>
      <c r="AU279" s="227" t="s">
        <v>81</v>
      </c>
      <c r="AV279" s="13" t="s">
        <v>81</v>
      </c>
      <c r="AW279" s="13" t="s">
        <v>37</v>
      </c>
      <c r="AX279" s="13" t="s">
        <v>22</v>
      </c>
      <c r="AY279" s="227" t="s">
        <v>159</v>
      </c>
    </row>
    <row r="280" spans="2:51" s="12" customFormat="1" ht="13.5">
      <c r="B280" s="204"/>
      <c r="C280" s="205"/>
      <c r="D280" s="218" t="s">
        <v>168</v>
      </c>
      <c r="E280" s="241" t="s">
        <v>20</v>
      </c>
      <c r="F280" s="242" t="s">
        <v>2983</v>
      </c>
      <c r="G280" s="205"/>
      <c r="H280" s="243" t="s">
        <v>20</v>
      </c>
      <c r="I280" s="210"/>
      <c r="J280" s="205"/>
      <c r="K280" s="205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168</v>
      </c>
      <c r="AU280" s="215" t="s">
        <v>81</v>
      </c>
      <c r="AV280" s="12" t="s">
        <v>22</v>
      </c>
      <c r="AW280" s="12" t="s">
        <v>37</v>
      </c>
      <c r="AX280" s="12" t="s">
        <v>73</v>
      </c>
      <c r="AY280" s="215" t="s">
        <v>159</v>
      </c>
    </row>
    <row r="281" spans="2:65" s="1" customFormat="1" ht="22.5" customHeight="1">
      <c r="B281" s="34"/>
      <c r="C281" s="192" t="s">
        <v>788</v>
      </c>
      <c r="D281" s="192" t="s">
        <v>161</v>
      </c>
      <c r="E281" s="193" t="s">
        <v>3001</v>
      </c>
      <c r="F281" s="194" t="s">
        <v>3002</v>
      </c>
      <c r="G281" s="195" t="s">
        <v>275</v>
      </c>
      <c r="H281" s="196">
        <v>3</v>
      </c>
      <c r="I281" s="197"/>
      <c r="J281" s="198">
        <f>ROUND(I281*H281,2)</f>
        <v>0</v>
      </c>
      <c r="K281" s="194" t="s">
        <v>165</v>
      </c>
      <c r="L281" s="54"/>
      <c r="M281" s="199" t="s">
        <v>20</v>
      </c>
      <c r="N281" s="200" t="s">
        <v>44</v>
      </c>
      <c r="O281" s="35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17" t="s">
        <v>607</v>
      </c>
      <c r="AT281" s="17" t="s">
        <v>161</v>
      </c>
      <c r="AU281" s="17" t="s">
        <v>81</v>
      </c>
      <c r="AY281" s="17" t="s">
        <v>159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7" t="s">
        <v>22</v>
      </c>
      <c r="BK281" s="203">
        <f>ROUND(I281*H281,2)</f>
        <v>0</v>
      </c>
      <c r="BL281" s="17" t="s">
        <v>607</v>
      </c>
      <c r="BM281" s="17" t="s">
        <v>3003</v>
      </c>
    </row>
    <row r="282" spans="2:65" s="1" customFormat="1" ht="22.5" customHeight="1">
      <c r="B282" s="34"/>
      <c r="C282" s="228" t="s">
        <v>793</v>
      </c>
      <c r="D282" s="228" t="s">
        <v>209</v>
      </c>
      <c r="E282" s="229" t="s">
        <v>3004</v>
      </c>
      <c r="F282" s="230" t="s">
        <v>3005</v>
      </c>
      <c r="G282" s="231" t="s">
        <v>275</v>
      </c>
      <c r="H282" s="232">
        <v>2</v>
      </c>
      <c r="I282" s="233"/>
      <c r="J282" s="234">
        <f>ROUND(I282*H282,2)</f>
        <v>0</v>
      </c>
      <c r="K282" s="230" t="s">
        <v>165</v>
      </c>
      <c r="L282" s="235"/>
      <c r="M282" s="236" t="s">
        <v>20</v>
      </c>
      <c r="N282" s="237" t="s">
        <v>44</v>
      </c>
      <c r="O282" s="35"/>
      <c r="P282" s="201">
        <f>O282*H282</f>
        <v>0</v>
      </c>
      <c r="Q282" s="201">
        <v>0.0004</v>
      </c>
      <c r="R282" s="201">
        <f>Q282*H282</f>
        <v>0.0008</v>
      </c>
      <c r="S282" s="201">
        <v>0</v>
      </c>
      <c r="T282" s="202">
        <f>S282*H282</f>
        <v>0</v>
      </c>
      <c r="AR282" s="17" t="s">
        <v>1073</v>
      </c>
      <c r="AT282" s="17" t="s">
        <v>209</v>
      </c>
      <c r="AU282" s="17" t="s">
        <v>81</v>
      </c>
      <c r="AY282" s="17" t="s">
        <v>159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22</v>
      </c>
      <c r="BK282" s="203">
        <f>ROUND(I282*H282,2)</f>
        <v>0</v>
      </c>
      <c r="BL282" s="17" t="s">
        <v>1073</v>
      </c>
      <c r="BM282" s="17" t="s">
        <v>3006</v>
      </c>
    </row>
    <row r="283" spans="2:51" s="13" customFormat="1" ht="13.5">
      <c r="B283" s="216"/>
      <c r="C283" s="217"/>
      <c r="D283" s="206" t="s">
        <v>168</v>
      </c>
      <c r="E283" s="240" t="s">
        <v>20</v>
      </c>
      <c r="F283" s="238" t="s">
        <v>81</v>
      </c>
      <c r="G283" s="217"/>
      <c r="H283" s="239">
        <v>2</v>
      </c>
      <c r="I283" s="222"/>
      <c r="J283" s="217"/>
      <c r="K283" s="217"/>
      <c r="L283" s="223"/>
      <c r="M283" s="224"/>
      <c r="N283" s="225"/>
      <c r="O283" s="225"/>
      <c r="P283" s="225"/>
      <c r="Q283" s="225"/>
      <c r="R283" s="225"/>
      <c r="S283" s="225"/>
      <c r="T283" s="226"/>
      <c r="AT283" s="227" t="s">
        <v>168</v>
      </c>
      <c r="AU283" s="227" t="s">
        <v>81</v>
      </c>
      <c r="AV283" s="13" t="s">
        <v>81</v>
      </c>
      <c r="AW283" s="13" t="s">
        <v>37</v>
      </c>
      <c r="AX283" s="13" t="s">
        <v>22</v>
      </c>
      <c r="AY283" s="227" t="s">
        <v>159</v>
      </c>
    </row>
    <row r="284" spans="2:51" s="12" customFormat="1" ht="13.5">
      <c r="B284" s="204"/>
      <c r="C284" s="205"/>
      <c r="D284" s="218" t="s">
        <v>168</v>
      </c>
      <c r="E284" s="241" t="s">
        <v>20</v>
      </c>
      <c r="F284" s="242" t="s">
        <v>2983</v>
      </c>
      <c r="G284" s="205"/>
      <c r="H284" s="243" t="s">
        <v>20</v>
      </c>
      <c r="I284" s="210"/>
      <c r="J284" s="205"/>
      <c r="K284" s="205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168</v>
      </c>
      <c r="AU284" s="215" t="s">
        <v>81</v>
      </c>
      <c r="AV284" s="12" t="s">
        <v>22</v>
      </c>
      <c r="AW284" s="12" t="s">
        <v>37</v>
      </c>
      <c r="AX284" s="12" t="s">
        <v>73</v>
      </c>
      <c r="AY284" s="215" t="s">
        <v>159</v>
      </c>
    </row>
    <row r="285" spans="2:65" s="1" customFormat="1" ht="22.5" customHeight="1">
      <c r="B285" s="34"/>
      <c r="C285" s="228" t="s">
        <v>796</v>
      </c>
      <c r="D285" s="228" t="s">
        <v>209</v>
      </c>
      <c r="E285" s="229" t="s">
        <v>3007</v>
      </c>
      <c r="F285" s="230" t="s">
        <v>3008</v>
      </c>
      <c r="G285" s="231" t="s">
        <v>275</v>
      </c>
      <c r="H285" s="232">
        <v>1</v>
      </c>
      <c r="I285" s="233"/>
      <c r="J285" s="234">
        <f>ROUND(I285*H285,2)</f>
        <v>0</v>
      </c>
      <c r="K285" s="230" t="s">
        <v>165</v>
      </c>
      <c r="L285" s="235"/>
      <c r="M285" s="236" t="s">
        <v>20</v>
      </c>
      <c r="N285" s="237" t="s">
        <v>44</v>
      </c>
      <c r="O285" s="35"/>
      <c r="P285" s="201">
        <f>O285*H285</f>
        <v>0</v>
      </c>
      <c r="Q285" s="201">
        <v>0.0004</v>
      </c>
      <c r="R285" s="201">
        <f>Q285*H285</f>
        <v>0.0004</v>
      </c>
      <c r="S285" s="201">
        <v>0</v>
      </c>
      <c r="T285" s="202">
        <f>S285*H285</f>
        <v>0</v>
      </c>
      <c r="AR285" s="17" t="s">
        <v>201</v>
      </c>
      <c r="AT285" s="17" t="s">
        <v>209</v>
      </c>
      <c r="AU285" s="17" t="s">
        <v>81</v>
      </c>
      <c r="AY285" s="17" t="s">
        <v>159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22</v>
      </c>
      <c r="BK285" s="203">
        <f>ROUND(I285*H285,2)</f>
        <v>0</v>
      </c>
      <c r="BL285" s="17" t="s">
        <v>166</v>
      </c>
      <c r="BM285" s="17" t="s">
        <v>3009</v>
      </c>
    </row>
    <row r="286" spans="2:51" s="13" customFormat="1" ht="13.5">
      <c r="B286" s="216"/>
      <c r="C286" s="217"/>
      <c r="D286" s="206" t="s">
        <v>168</v>
      </c>
      <c r="E286" s="240" t="s">
        <v>20</v>
      </c>
      <c r="F286" s="238" t="s">
        <v>22</v>
      </c>
      <c r="G286" s="217"/>
      <c r="H286" s="239">
        <v>1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168</v>
      </c>
      <c r="AU286" s="227" t="s">
        <v>81</v>
      </c>
      <c r="AV286" s="13" t="s">
        <v>81</v>
      </c>
      <c r="AW286" s="13" t="s">
        <v>37</v>
      </c>
      <c r="AX286" s="13" t="s">
        <v>22</v>
      </c>
      <c r="AY286" s="227" t="s">
        <v>159</v>
      </c>
    </row>
    <row r="287" spans="2:51" s="12" customFormat="1" ht="13.5">
      <c r="B287" s="204"/>
      <c r="C287" s="205"/>
      <c r="D287" s="218" t="s">
        <v>168</v>
      </c>
      <c r="E287" s="241" t="s">
        <v>20</v>
      </c>
      <c r="F287" s="242" t="s">
        <v>2983</v>
      </c>
      <c r="G287" s="205"/>
      <c r="H287" s="243" t="s">
        <v>20</v>
      </c>
      <c r="I287" s="210"/>
      <c r="J287" s="205"/>
      <c r="K287" s="205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168</v>
      </c>
      <c r="AU287" s="215" t="s">
        <v>81</v>
      </c>
      <c r="AV287" s="12" t="s">
        <v>22</v>
      </c>
      <c r="AW287" s="12" t="s">
        <v>37</v>
      </c>
      <c r="AX287" s="12" t="s">
        <v>73</v>
      </c>
      <c r="AY287" s="215" t="s">
        <v>159</v>
      </c>
    </row>
    <row r="288" spans="2:65" s="1" customFormat="1" ht="22.5" customHeight="1">
      <c r="B288" s="34"/>
      <c r="C288" s="192" t="s">
        <v>805</v>
      </c>
      <c r="D288" s="192" t="s">
        <v>161</v>
      </c>
      <c r="E288" s="193" t="s">
        <v>3010</v>
      </c>
      <c r="F288" s="194" t="s">
        <v>3011</v>
      </c>
      <c r="G288" s="195" t="s">
        <v>275</v>
      </c>
      <c r="H288" s="196">
        <v>2</v>
      </c>
      <c r="I288" s="197"/>
      <c r="J288" s="198">
        <f>ROUND(I288*H288,2)</f>
        <v>0</v>
      </c>
      <c r="K288" s="194" t="s">
        <v>165</v>
      </c>
      <c r="L288" s="54"/>
      <c r="M288" s="199" t="s">
        <v>20</v>
      </c>
      <c r="N288" s="200" t="s">
        <v>44</v>
      </c>
      <c r="O288" s="35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17" t="s">
        <v>607</v>
      </c>
      <c r="AT288" s="17" t="s">
        <v>161</v>
      </c>
      <c r="AU288" s="17" t="s">
        <v>81</v>
      </c>
      <c r="AY288" s="17" t="s">
        <v>159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22</v>
      </c>
      <c r="BK288" s="203">
        <f>ROUND(I288*H288,2)</f>
        <v>0</v>
      </c>
      <c r="BL288" s="17" t="s">
        <v>607</v>
      </c>
      <c r="BM288" s="17" t="s">
        <v>3012</v>
      </c>
    </row>
    <row r="289" spans="2:65" s="1" customFormat="1" ht="22.5" customHeight="1">
      <c r="B289" s="34"/>
      <c r="C289" s="228" t="s">
        <v>810</v>
      </c>
      <c r="D289" s="228" t="s">
        <v>209</v>
      </c>
      <c r="E289" s="229" t="s">
        <v>3013</v>
      </c>
      <c r="F289" s="230" t="s">
        <v>3014</v>
      </c>
      <c r="G289" s="231" t="s">
        <v>275</v>
      </c>
      <c r="H289" s="232">
        <v>2</v>
      </c>
      <c r="I289" s="233"/>
      <c r="J289" s="234">
        <f>ROUND(I289*H289,2)</f>
        <v>0</v>
      </c>
      <c r="K289" s="230" t="s">
        <v>165</v>
      </c>
      <c r="L289" s="235"/>
      <c r="M289" s="236" t="s">
        <v>20</v>
      </c>
      <c r="N289" s="237" t="s">
        <v>44</v>
      </c>
      <c r="O289" s="35"/>
      <c r="P289" s="201">
        <f>O289*H289</f>
        <v>0</v>
      </c>
      <c r="Q289" s="201">
        <v>0.0004</v>
      </c>
      <c r="R289" s="201">
        <f>Q289*H289</f>
        <v>0.0008</v>
      </c>
      <c r="S289" s="201">
        <v>0</v>
      </c>
      <c r="T289" s="202">
        <f>S289*H289</f>
        <v>0</v>
      </c>
      <c r="AR289" s="17" t="s">
        <v>1073</v>
      </c>
      <c r="AT289" s="17" t="s">
        <v>209</v>
      </c>
      <c r="AU289" s="17" t="s">
        <v>81</v>
      </c>
      <c r="AY289" s="17" t="s">
        <v>159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7" t="s">
        <v>22</v>
      </c>
      <c r="BK289" s="203">
        <f>ROUND(I289*H289,2)</f>
        <v>0</v>
      </c>
      <c r="BL289" s="17" t="s">
        <v>1073</v>
      </c>
      <c r="BM289" s="17" t="s">
        <v>3015</v>
      </c>
    </row>
    <row r="290" spans="2:51" s="13" customFormat="1" ht="13.5">
      <c r="B290" s="216"/>
      <c r="C290" s="217"/>
      <c r="D290" s="218" t="s">
        <v>168</v>
      </c>
      <c r="E290" s="219" t="s">
        <v>20</v>
      </c>
      <c r="F290" s="220" t="s">
        <v>81</v>
      </c>
      <c r="G290" s="217"/>
      <c r="H290" s="221">
        <v>2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168</v>
      </c>
      <c r="AU290" s="227" t="s">
        <v>81</v>
      </c>
      <c r="AV290" s="13" t="s">
        <v>81</v>
      </c>
      <c r="AW290" s="13" t="s">
        <v>37</v>
      </c>
      <c r="AX290" s="13" t="s">
        <v>22</v>
      </c>
      <c r="AY290" s="227" t="s">
        <v>159</v>
      </c>
    </row>
    <row r="291" spans="2:65" s="1" customFormat="1" ht="22.5" customHeight="1">
      <c r="B291" s="34"/>
      <c r="C291" s="192" t="s">
        <v>821</v>
      </c>
      <c r="D291" s="192" t="s">
        <v>161</v>
      </c>
      <c r="E291" s="193" t="s">
        <v>3016</v>
      </c>
      <c r="F291" s="194" t="s">
        <v>3017</v>
      </c>
      <c r="G291" s="195" t="s">
        <v>275</v>
      </c>
      <c r="H291" s="196">
        <v>9</v>
      </c>
      <c r="I291" s="197"/>
      <c r="J291" s="198">
        <f>ROUND(I291*H291,2)</f>
        <v>0</v>
      </c>
      <c r="K291" s="194" t="s">
        <v>165</v>
      </c>
      <c r="L291" s="54"/>
      <c r="M291" s="199" t="s">
        <v>20</v>
      </c>
      <c r="N291" s="200" t="s">
        <v>44</v>
      </c>
      <c r="O291" s="35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17" t="s">
        <v>607</v>
      </c>
      <c r="AT291" s="17" t="s">
        <v>161</v>
      </c>
      <c r="AU291" s="17" t="s">
        <v>81</v>
      </c>
      <c r="AY291" s="17" t="s">
        <v>159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7" t="s">
        <v>22</v>
      </c>
      <c r="BK291" s="203">
        <f>ROUND(I291*H291,2)</f>
        <v>0</v>
      </c>
      <c r="BL291" s="17" t="s">
        <v>607</v>
      </c>
      <c r="BM291" s="17" t="s">
        <v>3018</v>
      </c>
    </row>
    <row r="292" spans="2:65" s="1" customFormat="1" ht="22.5" customHeight="1">
      <c r="B292" s="34"/>
      <c r="C292" s="228" t="s">
        <v>827</v>
      </c>
      <c r="D292" s="228" t="s">
        <v>209</v>
      </c>
      <c r="E292" s="229" t="s">
        <v>3019</v>
      </c>
      <c r="F292" s="230" t="s">
        <v>3020</v>
      </c>
      <c r="G292" s="231" t="s">
        <v>275</v>
      </c>
      <c r="H292" s="232">
        <v>3</v>
      </c>
      <c r="I292" s="233"/>
      <c r="J292" s="234">
        <f>ROUND(I292*H292,2)</f>
        <v>0</v>
      </c>
      <c r="K292" s="230" t="s">
        <v>165</v>
      </c>
      <c r="L292" s="235"/>
      <c r="M292" s="236" t="s">
        <v>20</v>
      </c>
      <c r="N292" s="237" t="s">
        <v>44</v>
      </c>
      <c r="O292" s="35"/>
      <c r="P292" s="201">
        <f>O292*H292</f>
        <v>0</v>
      </c>
      <c r="Q292" s="201">
        <v>1E-05</v>
      </c>
      <c r="R292" s="201">
        <f>Q292*H292</f>
        <v>3.0000000000000004E-05</v>
      </c>
      <c r="S292" s="201">
        <v>0</v>
      </c>
      <c r="T292" s="202">
        <f>S292*H292</f>
        <v>0</v>
      </c>
      <c r="AR292" s="17" t="s">
        <v>1073</v>
      </c>
      <c r="AT292" s="17" t="s">
        <v>209</v>
      </c>
      <c r="AU292" s="17" t="s">
        <v>81</v>
      </c>
      <c r="AY292" s="17" t="s">
        <v>159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22</v>
      </c>
      <c r="BK292" s="203">
        <f>ROUND(I292*H292,2)</f>
        <v>0</v>
      </c>
      <c r="BL292" s="17" t="s">
        <v>1073</v>
      </c>
      <c r="BM292" s="17" t="s">
        <v>3021</v>
      </c>
    </row>
    <row r="293" spans="2:51" s="13" customFormat="1" ht="13.5">
      <c r="B293" s="216"/>
      <c r="C293" s="217"/>
      <c r="D293" s="206" t="s">
        <v>168</v>
      </c>
      <c r="E293" s="240" t="s">
        <v>20</v>
      </c>
      <c r="F293" s="238" t="s">
        <v>176</v>
      </c>
      <c r="G293" s="217"/>
      <c r="H293" s="239">
        <v>3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168</v>
      </c>
      <c r="AU293" s="227" t="s">
        <v>81</v>
      </c>
      <c r="AV293" s="13" t="s">
        <v>81</v>
      </c>
      <c r="AW293" s="13" t="s">
        <v>37</v>
      </c>
      <c r="AX293" s="13" t="s">
        <v>22</v>
      </c>
      <c r="AY293" s="227" t="s">
        <v>159</v>
      </c>
    </row>
    <row r="294" spans="2:51" s="12" customFormat="1" ht="13.5">
      <c r="B294" s="204"/>
      <c r="C294" s="205"/>
      <c r="D294" s="218" t="s">
        <v>168</v>
      </c>
      <c r="E294" s="241" t="s">
        <v>20</v>
      </c>
      <c r="F294" s="242" t="s">
        <v>2983</v>
      </c>
      <c r="G294" s="205"/>
      <c r="H294" s="243" t="s">
        <v>20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168</v>
      </c>
      <c r="AU294" s="215" t="s">
        <v>81</v>
      </c>
      <c r="AV294" s="12" t="s">
        <v>22</v>
      </c>
      <c r="AW294" s="12" t="s">
        <v>37</v>
      </c>
      <c r="AX294" s="12" t="s">
        <v>73</v>
      </c>
      <c r="AY294" s="215" t="s">
        <v>159</v>
      </c>
    </row>
    <row r="295" spans="2:65" s="1" customFormat="1" ht="22.5" customHeight="1">
      <c r="B295" s="34"/>
      <c r="C295" s="228" t="s">
        <v>848</v>
      </c>
      <c r="D295" s="228" t="s">
        <v>209</v>
      </c>
      <c r="E295" s="229" t="s">
        <v>3022</v>
      </c>
      <c r="F295" s="230" t="s">
        <v>3023</v>
      </c>
      <c r="G295" s="231" t="s">
        <v>275</v>
      </c>
      <c r="H295" s="232">
        <v>6</v>
      </c>
      <c r="I295" s="233"/>
      <c r="J295" s="234">
        <f>ROUND(I295*H295,2)</f>
        <v>0</v>
      </c>
      <c r="K295" s="230" t="s">
        <v>165</v>
      </c>
      <c r="L295" s="235"/>
      <c r="M295" s="236" t="s">
        <v>20</v>
      </c>
      <c r="N295" s="237" t="s">
        <v>44</v>
      </c>
      <c r="O295" s="35"/>
      <c r="P295" s="201">
        <f>O295*H295</f>
        <v>0</v>
      </c>
      <c r="Q295" s="201">
        <v>3.2E-05</v>
      </c>
      <c r="R295" s="201">
        <f>Q295*H295</f>
        <v>0.000192</v>
      </c>
      <c r="S295" s="201">
        <v>0</v>
      </c>
      <c r="T295" s="202">
        <f>S295*H295</f>
        <v>0</v>
      </c>
      <c r="AR295" s="17" t="s">
        <v>201</v>
      </c>
      <c r="AT295" s="17" t="s">
        <v>209</v>
      </c>
      <c r="AU295" s="17" t="s">
        <v>81</v>
      </c>
      <c r="AY295" s="17" t="s">
        <v>159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22</v>
      </c>
      <c r="BK295" s="203">
        <f>ROUND(I295*H295,2)</f>
        <v>0</v>
      </c>
      <c r="BL295" s="17" t="s">
        <v>166</v>
      </c>
      <c r="BM295" s="17" t="s">
        <v>3024</v>
      </c>
    </row>
    <row r="296" spans="2:51" s="13" customFormat="1" ht="13.5">
      <c r="B296" s="216"/>
      <c r="C296" s="217"/>
      <c r="D296" s="206" t="s">
        <v>168</v>
      </c>
      <c r="E296" s="240" t="s">
        <v>20</v>
      </c>
      <c r="F296" s="238" t="s">
        <v>191</v>
      </c>
      <c r="G296" s="217"/>
      <c r="H296" s="239">
        <v>6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168</v>
      </c>
      <c r="AU296" s="227" t="s">
        <v>81</v>
      </c>
      <c r="AV296" s="13" t="s">
        <v>81</v>
      </c>
      <c r="AW296" s="13" t="s">
        <v>37</v>
      </c>
      <c r="AX296" s="13" t="s">
        <v>22</v>
      </c>
      <c r="AY296" s="227" t="s">
        <v>159</v>
      </c>
    </row>
    <row r="297" spans="2:51" s="12" customFormat="1" ht="13.5">
      <c r="B297" s="204"/>
      <c r="C297" s="205"/>
      <c r="D297" s="206" t="s">
        <v>168</v>
      </c>
      <c r="E297" s="207" t="s">
        <v>20</v>
      </c>
      <c r="F297" s="208" t="s">
        <v>2983</v>
      </c>
      <c r="G297" s="205"/>
      <c r="H297" s="209" t="s">
        <v>20</v>
      </c>
      <c r="I297" s="210"/>
      <c r="J297" s="205"/>
      <c r="K297" s="205"/>
      <c r="L297" s="211"/>
      <c r="M297" s="250"/>
      <c r="N297" s="251"/>
      <c r="O297" s="251"/>
      <c r="P297" s="251"/>
      <c r="Q297" s="251"/>
      <c r="R297" s="251"/>
      <c r="S297" s="251"/>
      <c r="T297" s="252"/>
      <c r="AT297" s="215" t="s">
        <v>168</v>
      </c>
      <c r="AU297" s="215" t="s">
        <v>81</v>
      </c>
      <c r="AV297" s="12" t="s">
        <v>22</v>
      </c>
      <c r="AW297" s="12" t="s">
        <v>37</v>
      </c>
      <c r="AX297" s="12" t="s">
        <v>73</v>
      </c>
      <c r="AY297" s="215" t="s">
        <v>159</v>
      </c>
    </row>
    <row r="298" spans="2:12" s="1" customFormat="1" ht="6.95" customHeight="1">
      <c r="B298" s="49"/>
      <c r="C298" s="50"/>
      <c r="D298" s="50"/>
      <c r="E298" s="50"/>
      <c r="F298" s="50"/>
      <c r="G298" s="50"/>
      <c r="H298" s="50"/>
      <c r="I298" s="136"/>
      <c r="J298" s="50"/>
      <c r="K298" s="50"/>
      <c r="L298" s="54"/>
    </row>
  </sheetData>
  <sheetProtection password="CC35" sheet="1" objects="1" scenarios="1" formatColumns="0" formatRows="0" sort="0" autoFilter="0"/>
  <autoFilter ref="C84:K84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303"/>
      <c r="C1" s="303"/>
      <c r="D1" s="302" t="s">
        <v>1</v>
      </c>
      <c r="E1" s="303"/>
      <c r="F1" s="304" t="s">
        <v>3172</v>
      </c>
      <c r="G1" s="308" t="s">
        <v>3173</v>
      </c>
      <c r="H1" s="308"/>
      <c r="I1" s="309"/>
      <c r="J1" s="304" t="s">
        <v>3174</v>
      </c>
      <c r="K1" s="302" t="s">
        <v>99</v>
      </c>
      <c r="L1" s="304" t="s">
        <v>3175</v>
      </c>
      <c r="M1" s="304"/>
      <c r="N1" s="304"/>
      <c r="O1" s="304"/>
      <c r="P1" s="304"/>
      <c r="Q1" s="304"/>
      <c r="R1" s="304"/>
      <c r="S1" s="304"/>
      <c r="T1" s="304"/>
      <c r="U1" s="300"/>
      <c r="V1" s="30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13"/>
      <c r="J3" s="19"/>
      <c r="K3" s="20"/>
      <c r="AT3" s="17" t="s">
        <v>81</v>
      </c>
    </row>
    <row r="4" spans="2:46" ht="36.95" customHeight="1">
      <c r="B4" s="21"/>
      <c r="C4" s="22"/>
      <c r="D4" s="23" t="s">
        <v>100</v>
      </c>
      <c r="E4" s="22"/>
      <c r="F4" s="22"/>
      <c r="G4" s="22"/>
      <c r="H4" s="22"/>
      <c r="I4" s="114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14"/>
      <c r="J5" s="22"/>
      <c r="K5" s="24"/>
    </row>
    <row r="6" spans="2:11" ht="13.5">
      <c r="B6" s="21"/>
      <c r="C6" s="22"/>
      <c r="D6" s="30" t="s">
        <v>16</v>
      </c>
      <c r="E6" s="22"/>
      <c r="F6" s="22"/>
      <c r="G6" s="22"/>
      <c r="H6" s="22"/>
      <c r="I6" s="114"/>
      <c r="J6" s="22"/>
      <c r="K6" s="24"/>
    </row>
    <row r="7" spans="2:11" ht="22.5" customHeight="1">
      <c r="B7" s="21"/>
      <c r="C7" s="22"/>
      <c r="D7" s="22"/>
      <c r="E7" s="296" t="str">
        <f>'Rekapitulace stavby'!K6</f>
        <v>Výstavba čtyř operačních sálů a sterilizace Krajské zdravotní a.s.Nemocnice Teplice o.z.</v>
      </c>
      <c r="F7" s="258"/>
      <c r="G7" s="258"/>
      <c r="H7" s="258"/>
      <c r="I7" s="114"/>
      <c r="J7" s="22"/>
      <c r="K7" s="24"/>
    </row>
    <row r="8" spans="2:11" s="1" customFormat="1" ht="13.5">
      <c r="B8" s="34"/>
      <c r="C8" s="35"/>
      <c r="D8" s="30" t="s">
        <v>101</v>
      </c>
      <c r="E8" s="35"/>
      <c r="F8" s="35"/>
      <c r="G8" s="35"/>
      <c r="H8" s="35"/>
      <c r="I8" s="115"/>
      <c r="J8" s="35"/>
      <c r="K8" s="38"/>
    </row>
    <row r="9" spans="2:11" s="1" customFormat="1" ht="36.95" customHeight="1">
      <c r="B9" s="34"/>
      <c r="C9" s="35"/>
      <c r="D9" s="35"/>
      <c r="E9" s="297" t="s">
        <v>3025</v>
      </c>
      <c r="F9" s="265"/>
      <c r="G9" s="265"/>
      <c r="H9" s="265"/>
      <c r="I9" s="11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15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16" t="s">
        <v>21</v>
      </c>
      <c r="J11" s="28" t="s">
        <v>20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116" t="s">
        <v>25</v>
      </c>
      <c r="J12" s="117" t="str">
        <f>'Rekapitulace stavby'!AN8</f>
        <v>12. 10. 2016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15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116" t="s">
        <v>30</v>
      </c>
      <c r="J14" s="28" t="s">
        <v>20</v>
      </c>
      <c r="K14" s="38"/>
    </row>
    <row r="15" spans="2:11" s="1" customFormat="1" ht="18" customHeight="1">
      <c r="B15" s="34"/>
      <c r="C15" s="35"/>
      <c r="D15" s="35"/>
      <c r="E15" s="28" t="s">
        <v>31</v>
      </c>
      <c r="F15" s="35"/>
      <c r="G15" s="35"/>
      <c r="H15" s="35"/>
      <c r="I15" s="116" t="s">
        <v>32</v>
      </c>
      <c r="J15" s="28" t="s">
        <v>20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15"/>
      <c r="J16" s="35"/>
      <c r="K16" s="38"/>
    </row>
    <row r="17" spans="2:11" s="1" customFormat="1" ht="14.45" customHeight="1">
      <c r="B17" s="34"/>
      <c r="C17" s="35"/>
      <c r="D17" s="30" t="s">
        <v>33</v>
      </c>
      <c r="E17" s="35"/>
      <c r="F17" s="35"/>
      <c r="G17" s="35"/>
      <c r="H17" s="35"/>
      <c r="I17" s="116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16" t="s">
        <v>32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15"/>
      <c r="J19" s="35"/>
      <c r="K19" s="38"/>
    </row>
    <row r="20" spans="2:11" s="1" customFormat="1" ht="14.45" customHeight="1">
      <c r="B20" s="34"/>
      <c r="C20" s="35"/>
      <c r="D20" s="30" t="s">
        <v>35</v>
      </c>
      <c r="E20" s="35"/>
      <c r="F20" s="35"/>
      <c r="G20" s="35"/>
      <c r="H20" s="35"/>
      <c r="I20" s="11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116" t="s">
        <v>32</v>
      </c>
      <c r="J21" s="28" t="s">
        <v>20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15"/>
      <c r="J22" s="35"/>
      <c r="K22" s="38"/>
    </row>
    <row r="23" spans="2:11" s="1" customFormat="1" ht="14.45" customHeight="1">
      <c r="B23" s="34"/>
      <c r="C23" s="35"/>
      <c r="D23" s="30" t="s">
        <v>38</v>
      </c>
      <c r="E23" s="35"/>
      <c r="F23" s="35"/>
      <c r="G23" s="35"/>
      <c r="H23" s="35"/>
      <c r="I23" s="115"/>
      <c r="J23" s="35"/>
      <c r="K23" s="38"/>
    </row>
    <row r="24" spans="2:11" s="7" customFormat="1" ht="22.5" customHeight="1">
      <c r="B24" s="118"/>
      <c r="C24" s="119"/>
      <c r="D24" s="119"/>
      <c r="E24" s="261" t="s">
        <v>20</v>
      </c>
      <c r="F24" s="298"/>
      <c r="G24" s="298"/>
      <c r="H24" s="298"/>
      <c r="I24" s="120"/>
      <c r="J24" s="119"/>
      <c r="K24" s="121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15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22"/>
      <c r="J26" s="78"/>
      <c r="K26" s="123"/>
    </row>
    <row r="27" spans="2:11" s="1" customFormat="1" ht="25.35" customHeight="1">
      <c r="B27" s="34"/>
      <c r="C27" s="35"/>
      <c r="D27" s="124" t="s">
        <v>39</v>
      </c>
      <c r="E27" s="35"/>
      <c r="F27" s="35"/>
      <c r="G27" s="35"/>
      <c r="H27" s="35"/>
      <c r="I27" s="115"/>
      <c r="J27" s="125">
        <f>ROUND(J83,2)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22"/>
      <c r="J28" s="78"/>
      <c r="K28" s="123"/>
    </row>
    <row r="29" spans="2:11" s="1" customFormat="1" ht="14.45" customHeight="1">
      <c r="B29" s="34"/>
      <c r="C29" s="35"/>
      <c r="D29" s="35"/>
      <c r="E29" s="35"/>
      <c r="F29" s="39" t="s">
        <v>41</v>
      </c>
      <c r="G29" s="35"/>
      <c r="H29" s="35"/>
      <c r="I29" s="126" t="s">
        <v>40</v>
      </c>
      <c r="J29" s="39" t="s">
        <v>42</v>
      </c>
      <c r="K29" s="38"/>
    </row>
    <row r="30" spans="2:11" s="1" customFormat="1" ht="14.45" customHeight="1">
      <c r="B30" s="34"/>
      <c r="C30" s="35"/>
      <c r="D30" s="42" t="s">
        <v>43</v>
      </c>
      <c r="E30" s="42" t="s">
        <v>44</v>
      </c>
      <c r="F30" s="127">
        <f>ROUND(SUM(BE83:BE195),2)</f>
        <v>0</v>
      </c>
      <c r="G30" s="35"/>
      <c r="H30" s="35"/>
      <c r="I30" s="128">
        <v>0.21</v>
      </c>
      <c r="J30" s="127">
        <f>ROUND(ROUND((SUM(BE83:BE195)),2)*I30,2)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45</v>
      </c>
      <c r="F31" s="127">
        <f>ROUND(SUM(BF83:BF195),2)</f>
        <v>0</v>
      </c>
      <c r="G31" s="35"/>
      <c r="H31" s="35"/>
      <c r="I31" s="128">
        <v>0.15</v>
      </c>
      <c r="J31" s="127">
        <f>ROUND(ROUND((SUM(BF83:BF195)),2)*I31,2)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46</v>
      </c>
      <c r="F32" s="127">
        <f>ROUND(SUM(BG83:BG195),2)</f>
        <v>0</v>
      </c>
      <c r="G32" s="35"/>
      <c r="H32" s="35"/>
      <c r="I32" s="128">
        <v>0.21</v>
      </c>
      <c r="J32" s="127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47</v>
      </c>
      <c r="F33" s="127">
        <f>ROUND(SUM(BH83:BH195),2)</f>
        <v>0</v>
      </c>
      <c r="G33" s="35"/>
      <c r="H33" s="35"/>
      <c r="I33" s="128">
        <v>0.15</v>
      </c>
      <c r="J33" s="127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48</v>
      </c>
      <c r="F34" s="127">
        <f>ROUND(SUM(BI83:BI195),2)</f>
        <v>0</v>
      </c>
      <c r="G34" s="35"/>
      <c r="H34" s="35"/>
      <c r="I34" s="128">
        <v>0</v>
      </c>
      <c r="J34" s="127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15"/>
      <c r="J35" s="35"/>
      <c r="K35" s="38"/>
    </row>
    <row r="36" spans="2:11" s="1" customFormat="1" ht="25.35" customHeight="1">
      <c r="B36" s="34"/>
      <c r="C36" s="129"/>
      <c r="D36" s="130" t="s">
        <v>49</v>
      </c>
      <c r="E36" s="72"/>
      <c r="F36" s="72"/>
      <c r="G36" s="131" t="s">
        <v>50</v>
      </c>
      <c r="H36" s="132" t="s">
        <v>51</v>
      </c>
      <c r="I36" s="133"/>
      <c r="J36" s="134">
        <f>SUM(J27:J34)</f>
        <v>0</v>
      </c>
      <c r="K36" s="135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36"/>
      <c r="J37" s="50"/>
      <c r="K37" s="51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4"/>
      <c r="C42" s="23" t="s">
        <v>105</v>
      </c>
      <c r="D42" s="35"/>
      <c r="E42" s="35"/>
      <c r="F42" s="35"/>
      <c r="G42" s="35"/>
      <c r="H42" s="35"/>
      <c r="I42" s="115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15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15"/>
      <c r="J44" s="35"/>
      <c r="K44" s="38"/>
    </row>
    <row r="45" spans="2:11" s="1" customFormat="1" ht="22.5" customHeight="1">
      <c r="B45" s="34"/>
      <c r="C45" s="35"/>
      <c r="D45" s="35"/>
      <c r="E45" s="296" t="str">
        <f>E7</f>
        <v>Výstavba čtyř operačních sálů a sterilizace Krajské zdravotní a.s.Nemocnice Teplice o.z.</v>
      </c>
      <c r="F45" s="265"/>
      <c r="G45" s="265"/>
      <c r="H45" s="265"/>
      <c r="I45" s="115"/>
      <c r="J45" s="35"/>
      <c r="K45" s="38"/>
    </row>
    <row r="46" spans="2:11" s="1" customFormat="1" ht="14.45" customHeight="1">
      <c r="B46" s="34"/>
      <c r="C46" s="30" t="s">
        <v>101</v>
      </c>
      <c r="D46" s="35"/>
      <c r="E46" s="35"/>
      <c r="F46" s="35"/>
      <c r="G46" s="35"/>
      <c r="H46" s="35"/>
      <c r="I46" s="115"/>
      <c r="J46" s="35"/>
      <c r="K46" s="38"/>
    </row>
    <row r="47" spans="2:11" s="1" customFormat="1" ht="23.25" customHeight="1">
      <c r="B47" s="34"/>
      <c r="C47" s="35"/>
      <c r="D47" s="35"/>
      <c r="E47" s="297" t="str">
        <f>E9</f>
        <v>OVN 02 - Ostatní a vedlejší náklady</v>
      </c>
      <c r="F47" s="265"/>
      <c r="G47" s="265"/>
      <c r="H47" s="265"/>
      <c r="I47" s="115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1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Teplice</v>
      </c>
      <c r="G49" s="35"/>
      <c r="H49" s="35"/>
      <c r="I49" s="116" t="s">
        <v>25</v>
      </c>
      <c r="J49" s="117" t="str">
        <f>IF(J12="","",J12)</f>
        <v>12. 10. 2016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15"/>
      <c r="J50" s="35"/>
      <c r="K50" s="38"/>
    </row>
    <row r="51" spans="2:11" s="1" customFormat="1" ht="13.5">
      <c r="B51" s="34"/>
      <c r="C51" s="30" t="s">
        <v>29</v>
      </c>
      <c r="D51" s="35"/>
      <c r="E51" s="35"/>
      <c r="F51" s="28" t="str">
        <f>E15</f>
        <v>Krajská zdravotní a.s., Ústí nad Labem</v>
      </c>
      <c r="G51" s="35"/>
      <c r="H51" s="35"/>
      <c r="I51" s="116" t="s">
        <v>35</v>
      </c>
      <c r="J51" s="28" t="str">
        <f>E21</f>
        <v>Atelier Penta v.o.s., Mrštíkova 12, Jihlava</v>
      </c>
      <c r="K51" s="38"/>
    </row>
    <row r="52" spans="2:11" s="1" customFormat="1" ht="14.45" customHeight="1">
      <c r="B52" s="34"/>
      <c r="C52" s="30" t="s">
        <v>33</v>
      </c>
      <c r="D52" s="35"/>
      <c r="E52" s="35"/>
      <c r="F52" s="28" t="str">
        <f>IF(E18="","",E18)</f>
        <v/>
      </c>
      <c r="G52" s="35"/>
      <c r="H52" s="35"/>
      <c r="I52" s="115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15"/>
      <c r="J53" s="35"/>
      <c r="K53" s="38"/>
    </row>
    <row r="54" spans="2:11" s="1" customFormat="1" ht="29.25" customHeight="1">
      <c r="B54" s="34"/>
      <c r="C54" s="141" t="s">
        <v>106</v>
      </c>
      <c r="D54" s="129"/>
      <c r="E54" s="129"/>
      <c r="F54" s="129"/>
      <c r="G54" s="129"/>
      <c r="H54" s="129"/>
      <c r="I54" s="142"/>
      <c r="J54" s="143" t="s">
        <v>107</v>
      </c>
      <c r="K54" s="144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15"/>
      <c r="J55" s="35"/>
      <c r="K55" s="38"/>
    </row>
    <row r="56" spans="2:47" s="1" customFormat="1" ht="29.25" customHeight="1">
      <c r="B56" s="34"/>
      <c r="C56" s="145" t="s">
        <v>108</v>
      </c>
      <c r="D56" s="35"/>
      <c r="E56" s="35"/>
      <c r="F56" s="35"/>
      <c r="G56" s="35"/>
      <c r="H56" s="35"/>
      <c r="I56" s="115"/>
      <c r="J56" s="125">
        <f>J83</f>
        <v>0</v>
      </c>
      <c r="K56" s="38"/>
      <c r="AU56" s="17" t="s">
        <v>109</v>
      </c>
    </row>
    <row r="57" spans="2:11" s="8" customFormat="1" ht="24.95" customHeight="1">
      <c r="B57" s="146"/>
      <c r="C57" s="147"/>
      <c r="D57" s="148" t="s">
        <v>3026</v>
      </c>
      <c r="E57" s="149"/>
      <c r="F57" s="149"/>
      <c r="G57" s="149"/>
      <c r="H57" s="149"/>
      <c r="I57" s="150"/>
      <c r="J57" s="151">
        <f>J84</f>
        <v>0</v>
      </c>
      <c r="K57" s="152"/>
    </row>
    <row r="58" spans="2:11" s="9" customFormat="1" ht="19.9" customHeight="1">
      <c r="B58" s="153"/>
      <c r="C58" s="154"/>
      <c r="D58" s="155" t="s">
        <v>3027</v>
      </c>
      <c r="E58" s="156"/>
      <c r="F58" s="156"/>
      <c r="G58" s="156"/>
      <c r="H58" s="156"/>
      <c r="I58" s="157"/>
      <c r="J58" s="158">
        <f>J85</f>
        <v>0</v>
      </c>
      <c r="K58" s="159"/>
    </row>
    <row r="59" spans="2:11" s="9" customFormat="1" ht="19.9" customHeight="1">
      <c r="B59" s="153"/>
      <c r="C59" s="154"/>
      <c r="D59" s="155" t="s">
        <v>3028</v>
      </c>
      <c r="E59" s="156"/>
      <c r="F59" s="156"/>
      <c r="G59" s="156"/>
      <c r="H59" s="156"/>
      <c r="I59" s="157"/>
      <c r="J59" s="158">
        <f>J91</f>
        <v>0</v>
      </c>
      <c r="K59" s="159"/>
    </row>
    <row r="60" spans="2:11" s="9" customFormat="1" ht="19.9" customHeight="1">
      <c r="B60" s="153"/>
      <c r="C60" s="154"/>
      <c r="D60" s="155" t="s">
        <v>3029</v>
      </c>
      <c r="E60" s="156"/>
      <c r="F60" s="156"/>
      <c r="G60" s="156"/>
      <c r="H60" s="156"/>
      <c r="I60" s="157"/>
      <c r="J60" s="158">
        <f>J97</f>
        <v>0</v>
      </c>
      <c r="K60" s="159"/>
    </row>
    <row r="61" spans="2:11" s="9" customFormat="1" ht="19.9" customHeight="1">
      <c r="B61" s="153"/>
      <c r="C61" s="154"/>
      <c r="D61" s="155" t="s">
        <v>3030</v>
      </c>
      <c r="E61" s="156"/>
      <c r="F61" s="156"/>
      <c r="G61" s="156"/>
      <c r="H61" s="156"/>
      <c r="I61" s="157"/>
      <c r="J61" s="158">
        <f>J143</f>
        <v>0</v>
      </c>
      <c r="K61" s="159"/>
    </row>
    <row r="62" spans="2:11" s="9" customFormat="1" ht="19.9" customHeight="1">
      <c r="B62" s="153"/>
      <c r="C62" s="154"/>
      <c r="D62" s="155" t="s">
        <v>3031</v>
      </c>
      <c r="E62" s="156"/>
      <c r="F62" s="156"/>
      <c r="G62" s="156"/>
      <c r="H62" s="156"/>
      <c r="I62" s="157"/>
      <c r="J62" s="158">
        <f>J167</f>
        <v>0</v>
      </c>
      <c r="K62" s="159"/>
    </row>
    <row r="63" spans="2:11" s="9" customFormat="1" ht="19.9" customHeight="1">
      <c r="B63" s="153"/>
      <c r="C63" s="154"/>
      <c r="D63" s="155" t="s">
        <v>3032</v>
      </c>
      <c r="E63" s="156"/>
      <c r="F63" s="156"/>
      <c r="G63" s="156"/>
      <c r="H63" s="156"/>
      <c r="I63" s="157"/>
      <c r="J63" s="158">
        <f>J186</f>
        <v>0</v>
      </c>
      <c r="K63" s="159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115"/>
      <c r="J64" s="35"/>
      <c r="K64" s="38"/>
    </row>
    <row r="65" spans="2:11" s="1" customFormat="1" ht="6.95" customHeight="1">
      <c r="B65" s="49"/>
      <c r="C65" s="50"/>
      <c r="D65" s="50"/>
      <c r="E65" s="50"/>
      <c r="F65" s="50"/>
      <c r="G65" s="50"/>
      <c r="H65" s="50"/>
      <c r="I65" s="136"/>
      <c r="J65" s="50"/>
      <c r="K65" s="5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139"/>
      <c r="J69" s="53"/>
      <c r="K69" s="53"/>
      <c r="L69" s="54"/>
    </row>
    <row r="70" spans="2:12" s="1" customFormat="1" ht="36.95" customHeight="1">
      <c r="B70" s="34"/>
      <c r="C70" s="55" t="s">
        <v>143</v>
      </c>
      <c r="D70" s="56"/>
      <c r="E70" s="56"/>
      <c r="F70" s="56"/>
      <c r="G70" s="56"/>
      <c r="H70" s="56"/>
      <c r="I70" s="160"/>
      <c r="J70" s="56"/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60"/>
      <c r="J71" s="56"/>
      <c r="K71" s="56"/>
      <c r="L71" s="54"/>
    </row>
    <row r="72" spans="2:12" s="1" customFormat="1" ht="14.45" customHeight="1">
      <c r="B72" s="34"/>
      <c r="C72" s="58" t="s">
        <v>16</v>
      </c>
      <c r="D72" s="56"/>
      <c r="E72" s="56"/>
      <c r="F72" s="56"/>
      <c r="G72" s="56"/>
      <c r="H72" s="56"/>
      <c r="I72" s="160"/>
      <c r="J72" s="56"/>
      <c r="K72" s="56"/>
      <c r="L72" s="54"/>
    </row>
    <row r="73" spans="2:12" s="1" customFormat="1" ht="22.5" customHeight="1">
      <c r="B73" s="34"/>
      <c r="C73" s="56"/>
      <c r="D73" s="56"/>
      <c r="E73" s="299" t="str">
        <f>E7</f>
        <v>Výstavba čtyř operačních sálů a sterilizace Krajské zdravotní a.s.Nemocnice Teplice o.z.</v>
      </c>
      <c r="F73" s="276"/>
      <c r="G73" s="276"/>
      <c r="H73" s="276"/>
      <c r="I73" s="160"/>
      <c r="J73" s="56"/>
      <c r="K73" s="56"/>
      <c r="L73" s="54"/>
    </row>
    <row r="74" spans="2:12" s="1" customFormat="1" ht="14.45" customHeight="1">
      <c r="B74" s="34"/>
      <c r="C74" s="58" t="s">
        <v>101</v>
      </c>
      <c r="D74" s="56"/>
      <c r="E74" s="56"/>
      <c r="F74" s="56"/>
      <c r="G74" s="56"/>
      <c r="H74" s="56"/>
      <c r="I74" s="160"/>
      <c r="J74" s="56"/>
      <c r="K74" s="56"/>
      <c r="L74" s="54"/>
    </row>
    <row r="75" spans="2:12" s="1" customFormat="1" ht="23.25" customHeight="1">
      <c r="B75" s="34"/>
      <c r="C75" s="56"/>
      <c r="D75" s="56"/>
      <c r="E75" s="273" t="str">
        <f>E9</f>
        <v>OVN 02 - Ostatní a vedlejší náklady</v>
      </c>
      <c r="F75" s="276"/>
      <c r="G75" s="276"/>
      <c r="H75" s="276"/>
      <c r="I75" s="160"/>
      <c r="J75" s="56"/>
      <c r="K75" s="56"/>
      <c r="L75" s="54"/>
    </row>
    <row r="76" spans="2:12" s="1" customFormat="1" ht="6.95" customHeight="1">
      <c r="B76" s="34"/>
      <c r="C76" s="56"/>
      <c r="D76" s="56"/>
      <c r="E76" s="56"/>
      <c r="F76" s="56"/>
      <c r="G76" s="56"/>
      <c r="H76" s="56"/>
      <c r="I76" s="160"/>
      <c r="J76" s="56"/>
      <c r="K76" s="56"/>
      <c r="L76" s="54"/>
    </row>
    <row r="77" spans="2:12" s="1" customFormat="1" ht="18" customHeight="1">
      <c r="B77" s="34"/>
      <c r="C77" s="58" t="s">
        <v>23</v>
      </c>
      <c r="D77" s="56"/>
      <c r="E77" s="56"/>
      <c r="F77" s="163" t="str">
        <f>F12</f>
        <v>Teplice</v>
      </c>
      <c r="G77" s="56"/>
      <c r="H77" s="56"/>
      <c r="I77" s="164" t="s">
        <v>25</v>
      </c>
      <c r="J77" s="66" t="str">
        <f>IF(J12="","",J12)</f>
        <v>12. 10. 2016</v>
      </c>
      <c r="K77" s="56"/>
      <c r="L77" s="54"/>
    </row>
    <row r="78" spans="2:12" s="1" customFormat="1" ht="6.95" customHeight="1">
      <c r="B78" s="34"/>
      <c r="C78" s="56"/>
      <c r="D78" s="56"/>
      <c r="E78" s="56"/>
      <c r="F78" s="56"/>
      <c r="G78" s="56"/>
      <c r="H78" s="56"/>
      <c r="I78" s="160"/>
      <c r="J78" s="56"/>
      <c r="K78" s="56"/>
      <c r="L78" s="54"/>
    </row>
    <row r="79" spans="2:12" s="1" customFormat="1" ht="13.5">
      <c r="B79" s="34"/>
      <c r="C79" s="58" t="s">
        <v>29</v>
      </c>
      <c r="D79" s="56"/>
      <c r="E79" s="56"/>
      <c r="F79" s="163" t="str">
        <f>E15</f>
        <v>Krajská zdravotní a.s., Ústí nad Labem</v>
      </c>
      <c r="G79" s="56"/>
      <c r="H79" s="56"/>
      <c r="I79" s="164" t="s">
        <v>35</v>
      </c>
      <c r="J79" s="163" t="str">
        <f>E21</f>
        <v>Atelier Penta v.o.s., Mrštíkova 12, Jihlava</v>
      </c>
      <c r="K79" s="56"/>
      <c r="L79" s="54"/>
    </row>
    <row r="80" spans="2:12" s="1" customFormat="1" ht="14.45" customHeight="1">
      <c r="B80" s="34"/>
      <c r="C80" s="58" t="s">
        <v>33</v>
      </c>
      <c r="D80" s="56"/>
      <c r="E80" s="56"/>
      <c r="F80" s="163" t="str">
        <f>IF(E18="","",E18)</f>
        <v/>
      </c>
      <c r="G80" s="56"/>
      <c r="H80" s="56"/>
      <c r="I80" s="160"/>
      <c r="J80" s="56"/>
      <c r="K80" s="56"/>
      <c r="L80" s="54"/>
    </row>
    <row r="81" spans="2:12" s="1" customFormat="1" ht="10.35" customHeight="1">
      <c r="B81" s="34"/>
      <c r="C81" s="56"/>
      <c r="D81" s="56"/>
      <c r="E81" s="56"/>
      <c r="F81" s="56"/>
      <c r="G81" s="56"/>
      <c r="H81" s="56"/>
      <c r="I81" s="160"/>
      <c r="J81" s="56"/>
      <c r="K81" s="56"/>
      <c r="L81" s="54"/>
    </row>
    <row r="82" spans="2:20" s="10" customFormat="1" ht="29.25" customHeight="1">
      <c r="B82" s="165"/>
      <c r="C82" s="166" t="s">
        <v>144</v>
      </c>
      <c r="D82" s="167" t="s">
        <v>58</v>
      </c>
      <c r="E82" s="167" t="s">
        <v>54</v>
      </c>
      <c r="F82" s="167" t="s">
        <v>145</v>
      </c>
      <c r="G82" s="167" t="s">
        <v>146</v>
      </c>
      <c r="H82" s="167" t="s">
        <v>147</v>
      </c>
      <c r="I82" s="168" t="s">
        <v>148</v>
      </c>
      <c r="J82" s="167" t="s">
        <v>107</v>
      </c>
      <c r="K82" s="169" t="s">
        <v>149</v>
      </c>
      <c r="L82" s="170"/>
      <c r="M82" s="74" t="s">
        <v>150</v>
      </c>
      <c r="N82" s="75" t="s">
        <v>43</v>
      </c>
      <c r="O82" s="75" t="s">
        <v>151</v>
      </c>
      <c r="P82" s="75" t="s">
        <v>152</v>
      </c>
      <c r="Q82" s="75" t="s">
        <v>153</v>
      </c>
      <c r="R82" s="75" t="s">
        <v>154</v>
      </c>
      <c r="S82" s="75" t="s">
        <v>155</v>
      </c>
      <c r="T82" s="76" t="s">
        <v>156</v>
      </c>
    </row>
    <row r="83" spans="2:63" s="1" customFormat="1" ht="29.25" customHeight="1">
      <c r="B83" s="34"/>
      <c r="C83" s="80" t="s">
        <v>108</v>
      </c>
      <c r="D83" s="56"/>
      <c r="E83" s="56"/>
      <c r="F83" s="56"/>
      <c r="G83" s="56"/>
      <c r="H83" s="56"/>
      <c r="I83" s="160"/>
      <c r="J83" s="171">
        <f>BK83</f>
        <v>0</v>
      </c>
      <c r="K83" s="56"/>
      <c r="L83" s="54"/>
      <c r="M83" s="77"/>
      <c r="N83" s="78"/>
      <c r="O83" s="78"/>
      <c r="P83" s="172">
        <f>P84</f>
        <v>0</v>
      </c>
      <c r="Q83" s="78"/>
      <c r="R83" s="172">
        <f>R84</f>
        <v>0</v>
      </c>
      <c r="S83" s="78"/>
      <c r="T83" s="173">
        <f>T84</f>
        <v>0</v>
      </c>
      <c r="AT83" s="17" t="s">
        <v>72</v>
      </c>
      <c r="AU83" s="17" t="s">
        <v>109</v>
      </c>
      <c r="BK83" s="174">
        <f>BK84</f>
        <v>0</v>
      </c>
    </row>
    <row r="84" spans="2:63" s="11" customFormat="1" ht="37.35" customHeight="1">
      <c r="B84" s="175"/>
      <c r="C84" s="176"/>
      <c r="D84" s="177" t="s">
        <v>72</v>
      </c>
      <c r="E84" s="178" t="s">
        <v>3033</v>
      </c>
      <c r="F84" s="178" t="s">
        <v>3034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P85+P91+P97+P143+P167+P186</f>
        <v>0</v>
      </c>
      <c r="Q84" s="183"/>
      <c r="R84" s="184">
        <f>R85+R91+R97+R143+R167+R186</f>
        <v>0</v>
      </c>
      <c r="S84" s="183"/>
      <c r="T84" s="185">
        <f>T85+T91+T97+T143+T167+T186</f>
        <v>0</v>
      </c>
      <c r="AR84" s="186" t="s">
        <v>186</v>
      </c>
      <c r="AT84" s="187" t="s">
        <v>72</v>
      </c>
      <c r="AU84" s="187" t="s">
        <v>73</v>
      </c>
      <c r="AY84" s="186" t="s">
        <v>159</v>
      </c>
      <c r="BK84" s="188">
        <f>BK85+BK91+BK97+BK143+BK167+BK186</f>
        <v>0</v>
      </c>
    </row>
    <row r="85" spans="2:63" s="11" customFormat="1" ht="19.9" customHeight="1">
      <c r="B85" s="175"/>
      <c r="C85" s="176"/>
      <c r="D85" s="189" t="s">
        <v>72</v>
      </c>
      <c r="E85" s="190" t="s">
        <v>3035</v>
      </c>
      <c r="F85" s="190" t="s">
        <v>3036</v>
      </c>
      <c r="G85" s="176"/>
      <c r="H85" s="176"/>
      <c r="I85" s="179"/>
      <c r="J85" s="191">
        <f>BK85</f>
        <v>0</v>
      </c>
      <c r="K85" s="176"/>
      <c r="L85" s="181"/>
      <c r="M85" s="182"/>
      <c r="N85" s="183"/>
      <c r="O85" s="183"/>
      <c r="P85" s="184">
        <f>SUM(P86:P90)</f>
        <v>0</v>
      </c>
      <c r="Q85" s="183"/>
      <c r="R85" s="184">
        <f>SUM(R86:R90)</f>
        <v>0</v>
      </c>
      <c r="S85" s="183"/>
      <c r="T85" s="185">
        <f>SUM(T86:T90)</f>
        <v>0</v>
      </c>
      <c r="AR85" s="186" t="s">
        <v>186</v>
      </c>
      <c r="AT85" s="187" t="s">
        <v>72</v>
      </c>
      <c r="AU85" s="187" t="s">
        <v>22</v>
      </c>
      <c r="AY85" s="186" t="s">
        <v>159</v>
      </c>
      <c r="BK85" s="188">
        <f>SUM(BK86:BK90)</f>
        <v>0</v>
      </c>
    </row>
    <row r="86" spans="2:65" s="1" customFormat="1" ht="22.5" customHeight="1">
      <c r="B86" s="34"/>
      <c r="C86" s="192" t="s">
        <v>22</v>
      </c>
      <c r="D86" s="192" t="s">
        <v>161</v>
      </c>
      <c r="E86" s="193" t="s">
        <v>3037</v>
      </c>
      <c r="F86" s="194" t="s">
        <v>3038</v>
      </c>
      <c r="G86" s="195" t="s">
        <v>3039</v>
      </c>
      <c r="H86" s="196">
        <v>1</v>
      </c>
      <c r="I86" s="197"/>
      <c r="J86" s="198">
        <f>ROUND(I86*H86,2)</f>
        <v>0</v>
      </c>
      <c r="K86" s="194" t="s">
        <v>20</v>
      </c>
      <c r="L86" s="54"/>
      <c r="M86" s="199" t="s">
        <v>20</v>
      </c>
      <c r="N86" s="200" t="s">
        <v>44</v>
      </c>
      <c r="O86" s="35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17" t="s">
        <v>3040</v>
      </c>
      <c r="AT86" s="17" t="s">
        <v>161</v>
      </c>
      <c r="AU86" s="17" t="s">
        <v>81</v>
      </c>
      <c r="AY86" s="17" t="s">
        <v>159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17" t="s">
        <v>22</v>
      </c>
      <c r="BK86" s="203">
        <f>ROUND(I86*H86,2)</f>
        <v>0</v>
      </c>
      <c r="BL86" s="17" t="s">
        <v>3040</v>
      </c>
      <c r="BM86" s="17" t="s">
        <v>3041</v>
      </c>
    </row>
    <row r="87" spans="2:51" s="12" customFormat="1" ht="13.5">
      <c r="B87" s="204"/>
      <c r="C87" s="205"/>
      <c r="D87" s="206" t="s">
        <v>168</v>
      </c>
      <c r="E87" s="207" t="s">
        <v>20</v>
      </c>
      <c r="F87" s="208" t="s">
        <v>3042</v>
      </c>
      <c r="G87" s="205"/>
      <c r="H87" s="209" t="s">
        <v>20</v>
      </c>
      <c r="I87" s="210"/>
      <c r="J87" s="205"/>
      <c r="K87" s="205"/>
      <c r="L87" s="211"/>
      <c r="M87" s="212"/>
      <c r="N87" s="213"/>
      <c r="O87" s="213"/>
      <c r="P87" s="213"/>
      <c r="Q87" s="213"/>
      <c r="R87" s="213"/>
      <c r="S87" s="213"/>
      <c r="T87" s="214"/>
      <c r="AT87" s="215" t="s">
        <v>168</v>
      </c>
      <c r="AU87" s="215" t="s">
        <v>81</v>
      </c>
      <c r="AV87" s="12" t="s">
        <v>22</v>
      </c>
      <c r="AW87" s="12" t="s">
        <v>37</v>
      </c>
      <c r="AX87" s="12" t="s">
        <v>73</v>
      </c>
      <c r="AY87" s="215" t="s">
        <v>159</v>
      </c>
    </row>
    <row r="88" spans="2:51" s="12" customFormat="1" ht="13.5">
      <c r="B88" s="204"/>
      <c r="C88" s="205"/>
      <c r="D88" s="206" t="s">
        <v>168</v>
      </c>
      <c r="E88" s="207" t="s">
        <v>20</v>
      </c>
      <c r="F88" s="208" t="s">
        <v>3043</v>
      </c>
      <c r="G88" s="205"/>
      <c r="H88" s="209" t="s">
        <v>20</v>
      </c>
      <c r="I88" s="210"/>
      <c r="J88" s="205"/>
      <c r="K88" s="205"/>
      <c r="L88" s="211"/>
      <c r="M88" s="212"/>
      <c r="N88" s="213"/>
      <c r="O88" s="213"/>
      <c r="P88" s="213"/>
      <c r="Q88" s="213"/>
      <c r="R88" s="213"/>
      <c r="S88" s="213"/>
      <c r="T88" s="214"/>
      <c r="AT88" s="215" t="s">
        <v>168</v>
      </c>
      <c r="AU88" s="215" t="s">
        <v>81</v>
      </c>
      <c r="AV88" s="12" t="s">
        <v>22</v>
      </c>
      <c r="AW88" s="12" t="s">
        <v>37</v>
      </c>
      <c r="AX88" s="12" t="s">
        <v>73</v>
      </c>
      <c r="AY88" s="215" t="s">
        <v>159</v>
      </c>
    </row>
    <row r="89" spans="2:51" s="12" customFormat="1" ht="13.5">
      <c r="B89" s="204"/>
      <c r="C89" s="205"/>
      <c r="D89" s="206" t="s">
        <v>168</v>
      </c>
      <c r="E89" s="207" t="s">
        <v>20</v>
      </c>
      <c r="F89" s="208" t="s">
        <v>3044</v>
      </c>
      <c r="G89" s="205"/>
      <c r="H89" s="209" t="s">
        <v>20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168</v>
      </c>
      <c r="AU89" s="215" t="s">
        <v>81</v>
      </c>
      <c r="AV89" s="12" t="s">
        <v>22</v>
      </c>
      <c r="AW89" s="12" t="s">
        <v>37</v>
      </c>
      <c r="AX89" s="12" t="s">
        <v>73</v>
      </c>
      <c r="AY89" s="215" t="s">
        <v>159</v>
      </c>
    </row>
    <row r="90" spans="2:51" s="13" customFormat="1" ht="13.5">
      <c r="B90" s="216"/>
      <c r="C90" s="217"/>
      <c r="D90" s="206" t="s">
        <v>168</v>
      </c>
      <c r="E90" s="240" t="s">
        <v>20</v>
      </c>
      <c r="F90" s="238" t="s">
        <v>22</v>
      </c>
      <c r="G90" s="217"/>
      <c r="H90" s="239">
        <v>1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168</v>
      </c>
      <c r="AU90" s="227" t="s">
        <v>81</v>
      </c>
      <c r="AV90" s="13" t="s">
        <v>81</v>
      </c>
      <c r="AW90" s="13" t="s">
        <v>37</v>
      </c>
      <c r="AX90" s="13" t="s">
        <v>73</v>
      </c>
      <c r="AY90" s="227" t="s">
        <v>159</v>
      </c>
    </row>
    <row r="91" spans="2:63" s="11" customFormat="1" ht="29.85" customHeight="1">
      <c r="B91" s="175"/>
      <c r="C91" s="176"/>
      <c r="D91" s="189" t="s">
        <v>72</v>
      </c>
      <c r="E91" s="190" t="s">
        <v>3045</v>
      </c>
      <c r="F91" s="190" t="s">
        <v>3046</v>
      </c>
      <c r="G91" s="176"/>
      <c r="H91" s="176"/>
      <c r="I91" s="179"/>
      <c r="J91" s="191">
        <f>BK91</f>
        <v>0</v>
      </c>
      <c r="K91" s="176"/>
      <c r="L91" s="181"/>
      <c r="M91" s="182"/>
      <c r="N91" s="183"/>
      <c r="O91" s="183"/>
      <c r="P91" s="184">
        <f>SUM(P92:P96)</f>
        <v>0</v>
      </c>
      <c r="Q91" s="183"/>
      <c r="R91" s="184">
        <f>SUM(R92:R96)</f>
        <v>0</v>
      </c>
      <c r="S91" s="183"/>
      <c r="T91" s="185">
        <f>SUM(T92:T96)</f>
        <v>0</v>
      </c>
      <c r="AR91" s="186" t="s">
        <v>186</v>
      </c>
      <c r="AT91" s="187" t="s">
        <v>72</v>
      </c>
      <c r="AU91" s="187" t="s">
        <v>22</v>
      </c>
      <c r="AY91" s="186" t="s">
        <v>159</v>
      </c>
      <c r="BK91" s="188">
        <f>SUM(BK92:BK96)</f>
        <v>0</v>
      </c>
    </row>
    <row r="92" spans="2:65" s="1" customFormat="1" ht="22.5" customHeight="1">
      <c r="B92" s="34"/>
      <c r="C92" s="192" t="s">
        <v>81</v>
      </c>
      <c r="D92" s="192" t="s">
        <v>161</v>
      </c>
      <c r="E92" s="193" t="s">
        <v>3047</v>
      </c>
      <c r="F92" s="194" t="s">
        <v>3046</v>
      </c>
      <c r="G92" s="195" t="s">
        <v>3039</v>
      </c>
      <c r="H92" s="196">
        <v>1</v>
      </c>
      <c r="I92" s="197"/>
      <c r="J92" s="198">
        <f>ROUND(I92*H92,2)</f>
        <v>0</v>
      </c>
      <c r="K92" s="194" t="s">
        <v>3048</v>
      </c>
      <c r="L92" s="54"/>
      <c r="M92" s="199" t="s">
        <v>20</v>
      </c>
      <c r="N92" s="200" t="s">
        <v>44</v>
      </c>
      <c r="O92" s="35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17" t="s">
        <v>3040</v>
      </c>
      <c r="AT92" s="17" t="s">
        <v>161</v>
      </c>
      <c r="AU92" s="17" t="s">
        <v>81</v>
      </c>
      <c r="AY92" s="17" t="s">
        <v>159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17" t="s">
        <v>22</v>
      </c>
      <c r="BK92" s="203">
        <f>ROUND(I92*H92,2)</f>
        <v>0</v>
      </c>
      <c r="BL92" s="17" t="s">
        <v>3040</v>
      </c>
      <c r="BM92" s="17" t="s">
        <v>3049</v>
      </c>
    </row>
    <row r="93" spans="2:51" s="12" customFormat="1" ht="13.5">
      <c r="B93" s="204"/>
      <c r="C93" s="205"/>
      <c r="D93" s="206" t="s">
        <v>168</v>
      </c>
      <c r="E93" s="207" t="s">
        <v>20</v>
      </c>
      <c r="F93" s="208" t="s">
        <v>3050</v>
      </c>
      <c r="G93" s="205"/>
      <c r="H93" s="209" t="s">
        <v>20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168</v>
      </c>
      <c r="AU93" s="215" t="s">
        <v>81</v>
      </c>
      <c r="AV93" s="12" t="s">
        <v>22</v>
      </c>
      <c r="AW93" s="12" t="s">
        <v>37</v>
      </c>
      <c r="AX93" s="12" t="s">
        <v>73</v>
      </c>
      <c r="AY93" s="215" t="s">
        <v>159</v>
      </c>
    </row>
    <row r="94" spans="2:51" s="12" customFormat="1" ht="13.5">
      <c r="B94" s="204"/>
      <c r="C94" s="205"/>
      <c r="D94" s="206" t="s">
        <v>168</v>
      </c>
      <c r="E94" s="207" t="s">
        <v>20</v>
      </c>
      <c r="F94" s="208" t="s">
        <v>3051</v>
      </c>
      <c r="G94" s="205"/>
      <c r="H94" s="209" t="s">
        <v>20</v>
      </c>
      <c r="I94" s="210"/>
      <c r="J94" s="205"/>
      <c r="K94" s="205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168</v>
      </c>
      <c r="AU94" s="215" t="s">
        <v>81</v>
      </c>
      <c r="AV94" s="12" t="s">
        <v>22</v>
      </c>
      <c r="AW94" s="12" t="s">
        <v>37</v>
      </c>
      <c r="AX94" s="12" t="s">
        <v>73</v>
      </c>
      <c r="AY94" s="215" t="s">
        <v>159</v>
      </c>
    </row>
    <row r="95" spans="2:51" s="12" customFormat="1" ht="13.5">
      <c r="B95" s="204"/>
      <c r="C95" s="205"/>
      <c r="D95" s="206" t="s">
        <v>168</v>
      </c>
      <c r="E95" s="207" t="s">
        <v>20</v>
      </c>
      <c r="F95" s="208" t="s">
        <v>3052</v>
      </c>
      <c r="G95" s="205"/>
      <c r="H95" s="209" t="s">
        <v>20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168</v>
      </c>
      <c r="AU95" s="215" t="s">
        <v>81</v>
      </c>
      <c r="AV95" s="12" t="s">
        <v>22</v>
      </c>
      <c r="AW95" s="12" t="s">
        <v>37</v>
      </c>
      <c r="AX95" s="12" t="s">
        <v>73</v>
      </c>
      <c r="AY95" s="215" t="s">
        <v>159</v>
      </c>
    </row>
    <row r="96" spans="2:51" s="13" customFormat="1" ht="13.5">
      <c r="B96" s="216"/>
      <c r="C96" s="217"/>
      <c r="D96" s="206" t="s">
        <v>168</v>
      </c>
      <c r="E96" s="240" t="s">
        <v>20</v>
      </c>
      <c r="F96" s="238" t="s">
        <v>22</v>
      </c>
      <c r="G96" s="217"/>
      <c r="H96" s="239">
        <v>1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168</v>
      </c>
      <c r="AU96" s="227" t="s">
        <v>81</v>
      </c>
      <c r="AV96" s="13" t="s">
        <v>81</v>
      </c>
      <c r="AW96" s="13" t="s">
        <v>37</v>
      </c>
      <c r="AX96" s="13" t="s">
        <v>73</v>
      </c>
      <c r="AY96" s="227" t="s">
        <v>159</v>
      </c>
    </row>
    <row r="97" spans="2:63" s="11" customFormat="1" ht="29.85" customHeight="1">
      <c r="B97" s="175"/>
      <c r="C97" s="176"/>
      <c r="D97" s="189" t="s">
        <v>72</v>
      </c>
      <c r="E97" s="190" t="s">
        <v>3053</v>
      </c>
      <c r="F97" s="190" t="s">
        <v>3054</v>
      </c>
      <c r="G97" s="176"/>
      <c r="H97" s="176"/>
      <c r="I97" s="179"/>
      <c r="J97" s="191">
        <f>BK97</f>
        <v>0</v>
      </c>
      <c r="K97" s="176"/>
      <c r="L97" s="181"/>
      <c r="M97" s="182"/>
      <c r="N97" s="183"/>
      <c r="O97" s="183"/>
      <c r="P97" s="184">
        <f>SUM(P98:P142)</f>
        <v>0</v>
      </c>
      <c r="Q97" s="183"/>
      <c r="R97" s="184">
        <f>SUM(R98:R142)</f>
        <v>0</v>
      </c>
      <c r="S97" s="183"/>
      <c r="T97" s="185">
        <f>SUM(T98:T142)</f>
        <v>0</v>
      </c>
      <c r="AR97" s="186" t="s">
        <v>186</v>
      </c>
      <c r="AT97" s="187" t="s">
        <v>72</v>
      </c>
      <c r="AU97" s="187" t="s">
        <v>22</v>
      </c>
      <c r="AY97" s="186" t="s">
        <v>159</v>
      </c>
      <c r="BK97" s="188">
        <f>SUM(BK98:BK142)</f>
        <v>0</v>
      </c>
    </row>
    <row r="98" spans="2:65" s="1" customFormat="1" ht="22.5" customHeight="1">
      <c r="B98" s="34"/>
      <c r="C98" s="192" t="s">
        <v>176</v>
      </c>
      <c r="D98" s="192" t="s">
        <v>161</v>
      </c>
      <c r="E98" s="193" t="s">
        <v>3055</v>
      </c>
      <c r="F98" s="194" t="s">
        <v>3054</v>
      </c>
      <c r="G98" s="195" t="s">
        <v>3039</v>
      </c>
      <c r="H98" s="196">
        <v>1</v>
      </c>
      <c r="I98" s="197"/>
      <c r="J98" s="198">
        <f>ROUND(I98*H98,2)</f>
        <v>0</v>
      </c>
      <c r="K98" s="194" t="s">
        <v>20</v>
      </c>
      <c r="L98" s="54"/>
      <c r="M98" s="199" t="s">
        <v>20</v>
      </c>
      <c r="N98" s="200" t="s">
        <v>44</v>
      </c>
      <c r="O98" s="35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17" t="s">
        <v>3040</v>
      </c>
      <c r="AT98" s="17" t="s">
        <v>161</v>
      </c>
      <c r="AU98" s="17" t="s">
        <v>81</v>
      </c>
      <c r="AY98" s="17" t="s">
        <v>159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17" t="s">
        <v>22</v>
      </c>
      <c r="BK98" s="203">
        <f>ROUND(I98*H98,2)</f>
        <v>0</v>
      </c>
      <c r="BL98" s="17" t="s">
        <v>3040</v>
      </c>
      <c r="BM98" s="17" t="s">
        <v>3056</v>
      </c>
    </row>
    <row r="99" spans="2:51" s="12" customFormat="1" ht="13.5">
      <c r="B99" s="204"/>
      <c r="C99" s="205"/>
      <c r="D99" s="206" t="s">
        <v>168</v>
      </c>
      <c r="E99" s="207" t="s">
        <v>20</v>
      </c>
      <c r="F99" s="208" t="s">
        <v>3057</v>
      </c>
      <c r="G99" s="205"/>
      <c r="H99" s="209" t="s">
        <v>20</v>
      </c>
      <c r="I99" s="210"/>
      <c r="J99" s="205"/>
      <c r="K99" s="205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168</v>
      </c>
      <c r="AU99" s="215" t="s">
        <v>81</v>
      </c>
      <c r="AV99" s="12" t="s">
        <v>22</v>
      </c>
      <c r="AW99" s="12" t="s">
        <v>37</v>
      </c>
      <c r="AX99" s="12" t="s">
        <v>73</v>
      </c>
      <c r="AY99" s="215" t="s">
        <v>159</v>
      </c>
    </row>
    <row r="100" spans="2:51" s="12" customFormat="1" ht="13.5">
      <c r="B100" s="204"/>
      <c r="C100" s="205"/>
      <c r="D100" s="206" t="s">
        <v>168</v>
      </c>
      <c r="E100" s="207" t="s">
        <v>20</v>
      </c>
      <c r="F100" s="208" t="s">
        <v>3058</v>
      </c>
      <c r="G100" s="205"/>
      <c r="H100" s="209" t="s">
        <v>20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168</v>
      </c>
      <c r="AU100" s="215" t="s">
        <v>81</v>
      </c>
      <c r="AV100" s="12" t="s">
        <v>22</v>
      </c>
      <c r="AW100" s="12" t="s">
        <v>37</v>
      </c>
      <c r="AX100" s="12" t="s">
        <v>73</v>
      </c>
      <c r="AY100" s="215" t="s">
        <v>159</v>
      </c>
    </row>
    <row r="101" spans="2:51" s="12" customFormat="1" ht="13.5">
      <c r="B101" s="204"/>
      <c r="C101" s="205"/>
      <c r="D101" s="206" t="s">
        <v>168</v>
      </c>
      <c r="E101" s="207" t="s">
        <v>20</v>
      </c>
      <c r="F101" s="208" t="s">
        <v>3059</v>
      </c>
      <c r="G101" s="205"/>
      <c r="H101" s="209" t="s">
        <v>20</v>
      </c>
      <c r="I101" s="210"/>
      <c r="J101" s="205"/>
      <c r="K101" s="205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168</v>
      </c>
      <c r="AU101" s="215" t="s">
        <v>81</v>
      </c>
      <c r="AV101" s="12" t="s">
        <v>22</v>
      </c>
      <c r="AW101" s="12" t="s">
        <v>37</v>
      </c>
      <c r="AX101" s="12" t="s">
        <v>73</v>
      </c>
      <c r="AY101" s="215" t="s">
        <v>159</v>
      </c>
    </row>
    <row r="102" spans="2:51" s="12" customFormat="1" ht="13.5">
      <c r="B102" s="204"/>
      <c r="C102" s="205"/>
      <c r="D102" s="206" t="s">
        <v>168</v>
      </c>
      <c r="E102" s="207" t="s">
        <v>20</v>
      </c>
      <c r="F102" s="208" t="s">
        <v>3060</v>
      </c>
      <c r="G102" s="205"/>
      <c r="H102" s="209" t="s">
        <v>20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168</v>
      </c>
      <c r="AU102" s="215" t="s">
        <v>81</v>
      </c>
      <c r="AV102" s="12" t="s">
        <v>22</v>
      </c>
      <c r="AW102" s="12" t="s">
        <v>37</v>
      </c>
      <c r="AX102" s="12" t="s">
        <v>73</v>
      </c>
      <c r="AY102" s="215" t="s">
        <v>159</v>
      </c>
    </row>
    <row r="103" spans="2:51" s="12" customFormat="1" ht="13.5">
      <c r="B103" s="204"/>
      <c r="C103" s="205"/>
      <c r="D103" s="206" t="s">
        <v>168</v>
      </c>
      <c r="E103" s="207" t="s">
        <v>20</v>
      </c>
      <c r="F103" s="208" t="s">
        <v>3061</v>
      </c>
      <c r="G103" s="205"/>
      <c r="H103" s="209" t="s">
        <v>20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168</v>
      </c>
      <c r="AU103" s="215" t="s">
        <v>81</v>
      </c>
      <c r="AV103" s="12" t="s">
        <v>22</v>
      </c>
      <c r="AW103" s="12" t="s">
        <v>37</v>
      </c>
      <c r="AX103" s="12" t="s">
        <v>73</v>
      </c>
      <c r="AY103" s="215" t="s">
        <v>159</v>
      </c>
    </row>
    <row r="104" spans="2:51" s="12" customFormat="1" ht="13.5">
      <c r="B104" s="204"/>
      <c r="C104" s="205"/>
      <c r="D104" s="206" t="s">
        <v>168</v>
      </c>
      <c r="E104" s="207" t="s">
        <v>20</v>
      </c>
      <c r="F104" s="208" t="s">
        <v>3062</v>
      </c>
      <c r="G104" s="205"/>
      <c r="H104" s="209" t="s">
        <v>20</v>
      </c>
      <c r="I104" s="210"/>
      <c r="J104" s="205"/>
      <c r="K104" s="205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168</v>
      </c>
      <c r="AU104" s="215" t="s">
        <v>81</v>
      </c>
      <c r="AV104" s="12" t="s">
        <v>22</v>
      </c>
      <c r="AW104" s="12" t="s">
        <v>37</v>
      </c>
      <c r="AX104" s="12" t="s">
        <v>73</v>
      </c>
      <c r="AY104" s="215" t="s">
        <v>159</v>
      </c>
    </row>
    <row r="105" spans="2:51" s="12" customFormat="1" ht="13.5">
      <c r="B105" s="204"/>
      <c r="C105" s="205"/>
      <c r="D105" s="206" t="s">
        <v>168</v>
      </c>
      <c r="E105" s="207" t="s">
        <v>20</v>
      </c>
      <c r="F105" s="208" t="s">
        <v>3063</v>
      </c>
      <c r="G105" s="205"/>
      <c r="H105" s="209" t="s">
        <v>20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168</v>
      </c>
      <c r="AU105" s="215" t="s">
        <v>81</v>
      </c>
      <c r="AV105" s="12" t="s">
        <v>22</v>
      </c>
      <c r="AW105" s="12" t="s">
        <v>37</v>
      </c>
      <c r="AX105" s="12" t="s">
        <v>73</v>
      </c>
      <c r="AY105" s="215" t="s">
        <v>159</v>
      </c>
    </row>
    <row r="106" spans="2:51" s="12" customFormat="1" ht="13.5">
      <c r="B106" s="204"/>
      <c r="C106" s="205"/>
      <c r="D106" s="206" t="s">
        <v>168</v>
      </c>
      <c r="E106" s="207" t="s">
        <v>20</v>
      </c>
      <c r="F106" s="208" t="s">
        <v>3064</v>
      </c>
      <c r="G106" s="205"/>
      <c r="H106" s="209" t="s">
        <v>20</v>
      </c>
      <c r="I106" s="210"/>
      <c r="J106" s="205"/>
      <c r="K106" s="205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168</v>
      </c>
      <c r="AU106" s="215" t="s">
        <v>81</v>
      </c>
      <c r="AV106" s="12" t="s">
        <v>22</v>
      </c>
      <c r="AW106" s="12" t="s">
        <v>37</v>
      </c>
      <c r="AX106" s="12" t="s">
        <v>73</v>
      </c>
      <c r="AY106" s="215" t="s">
        <v>159</v>
      </c>
    </row>
    <row r="107" spans="2:51" s="12" customFormat="1" ht="13.5">
      <c r="B107" s="204"/>
      <c r="C107" s="205"/>
      <c r="D107" s="206" t="s">
        <v>168</v>
      </c>
      <c r="E107" s="207" t="s">
        <v>20</v>
      </c>
      <c r="F107" s="208" t="s">
        <v>3065</v>
      </c>
      <c r="G107" s="205"/>
      <c r="H107" s="209" t="s">
        <v>20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168</v>
      </c>
      <c r="AU107" s="215" t="s">
        <v>81</v>
      </c>
      <c r="AV107" s="12" t="s">
        <v>22</v>
      </c>
      <c r="AW107" s="12" t="s">
        <v>37</v>
      </c>
      <c r="AX107" s="12" t="s">
        <v>73</v>
      </c>
      <c r="AY107" s="215" t="s">
        <v>159</v>
      </c>
    </row>
    <row r="108" spans="2:51" s="12" customFormat="1" ht="13.5">
      <c r="B108" s="204"/>
      <c r="C108" s="205"/>
      <c r="D108" s="206" t="s">
        <v>168</v>
      </c>
      <c r="E108" s="207" t="s">
        <v>20</v>
      </c>
      <c r="F108" s="208" t="s">
        <v>3066</v>
      </c>
      <c r="G108" s="205"/>
      <c r="H108" s="209" t="s">
        <v>20</v>
      </c>
      <c r="I108" s="210"/>
      <c r="J108" s="205"/>
      <c r="K108" s="205"/>
      <c r="L108" s="211"/>
      <c r="M108" s="212"/>
      <c r="N108" s="213"/>
      <c r="O108" s="213"/>
      <c r="P108" s="213"/>
      <c r="Q108" s="213"/>
      <c r="R108" s="213"/>
      <c r="S108" s="213"/>
      <c r="T108" s="214"/>
      <c r="AT108" s="215" t="s">
        <v>168</v>
      </c>
      <c r="AU108" s="215" t="s">
        <v>81</v>
      </c>
      <c r="AV108" s="12" t="s">
        <v>22</v>
      </c>
      <c r="AW108" s="12" t="s">
        <v>37</v>
      </c>
      <c r="AX108" s="12" t="s">
        <v>73</v>
      </c>
      <c r="AY108" s="215" t="s">
        <v>159</v>
      </c>
    </row>
    <row r="109" spans="2:51" s="12" customFormat="1" ht="13.5">
      <c r="B109" s="204"/>
      <c r="C109" s="205"/>
      <c r="D109" s="206" t="s">
        <v>168</v>
      </c>
      <c r="E109" s="207" t="s">
        <v>20</v>
      </c>
      <c r="F109" s="208" t="s">
        <v>3067</v>
      </c>
      <c r="G109" s="205"/>
      <c r="H109" s="209" t="s">
        <v>20</v>
      </c>
      <c r="I109" s="210"/>
      <c r="J109" s="205"/>
      <c r="K109" s="205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168</v>
      </c>
      <c r="AU109" s="215" t="s">
        <v>81</v>
      </c>
      <c r="AV109" s="12" t="s">
        <v>22</v>
      </c>
      <c r="AW109" s="12" t="s">
        <v>37</v>
      </c>
      <c r="AX109" s="12" t="s">
        <v>73</v>
      </c>
      <c r="AY109" s="215" t="s">
        <v>159</v>
      </c>
    </row>
    <row r="110" spans="2:51" s="13" customFormat="1" ht="13.5">
      <c r="B110" s="216"/>
      <c r="C110" s="217"/>
      <c r="D110" s="218" t="s">
        <v>168</v>
      </c>
      <c r="E110" s="219" t="s">
        <v>20</v>
      </c>
      <c r="F110" s="220" t="s">
        <v>22</v>
      </c>
      <c r="G110" s="217"/>
      <c r="H110" s="221">
        <v>1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168</v>
      </c>
      <c r="AU110" s="227" t="s">
        <v>81</v>
      </c>
      <c r="AV110" s="13" t="s">
        <v>81</v>
      </c>
      <c r="AW110" s="13" t="s">
        <v>37</v>
      </c>
      <c r="AX110" s="13" t="s">
        <v>73</v>
      </c>
      <c r="AY110" s="227" t="s">
        <v>159</v>
      </c>
    </row>
    <row r="111" spans="2:65" s="1" customFormat="1" ht="22.5" customHeight="1">
      <c r="B111" s="34"/>
      <c r="C111" s="192" t="s">
        <v>166</v>
      </c>
      <c r="D111" s="192" t="s">
        <v>161</v>
      </c>
      <c r="E111" s="193" t="s">
        <v>3068</v>
      </c>
      <c r="F111" s="194" t="s">
        <v>3069</v>
      </c>
      <c r="G111" s="195" t="s">
        <v>3039</v>
      </c>
      <c r="H111" s="196">
        <v>1</v>
      </c>
      <c r="I111" s="197"/>
      <c r="J111" s="198">
        <f>ROUND(I111*H111,2)</f>
        <v>0</v>
      </c>
      <c r="K111" s="194" t="s">
        <v>20</v>
      </c>
      <c r="L111" s="54"/>
      <c r="M111" s="199" t="s">
        <v>20</v>
      </c>
      <c r="N111" s="200" t="s">
        <v>44</v>
      </c>
      <c r="O111" s="35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17" t="s">
        <v>3040</v>
      </c>
      <c r="AT111" s="17" t="s">
        <v>161</v>
      </c>
      <c r="AU111" s="17" t="s">
        <v>81</v>
      </c>
      <c r="AY111" s="17" t="s">
        <v>159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17" t="s">
        <v>22</v>
      </c>
      <c r="BK111" s="203">
        <f>ROUND(I111*H111,2)</f>
        <v>0</v>
      </c>
      <c r="BL111" s="17" t="s">
        <v>3040</v>
      </c>
      <c r="BM111" s="17" t="s">
        <v>3070</v>
      </c>
    </row>
    <row r="112" spans="2:51" s="12" customFormat="1" ht="13.5">
      <c r="B112" s="204"/>
      <c r="C112" s="205"/>
      <c r="D112" s="206" t="s">
        <v>168</v>
      </c>
      <c r="E112" s="207" t="s">
        <v>20</v>
      </c>
      <c r="F112" s="208" t="s">
        <v>3071</v>
      </c>
      <c r="G112" s="205"/>
      <c r="H112" s="209" t="s">
        <v>20</v>
      </c>
      <c r="I112" s="210"/>
      <c r="J112" s="205"/>
      <c r="K112" s="205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168</v>
      </c>
      <c r="AU112" s="215" t="s">
        <v>81</v>
      </c>
      <c r="AV112" s="12" t="s">
        <v>22</v>
      </c>
      <c r="AW112" s="12" t="s">
        <v>37</v>
      </c>
      <c r="AX112" s="12" t="s">
        <v>73</v>
      </c>
      <c r="AY112" s="215" t="s">
        <v>159</v>
      </c>
    </row>
    <row r="113" spans="2:51" s="12" customFormat="1" ht="13.5">
      <c r="B113" s="204"/>
      <c r="C113" s="205"/>
      <c r="D113" s="206" t="s">
        <v>168</v>
      </c>
      <c r="E113" s="207" t="s">
        <v>20</v>
      </c>
      <c r="F113" s="208" t="s">
        <v>3072</v>
      </c>
      <c r="G113" s="205"/>
      <c r="H113" s="209" t="s">
        <v>20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168</v>
      </c>
      <c r="AU113" s="215" t="s">
        <v>81</v>
      </c>
      <c r="AV113" s="12" t="s">
        <v>22</v>
      </c>
      <c r="AW113" s="12" t="s">
        <v>37</v>
      </c>
      <c r="AX113" s="12" t="s">
        <v>73</v>
      </c>
      <c r="AY113" s="215" t="s">
        <v>159</v>
      </c>
    </row>
    <row r="114" spans="2:51" s="13" customFormat="1" ht="13.5">
      <c r="B114" s="216"/>
      <c r="C114" s="217"/>
      <c r="D114" s="218" t="s">
        <v>168</v>
      </c>
      <c r="E114" s="219" t="s">
        <v>20</v>
      </c>
      <c r="F114" s="220" t="s">
        <v>22</v>
      </c>
      <c r="G114" s="217"/>
      <c r="H114" s="221">
        <v>1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168</v>
      </c>
      <c r="AU114" s="227" t="s">
        <v>81</v>
      </c>
      <c r="AV114" s="13" t="s">
        <v>81</v>
      </c>
      <c r="AW114" s="13" t="s">
        <v>37</v>
      </c>
      <c r="AX114" s="13" t="s">
        <v>73</v>
      </c>
      <c r="AY114" s="227" t="s">
        <v>159</v>
      </c>
    </row>
    <row r="115" spans="2:65" s="1" customFormat="1" ht="22.5" customHeight="1">
      <c r="B115" s="34"/>
      <c r="C115" s="192" t="s">
        <v>186</v>
      </c>
      <c r="D115" s="192" t="s">
        <v>161</v>
      </c>
      <c r="E115" s="193" t="s">
        <v>3073</v>
      </c>
      <c r="F115" s="194" t="s">
        <v>3074</v>
      </c>
      <c r="G115" s="195" t="s">
        <v>3039</v>
      </c>
      <c r="H115" s="196">
        <v>1</v>
      </c>
      <c r="I115" s="197"/>
      <c r="J115" s="198">
        <f>ROUND(I115*H115,2)</f>
        <v>0</v>
      </c>
      <c r="K115" s="194" t="s">
        <v>20</v>
      </c>
      <c r="L115" s="54"/>
      <c r="M115" s="199" t="s">
        <v>20</v>
      </c>
      <c r="N115" s="200" t="s">
        <v>44</v>
      </c>
      <c r="O115" s="35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17" t="s">
        <v>3040</v>
      </c>
      <c r="AT115" s="17" t="s">
        <v>161</v>
      </c>
      <c r="AU115" s="17" t="s">
        <v>81</v>
      </c>
      <c r="AY115" s="17" t="s">
        <v>159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17" t="s">
        <v>22</v>
      </c>
      <c r="BK115" s="203">
        <f>ROUND(I115*H115,2)</f>
        <v>0</v>
      </c>
      <c r="BL115" s="17" t="s">
        <v>3040</v>
      </c>
      <c r="BM115" s="17" t="s">
        <v>3075</v>
      </c>
    </row>
    <row r="116" spans="2:51" s="12" customFormat="1" ht="13.5">
      <c r="B116" s="204"/>
      <c r="C116" s="205"/>
      <c r="D116" s="206" t="s">
        <v>168</v>
      </c>
      <c r="E116" s="207" t="s">
        <v>20</v>
      </c>
      <c r="F116" s="208" t="s">
        <v>3076</v>
      </c>
      <c r="G116" s="205"/>
      <c r="H116" s="209" t="s">
        <v>20</v>
      </c>
      <c r="I116" s="210"/>
      <c r="J116" s="205"/>
      <c r="K116" s="205"/>
      <c r="L116" s="211"/>
      <c r="M116" s="212"/>
      <c r="N116" s="213"/>
      <c r="O116" s="213"/>
      <c r="P116" s="213"/>
      <c r="Q116" s="213"/>
      <c r="R116" s="213"/>
      <c r="S116" s="213"/>
      <c r="T116" s="214"/>
      <c r="AT116" s="215" t="s">
        <v>168</v>
      </c>
      <c r="AU116" s="215" t="s">
        <v>81</v>
      </c>
      <c r="AV116" s="12" t="s">
        <v>22</v>
      </c>
      <c r="AW116" s="12" t="s">
        <v>37</v>
      </c>
      <c r="AX116" s="12" t="s">
        <v>73</v>
      </c>
      <c r="AY116" s="215" t="s">
        <v>159</v>
      </c>
    </row>
    <row r="117" spans="2:51" s="12" customFormat="1" ht="13.5">
      <c r="B117" s="204"/>
      <c r="C117" s="205"/>
      <c r="D117" s="206" t="s">
        <v>168</v>
      </c>
      <c r="E117" s="207" t="s">
        <v>20</v>
      </c>
      <c r="F117" s="208" t="s">
        <v>3077</v>
      </c>
      <c r="G117" s="205"/>
      <c r="H117" s="209" t="s">
        <v>20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168</v>
      </c>
      <c r="AU117" s="215" t="s">
        <v>81</v>
      </c>
      <c r="AV117" s="12" t="s">
        <v>22</v>
      </c>
      <c r="AW117" s="12" t="s">
        <v>37</v>
      </c>
      <c r="AX117" s="12" t="s">
        <v>73</v>
      </c>
      <c r="AY117" s="215" t="s">
        <v>159</v>
      </c>
    </row>
    <row r="118" spans="2:51" s="12" customFormat="1" ht="13.5">
      <c r="B118" s="204"/>
      <c r="C118" s="205"/>
      <c r="D118" s="206" t="s">
        <v>168</v>
      </c>
      <c r="E118" s="207" t="s">
        <v>20</v>
      </c>
      <c r="F118" s="208" t="s">
        <v>3078</v>
      </c>
      <c r="G118" s="205"/>
      <c r="H118" s="209" t="s">
        <v>20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168</v>
      </c>
      <c r="AU118" s="215" t="s">
        <v>81</v>
      </c>
      <c r="AV118" s="12" t="s">
        <v>22</v>
      </c>
      <c r="AW118" s="12" t="s">
        <v>37</v>
      </c>
      <c r="AX118" s="12" t="s">
        <v>73</v>
      </c>
      <c r="AY118" s="215" t="s">
        <v>159</v>
      </c>
    </row>
    <row r="119" spans="2:51" s="13" customFormat="1" ht="13.5">
      <c r="B119" s="216"/>
      <c r="C119" s="217"/>
      <c r="D119" s="218" t="s">
        <v>168</v>
      </c>
      <c r="E119" s="219" t="s">
        <v>20</v>
      </c>
      <c r="F119" s="220" t="s">
        <v>22</v>
      </c>
      <c r="G119" s="217"/>
      <c r="H119" s="221">
        <v>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168</v>
      </c>
      <c r="AU119" s="227" t="s">
        <v>81</v>
      </c>
      <c r="AV119" s="13" t="s">
        <v>81</v>
      </c>
      <c r="AW119" s="13" t="s">
        <v>37</v>
      </c>
      <c r="AX119" s="13" t="s">
        <v>73</v>
      </c>
      <c r="AY119" s="227" t="s">
        <v>159</v>
      </c>
    </row>
    <row r="120" spans="2:65" s="1" customFormat="1" ht="22.5" customHeight="1">
      <c r="B120" s="34"/>
      <c r="C120" s="192" t="s">
        <v>191</v>
      </c>
      <c r="D120" s="192" t="s">
        <v>161</v>
      </c>
      <c r="E120" s="193" t="s">
        <v>3079</v>
      </c>
      <c r="F120" s="194" t="s">
        <v>3080</v>
      </c>
      <c r="G120" s="195" t="s">
        <v>3039</v>
      </c>
      <c r="H120" s="196">
        <v>1</v>
      </c>
      <c r="I120" s="197"/>
      <c r="J120" s="198">
        <f>ROUND(I120*H120,2)</f>
        <v>0</v>
      </c>
      <c r="K120" s="194" t="s">
        <v>20</v>
      </c>
      <c r="L120" s="54"/>
      <c r="M120" s="199" t="s">
        <v>20</v>
      </c>
      <c r="N120" s="200" t="s">
        <v>44</v>
      </c>
      <c r="O120" s="35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17" t="s">
        <v>3040</v>
      </c>
      <c r="AT120" s="17" t="s">
        <v>161</v>
      </c>
      <c r="AU120" s="17" t="s">
        <v>81</v>
      </c>
      <c r="AY120" s="17" t="s">
        <v>159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17" t="s">
        <v>22</v>
      </c>
      <c r="BK120" s="203">
        <f>ROUND(I120*H120,2)</f>
        <v>0</v>
      </c>
      <c r="BL120" s="17" t="s">
        <v>3040</v>
      </c>
      <c r="BM120" s="17" t="s">
        <v>3081</v>
      </c>
    </row>
    <row r="121" spans="2:51" s="12" customFormat="1" ht="13.5">
      <c r="B121" s="204"/>
      <c r="C121" s="205"/>
      <c r="D121" s="206" t="s">
        <v>168</v>
      </c>
      <c r="E121" s="207" t="s">
        <v>20</v>
      </c>
      <c r="F121" s="208" t="s">
        <v>3082</v>
      </c>
      <c r="G121" s="205"/>
      <c r="H121" s="209" t="s">
        <v>20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168</v>
      </c>
      <c r="AU121" s="215" t="s">
        <v>81</v>
      </c>
      <c r="AV121" s="12" t="s">
        <v>22</v>
      </c>
      <c r="AW121" s="12" t="s">
        <v>37</v>
      </c>
      <c r="AX121" s="12" t="s">
        <v>73</v>
      </c>
      <c r="AY121" s="215" t="s">
        <v>159</v>
      </c>
    </row>
    <row r="122" spans="2:51" s="12" customFormat="1" ht="13.5">
      <c r="B122" s="204"/>
      <c r="C122" s="205"/>
      <c r="D122" s="206" t="s">
        <v>168</v>
      </c>
      <c r="E122" s="207" t="s">
        <v>20</v>
      </c>
      <c r="F122" s="208" t="s">
        <v>3083</v>
      </c>
      <c r="G122" s="205"/>
      <c r="H122" s="209" t="s">
        <v>20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168</v>
      </c>
      <c r="AU122" s="215" t="s">
        <v>81</v>
      </c>
      <c r="AV122" s="12" t="s">
        <v>22</v>
      </c>
      <c r="AW122" s="12" t="s">
        <v>37</v>
      </c>
      <c r="AX122" s="12" t="s">
        <v>73</v>
      </c>
      <c r="AY122" s="215" t="s">
        <v>159</v>
      </c>
    </row>
    <row r="123" spans="2:51" s="12" customFormat="1" ht="13.5">
      <c r="B123" s="204"/>
      <c r="C123" s="205"/>
      <c r="D123" s="206" t="s">
        <v>168</v>
      </c>
      <c r="E123" s="207" t="s">
        <v>20</v>
      </c>
      <c r="F123" s="208" t="s">
        <v>3084</v>
      </c>
      <c r="G123" s="205"/>
      <c r="H123" s="209" t="s">
        <v>20</v>
      </c>
      <c r="I123" s="210"/>
      <c r="J123" s="205"/>
      <c r="K123" s="205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168</v>
      </c>
      <c r="AU123" s="215" t="s">
        <v>81</v>
      </c>
      <c r="AV123" s="12" t="s">
        <v>22</v>
      </c>
      <c r="AW123" s="12" t="s">
        <v>37</v>
      </c>
      <c r="AX123" s="12" t="s">
        <v>73</v>
      </c>
      <c r="AY123" s="215" t="s">
        <v>159</v>
      </c>
    </row>
    <row r="124" spans="2:51" s="12" customFormat="1" ht="13.5">
      <c r="B124" s="204"/>
      <c r="C124" s="205"/>
      <c r="D124" s="206" t="s">
        <v>168</v>
      </c>
      <c r="E124" s="207" t="s">
        <v>20</v>
      </c>
      <c r="F124" s="208" t="s">
        <v>3085</v>
      </c>
      <c r="G124" s="205"/>
      <c r="H124" s="209" t="s">
        <v>20</v>
      </c>
      <c r="I124" s="210"/>
      <c r="J124" s="205"/>
      <c r="K124" s="205"/>
      <c r="L124" s="211"/>
      <c r="M124" s="212"/>
      <c r="N124" s="213"/>
      <c r="O124" s="213"/>
      <c r="P124" s="213"/>
      <c r="Q124" s="213"/>
      <c r="R124" s="213"/>
      <c r="S124" s="213"/>
      <c r="T124" s="214"/>
      <c r="AT124" s="215" t="s">
        <v>168</v>
      </c>
      <c r="AU124" s="215" t="s">
        <v>81</v>
      </c>
      <c r="AV124" s="12" t="s">
        <v>22</v>
      </c>
      <c r="AW124" s="12" t="s">
        <v>37</v>
      </c>
      <c r="AX124" s="12" t="s">
        <v>73</v>
      </c>
      <c r="AY124" s="215" t="s">
        <v>159</v>
      </c>
    </row>
    <row r="125" spans="2:51" s="12" customFormat="1" ht="13.5">
      <c r="B125" s="204"/>
      <c r="C125" s="205"/>
      <c r="D125" s="206" t="s">
        <v>168</v>
      </c>
      <c r="E125" s="207" t="s">
        <v>20</v>
      </c>
      <c r="F125" s="208" t="s">
        <v>3086</v>
      </c>
      <c r="G125" s="205"/>
      <c r="H125" s="209" t="s">
        <v>20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168</v>
      </c>
      <c r="AU125" s="215" t="s">
        <v>81</v>
      </c>
      <c r="AV125" s="12" t="s">
        <v>22</v>
      </c>
      <c r="AW125" s="12" t="s">
        <v>37</v>
      </c>
      <c r="AX125" s="12" t="s">
        <v>73</v>
      </c>
      <c r="AY125" s="215" t="s">
        <v>159</v>
      </c>
    </row>
    <row r="126" spans="2:51" s="12" customFormat="1" ht="13.5">
      <c r="B126" s="204"/>
      <c r="C126" s="205"/>
      <c r="D126" s="206" t="s">
        <v>168</v>
      </c>
      <c r="E126" s="207" t="s">
        <v>20</v>
      </c>
      <c r="F126" s="208" t="s">
        <v>3087</v>
      </c>
      <c r="G126" s="205"/>
      <c r="H126" s="209" t="s">
        <v>20</v>
      </c>
      <c r="I126" s="210"/>
      <c r="J126" s="205"/>
      <c r="K126" s="205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168</v>
      </c>
      <c r="AU126" s="215" t="s">
        <v>81</v>
      </c>
      <c r="AV126" s="12" t="s">
        <v>22</v>
      </c>
      <c r="AW126" s="12" t="s">
        <v>37</v>
      </c>
      <c r="AX126" s="12" t="s">
        <v>73</v>
      </c>
      <c r="AY126" s="215" t="s">
        <v>159</v>
      </c>
    </row>
    <row r="127" spans="2:51" s="12" customFormat="1" ht="13.5">
      <c r="B127" s="204"/>
      <c r="C127" s="205"/>
      <c r="D127" s="206" t="s">
        <v>168</v>
      </c>
      <c r="E127" s="207" t="s">
        <v>20</v>
      </c>
      <c r="F127" s="208" t="s">
        <v>3088</v>
      </c>
      <c r="G127" s="205"/>
      <c r="H127" s="209" t="s">
        <v>20</v>
      </c>
      <c r="I127" s="210"/>
      <c r="J127" s="205"/>
      <c r="K127" s="205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168</v>
      </c>
      <c r="AU127" s="215" t="s">
        <v>81</v>
      </c>
      <c r="AV127" s="12" t="s">
        <v>22</v>
      </c>
      <c r="AW127" s="12" t="s">
        <v>37</v>
      </c>
      <c r="AX127" s="12" t="s">
        <v>73</v>
      </c>
      <c r="AY127" s="215" t="s">
        <v>159</v>
      </c>
    </row>
    <row r="128" spans="2:51" s="12" customFormat="1" ht="13.5">
      <c r="B128" s="204"/>
      <c r="C128" s="205"/>
      <c r="D128" s="206" t="s">
        <v>168</v>
      </c>
      <c r="E128" s="207" t="s">
        <v>20</v>
      </c>
      <c r="F128" s="208" t="s">
        <v>3089</v>
      </c>
      <c r="G128" s="205"/>
      <c r="H128" s="209" t="s">
        <v>20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168</v>
      </c>
      <c r="AU128" s="215" t="s">
        <v>81</v>
      </c>
      <c r="AV128" s="12" t="s">
        <v>22</v>
      </c>
      <c r="AW128" s="12" t="s">
        <v>37</v>
      </c>
      <c r="AX128" s="12" t="s">
        <v>73</v>
      </c>
      <c r="AY128" s="215" t="s">
        <v>159</v>
      </c>
    </row>
    <row r="129" spans="2:51" s="13" customFormat="1" ht="13.5">
      <c r="B129" s="216"/>
      <c r="C129" s="217"/>
      <c r="D129" s="218" t="s">
        <v>168</v>
      </c>
      <c r="E129" s="219" t="s">
        <v>20</v>
      </c>
      <c r="F129" s="220" t="s">
        <v>22</v>
      </c>
      <c r="G129" s="217"/>
      <c r="H129" s="221">
        <v>1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168</v>
      </c>
      <c r="AU129" s="227" t="s">
        <v>81</v>
      </c>
      <c r="AV129" s="13" t="s">
        <v>81</v>
      </c>
      <c r="AW129" s="13" t="s">
        <v>37</v>
      </c>
      <c r="AX129" s="13" t="s">
        <v>73</v>
      </c>
      <c r="AY129" s="227" t="s">
        <v>159</v>
      </c>
    </row>
    <row r="130" spans="2:65" s="1" customFormat="1" ht="22.5" customHeight="1">
      <c r="B130" s="34"/>
      <c r="C130" s="192" t="s">
        <v>195</v>
      </c>
      <c r="D130" s="192" t="s">
        <v>161</v>
      </c>
      <c r="E130" s="193" t="s">
        <v>3090</v>
      </c>
      <c r="F130" s="194" t="s">
        <v>3091</v>
      </c>
      <c r="G130" s="195" t="s">
        <v>3039</v>
      </c>
      <c r="H130" s="196">
        <v>1</v>
      </c>
      <c r="I130" s="197"/>
      <c r="J130" s="198">
        <f>ROUND(I130*H130,2)</f>
        <v>0</v>
      </c>
      <c r="K130" s="194" t="s">
        <v>20</v>
      </c>
      <c r="L130" s="54"/>
      <c r="M130" s="199" t="s">
        <v>20</v>
      </c>
      <c r="N130" s="200" t="s">
        <v>44</v>
      </c>
      <c r="O130" s="35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17" t="s">
        <v>3040</v>
      </c>
      <c r="AT130" s="17" t="s">
        <v>161</v>
      </c>
      <c r="AU130" s="17" t="s">
        <v>81</v>
      </c>
      <c r="AY130" s="17" t="s">
        <v>159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22</v>
      </c>
      <c r="BK130" s="203">
        <f>ROUND(I130*H130,2)</f>
        <v>0</v>
      </c>
      <c r="BL130" s="17" t="s">
        <v>3040</v>
      </c>
      <c r="BM130" s="17" t="s">
        <v>3092</v>
      </c>
    </row>
    <row r="131" spans="2:51" s="12" customFormat="1" ht="13.5">
      <c r="B131" s="204"/>
      <c r="C131" s="205"/>
      <c r="D131" s="206" t="s">
        <v>168</v>
      </c>
      <c r="E131" s="207" t="s">
        <v>20</v>
      </c>
      <c r="F131" s="208" t="s">
        <v>3093</v>
      </c>
      <c r="G131" s="205"/>
      <c r="H131" s="209" t="s">
        <v>20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168</v>
      </c>
      <c r="AU131" s="215" t="s">
        <v>81</v>
      </c>
      <c r="AV131" s="12" t="s">
        <v>22</v>
      </c>
      <c r="AW131" s="12" t="s">
        <v>37</v>
      </c>
      <c r="AX131" s="12" t="s">
        <v>73</v>
      </c>
      <c r="AY131" s="215" t="s">
        <v>159</v>
      </c>
    </row>
    <row r="132" spans="2:51" s="12" customFormat="1" ht="13.5">
      <c r="B132" s="204"/>
      <c r="C132" s="205"/>
      <c r="D132" s="206" t="s">
        <v>168</v>
      </c>
      <c r="E132" s="207" t="s">
        <v>20</v>
      </c>
      <c r="F132" s="208" t="s">
        <v>3094</v>
      </c>
      <c r="G132" s="205"/>
      <c r="H132" s="209" t="s">
        <v>20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168</v>
      </c>
      <c r="AU132" s="215" t="s">
        <v>81</v>
      </c>
      <c r="AV132" s="12" t="s">
        <v>22</v>
      </c>
      <c r="AW132" s="12" t="s">
        <v>37</v>
      </c>
      <c r="AX132" s="12" t="s">
        <v>73</v>
      </c>
      <c r="AY132" s="215" t="s">
        <v>159</v>
      </c>
    </row>
    <row r="133" spans="2:51" s="12" customFormat="1" ht="13.5">
      <c r="B133" s="204"/>
      <c r="C133" s="205"/>
      <c r="D133" s="206" t="s">
        <v>168</v>
      </c>
      <c r="E133" s="207" t="s">
        <v>20</v>
      </c>
      <c r="F133" s="208" t="s">
        <v>3095</v>
      </c>
      <c r="G133" s="205"/>
      <c r="H133" s="209" t="s">
        <v>20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168</v>
      </c>
      <c r="AU133" s="215" t="s">
        <v>81</v>
      </c>
      <c r="AV133" s="12" t="s">
        <v>22</v>
      </c>
      <c r="AW133" s="12" t="s">
        <v>37</v>
      </c>
      <c r="AX133" s="12" t="s">
        <v>73</v>
      </c>
      <c r="AY133" s="215" t="s">
        <v>159</v>
      </c>
    </row>
    <row r="134" spans="2:51" s="12" customFormat="1" ht="13.5">
      <c r="B134" s="204"/>
      <c r="C134" s="205"/>
      <c r="D134" s="206" t="s">
        <v>168</v>
      </c>
      <c r="E134" s="207" t="s">
        <v>20</v>
      </c>
      <c r="F134" s="208" t="s">
        <v>3096</v>
      </c>
      <c r="G134" s="205"/>
      <c r="H134" s="209" t="s">
        <v>20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168</v>
      </c>
      <c r="AU134" s="215" t="s">
        <v>81</v>
      </c>
      <c r="AV134" s="12" t="s">
        <v>22</v>
      </c>
      <c r="AW134" s="12" t="s">
        <v>37</v>
      </c>
      <c r="AX134" s="12" t="s">
        <v>73</v>
      </c>
      <c r="AY134" s="215" t="s">
        <v>159</v>
      </c>
    </row>
    <row r="135" spans="2:51" s="13" customFormat="1" ht="13.5">
      <c r="B135" s="216"/>
      <c r="C135" s="217"/>
      <c r="D135" s="218" t="s">
        <v>168</v>
      </c>
      <c r="E135" s="219" t="s">
        <v>20</v>
      </c>
      <c r="F135" s="220" t="s">
        <v>22</v>
      </c>
      <c r="G135" s="217"/>
      <c r="H135" s="221">
        <v>1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168</v>
      </c>
      <c r="AU135" s="227" t="s">
        <v>81</v>
      </c>
      <c r="AV135" s="13" t="s">
        <v>81</v>
      </c>
      <c r="AW135" s="13" t="s">
        <v>37</v>
      </c>
      <c r="AX135" s="13" t="s">
        <v>73</v>
      </c>
      <c r="AY135" s="227" t="s">
        <v>159</v>
      </c>
    </row>
    <row r="136" spans="2:65" s="1" customFormat="1" ht="22.5" customHeight="1">
      <c r="B136" s="34"/>
      <c r="C136" s="192" t="s">
        <v>201</v>
      </c>
      <c r="D136" s="192" t="s">
        <v>161</v>
      </c>
      <c r="E136" s="193" t="s">
        <v>3097</v>
      </c>
      <c r="F136" s="194" t="s">
        <v>3098</v>
      </c>
      <c r="G136" s="195" t="s">
        <v>3039</v>
      </c>
      <c r="H136" s="196">
        <v>1</v>
      </c>
      <c r="I136" s="197"/>
      <c r="J136" s="198">
        <f>ROUND(I136*H136,2)</f>
        <v>0</v>
      </c>
      <c r="K136" s="194" t="s">
        <v>20</v>
      </c>
      <c r="L136" s="54"/>
      <c r="M136" s="199" t="s">
        <v>20</v>
      </c>
      <c r="N136" s="200" t="s">
        <v>44</v>
      </c>
      <c r="O136" s="35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17" t="s">
        <v>3040</v>
      </c>
      <c r="AT136" s="17" t="s">
        <v>161</v>
      </c>
      <c r="AU136" s="17" t="s">
        <v>81</v>
      </c>
      <c r="AY136" s="17" t="s">
        <v>159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22</v>
      </c>
      <c r="BK136" s="203">
        <f>ROUND(I136*H136,2)</f>
        <v>0</v>
      </c>
      <c r="BL136" s="17" t="s">
        <v>3040</v>
      </c>
      <c r="BM136" s="17" t="s">
        <v>3099</v>
      </c>
    </row>
    <row r="137" spans="2:51" s="12" customFormat="1" ht="13.5">
      <c r="B137" s="204"/>
      <c r="C137" s="205"/>
      <c r="D137" s="206" t="s">
        <v>168</v>
      </c>
      <c r="E137" s="207" t="s">
        <v>20</v>
      </c>
      <c r="F137" s="208" t="s">
        <v>3100</v>
      </c>
      <c r="G137" s="205"/>
      <c r="H137" s="209" t="s">
        <v>20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168</v>
      </c>
      <c r="AU137" s="215" t="s">
        <v>81</v>
      </c>
      <c r="AV137" s="12" t="s">
        <v>22</v>
      </c>
      <c r="AW137" s="12" t="s">
        <v>37</v>
      </c>
      <c r="AX137" s="12" t="s">
        <v>73</v>
      </c>
      <c r="AY137" s="215" t="s">
        <v>159</v>
      </c>
    </row>
    <row r="138" spans="2:51" s="12" customFormat="1" ht="13.5">
      <c r="B138" s="204"/>
      <c r="C138" s="205"/>
      <c r="D138" s="206" t="s">
        <v>168</v>
      </c>
      <c r="E138" s="207" t="s">
        <v>20</v>
      </c>
      <c r="F138" s="208" t="s">
        <v>3101</v>
      </c>
      <c r="G138" s="205"/>
      <c r="H138" s="209" t="s">
        <v>20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168</v>
      </c>
      <c r="AU138" s="215" t="s">
        <v>81</v>
      </c>
      <c r="AV138" s="12" t="s">
        <v>22</v>
      </c>
      <c r="AW138" s="12" t="s">
        <v>37</v>
      </c>
      <c r="AX138" s="12" t="s">
        <v>73</v>
      </c>
      <c r="AY138" s="215" t="s">
        <v>159</v>
      </c>
    </row>
    <row r="139" spans="2:51" s="12" customFormat="1" ht="13.5">
      <c r="B139" s="204"/>
      <c r="C139" s="205"/>
      <c r="D139" s="206" t="s">
        <v>168</v>
      </c>
      <c r="E139" s="207" t="s">
        <v>20</v>
      </c>
      <c r="F139" s="208" t="s">
        <v>3102</v>
      </c>
      <c r="G139" s="205"/>
      <c r="H139" s="209" t="s">
        <v>20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168</v>
      </c>
      <c r="AU139" s="215" t="s">
        <v>81</v>
      </c>
      <c r="AV139" s="12" t="s">
        <v>22</v>
      </c>
      <c r="AW139" s="12" t="s">
        <v>37</v>
      </c>
      <c r="AX139" s="12" t="s">
        <v>73</v>
      </c>
      <c r="AY139" s="215" t="s">
        <v>159</v>
      </c>
    </row>
    <row r="140" spans="2:51" s="12" customFormat="1" ht="13.5">
      <c r="B140" s="204"/>
      <c r="C140" s="205"/>
      <c r="D140" s="206" t="s">
        <v>168</v>
      </c>
      <c r="E140" s="207" t="s">
        <v>20</v>
      </c>
      <c r="F140" s="208" t="s">
        <v>3103</v>
      </c>
      <c r="G140" s="205"/>
      <c r="H140" s="209" t="s">
        <v>20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168</v>
      </c>
      <c r="AU140" s="215" t="s">
        <v>81</v>
      </c>
      <c r="AV140" s="12" t="s">
        <v>22</v>
      </c>
      <c r="AW140" s="12" t="s">
        <v>37</v>
      </c>
      <c r="AX140" s="12" t="s">
        <v>73</v>
      </c>
      <c r="AY140" s="215" t="s">
        <v>159</v>
      </c>
    </row>
    <row r="141" spans="2:51" s="12" customFormat="1" ht="13.5">
      <c r="B141" s="204"/>
      <c r="C141" s="205"/>
      <c r="D141" s="206" t="s">
        <v>168</v>
      </c>
      <c r="E141" s="207" t="s">
        <v>20</v>
      </c>
      <c r="F141" s="208" t="s">
        <v>3104</v>
      </c>
      <c r="G141" s="205"/>
      <c r="H141" s="209" t="s">
        <v>20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168</v>
      </c>
      <c r="AU141" s="215" t="s">
        <v>81</v>
      </c>
      <c r="AV141" s="12" t="s">
        <v>22</v>
      </c>
      <c r="AW141" s="12" t="s">
        <v>37</v>
      </c>
      <c r="AX141" s="12" t="s">
        <v>73</v>
      </c>
      <c r="AY141" s="215" t="s">
        <v>159</v>
      </c>
    </row>
    <row r="142" spans="2:51" s="13" customFormat="1" ht="13.5">
      <c r="B142" s="216"/>
      <c r="C142" s="217"/>
      <c r="D142" s="206" t="s">
        <v>168</v>
      </c>
      <c r="E142" s="240" t="s">
        <v>20</v>
      </c>
      <c r="F142" s="238" t="s">
        <v>22</v>
      </c>
      <c r="G142" s="217"/>
      <c r="H142" s="239">
        <v>1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168</v>
      </c>
      <c r="AU142" s="227" t="s">
        <v>81</v>
      </c>
      <c r="AV142" s="13" t="s">
        <v>81</v>
      </c>
      <c r="AW142" s="13" t="s">
        <v>37</v>
      </c>
      <c r="AX142" s="13" t="s">
        <v>73</v>
      </c>
      <c r="AY142" s="227" t="s">
        <v>159</v>
      </c>
    </row>
    <row r="143" spans="2:63" s="11" customFormat="1" ht="29.85" customHeight="1">
      <c r="B143" s="175"/>
      <c r="C143" s="176"/>
      <c r="D143" s="189" t="s">
        <v>72</v>
      </c>
      <c r="E143" s="190" t="s">
        <v>3105</v>
      </c>
      <c r="F143" s="190" t="s">
        <v>3106</v>
      </c>
      <c r="G143" s="176"/>
      <c r="H143" s="176"/>
      <c r="I143" s="179"/>
      <c r="J143" s="191">
        <f>BK143</f>
        <v>0</v>
      </c>
      <c r="K143" s="176"/>
      <c r="L143" s="181"/>
      <c r="M143" s="182"/>
      <c r="N143" s="183"/>
      <c r="O143" s="183"/>
      <c r="P143" s="184">
        <f>SUM(P144:P166)</f>
        <v>0</v>
      </c>
      <c r="Q143" s="183"/>
      <c r="R143" s="184">
        <f>SUM(R144:R166)</f>
        <v>0</v>
      </c>
      <c r="S143" s="183"/>
      <c r="T143" s="185">
        <f>SUM(T144:T166)</f>
        <v>0</v>
      </c>
      <c r="AR143" s="186" t="s">
        <v>186</v>
      </c>
      <c r="AT143" s="187" t="s">
        <v>72</v>
      </c>
      <c r="AU143" s="187" t="s">
        <v>22</v>
      </c>
      <c r="AY143" s="186" t="s">
        <v>159</v>
      </c>
      <c r="BK143" s="188">
        <f>SUM(BK144:BK166)</f>
        <v>0</v>
      </c>
    </row>
    <row r="144" spans="2:65" s="1" customFormat="1" ht="22.5" customHeight="1">
      <c r="B144" s="34"/>
      <c r="C144" s="192" t="s">
        <v>208</v>
      </c>
      <c r="D144" s="192" t="s">
        <v>161</v>
      </c>
      <c r="E144" s="193" t="s">
        <v>3107</v>
      </c>
      <c r="F144" s="194" t="s">
        <v>3108</v>
      </c>
      <c r="G144" s="195" t="s">
        <v>3039</v>
      </c>
      <c r="H144" s="196">
        <v>1</v>
      </c>
      <c r="I144" s="197"/>
      <c r="J144" s="198">
        <f>ROUND(I144*H144,2)</f>
        <v>0</v>
      </c>
      <c r="K144" s="194" t="s">
        <v>20</v>
      </c>
      <c r="L144" s="54"/>
      <c r="M144" s="199" t="s">
        <v>20</v>
      </c>
      <c r="N144" s="200" t="s">
        <v>44</v>
      </c>
      <c r="O144" s="35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17" t="s">
        <v>3040</v>
      </c>
      <c r="AT144" s="17" t="s">
        <v>161</v>
      </c>
      <c r="AU144" s="17" t="s">
        <v>81</v>
      </c>
      <c r="AY144" s="17" t="s">
        <v>159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22</v>
      </c>
      <c r="BK144" s="203">
        <f>ROUND(I144*H144,2)</f>
        <v>0</v>
      </c>
      <c r="BL144" s="17" t="s">
        <v>3040</v>
      </c>
      <c r="BM144" s="17" t="s">
        <v>3109</v>
      </c>
    </row>
    <row r="145" spans="2:51" s="12" customFormat="1" ht="13.5">
      <c r="B145" s="204"/>
      <c r="C145" s="205"/>
      <c r="D145" s="206" t="s">
        <v>168</v>
      </c>
      <c r="E145" s="207" t="s">
        <v>20</v>
      </c>
      <c r="F145" s="208" t="s">
        <v>3110</v>
      </c>
      <c r="G145" s="205"/>
      <c r="H145" s="209" t="s">
        <v>20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168</v>
      </c>
      <c r="AU145" s="215" t="s">
        <v>81</v>
      </c>
      <c r="AV145" s="12" t="s">
        <v>22</v>
      </c>
      <c r="AW145" s="12" t="s">
        <v>37</v>
      </c>
      <c r="AX145" s="12" t="s">
        <v>73</v>
      </c>
      <c r="AY145" s="215" t="s">
        <v>159</v>
      </c>
    </row>
    <row r="146" spans="2:51" s="12" customFormat="1" ht="13.5">
      <c r="B146" s="204"/>
      <c r="C146" s="205"/>
      <c r="D146" s="206" t="s">
        <v>168</v>
      </c>
      <c r="E146" s="207" t="s">
        <v>20</v>
      </c>
      <c r="F146" s="208" t="s">
        <v>3111</v>
      </c>
      <c r="G146" s="205"/>
      <c r="H146" s="209" t="s">
        <v>20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168</v>
      </c>
      <c r="AU146" s="215" t="s">
        <v>81</v>
      </c>
      <c r="AV146" s="12" t="s">
        <v>22</v>
      </c>
      <c r="AW146" s="12" t="s">
        <v>37</v>
      </c>
      <c r="AX146" s="12" t="s">
        <v>73</v>
      </c>
      <c r="AY146" s="215" t="s">
        <v>159</v>
      </c>
    </row>
    <row r="147" spans="2:51" s="12" customFormat="1" ht="13.5">
      <c r="B147" s="204"/>
      <c r="C147" s="205"/>
      <c r="D147" s="206" t="s">
        <v>168</v>
      </c>
      <c r="E147" s="207" t="s">
        <v>20</v>
      </c>
      <c r="F147" s="208" t="s">
        <v>3112</v>
      </c>
      <c r="G147" s="205"/>
      <c r="H147" s="209" t="s">
        <v>20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168</v>
      </c>
      <c r="AU147" s="215" t="s">
        <v>81</v>
      </c>
      <c r="AV147" s="12" t="s">
        <v>22</v>
      </c>
      <c r="AW147" s="12" t="s">
        <v>37</v>
      </c>
      <c r="AX147" s="12" t="s">
        <v>73</v>
      </c>
      <c r="AY147" s="215" t="s">
        <v>159</v>
      </c>
    </row>
    <row r="148" spans="2:51" s="12" customFormat="1" ht="13.5">
      <c r="B148" s="204"/>
      <c r="C148" s="205"/>
      <c r="D148" s="206" t="s">
        <v>168</v>
      </c>
      <c r="E148" s="207" t="s">
        <v>20</v>
      </c>
      <c r="F148" s="208" t="s">
        <v>3113</v>
      </c>
      <c r="G148" s="205"/>
      <c r="H148" s="209" t="s">
        <v>20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168</v>
      </c>
      <c r="AU148" s="215" t="s">
        <v>81</v>
      </c>
      <c r="AV148" s="12" t="s">
        <v>22</v>
      </c>
      <c r="AW148" s="12" t="s">
        <v>37</v>
      </c>
      <c r="AX148" s="12" t="s">
        <v>73</v>
      </c>
      <c r="AY148" s="215" t="s">
        <v>159</v>
      </c>
    </row>
    <row r="149" spans="2:51" s="13" customFormat="1" ht="13.5">
      <c r="B149" s="216"/>
      <c r="C149" s="217"/>
      <c r="D149" s="218" t="s">
        <v>168</v>
      </c>
      <c r="E149" s="219" t="s">
        <v>20</v>
      </c>
      <c r="F149" s="220" t="s">
        <v>22</v>
      </c>
      <c r="G149" s="217"/>
      <c r="H149" s="221">
        <v>1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168</v>
      </c>
      <c r="AU149" s="227" t="s">
        <v>81</v>
      </c>
      <c r="AV149" s="13" t="s">
        <v>81</v>
      </c>
      <c r="AW149" s="13" t="s">
        <v>37</v>
      </c>
      <c r="AX149" s="13" t="s">
        <v>73</v>
      </c>
      <c r="AY149" s="227" t="s">
        <v>159</v>
      </c>
    </row>
    <row r="150" spans="2:65" s="1" customFormat="1" ht="22.5" customHeight="1">
      <c r="B150" s="34"/>
      <c r="C150" s="192" t="s">
        <v>27</v>
      </c>
      <c r="D150" s="192" t="s">
        <v>161</v>
      </c>
      <c r="E150" s="193" t="s">
        <v>3114</v>
      </c>
      <c r="F150" s="194" t="s">
        <v>3115</v>
      </c>
      <c r="G150" s="195" t="s">
        <v>3039</v>
      </c>
      <c r="H150" s="196">
        <v>1</v>
      </c>
      <c r="I150" s="197"/>
      <c r="J150" s="198">
        <f>ROUND(I150*H150,2)</f>
        <v>0</v>
      </c>
      <c r="K150" s="194" t="s">
        <v>20</v>
      </c>
      <c r="L150" s="54"/>
      <c r="M150" s="199" t="s">
        <v>20</v>
      </c>
      <c r="N150" s="200" t="s">
        <v>44</v>
      </c>
      <c r="O150" s="35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17" t="s">
        <v>3040</v>
      </c>
      <c r="AT150" s="17" t="s">
        <v>161</v>
      </c>
      <c r="AU150" s="17" t="s">
        <v>81</v>
      </c>
      <c r="AY150" s="17" t="s">
        <v>159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22</v>
      </c>
      <c r="BK150" s="203">
        <f>ROUND(I150*H150,2)</f>
        <v>0</v>
      </c>
      <c r="BL150" s="17" t="s">
        <v>3040</v>
      </c>
      <c r="BM150" s="17" t="s">
        <v>3116</v>
      </c>
    </row>
    <row r="151" spans="2:51" s="12" customFormat="1" ht="13.5">
      <c r="B151" s="204"/>
      <c r="C151" s="205"/>
      <c r="D151" s="206" t="s">
        <v>168</v>
      </c>
      <c r="E151" s="207" t="s">
        <v>20</v>
      </c>
      <c r="F151" s="208" t="s">
        <v>3117</v>
      </c>
      <c r="G151" s="205"/>
      <c r="H151" s="209" t="s">
        <v>20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168</v>
      </c>
      <c r="AU151" s="215" t="s">
        <v>81</v>
      </c>
      <c r="AV151" s="12" t="s">
        <v>22</v>
      </c>
      <c r="AW151" s="12" t="s">
        <v>37</v>
      </c>
      <c r="AX151" s="12" t="s">
        <v>73</v>
      </c>
      <c r="AY151" s="215" t="s">
        <v>159</v>
      </c>
    </row>
    <row r="152" spans="2:51" s="12" customFormat="1" ht="13.5">
      <c r="B152" s="204"/>
      <c r="C152" s="205"/>
      <c r="D152" s="206" t="s">
        <v>168</v>
      </c>
      <c r="E152" s="207" t="s">
        <v>20</v>
      </c>
      <c r="F152" s="208" t="s">
        <v>3118</v>
      </c>
      <c r="G152" s="205"/>
      <c r="H152" s="209" t="s">
        <v>20</v>
      </c>
      <c r="I152" s="210"/>
      <c r="J152" s="205"/>
      <c r="K152" s="205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168</v>
      </c>
      <c r="AU152" s="215" t="s">
        <v>81</v>
      </c>
      <c r="AV152" s="12" t="s">
        <v>22</v>
      </c>
      <c r="AW152" s="12" t="s">
        <v>37</v>
      </c>
      <c r="AX152" s="12" t="s">
        <v>73</v>
      </c>
      <c r="AY152" s="215" t="s">
        <v>159</v>
      </c>
    </row>
    <row r="153" spans="2:51" s="13" customFormat="1" ht="13.5">
      <c r="B153" s="216"/>
      <c r="C153" s="217"/>
      <c r="D153" s="218" t="s">
        <v>168</v>
      </c>
      <c r="E153" s="219" t="s">
        <v>20</v>
      </c>
      <c r="F153" s="220" t="s">
        <v>22</v>
      </c>
      <c r="G153" s="217"/>
      <c r="H153" s="221">
        <v>1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168</v>
      </c>
      <c r="AU153" s="227" t="s">
        <v>81</v>
      </c>
      <c r="AV153" s="13" t="s">
        <v>81</v>
      </c>
      <c r="AW153" s="13" t="s">
        <v>37</v>
      </c>
      <c r="AX153" s="13" t="s">
        <v>73</v>
      </c>
      <c r="AY153" s="227" t="s">
        <v>159</v>
      </c>
    </row>
    <row r="154" spans="2:65" s="1" customFormat="1" ht="22.5" customHeight="1">
      <c r="B154" s="34"/>
      <c r="C154" s="192" t="s">
        <v>223</v>
      </c>
      <c r="D154" s="192" t="s">
        <v>161</v>
      </c>
      <c r="E154" s="193" t="s">
        <v>3119</v>
      </c>
      <c r="F154" s="194" t="s">
        <v>3120</v>
      </c>
      <c r="G154" s="195" t="s">
        <v>3039</v>
      </c>
      <c r="H154" s="196">
        <v>1</v>
      </c>
      <c r="I154" s="197"/>
      <c r="J154" s="198">
        <f>ROUND(I154*H154,2)</f>
        <v>0</v>
      </c>
      <c r="K154" s="194" t="s">
        <v>20</v>
      </c>
      <c r="L154" s="54"/>
      <c r="M154" s="199" t="s">
        <v>20</v>
      </c>
      <c r="N154" s="200" t="s">
        <v>44</v>
      </c>
      <c r="O154" s="35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17" t="s">
        <v>3040</v>
      </c>
      <c r="AT154" s="17" t="s">
        <v>161</v>
      </c>
      <c r="AU154" s="17" t="s">
        <v>81</v>
      </c>
      <c r="AY154" s="17" t="s">
        <v>159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22</v>
      </c>
      <c r="BK154" s="203">
        <f>ROUND(I154*H154,2)</f>
        <v>0</v>
      </c>
      <c r="BL154" s="17" t="s">
        <v>3040</v>
      </c>
      <c r="BM154" s="17" t="s">
        <v>3121</v>
      </c>
    </row>
    <row r="155" spans="2:51" s="12" customFormat="1" ht="13.5">
      <c r="B155" s="204"/>
      <c r="C155" s="205"/>
      <c r="D155" s="206" t="s">
        <v>168</v>
      </c>
      <c r="E155" s="207" t="s">
        <v>20</v>
      </c>
      <c r="F155" s="208" t="s">
        <v>3122</v>
      </c>
      <c r="G155" s="205"/>
      <c r="H155" s="209" t="s">
        <v>20</v>
      </c>
      <c r="I155" s="210"/>
      <c r="J155" s="205"/>
      <c r="K155" s="205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168</v>
      </c>
      <c r="AU155" s="215" t="s">
        <v>81</v>
      </c>
      <c r="AV155" s="12" t="s">
        <v>22</v>
      </c>
      <c r="AW155" s="12" t="s">
        <v>37</v>
      </c>
      <c r="AX155" s="12" t="s">
        <v>73</v>
      </c>
      <c r="AY155" s="215" t="s">
        <v>159</v>
      </c>
    </row>
    <row r="156" spans="2:51" s="12" customFormat="1" ht="13.5">
      <c r="B156" s="204"/>
      <c r="C156" s="205"/>
      <c r="D156" s="206" t="s">
        <v>168</v>
      </c>
      <c r="E156" s="207" t="s">
        <v>20</v>
      </c>
      <c r="F156" s="208" t="s">
        <v>3123</v>
      </c>
      <c r="G156" s="205"/>
      <c r="H156" s="209" t="s">
        <v>20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168</v>
      </c>
      <c r="AU156" s="215" t="s">
        <v>81</v>
      </c>
      <c r="AV156" s="12" t="s">
        <v>22</v>
      </c>
      <c r="AW156" s="12" t="s">
        <v>37</v>
      </c>
      <c r="AX156" s="12" t="s">
        <v>73</v>
      </c>
      <c r="AY156" s="215" t="s">
        <v>159</v>
      </c>
    </row>
    <row r="157" spans="2:51" s="13" customFormat="1" ht="13.5">
      <c r="B157" s="216"/>
      <c r="C157" s="217"/>
      <c r="D157" s="218" t="s">
        <v>168</v>
      </c>
      <c r="E157" s="219" t="s">
        <v>20</v>
      </c>
      <c r="F157" s="220" t="s">
        <v>22</v>
      </c>
      <c r="G157" s="217"/>
      <c r="H157" s="221">
        <v>1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168</v>
      </c>
      <c r="AU157" s="227" t="s">
        <v>81</v>
      </c>
      <c r="AV157" s="13" t="s">
        <v>81</v>
      </c>
      <c r="AW157" s="13" t="s">
        <v>37</v>
      </c>
      <c r="AX157" s="13" t="s">
        <v>73</v>
      </c>
      <c r="AY157" s="227" t="s">
        <v>159</v>
      </c>
    </row>
    <row r="158" spans="2:65" s="1" customFormat="1" ht="22.5" customHeight="1">
      <c r="B158" s="34"/>
      <c r="C158" s="192" t="s">
        <v>232</v>
      </c>
      <c r="D158" s="192" t="s">
        <v>161</v>
      </c>
      <c r="E158" s="193" t="s">
        <v>3124</v>
      </c>
      <c r="F158" s="194" t="s">
        <v>3125</v>
      </c>
      <c r="G158" s="195" t="s">
        <v>3039</v>
      </c>
      <c r="H158" s="196">
        <v>1</v>
      </c>
      <c r="I158" s="197"/>
      <c r="J158" s="198">
        <f>ROUND(I158*H158,2)</f>
        <v>0</v>
      </c>
      <c r="K158" s="194" t="s">
        <v>20</v>
      </c>
      <c r="L158" s="54"/>
      <c r="M158" s="199" t="s">
        <v>20</v>
      </c>
      <c r="N158" s="200" t="s">
        <v>44</v>
      </c>
      <c r="O158" s="35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17" t="s">
        <v>3040</v>
      </c>
      <c r="AT158" s="17" t="s">
        <v>161</v>
      </c>
      <c r="AU158" s="17" t="s">
        <v>81</v>
      </c>
      <c r="AY158" s="17" t="s">
        <v>159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22</v>
      </c>
      <c r="BK158" s="203">
        <f>ROUND(I158*H158,2)</f>
        <v>0</v>
      </c>
      <c r="BL158" s="17" t="s">
        <v>3040</v>
      </c>
      <c r="BM158" s="17" t="s">
        <v>3126</v>
      </c>
    </row>
    <row r="159" spans="2:51" s="13" customFormat="1" ht="13.5">
      <c r="B159" s="216"/>
      <c r="C159" s="217"/>
      <c r="D159" s="218" t="s">
        <v>168</v>
      </c>
      <c r="E159" s="219" t="s">
        <v>20</v>
      </c>
      <c r="F159" s="220" t="s">
        <v>22</v>
      </c>
      <c r="G159" s="217"/>
      <c r="H159" s="221">
        <v>1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168</v>
      </c>
      <c r="AU159" s="227" t="s">
        <v>81</v>
      </c>
      <c r="AV159" s="13" t="s">
        <v>81</v>
      </c>
      <c r="AW159" s="13" t="s">
        <v>37</v>
      </c>
      <c r="AX159" s="13" t="s">
        <v>73</v>
      </c>
      <c r="AY159" s="227" t="s">
        <v>159</v>
      </c>
    </row>
    <row r="160" spans="2:65" s="1" customFormat="1" ht="22.5" customHeight="1">
      <c r="B160" s="34"/>
      <c r="C160" s="192" t="s">
        <v>241</v>
      </c>
      <c r="D160" s="192" t="s">
        <v>161</v>
      </c>
      <c r="E160" s="193" t="s">
        <v>3127</v>
      </c>
      <c r="F160" s="194" t="s">
        <v>3128</v>
      </c>
      <c r="G160" s="195" t="s">
        <v>3039</v>
      </c>
      <c r="H160" s="196">
        <v>1</v>
      </c>
      <c r="I160" s="197"/>
      <c r="J160" s="198">
        <f>ROUND(I160*H160,2)</f>
        <v>0</v>
      </c>
      <c r="K160" s="194" t="s">
        <v>20</v>
      </c>
      <c r="L160" s="54"/>
      <c r="M160" s="199" t="s">
        <v>20</v>
      </c>
      <c r="N160" s="200" t="s">
        <v>44</v>
      </c>
      <c r="O160" s="35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17" t="s">
        <v>3040</v>
      </c>
      <c r="AT160" s="17" t="s">
        <v>161</v>
      </c>
      <c r="AU160" s="17" t="s">
        <v>81</v>
      </c>
      <c r="AY160" s="17" t="s">
        <v>159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22</v>
      </c>
      <c r="BK160" s="203">
        <f>ROUND(I160*H160,2)</f>
        <v>0</v>
      </c>
      <c r="BL160" s="17" t="s">
        <v>3040</v>
      </c>
      <c r="BM160" s="17" t="s">
        <v>3129</v>
      </c>
    </row>
    <row r="161" spans="2:51" s="12" customFormat="1" ht="13.5">
      <c r="B161" s="204"/>
      <c r="C161" s="205"/>
      <c r="D161" s="206" t="s">
        <v>168</v>
      </c>
      <c r="E161" s="207" t="s">
        <v>20</v>
      </c>
      <c r="F161" s="208" t="s">
        <v>3130</v>
      </c>
      <c r="G161" s="205"/>
      <c r="H161" s="209" t="s">
        <v>20</v>
      </c>
      <c r="I161" s="210"/>
      <c r="J161" s="205"/>
      <c r="K161" s="205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168</v>
      </c>
      <c r="AU161" s="215" t="s">
        <v>81</v>
      </c>
      <c r="AV161" s="12" t="s">
        <v>22</v>
      </c>
      <c r="AW161" s="12" t="s">
        <v>37</v>
      </c>
      <c r="AX161" s="12" t="s">
        <v>73</v>
      </c>
      <c r="AY161" s="215" t="s">
        <v>159</v>
      </c>
    </row>
    <row r="162" spans="2:51" s="12" customFormat="1" ht="13.5">
      <c r="B162" s="204"/>
      <c r="C162" s="205"/>
      <c r="D162" s="206" t="s">
        <v>168</v>
      </c>
      <c r="E162" s="207" t="s">
        <v>20</v>
      </c>
      <c r="F162" s="208" t="s">
        <v>3131</v>
      </c>
      <c r="G162" s="205"/>
      <c r="H162" s="209" t="s">
        <v>20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168</v>
      </c>
      <c r="AU162" s="215" t="s">
        <v>81</v>
      </c>
      <c r="AV162" s="12" t="s">
        <v>22</v>
      </c>
      <c r="AW162" s="12" t="s">
        <v>37</v>
      </c>
      <c r="AX162" s="12" t="s">
        <v>73</v>
      </c>
      <c r="AY162" s="215" t="s">
        <v>159</v>
      </c>
    </row>
    <row r="163" spans="2:51" s="13" customFormat="1" ht="13.5">
      <c r="B163" s="216"/>
      <c r="C163" s="217"/>
      <c r="D163" s="218" t="s">
        <v>168</v>
      </c>
      <c r="E163" s="219" t="s">
        <v>20</v>
      </c>
      <c r="F163" s="220" t="s">
        <v>22</v>
      </c>
      <c r="G163" s="217"/>
      <c r="H163" s="221">
        <v>1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168</v>
      </c>
      <c r="AU163" s="227" t="s">
        <v>81</v>
      </c>
      <c r="AV163" s="13" t="s">
        <v>81</v>
      </c>
      <c r="AW163" s="13" t="s">
        <v>37</v>
      </c>
      <c r="AX163" s="13" t="s">
        <v>73</v>
      </c>
      <c r="AY163" s="227" t="s">
        <v>159</v>
      </c>
    </row>
    <row r="164" spans="2:65" s="1" customFormat="1" ht="22.5" customHeight="1">
      <c r="B164" s="34"/>
      <c r="C164" s="192" t="s">
        <v>245</v>
      </c>
      <c r="D164" s="192" t="s">
        <v>161</v>
      </c>
      <c r="E164" s="193" t="s">
        <v>3132</v>
      </c>
      <c r="F164" s="194" t="s">
        <v>3133</v>
      </c>
      <c r="G164" s="195" t="s">
        <v>3039</v>
      </c>
      <c r="H164" s="196">
        <v>1</v>
      </c>
      <c r="I164" s="197"/>
      <c r="J164" s="198">
        <f>ROUND(I164*H164,2)</f>
        <v>0</v>
      </c>
      <c r="K164" s="194" t="s">
        <v>20</v>
      </c>
      <c r="L164" s="54"/>
      <c r="M164" s="199" t="s">
        <v>20</v>
      </c>
      <c r="N164" s="200" t="s">
        <v>44</v>
      </c>
      <c r="O164" s="35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17" t="s">
        <v>3040</v>
      </c>
      <c r="AT164" s="17" t="s">
        <v>161</v>
      </c>
      <c r="AU164" s="17" t="s">
        <v>81</v>
      </c>
      <c r="AY164" s="17" t="s">
        <v>159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22</v>
      </c>
      <c r="BK164" s="203">
        <f>ROUND(I164*H164,2)</f>
        <v>0</v>
      </c>
      <c r="BL164" s="17" t="s">
        <v>3040</v>
      </c>
      <c r="BM164" s="17" t="s">
        <v>3134</v>
      </c>
    </row>
    <row r="165" spans="2:51" s="12" customFormat="1" ht="13.5">
      <c r="B165" s="204"/>
      <c r="C165" s="205"/>
      <c r="D165" s="206" t="s">
        <v>168</v>
      </c>
      <c r="E165" s="207" t="s">
        <v>20</v>
      </c>
      <c r="F165" s="208" t="s">
        <v>3135</v>
      </c>
      <c r="G165" s="205"/>
      <c r="H165" s="209" t="s">
        <v>20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168</v>
      </c>
      <c r="AU165" s="215" t="s">
        <v>81</v>
      </c>
      <c r="AV165" s="12" t="s">
        <v>22</v>
      </c>
      <c r="AW165" s="12" t="s">
        <v>37</v>
      </c>
      <c r="AX165" s="12" t="s">
        <v>73</v>
      </c>
      <c r="AY165" s="215" t="s">
        <v>159</v>
      </c>
    </row>
    <row r="166" spans="2:51" s="13" customFormat="1" ht="13.5">
      <c r="B166" s="216"/>
      <c r="C166" s="217"/>
      <c r="D166" s="206" t="s">
        <v>168</v>
      </c>
      <c r="E166" s="240" t="s">
        <v>20</v>
      </c>
      <c r="F166" s="238" t="s">
        <v>22</v>
      </c>
      <c r="G166" s="217"/>
      <c r="H166" s="239">
        <v>1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168</v>
      </c>
      <c r="AU166" s="227" t="s">
        <v>81</v>
      </c>
      <c r="AV166" s="13" t="s">
        <v>81</v>
      </c>
      <c r="AW166" s="13" t="s">
        <v>37</v>
      </c>
      <c r="AX166" s="13" t="s">
        <v>73</v>
      </c>
      <c r="AY166" s="227" t="s">
        <v>159</v>
      </c>
    </row>
    <row r="167" spans="2:63" s="11" customFormat="1" ht="29.85" customHeight="1">
      <c r="B167" s="175"/>
      <c r="C167" s="176"/>
      <c r="D167" s="189" t="s">
        <v>72</v>
      </c>
      <c r="E167" s="190" t="s">
        <v>3136</v>
      </c>
      <c r="F167" s="190" t="s">
        <v>3137</v>
      </c>
      <c r="G167" s="176"/>
      <c r="H167" s="176"/>
      <c r="I167" s="179"/>
      <c r="J167" s="191">
        <f>BK167</f>
        <v>0</v>
      </c>
      <c r="K167" s="176"/>
      <c r="L167" s="181"/>
      <c r="M167" s="182"/>
      <c r="N167" s="183"/>
      <c r="O167" s="183"/>
      <c r="P167" s="184">
        <f>SUM(P168:P185)</f>
        <v>0</v>
      </c>
      <c r="Q167" s="183"/>
      <c r="R167" s="184">
        <f>SUM(R168:R185)</f>
        <v>0</v>
      </c>
      <c r="S167" s="183"/>
      <c r="T167" s="185">
        <f>SUM(T168:T185)</f>
        <v>0</v>
      </c>
      <c r="AR167" s="186" t="s">
        <v>186</v>
      </c>
      <c r="AT167" s="187" t="s">
        <v>72</v>
      </c>
      <c r="AU167" s="187" t="s">
        <v>22</v>
      </c>
      <c r="AY167" s="186" t="s">
        <v>159</v>
      </c>
      <c r="BK167" s="188">
        <f>SUM(BK168:BK185)</f>
        <v>0</v>
      </c>
    </row>
    <row r="168" spans="2:65" s="1" customFormat="1" ht="22.5" customHeight="1">
      <c r="B168" s="34"/>
      <c r="C168" s="192" t="s">
        <v>8</v>
      </c>
      <c r="D168" s="192" t="s">
        <v>161</v>
      </c>
      <c r="E168" s="193" t="s">
        <v>3138</v>
      </c>
      <c r="F168" s="194" t="s">
        <v>3139</v>
      </c>
      <c r="G168" s="195" t="s">
        <v>3039</v>
      </c>
      <c r="H168" s="196">
        <v>1</v>
      </c>
      <c r="I168" s="197"/>
      <c r="J168" s="198">
        <f>ROUND(I168*H168,2)</f>
        <v>0</v>
      </c>
      <c r="K168" s="194" t="s">
        <v>20</v>
      </c>
      <c r="L168" s="54"/>
      <c r="M168" s="199" t="s">
        <v>20</v>
      </c>
      <c r="N168" s="200" t="s">
        <v>44</v>
      </c>
      <c r="O168" s="35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17" t="s">
        <v>3040</v>
      </c>
      <c r="AT168" s="17" t="s">
        <v>161</v>
      </c>
      <c r="AU168" s="17" t="s">
        <v>81</v>
      </c>
      <c r="AY168" s="17" t="s">
        <v>159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22</v>
      </c>
      <c r="BK168" s="203">
        <f>ROUND(I168*H168,2)</f>
        <v>0</v>
      </c>
      <c r="BL168" s="17" t="s">
        <v>3040</v>
      </c>
      <c r="BM168" s="17" t="s">
        <v>3140</v>
      </c>
    </row>
    <row r="169" spans="2:51" s="12" customFormat="1" ht="13.5">
      <c r="B169" s="204"/>
      <c r="C169" s="205"/>
      <c r="D169" s="206" t="s">
        <v>168</v>
      </c>
      <c r="E169" s="207" t="s">
        <v>20</v>
      </c>
      <c r="F169" s="208" t="s">
        <v>3141</v>
      </c>
      <c r="G169" s="205"/>
      <c r="H169" s="209" t="s">
        <v>20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168</v>
      </c>
      <c r="AU169" s="215" t="s">
        <v>81</v>
      </c>
      <c r="AV169" s="12" t="s">
        <v>22</v>
      </c>
      <c r="AW169" s="12" t="s">
        <v>37</v>
      </c>
      <c r="AX169" s="12" t="s">
        <v>73</v>
      </c>
      <c r="AY169" s="215" t="s">
        <v>159</v>
      </c>
    </row>
    <row r="170" spans="2:51" s="12" customFormat="1" ht="13.5">
      <c r="B170" s="204"/>
      <c r="C170" s="205"/>
      <c r="D170" s="206" t="s">
        <v>168</v>
      </c>
      <c r="E170" s="207" t="s">
        <v>20</v>
      </c>
      <c r="F170" s="208" t="s">
        <v>3142</v>
      </c>
      <c r="G170" s="205"/>
      <c r="H170" s="209" t="s">
        <v>20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168</v>
      </c>
      <c r="AU170" s="215" t="s">
        <v>81</v>
      </c>
      <c r="AV170" s="12" t="s">
        <v>22</v>
      </c>
      <c r="AW170" s="12" t="s">
        <v>37</v>
      </c>
      <c r="AX170" s="12" t="s">
        <v>73</v>
      </c>
      <c r="AY170" s="215" t="s">
        <v>159</v>
      </c>
    </row>
    <row r="171" spans="2:51" s="12" customFormat="1" ht="13.5">
      <c r="B171" s="204"/>
      <c r="C171" s="205"/>
      <c r="D171" s="206" t="s">
        <v>168</v>
      </c>
      <c r="E171" s="207" t="s">
        <v>20</v>
      </c>
      <c r="F171" s="208" t="s">
        <v>3143</v>
      </c>
      <c r="G171" s="205"/>
      <c r="H171" s="209" t="s">
        <v>20</v>
      </c>
      <c r="I171" s="210"/>
      <c r="J171" s="205"/>
      <c r="K171" s="205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168</v>
      </c>
      <c r="AU171" s="215" t="s">
        <v>81</v>
      </c>
      <c r="AV171" s="12" t="s">
        <v>22</v>
      </c>
      <c r="AW171" s="12" t="s">
        <v>37</v>
      </c>
      <c r="AX171" s="12" t="s">
        <v>73</v>
      </c>
      <c r="AY171" s="215" t="s">
        <v>159</v>
      </c>
    </row>
    <row r="172" spans="2:51" s="12" customFormat="1" ht="13.5">
      <c r="B172" s="204"/>
      <c r="C172" s="205"/>
      <c r="D172" s="206" t="s">
        <v>168</v>
      </c>
      <c r="E172" s="207" t="s">
        <v>20</v>
      </c>
      <c r="F172" s="208" t="s">
        <v>3144</v>
      </c>
      <c r="G172" s="205"/>
      <c r="H172" s="209" t="s">
        <v>20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168</v>
      </c>
      <c r="AU172" s="215" t="s">
        <v>81</v>
      </c>
      <c r="AV172" s="12" t="s">
        <v>22</v>
      </c>
      <c r="AW172" s="12" t="s">
        <v>37</v>
      </c>
      <c r="AX172" s="12" t="s">
        <v>73</v>
      </c>
      <c r="AY172" s="215" t="s">
        <v>159</v>
      </c>
    </row>
    <row r="173" spans="2:51" s="13" customFormat="1" ht="13.5">
      <c r="B173" s="216"/>
      <c r="C173" s="217"/>
      <c r="D173" s="218" t="s">
        <v>168</v>
      </c>
      <c r="E173" s="219" t="s">
        <v>20</v>
      </c>
      <c r="F173" s="220" t="s">
        <v>22</v>
      </c>
      <c r="G173" s="217"/>
      <c r="H173" s="221">
        <v>1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168</v>
      </c>
      <c r="AU173" s="227" t="s">
        <v>81</v>
      </c>
      <c r="AV173" s="13" t="s">
        <v>81</v>
      </c>
      <c r="AW173" s="13" t="s">
        <v>37</v>
      </c>
      <c r="AX173" s="13" t="s">
        <v>73</v>
      </c>
      <c r="AY173" s="227" t="s">
        <v>159</v>
      </c>
    </row>
    <row r="174" spans="2:65" s="1" customFormat="1" ht="22.5" customHeight="1">
      <c r="B174" s="34"/>
      <c r="C174" s="192" t="s">
        <v>255</v>
      </c>
      <c r="D174" s="192" t="s">
        <v>161</v>
      </c>
      <c r="E174" s="193" t="s">
        <v>3145</v>
      </c>
      <c r="F174" s="194" t="s">
        <v>3137</v>
      </c>
      <c r="G174" s="195" t="s">
        <v>3039</v>
      </c>
      <c r="H174" s="196">
        <v>1</v>
      </c>
      <c r="I174" s="197"/>
      <c r="J174" s="198">
        <f>ROUND(I174*H174,2)</f>
        <v>0</v>
      </c>
      <c r="K174" s="194" t="s">
        <v>20</v>
      </c>
      <c r="L174" s="54"/>
      <c r="M174" s="199" t="s">
        <v>20</v>
      </c>
      <c r="N174" s="200" t="s">
        <v>44</v>
      </c>
      <c r="O174" s="35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17" t="s">
        <v>3040</v>
      </c>
      <c r="AT174" s="17" t="s">
        <v>161</v>
      </c>
      <c r="AU174" s="17" t="s">
        <v>81</v>
      </c>
      <c r="AY174" s="17" t="s">
        <v>159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22</v>
      </c>
      <c r="BK174" s="203">
        <f>ROUND(I174*H174,2)</f>
        <v>0</v>
      </c>
      <c r="BL174" s="17" t="s">
        <v>3040</v>
      </c>
      <c r="BM174" s="17" t="s">
        <v>3146</v>
      </c>
    </row>
    <row r="175" spans="2:51" s="12" customFormat="1" ht="13.5">
      <c r="B175" s="204"/>
      <c r="C175" s="205"/>
      <c r="D175" s="206" t="s">
        <v>168</v>
      </c>
      <c r="E175" s="207" t="s">
        <v>20</v>
      </c>
      <c r="F175" s="208" t="s">
        <v>3147</v>
      </c>
      <c r="G175" s="205"/>
      <c r="H175" s="209" t="s">
        <v>20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168</v>
      </c>
      <c r="AU175" s="215" t="s">
        <v>81</v>
      </c>
      <c r="AV175" s="12" t="s">
        <v>22</v>
      </c>
      <c r="AW175" s="12" t="s">
        <v>37</v>
      </c>
      <c r="AX175" s="12" t="s">
        <v>73</v>
      </c>
      <c r="AY175" s="215" t="s">
        <v>159</v>
      </c>
    </row>
    <row r="176" spans="2:51" s="12" customFormat="1" ht="13.5">
      <c r="B176" s="204"/>
      <c r="C176" s="205"/>
      <c r="D176" s="206" t="s">
        <v>168</v>
      </c>
      <c r="E176" s="207" t="s">
        <v>20</v>
      </c>
      <c r="F176" s="208" t="s">
        <v>3148</v>
      </c>
      <c r="G176" s="205"/>
      <c r="H176" s="209" t="s">
        <v>20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168</v>
      </c>
      <c r="AU176" s="215" t="s">
        <v>81</v>
      </c>
      <c r="AV176" s="12" t="s">
        <v>22</v>
      </c>
      <c r="AW176" s="12" t="s">
        <v>37</v>
      </c>
      <c r="AX176" s="12" t="s">
        <v>73</v>
      </c>
      <c r="AY176" s="215" t="s">
        <v>159</v>
      </c>
    </row>
    <row r="177" spans="2:51" s="12" customFormat="1" ht="13.5">
      <c r="B177" s="204"/>
      <c r="C177" s="205"/>
      <c r="D177" s="206" t="s">
        <v>168</v>
      </c>
      <c r="E177" s="207" t="s">
        <v>20</v>
      </c>
      <c r="F177" s="208" t="s">
        <v>3149</v>
      </c>
      <c r="G177" s="205"/>
      <c r="H177" s="209" t="s">
        <v>20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168</v>
      </c>
      <c r="AU177" s="215" t="s">
        <v>81</v>
      </c>
      <c r="AV177" s="12" t="s">
        <v>22</v>
      </c>
      <c r="AW177" s="12" t="s">
        <v>37</v>
      </c>
      <c r="AX177" s="12" t="s">
        <v>73</v>
      </c>
      <c r="AY177" s="215" t="s">
        <v>159</v>
      </c>
    </row>
    <row r="178" spans="2:51" s="12" customFormat="1" ht="13.5">
      <c r="B178" s="204"/>
      <c r="C178" s="205"/>
      <c r="D178" s="206" t="s">
        <v>168</v>
      </c>
      <c r="E178" s="207" t="s">
        <v>20</v>
      </c>
      <c r="F178" s="208" t="s">
        <v>3150</v>
      </c>
      <c r="G178" s="205"/>
      <c r="H178" s="209" t="s">
        <v>20</v>
      </c>
      <c r="I178" s="210"/>
      <c r="J178" s="205"/>
      <c r="K178" s="205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168</v>
      </c>
      <c r="AU178" s="215" t="s">
        <v>81</v>
      </c>
      <c r="AV178" s="12" t="s">
        <v>22</v>
      </c>
      <c r="AW178" s="12" t="s">
        <v>37</v>
      </c>
      <c r="AX178" s="12" t="s">
        <v>73</v>
      </c>
      <c r="AY178" s="215" t="s">
        <v>159</v>
      </c>
    </row>
    <row r="179" spans="2:51" s="12" customFormat="1" ht="13.5">
      <c r="B179" s="204"/>
      <c r="C179" s="205"/>
      <c r="D179" s="206" t="s">
        <v>168</v>
      </c>
      <c r="E179" s="207" t="s">
        <v>20</v>
      </c>
      <c r="F179" s="208" t="s">
        <v>3151</v>
      </c>
      <c r="G179" s="205"/>
      <c r="H179" s="209" t="s">
        <v>20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168</v>
      </c>
      <c r="AU179" s="215" t="s">
        <v>81</v>
      </c>
      <c r="AV179" s="12" t="s">
        <v>22</v>
      </c>
      <c r="AW179" s="12" t="s">
        <v>37</v>
      </c>
      <c r="AX179" s="12" t="s">
        <v>73</v>
      </c>
      <c r="AY179" s="215" t="s">
        <v>159</v>
      </c>
    </row>
    <row r="180" spans="2:51" s="12" customFormat="1" ht="13.5">
      <c r="B180" s="204"/>
      <c r="C180" s="205"/>
      <c r="D180" s="206" t="s">
        <v>168</v>
      </c>
      <c r="E180" s="207" t="s">
        <v>20</v>
      </c>
      <c r="F180" s="208" t="s">
        <v>3152</v>
      </c>
      <c r="G180" s="205"/>
      <c r="H180" s="209" t="s">
        <v>20</v>
      </c>
      <c r="I180" s="210"/>
      <c r="J180" s="205"/>
      <c r="K180" s="205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168</v>
      </c>
      <c r="AU180" s="215" t="s">
        <v>81</v>
      </c>
      <c r="AV180" s="12" t="s">
        <v>22</v>
      </c>
      <c r="AW180" s="12" t="s">
        <v>37</v>
      </c>
      <c r="AX180" s="12" t="s">
        <v>73</v>
      </c>
      <c r="AY180" s="215" t="s">
        <v>159</v>
      </c>
    </row>
    <row r="181" spans="2:51" s="12" customFormat="1" ht="13.5">
      <c r="B181" s="204"/>
      <c r="C181" s="205"/>
      <c r="D181" s="206" t="s">
        <v>168</v>
      </c>
      <c r="E181" s="207" t="s">
        <v>20</v>
      </c>
      <c r="F181" s="208" t="s">
        <v>3153</v>
      </c>
      <c r="G181" s="205"/>
      <c r="H181" s="209" t="s">
        <v>20</v>
      </c>
      <c r="I181" s="210"/>
      <c r="J181" s="205"/>
      <c r="K181" s="205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168</v>
      </c>
      <c r="AU181" s="215" t="s">
        <v>81</v>
      </c>
      <c r="AV181" s="12" t="s">
        <v>22</v>
      </c>
      <c r="AW181" s="12" t="s">
        <v>37</v>
      </c>
      <c r="AX181" s="12" t="s">
        <v>73</v>
      </c>
      <c r="AY181" s="215" t="s">
        <v>159</v>
      </c>
    </row>
    <row r="182" spans="2:51" s="12" customFormat="1" ht="13.5">
      <c r="B182" s="204"/>
      <c r="C182" s="205"/>
      <c r="D182" s="206" t="s">
        <v>168</v>
      </c>
      <c r="E182" s="207" t="s">
        <v>20</v>
      </c>
      <c r="F182" s="208" t="s">
        <v>3154</v>
      </c>
      <c r="G182" s="205"/>
      <c r="H182" s="209" t="s">
        <v>20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168</v>
      </c>
      <c r="AU182" s="215" t="s">
        <v>81</v>
      </c>
      <c r="AV182" s="12" t="s">
        <v>22</v>
      </c>
      <c r="AW182" s="12" t="s">
        <v>37</v>
      </c>
      <c r="AX182" s="12" t="s">
        <v>73</v>
      </c>
      <c r="AY182" s="215" t="s">
        <v>159</v>
      </c>
    </row>
    <row r="183" spans="2:51" s="12" customFormat="1" ht="13.5">
      <c r="B183" s="204"/>
      <c r="C183" s="205"/>
      <c r="D183" s="206" t="s">
        <v>168</v>
      </c>
      <c r="E183" s="207" t="s">
        <v>20</v>
      </c>
      <c r="F183" s="208" t="s">
        <v>3155</v>
      </c>
      <c r="G183" s="205"/>
      <c r="H183" s="209" t="s">
        <v>20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168</v>
      </c>
      <c r="AU183" s="215" t="s">
        <v>81</v>
      </c>
      <c r="AV183" s="12" t="s">
        <v>22</v>
      </c>
      <c r="AW183" s="12" t="s">
        <v>37</v>
      </c>
      <c r="AX183" s="12" t="s">
        <v>73</v>
      </c>
      <c r="AY183" s="215" t="s">
        <v>159</v>
      </c>
    </row>
    <row r="184" spans="2:51" s="12" customFormat="1" ht="13.5">
      <c r="B184" s="204"/>
      <c r="C184" s="205"/>
      <c r="D184" s="206" t="s">
        <v>168</v>
      </c>
      <c r="E184" s="207" t="s">
        <v>20</v>
      </c>
      <c r="F184" s="208" t="s">
        <v>3156</v>
      </c>
      <c r="G184" s="205"/>
      <c r="H184" s="209" t="s">
        <v>20</v>
      </c>
      <c r="I184" s="210"/>
      <c r="J184" s="205"/>
      <c r="K184" s="205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168</v>
      </c>
      <c r="AU184" s="215" t="s">
        <v>81</v>
      </c>
      <c r="AV184" s="12" t="s">
        <v>22</v>
      </c>
      <c r="AW184" s="12" t="s">
        <v>37</v>
      </c>
      <c r="AX184" s="12" t="s">
        <v>73</v>
      </c>
      <c r="AY184" s="215" t="s">
        <v>159</v>
      </c>
    </row>
    <row r="185" spans="2:51" s="13" customFormat="1" ht="13.5">
      <c r="B185" s="216"/>
      <c r="C185" s="217"/>
      <c r="D185" s="206" t="s">
        <v>168</v>
      </c>
      <c r="E185" s="240" t="s">
        <v>20</v>
      </c>
      <c r="F185" s="238" t="s">
        <v>22</v>
      </c>
      <c r="G185" s="217"/>
      <c r="H185" s="239">
        <v>1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168</v>
      </c>
      <c r="AU185" s="227" t="s">
        <v>81</v>
      </c>
      <c r="AV185" s="13" t="s">
        <v>81</v>
      </c>
      <c r="AW185" s="13" t="s">
        <v>37</v>
      </c>
      <c r="AX185" s="13" t="s">
        <v>73</v>
      </c>
      <c r="AY185" s="227" t="s">
        <v>159</v>
      </c>
    </row>
    <row r="186" spans="2:63" s="11" customFormat="1" ht="29.85" customHeight="1">
      <c r="B186" s="175"/>
      <c r="C186" s="176"/>
      <c r="D186" s="189" t="s">
        <v>72</v>
      </c>
      <c r="E186" s="190" t="s">
        <v>3157</v>
      </c>
      <c r="F186" s="190" t="s">
        <v>3158</v>
      </c>
      <c r="G186" s="176"/>
      <c r="H186" s="176"/>
      <c r="I186" s="179"/>
      <c r="J186" s="191">
        <f>BK186</f>
        <v>0</v>
      </c>
      <c r="K186" s="176"/>
      <c r="L186" s="181"/>
      <c r="M186" s="182"/>
      <c r="N186" s="183"/>
      <c r="O186" s="183"/>
      <c r="P186" s="184">
        <f>SUM(P187:P195)</f>
        <v>0</v>
      </c>
      <c r="Q186" s="183"/>
      <c r="R186" s="184">
        <f>SUM(R187:R195)</f>
        <v>0</v>
      </c>
      <c r="S186" s="183"/>
      <c r="T186" s="185">
        <f>SUM(T187:T195)</f>
        <v>0</v>
      </c>
      <c r="AR186" s="186" t="s">
        <v>186</v>
      </c>
      <c r="AT186" s="187" t="s">
        <v>72</v>
      </c>
      <c r="AU186" s="187" t="s">
        <v>22</v>
      </c>
      <c r="AY186" s="186" t="s">
        <v>159</v>
      </c>
      <c r="BK186" s="188">
        <f>SUM(BK187:BK195)</f>
        <v>0</v>
      </c>
    </row>
    <row r="187" spans="2:65" s="1" customFormat="1" ht="22.5" customHeight="1">
      <c r="B187" s="34"/>
      <c r="C187" s="192" t="s">
        <v>259</v>
      </c>
      <c r="D187" s="192" t="s">
        <v>161</v>
      </c>
      <c r="E187" s="193" t="s">
        <v>3159</v>
      </c>
      <c r="F187" s="194" t="s">
        <v>3160</v>
      </c>
      <c r="G187" s="195" t="s">
        <v>3039</v>
      </c>
      <c r="H187" s="196">
        <v>1</v>
      </c>
      <c r="I187" s="197"/>
      <c r="J187" s="198">
        <f>ROUND(I187*H187,2)</f>
        <v>0</v>
      </c>
      <c r="K187" s="194" t="s">
        <v>20</v>
      </c>
      <c r="L187" s="54"/>
      <c r="M187" s="199" t="s">
        <v>20</v>
      </c>
      <c r="N187" s="200" t="s">
        <v>44</v>
      </c>
      <c r="O187" s="35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17" t="s">
        <v>3040</v>
      </c>
      <c r="AT187" s="17" t="s">
        <v>161</v>
      </c>
      <c r="AU187" s="17" t="s">
        <v>81</v>
      </c>
      <c r="AY187" s="17" t="s">
        <v>159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22</v>
      </c>
      <c r="BK187" s="203">
        <f>ROUND(I187*H187,2)</f>
        <v>0</v>
      </c>
      <c r="BL187" s="17" t="s">
        <v>3040</v>
      </c>
      <c r="BM187" s="17" t="s">
        <v>3161</v>
      </c>
    </row>
    <row r="188" spans="2:51" s="12" customFormat="1" ht="13.5">
      <c r="B188" s="204"/>
      <c r="C188" s="205"/>
      <c r="D188" s="206" t="s">
        <v>168</v>
      </c>
      <c r="E188" s="207" t="s">
        <v>20</v>
      </c>
      <c r="F188" s="208" t="s">
        <v>3162</v>
      </c>
      <c r="G188" s="205"/>
      <c r="H188" s="209" t="s">
        <v>20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168</v>
      </c>
      <c r="AU188" s="215" t="s">
        <v>81</v>
      </c>
      <c r="AV188" s="12" t="s">
        <v>22</v>
      </c>
      <c r="AW188" s="12" t="s">
        <v>37</v>
      </c>
      <c r="AX188" s="12" t="s">
        <v>73</v>
      </c>
      <c r="AY188" s="215" t="s">
        <v>159</v>
      </c>
    </row>
    <row r="189" spans="2:51" s="12" customFormat="1" ht="13.5">
      <c r="B189" s="204"/>
      <c r="C189" s="205"/>
      <c r="D189" s="206" t="s">
        <v>168</v>
      </c>
      <c r="E189" s="207" t="s">
        <v>20</v>
      </c>
      <c r="F189" s="208" t="s">
        <v>3163</v>
      </c>
      <c r="G189" s="205"/>
      <c r="H189" s="209" t="s">
        <v>20</v>
      </c>
      <c r="I189" s="210"/>
      <c r="J189" s="205"/>
      <c r="K189" s="205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168</v>
      </c>
      <c r="AU189" s="215" t="s">
        <v>81</v>
      </c>
      <c r="AV189" s="12" t="s">
        <v>22</v>
      </c>
      <c r="AW189" s="12" t="s">
        <v>37</v>
      </c>
      <c r="AX189" s="12" t="s">
        <v>73</v>
      </c>
      <c r="AY189" s="215" t="s">
        <v>159</v>
      </c>
    </row>
    <row r="190" spans="2:51" s="12" customFormat="1" ht="13.5">
      <c r="B190" s="204"/>
      <c r="C190" s="205"/>
      <c r="D190" s="206" t="s">
        <v>168</v>
      </c>
      <c r="E190" s="207" t="s">
        <v>20</v>
      </c>
      <c r="F190" s="208" t="s">
        <v>3164</v>
      </c>
      <c r="G190" s="205"/>
      <c r="H190" s="209" t="s">
        <v>20</v>
      </c>
      <c r="I190" s="210"/>
      <c r="J190" s="205"/>
      <c r="K190" s="205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168</v>
      </c>
      <c r="AU190" s="215" t="s">
        <v>81</v>
      </c>
      <c r="AV190" s="12" t="s">
        <v>22</v>
      </c>
      <c r="AW190" s="12" t="s">
        <v>37</v>
      </c>
      <c r="AX190" s="12" t="s">
        <v>73</v>
      </c>
      <c r="AY190" s="215" t="s">
        <v>159</v>
      </c>
    </row>
    <row r="191" spans="2:51" s="12" customFormat="1" ht="13.5">
      <c r="B191" s="204"/>
      <c r="C191" s="205"/>
      <c r="D191" s="206" t="s">
        <v>168</v>
      </c>
      <c r="E191" s="207" t="s">
        <v>20</v>
      </c>
      <c r="F191" s="208" t="s">
        <v>3165</v>
      </c>
      <c r="G191" s="205"/>
      <c r="H191" s="209" t="s">
        <v>20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168</v>
      </c>
      <c r="AU191" s="215" t="s">
        <v>81</v>
      </c>
      <c r="AV191" s="12" t="s">
        <v>22</v>
      </c>
      <c r="AW191" s="12" t="s">
        <v>37</v>
      </c>
      <c r="AX191" s="12" t="s">
        <v>73</v>
      </c>
      <c r="AY191" s="215" t="s">
        <v>159</v>
      </c>
    </row>
    <row r="192" spans="2:51" s="12" customFormat="1" ht="13.5">
      <c r="B192" s="204"/>
      <c r="C192" s="205"/>
      <c r="D192" s="206" t="s">
        <v>168</v>
      </c>
      <c r="E192" s="207" t="s">
        <v>20</v>
      </c>
      <c r="F192" s="208" t="s">
        <v>3166</v>
      </c>
      <c r="G192" s="205"/>
      <c r="H192" s="209" t="s">
        <v>20</v>
      </c>
      <c r="I192" s="210"/>
      <c r="J192" s="205"/>
      <c r="K192" s="205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168</v>
      </c>
      <c r="AU192" s="215" t="s">
        <v>81</v>
      </c>
      <c r="AV192" s="12" t="s">
        <v>22</v>
      </c>
      <c r="AW192" s="12" t="s">
        <v>37</v>
      </c>
      <c r="AX192" s="12" t="s">
        <v>73</v>
      </c>
      <c r="AY192" s="215" t="s">
        <v>159</v>
      </c>
    </row>
    <row r="193" spans="2:51" s="12" customFormat="1" ht="13.5">
      <c r="B193" s="204"/>
      <c r="C193" s="205"/>
      <c r="D193" s="206" t="s">
        <v>168</v>
      </c>
      <c r="E193" s="207" t="s">
        <v>20</v>
      </c>
      <c r="F193" s="208" t="s">
        <v>3167</v>
      </c>
      <c r="G193" s="205"/>
      <c r="H193" s="209" t="s">
        <v>20</v>
      </c>
      <c r="I193" s="210"/>
      <c r="J193" s="205"/>
      <c r="K193" s="205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168</v>
      </c>
      <c r="AU193" s="215" t="s">
        <v>81</v>
      </c>
      <c r="AV193" s="12" t="s">
        <v>22</v>
      </c>
      <c r="AW193" s="12" t="s">
        <v>37</v>
      </c>
      <c r="AX193" s="12" t="s">
        <v>73</v>
      </c>
      <c r="AY193" s="215" t="s">
        <v>159</v>
      </c>
    </row>
    <row r="194" spans="2:51" s="12" customFormat="1" ht="13.5">
      <c r="B194" s="204"/>
      <c r="C194" s="205"/>
      <c r="D194" s="206" t="s">
        <v>168</v>
      </c>
      <c r="E194" s="207" t="s">
        <v>20</v>
      </c>
      <c r="F194" s="208" t="s">
        <v>3168</v>
      </c>
      <c r="G194" s="205"/>
      <c r="H194" s="209" t="s">
        <v>20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168</v>
      </c>
      <c r="AU194" s="215" t="s">
        <v>81</v>
      </c>
      <c r="AV194" s="12" t="s">
        <v>22</v>
      </c>
      <c r="AW194" s="12" t="s">
        <v>37</v>
      </c>
      <c r="AX194" s="12" t="s">
        <v>73</v>
      </c>
      <c r="AY194" s="215" t="s">
        <v>159</v>
      </c>
    </row>
    <row r="195" spans="2:51" s="13" customFormat="1" ht="13.5">
      <c r="B195" s="216"/>
      <c r="C195" s="217"/>
      <c r="D195" s="206" t="s">
        <v>168</v>
      </c>
      <c r="E195" s="240" t="s">
        <v>20</v>
      </c>
      <c r="F195" s="238" t="s">
        <v>22</v>
      </c>
      <c r="G195" s="217"/>
      <c r="H195" s="239">
        <v>1</v>
      </c>
      <c r="I195" s="222"/>
      <c r="J195" s="217"/>
      <c r="K195" s="217"/>
      <c r="L195" s="223"/>
      <c r="M195" s="247"/>
      <c r="N195" s="248"/>
      <c r="O195" s="248"/>
      <c r="P195" s="248"/>
      <c r="Q195" s="248"/>
      <c r="R195" s="248"/>
      <c r="S195" s="248"/>
      <c r="T195" s="249"/>
      <c r="AT195" s="227" t="s">
        <v>168</v>
      </c>
      <c r="AU195" s="227" t="s">
        <v>81</v>
      </c>
      <c r="AV195" s="13" t="s">
        <v>81</v>
      </c>
      <c r="AW195" s="13" t="s">
        <v>37</v>
      </c>
      <c r="AX195" s="13" t="s">
        <v>73</v>
      </c>
      <c r="AY195" s="227" t="s">
        <v>159</v>
      </c>
    </row>
    <row r="196" spans="2:12" s="1" customFormat="1" ht="6.95" customHeight="1">
      <c r="B196" s="49"/>
      <c r="C196" s="50"/>
      <c r="D196" s="50"/>
      <c r="E196" s="50"/>
      <c r="F196" s="50"/>
      <c r="G196" s="50"/>
      <c r="H196" s="50"/>
      <c r="I196" s="136"/>
      <c r="J196" s="50"/>
      <c r="K196" s="50"/>
      <c r="L196" s="54"/>
    </row>
  </sheetData>
  <sheetProtection password="CC35" sheet="1" objects="1" scenarios="1" formatColumns="0" formatRows="0" sort="0" autoFilter="0"/>
  <autoFilter ref="C82:K8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10" customWidth="1"/>
    <col min="2" max="2" width="1.66796875" style="310" customWidth="1"/>
    <col min="3" max="4" width="5" style="310" customWidth="1"/>
    <col min="5" max="5" width="11.66015625" style="310" customWidth="1"/>
    <col min="6" max="6" width="9.16015625" style="310" customWidth="1"/>
    <col min="7" max="7" width="5" style="310" customWidth="1"/>
    <col min="8" max="8" width="77.83203125" style="310" customWidth="1"/>
    <col min="9" max="10" width="20" style="310" customWidth="1"/>
    <col min="11" max="11" width="1.66796875" style="310" customWidth="1"/>
    <col min="12" max="256" width="9.33203125" style="310" customWidth="1"/>
    <col min="257" max="257" width="8.33203125" style="310" customWidth="1"/>
    <col min="258" max="258" width="1.66796875" style="310" customWidth="1"/>
    <col min="259" max="260" width="5" style="310" customWidth="1"/>
    <col min="261" max="261" width="11.66015625" style="310" customWidth="1"/>
    <col min="262" max="262" width="9.16015625" style="310" customWidth="1"/>
    <col min="263" max="263" width="5" style="310" customWidth="1"/>
    <col min="264" max="264" width="77.83203125" style="310" customWidth="1"/>
    <col min="265" max="266" width="20" style="310" customWidth="1"/>
    <col min="267" max="267" width="1.66796875" style="310" customWidth="1"/>
    <col min="268" max="512" width="9.33203125" style="310" customWidth="1"/>
    <col min="513" max="513" width="8.33203125" style="310" customWidth="1"/>
    <col min="514" max="514" width="1.66796875" style="310" customWidth="1"/>
    <col min="515" max="516" width="5" style="310" customWidth="1"/>
    <col min="517" max="517" width="11.66015625" style="310" customWidth="1"/>
    <col min="518" max="518" width="9.16015625" style="310" customWidth="1"/>
    <col min="519" max="519" width="5" style="310" customWidth="1"/>
    <col min="520" max="520" width="77.83203125" style="310" customWidth="1"/>
    <col min="521" max="522" width="20" style="310" customWidth="1"/>
    <col min="523" max="523" width="1.66796875" style="310" customWidth="1"/>
    <col min="524" max="768" width="9.33203125" style="310" customWidth="1"/>
    <col min="769" max="769" width="8.33203125" style="310" customWidth="1"/>
    <col min="770" max="770" width="1.66796875" style="310" customWidth="1"/>
    <col min="771" max="772" width="5" style="310" customWidth="1"/>
    <col min="773" max="773" width="11.66015625" style="310" customWidth="1"/>
    <col min="774" max="774" width="9.16015625" style="310" customWidth="1"/>
    <col min="775" max="775" width="5" style="310" customWidth="1"/>
    <col min="776" max="776" width="77.83203125" style="310" customWidth="1"/>
    <col min="777" max="778" width="20" style="310" customWidth="1"/>
    <col min="779" max="779" width="1.66796875" style="310" customWidth="1"/>
    <col min="780" max="1024" width="9.33203125" style="310" customWidth="1"/>
    <col min="1025" max="1025" width="8.33203125" style="310" customWidth="1"/>
    <col min="1026" max="1026" width="1.66796875" style="310" customWidth="1"/>
    <col min="1027" max="1028" width="5" style="310" customWidth="1"/>
    <col min="1029" max="1029" width="11.66015625" style="310" customWidth="1"/>
    <col min="1030" max="1030" width="9.16015625" style="310" customWidth="1"/>
    <col min="1031" max="1031" width="5" style="310" customWidth="1"/>
    <col min="1032" max="1032" width="77.83203125" style="310" customWidth="1"/>
    <col min="1033" max="1034" width="20" style="310" customWidth="1"/>
    <col min="1035" max="1035" width="1.66796875" style="310" customWidth="1"/>
    <col min="1036" max="1280" width="9.33203125" style="310" customWidth="1"/>
    <col min="1281" max="1281" width="8.33203125" style="310" customWidth="1"/>
    <col min="1282" max="1282" width="1.66796875" style="310" customWidth="1"/>
    <col min="1283" max="1284" width="5" style="310" customWidth="1"/>
    <col min="1285" max="1285" width="11.66015625" style="310" customWidth="1"/>
    <col min="1286" max="1286" width="9.16015625" style="310" customWidth="1"/>
    <col min="1287" max="1287" width="5" style="310" customWidth="1"/>
    <col min="1288" max="1288" width="77.83203125" style="310" customWidth="1"/>
    <col min="1289" max="1290" width="20" style="310" customWidth="1"/>
    <col min="1291" max="1291" width="1.66796875" style="310" customWidth="1"/>
    <col min="1292" max="1536" width="9.33203125" style="310" customWidth="1"/>
    <col min="1537" max="1537" width="8.33203125" style="310" customWidth="1"/>
    <col min="1538" max="1538" width="1.66796875" style="310" customWidth="1"/>
    <col min="1539" max="1540" width="5" style="310" customWidth="1"/>
    <col min="1541" max="1541" width="11.66015625" style="310" customWidth="1"/>
    <col min="1542" max="1542" width="9.16015625" style="310" customWidth="1"/>
    <col min="1543" max="1543" width="5" style="310" customWidth="1"/>
    <col min="1544" max="1544" width="77.83203125" style="310" customWidth="1"/>
    <col min="1545" max="1546" width="20" style="310" customWidth="1"/>
    <col min="1547" max="1547" width="1.66796875" style="310" customWidth="1"/>
    <col min="1548" max="1792" width="9.33203125" style="310" customWidth="1"/>
    <col min="1793" max="1793" width="8.33203125" style="310" customWidth="1"/>
    <col min="1794" max="1794" width="1.66796875" style="310" customWidth="1"/>
    <col min="1795" max="1796" width="5" style="310" customWidth="1"/>
    <col min="1797" max="1797" width="11.66015625" style="310" customWidth="1"/>
    <col min="1798" max="1798" width="9.16015625" style="310" customWidth="1"/>
    <col min="1799" max="1799" width="5" style="310" customWidth="1"/>
    <col min="1800" max="1800" width="77.83203125" style="310" customWidth="1"/>
    <col min="1801" max="1802" width="20" style="310" customWidth="1"/>
    <col min="1803" max="1803" width="1.66796875" style="310" customWidth="1"/>
    <col min="1804" max="2048" width="9.33203125" style="310" customWidth="1"/>
    <col min="2049" max="2049" width="8.33203125" style="310" customWidth="1"/>
    <col min="2050" max="2050" width="1.66796875" style="310" customWidth="1"/>
    <col min="2051" max="2052" width="5" style="310" customWidth="1"/>
    <col min="2053" max="2053" width="11.66015625" style="310" customWidth="1"/>
    <col min="2054" max="2054" width="9.16015625" style="310" customWidth="1"/>
    <col min="2055" max="2055" width="5" style="310" customWidth="1"/>
    <col min="2056" max="2056" width="77.83203125" style="310" customWidth="1"/>
    <col min="2057" max="2058" width="20" style="310" customWidth="1"/>
    <col min="2059" max="2059" width="1.66796875" style="310" customWidth="1"/>
    <col min="2060" max="2304" width="9.33203125" style="310" customWidth="1"/>
    <col min="2305" max="2305" width="8.33203125" style="310" customWidth="1"/>
    <col min="2306" max="2306" width="1.66796875" style="310" customWidth="1"/>
    <col min="2307" max="2308" width="5" style="310" customWidth="1"/>
    <col min="2309" max="2309" width="11.66015625" style="310" customWidth="1"/>
    <col min="2310" max="2310" width="9.16015625" style="310" customWidth="1"/>
    <col min="2311" max="2311" width="5" style="310" customWidth="1"/>
    <col min="2312" max="2312" width="77.83203125" style="310" customWidth="1"/>
    <col min="2313" max="2314" width="20" style="310" customWidth="1"/>
    <col min="2315" max="2315" width="1.66796875" style="310" customWidth="1"/>
    <col min="2316" max="2560" width="9.33203125" style="310" customWidth="1"/>
    <col min="2561" max="2561" width="8.33203125" style="310" customWidth="1"/>
    <col min="2562" max="2562" width="1.66796875" style="310" customWidth="1"/>
    <col min="2563" max="2564" width="5" style="310" customWidth="1"/>
    <col min="2565" max="2565" width="11.66015625" style="310" customWidth="1"/>
    <col min="2566" max="2566" width="9.16015625" style="310" customWidth="1"/>
    <col min="2567" max="2567" width="5" style="310" customWidth="1"/>
    <col min="2568" max="2568" width="77.83203125" style="310" customWidth="1"/>
    <col min="2569" max="2570" width="20" style="310" customWidth="1"/>
    <col min="2571" max="2571" width="1.66796875" style="310" customWidth="1"/>
    <col min="2572" max="2816" width="9.33203125" style="310" customWidth="1"/>
    <col min="2817" max="2817" width="8.33203125" style="310" customWidth="1"/>
    <col min="2818" max="2818" width="1.66796875" style="310" customWidth="1"/>
    <col min="2819" max="2820" width="5" style="310" customWidth="1"/>
    <col min="2821" max="2821" width="11.66015625" style="310" customWidth="1"/>
    <col min="2822" max="2822" width="9.16015625" style="310" customWidth="1"/>
    <col min="2823" max="2823" width="5" style="310" customWidth="1"/>
    <col min="2824" max="2824" width="77.83203125" style="310" customWidth="1"/>
    <col min="2825" max="2826" width="20" style="310" customWidth="1"/>
    <col min="2827" max="2827" width="1.66796875" style="310" customWidth="1"/>
    <col min="2828" max="3072" width="9.33203125" style="310" customWidth="1"/>
    <col min="3073" max="3073" width="8.33203125" style="310" customWidth="1"/>
    <col min="3074" max="3074" width="1.66796875" style="310" customWidth="1"/>
    <col min="3075" max="3076" width="5" style="310" customWidth="1"/>
    <col min="3077" max="3077" width="11.66015625" style="310" customWidth="1"/>
    <col min="3078" max="3078" width="9.16015625" style="310" customWidth="1"/>
    <col min="3079" max="3079" width="5" style="310" customWidth="1"/>
    <col min="3080" max="3080" width="77.83203125" style="310" customWidth="1"/>
    <col min="3081" max="3082" width="20" style="310" customWidth="1"/>
    <col min="3083" max="3083" width="1.66796875" style="310" customWidth="1"/>
    <col min="3084" max="3328" width="9.33203125" style="310" customWidth="1"/>
    <col min="3329" max="3329" width="8.33203125" style="310" customWidth="1"/>
    <col min="3330" max="3330" width="1.66796875" style="310" customWidth="1"/>
    <col min="3331" max="3332" width="5" style="310" customWidth="1"/>
    <col min="3333" max="3333" width="11.66015625" style="310" customWidth="1"/>
    <col min="3334" max="3334" width="9.16015625" style="310" customWidth="1"/>
    <col min="3335" max="3335" width="5" style="310" customWidth="1"/>
    <col min="3336" max="3336" width="77.83203125" style="310" customWidth="1"/>
    <col min="3337" max="3338" width="20" style="310" customWidth="1"/>
    <col min="3339" max="3339" width="1.66796875" style="310" customWidth="1"/>
    <col min="3340" max="3584" width="9.33203125" style="310" customWidth="1"/>
    <col min="3585" max="3585" width="8.33203125" style="310" customWidth="1"/>
    <col min="3586" max="3586" width="1.66796875" style="310" customWidth="1"/>
    <col min="3587" max="3588" width="5" style="310" customWidth="1"/>
    <col min="3589" max="3589" width="11.66015625" style="310" customWidth="1"/>
    <col min="3590" max="3590" width="9.16015625" style="310" customWidth="1"/>
    <col min="3591" max="3591" width="5" style="310" customWidth="1"/>
    <col min="3592" max="3592" width="77.83203125" style="310" customWidth="1"/>
    <col min="3593" max="3594" width="20" style="310" customWidth="1"/>
    <col min="3595" max="3595" width="1.66796875" style="310" customWidth="1"/>
    <col min="3596" max="3840" width="9.33203125" style="310" customWidth="1"/>
    <col min="3841" max="3841" width="8.33203125" style="310" customWidth="1"/>
    <col min="3842" max="3842" width="1.66796875" style="310" customWidth="1"/>
    <col min="3843" max="3844" width="5" style="310" customWidth="1"/>
    <col min="3845" max="3845" width="11.66015625" style="310" customWidth="1"/>
    <col min="3846" max="3846" width="9.16015625" style="310" customWidth="1"/>
    <col min="3847" max="3847" width="5" style="310" customWidth="1"/>
    <col min="3848" max="3848" width="77.83203125" style="310" customWidth="1"/>
    <col min="3849" max="3850" width="20" style="310" customWidth="1"/>
    <col min="3851" max="3851" width="1.66796875" style="310" customWidth="1"/>
    <col min="3852" max="4096" width="9.33203125" style="310" customWidth="1"/>
    <col min="4097" max="4097" width="8.33203125" style="310" customWidth="1"/>
    <col min="4098" max="4098" width="1.66796875" style="310" customWidth="1"/>
    <col min="4099" max="4100" width="5" style="310" customWidth="1"/>
    <col min="4101" max="4101" width="11.66015625" style="310" customWidth="1"/>
    <col min="4102" max="4102" width="9.16015625" style="310" customWidth="1"/>
    <col min="4103" max="4103" width="5" style="310" customWidth="1"/>
    <col min="4104" max="4104" width="77.83203125" style="310" customWidth="1"/>
    <col min="4105" max="4106" width="20" style="310" customWidth="1"/>
    <col min="4107" max="4107" width="1.66796875" style="310" customWidth="1"/>
    <col min="4108" max="4352" width="9.33203125" style="310" customWidth="1"/>
    <col min="4353" max="4353" width="8.33203125" style="310" customWidth="1"/>
    <col min="4354" max="4354" width="1.66796875" style="310" customWidth="1"/>
    <col min="4355" max="4356" width="5" style="310" customWidth="1"/>
    <col min="4357" max="4357" width="11.66015625" style="310" customWidth="1"/>
    <col min="4358" max="4358" width="9.16015625" style="310" customWidth="1"/>
    <col min="4359" max="4359" width="5" style="310" customWidth="1"/>
    <col min="4360" max="4360" width="77.83203125" style="310" customWidth="1"/>
    <col min="4361" max="4362" width="20" style="310" customWidth="1"/>
    <col min="4363" max="4363" width="1.66796875" style="310" customWidth="1"/>
    <col min="4364" max="4608" width="9.33203125" style="310" customWidth="1"/>
    <col min="4609" max="4609" width="8.33203125" style="310" customWidth="1"/>
    <col min="4610" max="4610" width="1.66796875" style="310" customWidth="1"/>
    <col min="4611" max="4612" width="5" style="310" customWidth="1"/>
    <col min="4613" max="4613" width="11.66015625" style="310" customWidth="1"/>
    <col min="4614" max="4614" width="9.16015625" style="310" customWidth="1"/>
    <col min="4615" max="4615" width="5" style="310" customWidth="1"/>
    <col min="4616" max="4616" width="77.83203125" style="310" customWidth="1"/>
    <col min="4617" max="4618" width="20" style="310" customWidth="1"/>
    <col min="4619" max="4619" width="1.66796875" style="310" customWidth="1"/>
    <col min="4620" max="4864" width="9.33203125" style="310" customWidth="1"/>
    <col min="4865" max="4865" width="8.33203125" style="310" customWidth="1"/>
    <col min="4866" max="4866" width="1.66796875" style="310" customWidth="1"/>
    <col min="4867" max="4868" width="5" style="310" customWidth="1"/>
    <col min="4869" max="4869" width="11.66015625" style="310" customWidth="1"/>
    <col min="4870" max="4870" width="9.16015625" style="310" customWidth="1"/>
    <col min="4871" max="4871" width="5" style="310" customWidth="1"/>
    <col min="4872" max="4872" width="77.83203125" style="310" customWidth="1"/>
    <col min="4873" max="4874" width="20" style="310" customWidth="1"/>
    <col min="4875" max="4875" width="1.66796875" style="310" customWidth="1"/>
    <col min="4876" max="5120" width="9.33203125" style="310" customWidth="1"/>
    <col min="5121" max="5121" width="8.33203125" style="310" customWidth="1"/>
    <col min="5122" max="5122" width="1.66796875" style="310" customWidth="1"/>
    <col min="5123" max="5124" width="5" style="310" customWidth="1"/>
    <col min="5125" max="5125" width="11.66015625" style="310" customWidth="1"/>
    <col min="5126" max="5126" width="9.16015625" style="310" customWidth="1"/>
    <col min="5127" max="5127" width="5" style="310" customWidth="1"/>
    <col min="5128" max="5128" width="77.83203125" style="310" customWidth="1"/>
    <col min="5129" max="5130" width="20" style="310" customWidth="1"/>
    <col min="5131" max="5131" width="1.66796875" style="310" customWidth="1"/>
    <col min="5132" max="5376" width="9.33203125" style="310" customWidth="1"/>
    <col min="5377" max="5377" width="8.33203125" style="310" customWidth="1"/>
    <col min="5378" max="5378" width="1.66796875" style="310" customWidth="1"/>
    <col min="5379" max="5380" width="5" style="310" customWidth="1"/>
    <col min="5381" max="5381" width="11.66015625" style="310" customWidth="1"/>
    <col min="5382" max="5382" width="9.16015625" style="310" customWidth="1"/>
    <col min="5383" max="5383" width="5" style="310" customWidth="1"/>
    <col min="5384" max="5384" width="77.83203125" style="310" customWidth="1"/>
    <col min="5385" max="5386" width="20" style="310" customWidth="1"/>
    <col min="5387" max="5387" width="1.66796875" style="310" customWidth="1"/>
    <col min="5388" max="5632" width="9.33203125" style="310" customWidth="1"/>
    <col min="5633" max="5633" width="8.33203125" style="310" customWidth="1"/>
    <col min="5634" max="5634" width="1.66796875" style="310" customWidth="1"/>
    <col min="5635" max="5636" width="5" style="310" customWidth="1"/>
    <col min="5637" max="5637" width="11.66015625" style="310" customWidth="1"/>
    <col min="5638" max="5638" width="9.16015625" style="310" customWidth="1"/>
    <col min="5639" max="5639" width="5" style="310" customWidth="1"/>
    <col min="5640" max="5640" width="77.83203125" style="310" customWidth="1"/>
    <col min="5641" max="5642" width="20" style="310" customWidth="1"/>
    <col min="5643" max="5643" width="1.66796875" style="310" customWidth="1"/>
    <col min="5644" max="5888" width="9.33203125" style="310" customWidth="1"/>
    <col min="5889" max="5889" width="8.33203125" style="310" customWidth="1"/>
    <col min="5890" max="5890" width="1.66796875" style="310" customWidth="1"/>
    <col min="5891" max="5892" width="5" style="310" customWidth="1"/>
    <col min="5893" max="5893" width="11.66015625" style="310" customWidth="1"/>
    <col min="5894" max="5894" width="9.16015625" style="310" customWidth="1"/>
    <col min="5895" max="5895" width="5" style="310" customWidth="1"/>
    <col min="5896" max="5896" width="77.83203125" style="310" customWidth="1"/>
    <col min="5897" max="5898" width="20" style="310" customWidth="1"/>
    <col min="5899" max="5899" width="1.66796875" style="310" customWidth="1"/>
    <col min="5900" max="6144" width="9.33203125" style="310" customWidth="1"/>
    <col min="6145" max="6145" width="8.33203125" style="310" customWidth="1"/>
    <col min="6146" max="6146" width="1.66796875" style="310" customWidth="1"/>
    <col min="6147" max="6148" width="5" style="310" customWidth="1"/>
    <col min="6149" max="6149" width="11.66015625" style="310" customWidth="1"/>
    <col min="6150" max="6150" width="9.16015625" style="310" customWidth="1"/>
    <col min="6151" max="6151" width="5" style="310" customWidth="1"/>
    <col min="6152" max="6152" width="77.83203125" style="310" customWidth="1"/>
    <col min="6153" max="6154" width="20" style="310" customWidth="1"/>
    <col min="6155" max="6155" width="1.66796875" style="310" customWidth="1"/>
    <col min="6156" max="6400" width="9.33203125" style="310" customWidth="1"/>
    <col min="6401" max="6401" width="8.33203125" style="310" customWidth="1"/>
    <col min="6402" max="6402" width="1.66796875" style="310" customWidth="1"/>
    <col min="6403" max="6404" width="5" style="310" customWidth="1"/>
    <col min="6405" max="6405" width="11.66015625" style="310" customWidth="1"/>
    <col min="6406" max="6406" width="9.16015625" style="310" customWidth="1"/>
    <col min="6407" max="6407" width="5" style="310" customWidth="1"/>
    <col min="6408" max="6408" width="77.83203125" style="310" customWidth="1"/>
    <col min="6409" max="6410" width="20" style="310" customWidth="1"/>
    <col min="6411" max="6411" width="1.66796875" style="310" customWidth="1"/>
    <col min="6412" max="6656" width="9.33203125" style="310" customWidth="1"/>
    <col min="6657" max="6657" width="8.33203125" style="310" customWidth="1"/>
    <col min="6658" max="6658" width="1.66796875" style="310" customWidth="1"/>
    <col min="6659" max="6660" width="5" style="310" customWidth="1"/>
    <col min="6661" max="6661" width="11.66015625" style="310" customWidth="1"/>
    <col min="6662" max="6662" width="9.16015625" style="310" customWidth="1"/>
    <col min="6663" max="6663" width="5" style="310" customWidth="1"/>
    <col min="6664" max="6664" width="77.83203125" style="310" customWidth="1"/>
    <col min="6665" max="6666" width="20" style="310" customWidth="1"/>
    <col min="6667" max="6667" width="1.66796875" style="310" customWidth="1"/>
    <col min="6668" max="6912" width="9.33203125" style="310" customWidth="1"/>
    <col min="6913" max="6913" width="8.33203125" style="310" customWidth="1"/>
    <col min="6914" max="6914" width="1.66796875" style="310" customWidth="1"/>
    <col min="6915" max="6916" width="5" style="310" customWidth="1"/>
    <col min="6917" max="6917" width="11.66015625" style="310" customWidth="1"/>
    <col min="6918" max="6918" width="9.16015625" style="310" customWidth="1"/>
    <col min="6919" max="6919" width="5" style="310" customWidth="1"/>
    <col min="6920" max="6920" width="77.83203125" style="310" customWidth="1"/>
    <col min="6921" max="6922" width="20" style="310" customWidth="1"/>
    <col min="6923" max="6923" width="1.66796875" style="310" customWidth="1"/>
    <col min="6924" max="7168" width="9.33203125" style="310" customWidth="1"/>
    <col min="7169" max="7169" width="8.33203125" style="310" customWidth="1"/>
    <col min="7170" max="7170" width="1.66796875" style="310" customWidth="1"/>
    <col min="7171" max="7172" width="5" style="310" customWidth="1"/>
    <col min="7173" max="7173" width="11.66015625" style="310" customWidth="1"/>
    <col min="7174" max="7174" width="9.16015625" style="310" customWidth="1"/>
    <col min="7175" max="7175" width="5" style="310" customWidth="1"/>
    <col min="7176" max="7176" width="77.83203125" style="310" customWidth="1"/>
    <col min="7177" max="7178" width="20" style="310" customWidth="1"/>
    <col min="7179" max="7179" width="1.66796875" style="310" customWidth="1"/>
    <col min="7180" max="7424" width="9.33203125" style="310" customWidth="1"/>
    <col min="7425" max="7425" width="8.33203125" style="310" customWidth="1"/>
    <col min="7426" max="7426" width="1.66796875" style="310" customWidth="1"/>
    <col min="7427" max="7428" width="5" style="310" customWidth="1"/>
    <col min="7429" max="7429" width="11.66015625" style="310" customWidth="1"/>
    <col min="7430" max="7430" width="9.16015625" style="310" customWidth="1"/>
    <col min="7431" max="7431" width="5" style="310" customWidth="1"/>
    <col min="7432" max="7432" width="77.83203125" style="310" customWidth="1"/>
    <col min="7433" max="7434" width="20" style="310" customWidth="1"/>
    <col min="7435" max="7435" width="1.66796875" style="310" customWidth="1"/>
    <col min="7436" max="7680" width="9.33203125" style="310" customWidth="1"/>
    <col min="7681" max="7681" width="8.33203125" style="310" customWidth="1"/>
    <col min="7682" max="7682" width="1.66796875" style="310" customWidth="1"/>
    <col min="7683" max="7684" width="5" style="310" customWidth="1"/>
    <col min="7685" max="7685" width="11.66015625" style="310" customWidth="1"/>
    <col min="7686" max="7686" width="9.16015625" style="310" customWidth="1"/>
    <col min="7687" max="7687" width="5" style="310" customWidth="1"/>
    <col min="7688" max="7688" width="77.83203125" style="310" customWidth="1"/>
    <col min="7689" max="7690" width="20" style="310" customWidth="1"/>
    <col min="7691" max="7691" width="1.66796875" style="310" customWidth="1"/>
    <col min="7692" max="7936" width="9.33203125" style="310" customWidth="1"/>
    <col min="7937" max="7937" width="8.33203125" style="310" customWidth="1"/>
    <col min="7938" max="7938" width="1.66796875" style="310" customWidth="1"/>
    <col min="7939" max="7940" width="5" style="310" customWidth="1"/>
    <col min="7941" max="7941" width="11.66015625" style="310" customWidth="1"/>
    <col min="7942" max="7942" width="9.16015625" style="310" customWidth="1"/>
    <col min="7943" max="7943" width="5" style="310" customWidth="1"/>
    <col min="7944" max="7944" width="77.83203125" style="310" customWidth="1"/>
    <col min="7945" max="7946" width="20" style="310" customWidth="1"/>
    <col min="7947" max="7947" width="1.66796875" style="310" customWidth="1"/>
    <col min="7948" max="8192" width="9.33203125" style="310" customWidth="1"/>
    <col min="8193" max="8193" width="8.33203125" style="310" customWidth="1"/>
    <col min="8194" max="8194" width="1.66796875" style="310" customWidth="1"/>
    <col min="8195" max="8196" width="5" style="310" customWidth="1"/>
    <col min="8197" max="8197" width="11.66015625" style="310" customWidth="1"/>
    <col min="8198" max="8198" width="9.16015625" style="310" customWidth="1"/>
    <col min="8199" max="8199" width="5" style="310" customWidth="1"/>
    <col min="8200" max="8200" width="77.83203125" style="310" customWidth="1"/>
    <col min="8201" max="8202" width="20" style="310" customWidth="1"/>
    <col min="8203" max="8203" width="1.66796875" style="310" customWidth="1"/>
    <col min="8204" max="8448" width="9.33203125" style="310" customWidth="1"/>
    <col min="8449" max="8449" width="8.33203125" style="310" customWidth="1"/>
    <col min="8450" max="8450" width="1.66796875" style="310" customWidth="1"/>
    <col min="8451" max="8452" width="5" style="310" customWidth="1"/>
    <col min="8453" max="8453" width="11.66015625" style="310" customWidth="1"/>
    <col min="8454" max="8454" width="9.16015625" style="310" customWidth="1"/>
    <col min="8455" max="8455" width="5" style="310" customWidth="1"/>
    <col min="8456" max="8456" width="77.83203125" style="310" customWidth="1"/>
    <col min="8457" max="8458" width="20" style="310" customWidth="1"/>
    <col min="8459" max="8459" width="1.66796875" style="310" customWidth="1"/>
    <col min="8460" max="8704" width="9.33203125" style="310" customWidth="1"/>
    <col min="8705" max="8705" width="8.33203125" style="310" customWidth="1"/>
    <col min="8706" max="8706" width="1.66796875" style="310" customWidth="1"/>
    <col min="8707" max="8708" width="5" style="310" customWidth="1"/>
    <col min="8709" max="8709" width="11.66015625" style="310" customWidth="1"/>
    <col min="8710" max="8710" width="9.16015625" style="310" customWidth="1"/>
    <col min="8711" max="8711" width="5" style="310" customWidth="1"/>
    <col min="8712" max="8712" width="77.83203125" style="310" customWidth="1"/>
    <col min="8713" max="8714" width="20" style="310" customWidth="1"/>
    <col min="8715" max="8715" width="1.66796875" style="310" customWidth="1"/>
    <col min="8716" max="8960" width="9.33203125" style="310" customWidth="1"/>
    <col min="8961" max="8961" width="8.33203125" style="310" customWidth="1"/>
    <col min="8962" max="8962" width="1.66796875" style="310" customWidth="1"/>
    <col min="8963" max="8964" width="5" style="310" customWidth="1"/>
    <col min="8965" max="8965" width="11.66015625" style="310" customWidth="1"/>
    <col min="8966" max="8966" width="9.16015625" style="310" customWidth="1"/>
    <col min="8967" max="8967" width="5" style="310" customWidth="1"/>
    <col min="8968" max="8968" width="77.83203125" style="310" customWidth="1"/>
    <col min="8969" max="8970" width="20" style="310" customWidth="1"/>
    <col min="8971" max="8971" width="1.66796875" style="310" customWidth="1"/>
    <col min="8972" max="9216" width="9.33203125" style="310" customWidth="1"/>
    <col min="9217" max="9217" width="8.33203125" style="310" customWidth="1"/>
    <col min="9218" max="9218" width="1.66796875" style="310" customWidth="1"/>
    <col min="9219" max="9220" width="5" style="310" customWidth="1"/>
    <col min="9221" max="9221" width="11.66015625" style="310" customWidth="1"/>
    <col min="9222" max="9222" width="9.16015625" style="310" customWidth="1"/>
    <col min="9223" max="9223" width="5" style="310" customWidth="1"/>
    <col min="9224" max="9224" width="77.83203125" style="310" customWidth="1"/>
    <col min="9225" max="9226" width="20" style="310" customWidth="1"/>
    <col min="9227" max="9227" width="1.66796875" style="310" customWidth="1"/>
    <col min="9228" max="9472" width="9.33203125" style="310" customWidth="1"/>
    <col min="9473" max="9473" width="8.33203125" style="310" customWidth="1"/>
    <col min="9474" max="9474" width="1.66796875" style="310" customWidth="1"/>
    <col min="9475" max="9476" width="5" style="310" customWidth="1"/>
    <col min="9477" max="9477" width="11.66015625" style="310" customWidth="1"/>
    <col min="9478" max="9478" width="9.16015625" style="310" customWidth="1"/>
    <col min="9479" max="9479" width="5" style="310" customWidth="1"/>
    <col min="9480" max="9480" width="77.83203125" style="310" customWidth="1"/>
    <col min="9481" max="9482" width="20" style="310" customWidth="1"/>
    <col min="9483" max="9483" width="1.66796875" style="310" customWidth="1"/>
    <col min="9484" max="9728" width="9.33203125" style="310" customWidth="1"/>
    <col min="9729" max="9729" width="8.33203125" style="310" customWidth="1"/>
    <col min="9730" max="9730" width="1.66796875" style="310" customWidth="1"/>
    <col min="9731" max="9732" width="5" style="310" customWidth="1"/>
    <col min="9733" max="9733" width="11.66015625" style="310" customWidth="1"/>
    <col min="9734" max="9734" width="9.16015625" style="310" customWidth="1"/>
    <col min="9735" max="9735" width="5" style="310" customWidth="1"/>
    <col min="9736" max="9736" width="77.83203125" style="310" customWidth="1"/>
    <col min="9737" max="9738" width="20" style="310" customWidth="1"/>
    <col min="9739" max="9739" width="1.66796875" style="310" customWidth="1"/>
    <col min="9740" max="9984" width="9.33203125" style="310" customWidth="1"/>
    <col min="9985" max="9985" width="8.33203125" style="310" customWidth="1"/>
    <col min="9986" max="9986" width="1.66796875" style="310" customWidth="1"/>
    <col min="9987" max="9988" width="5" style="310" customWidth="1"/>
    <col min="9989" max="9989" width="11.66015625" style="310" customWidth="1"/>
    <col min="9990" max="9990" width="9.16015625" style="310" customWidth="1"/>
    <col min="9991" max="9991" width="5" style="310" customWidth="1"/>
    <col min="9992" max="9992" width="77.83203125" style="310" customWidth="1"/>
    <col min="9993" max="9994" width="20" style="310" customWidth="1"/>
    <col min="9995" max="9995" width="1.66796875" style="310" customWidth="1"/>
    <col min="9996" max="10240" width="9.33203125" style="310" customWidth="1"/>
    <col min="10241" max="10241" width="8.33203125" style="310" customWidth="1"/>
    <col min="10242" max="10242" width="1.66796875" style="310" customWidth="1"/>
    <col min="10243" max="10244" width="5" style="310" customWidth="1"/>
    <col min="10245" max="10245" width="11.66015625" style="310" customWidth="1"/>
    <col min="10246" max="10246" width="9.16015625" style="310" customWidth="1"/>
    <col min="10247" max="10247" width="5" style="310" customWidth="1"/>
    <col min="10248" max="10248" width="77.83203125" style="310" customWidth="1"/>
    <col min="10249" max="10250" width="20" style="310" customWidth="1"/>
    <col min="10251" max="10251" width="1.66796875" style="310" customWidth="1"/>
    <col min="10252" max="10496" width="9.33203125" style="310" customWidth="1"/>
    <col min="10497" max="10497" width="8.33203125" style="310" customWidth="1"/>
    <col min="10498" max="10498" width="1.66796875" style="310" customWidth="1"/>
    <col min="10499" max="10500" width="5" style="310" customWidth="1"/>
    <col min="10501" max="10501" width="11.66015625" style="310" customWidth="1"/>
    <col min="10502" max="10502" width="9.16015625" style="310" customWidth="1"/>
    <col min="10503" max="10503" width="5" style="310" customWidth="1"/>
    <col min="10504" max="10504" width="77.83203125" style="310" customWidth="1"/>
    <col min="10505" max="10506" width="20" style="310" customWidth="1"/>
    <col min="10507" max="10507" width="1.66796875" style="310" customWidth="1"/>
    <col min="10508" max="10752" width="9.33203125" style="310" customWidth="1"/>
    <col min="10753" max="10753" width="8.33203125" style="310" customWidth="1"/>
    <col min="10754" max="10754" width="1.66796875" style="310" customWidth="1"/>
    <col min="10755" max="10756" width="5" style="310" customWidth="1"/>
    <col min="10757" max="10757" width="11.66015625" style="310" customWidth="1"/>
    <col min="10758" max="10758" width="9.16015625" style="310" customWidth="1"/>
    <col min="10759" max="10759" width="5" style="310" customWidth="1"/>
    <col min="10760" max="10760" width="77.83203125" style="310" customWidth="1"/>
    <col min="10761" max="10762" width="20" style="310" customWidth="1"/>
    <col min="10763" max="10763" width="1.66796875" style="310" customWidth="1"/>
    <col min="10764" max="11008" width="9.33203125" style="310" customWidth="1"/>
    <col min="11009" max="11009" width="8.33203125" style="310" customWidth="1"/>
    <col min="11010" max="11010" width="1.66796875" style="310" customWidth="1"/>
    <col min="11011" max="11012" width="5" style="310" customWidth="1"/>
    <col min="11013" max="11013" width="11.66015625" style="310" customWidth="1"/>
    <col min="11014" max="11014" width="9.16015625" style="310" customWidth="1"/>
    <col min="11015" max="11015" width="5" style="310" customWidth="1"/>
    <col min="11016" max="11016" width="77.83203125" style="310" customWidth="1"/>
    <col min="11017" max="11018" width="20" style="310" customWidth="1"/>
    <col min="11019" max="11019" width="1.66796875" style="310" customWidth="1"/>
    <col min="11020" max="11264" width="9.33203125" style="310" customWidth="1"/>
    <col min="11265" max="11265" width="8.33203125" style="310" customWidth="1"/>
    <col min="11266" max="11266" width="1.66796875" style="310" customWidth="1"/>
    <col min="11267" max="11268" width="5" style="310" customWidth="1"/>
    <col min="11269" max="11269" width="11.66015625" style="310" customWidth="1"/>
    <col min="11270" max="11270" width="9.16015625" style="310" customWidth="1"/>
    <col min="11271" max="11271" width="5" style="310" customWidth="1"/>
    <col min="11272" max="11272" width="77.83203125" style="310" customWidth="1"/>
    <col min="11273" max="11274" width="20" style="310" customWidth="1"/>
    <col min="11275" max="11275" width="1.66796875" style="310" customWidth="1"/>
    <col min="11276" max="11520" width="9.33203125" style="310" customWidth="1"/>
    <col min="11521" max="11521" width="8.33203125" style="310" customWidth="1"/>
    <col min="11522" max="11522" width="1.66796875" style="310" customWidth="1"/>
    <col min="11523" max="11524" width="5" style="310" customWidth="1"/>
    <col min="11525" max="11525" width="11.66015625" style="310" customWidth="1"/>
    <col min="11526" max="11526" width="9.16015625" style="310" customWidth="1"/>
    <col min="11527" max="11527" width="5" style="310" customWidth="1"/>
    <col min="11528" max="11528" width="77.83203125" style="310" customWidth="1"/>
    <col min="11529" max="11530" width="20" style="310" customWidth="1"/>
    <col min="11531" max="11531" width="1.66796875" style="310" customWidth="1"/>
    <col min="11532" max="11776" width="9.33203125" style="310" customWidth="1"/>
    <col min="11777" max="11777" width="8.33203125" style="310" customWidth="1"/>
    <col min="11778" max="11778" width="1.66796875" style="310" customWidth="1"/>
    <col min="11779" max="11780" width="5" style="310" customWidth="1"/>
    <col min="11781" max="11781" width="11.66015625" style="310" customWidth="1"/>
    <col min="11782" max="11782" width="9.16015625" style="310" customWidth="1"/>
    <col min="11783" max="11783" width="5" style="310" customWidth="1"/>
    <col min="11784" max="11784" width="77.83203125" style="310" customWidth="1"/>
    <col min="11785" max="11786" width="20" style="310" customWidth="1"/>
    <col min="11787" max="11787" width="1.66796875" style="310" customWidth="1"/>
    <col min="11788" max="12032" width="9.33203125" style="310" customWidth="1"/>
    <col min="12033" max="12033" width="8.33203125" style="310" customWidth="1"/>
    <col min="12034" max="12034" width="1.66796875" style="310" customWidth="1"/>
    <col min="12035" max="12036" width="5" style="310" customWidth="1"/>
    <col min="12037" max="12037" width="11.66015625" style="310" customWidth="1"/>
    <col min="12038" max="12038" width="9.16015625" style="310" customWidth="1"/>
    <col min="12039" max="12039" width="5" style="310" customWidth="1"/>
    <col min="12040" max="12040" width="77.83203125" style="310" customWidth="1"/>
    <col min="12041" max="12042" width="20" style="310" customWidth="1"/>
    <col min="12043" max="12043" width="1.66796875" style="310" customWidth="1"/>
    <col min="12044" max="12288" width="9.33203125" style="310" customWidth="1"/>
    <col min="12289" max="12289" width="8.33203125" style="310" customWidth="1"/>
    <col min="12290" max="12290" width="1.66796875" style="310" customWidth="1"/>
    <col min="12291" max="12292" width="5" style="310" customWidth="1"/>
    <col min="12293" max="12293" width="11.66015625" style="310" customWidth="1"/>
    <col min="12294" max="12294" width="9.16015625" style="310" customWidth="1"/>
    <col min="12295" max="12295" width="5" style="310" customWidth="1"/>
    <col min="12296" max="12296" width="77.83203125" style="310" customWidth="1"/>
    <col min="12297" max="12298" width="20" style="310" customWidth="1"/>
    <col min="12299" max="12299" width="1.66796875" style="310" customWidth="1"/>
    <col min="12300" max="12544" width="9.33203125" style="310" customWidth="1"/>
    <col min="12545" max="12545" width="8.33203125" style="310" customWidth="1"/>
    <col min="12546" max="12546" width="1.66796875" style="310" customWidth="1"/>
    <col min="12547" max="12548" width="5" style="310" customWidth="1"/>
    <col min="12549" max="12549" width="11.66015625" style="310" customWidth="1"/>
    <col min="12550" max="12550" width="9.16015625" style="310" customWidth="1"/>
    <col min="12551" max="12551" width="5" style="310" customWidth="1"/>
    <col min="12552" max="12552" width="77.83203125" style="310" customWidth="1"/>
    <col min="12553" max="12554" width="20" style="310" customWidth="1"/>
    <col min="12555" max="12555" width="1.66796875" style="310" customWidth="1"/>
    <col min="12556" max="12800" width="9.33203125" style="310" customWidth="1"/>
    <col min="12801" max="12801" width="8.33203125" style="310" customWidth="1"/>
    <col min="12802" max="12802" width="1.66796875" style="310" customWidth="1"/>
    <col min="12803" max="12804" width="5" style="310" customWidth="1"/>
    <col min="12805" max="12805" width="11.66015625" style="310" customWidth="1"/>
    <col min="12806" max="12806" width="9.16015625" style="310" customWidth="1"/>
    <col min="12807" max="12807" width="5" style="310" customWidth="1"/>
    <col min="12808" max="12808" width="77.83203125" style="310" customWidth="1"/>
    <col min="12809" max="12810" width="20" style="310" customWidth="1"/>
    <col min="12811" max="12811" width="1.66796875" style="310" customWidth="1"/>
    <col min="12812" max="13056" width="9.33203125" style="310" customWidth="1"/>
    <col min="13057" max="13057" width="8.33203125" style="310" customWidth="1"/>
    <col min="13058" max="13058" width="1.66796875" style="310" customWidth="1"/>
    <col min="13059" max="13060" width="5" style="310" customWidth="1"/>
    <col min="13061" max="13061" width="11.66015625" style="310" customWidth="1"/>
    <col min="13062" max="13062" width="9.16015625" style="310" customWidth="1"/>
    <col min="13063" max="13063" width="5" style="310" customWidth="1"/>
    <col min="13064" max="13064" width="77.83203125" style="310" customWidth="1"/>
    <col min="13065" max="13066" width="20" style="310" customWidth="1"/>
    <col min="13067" max="13067" width="1.66796875" style="310" customWidth="1"/>
    <col min="13068" max="13312" width="9.33203125" style="310" customWidth="1"/>
    <col min="13313" max="13313" width="8.33203125" style="310" customWidth="1"/>
    <col min="13314" max="13314" width="1.66796875" style="310" customWidth="1"/>
    <col min="13315" max="13316" width="5" style="310" customWidth="1"/>
    <col min="13317" max="13317" width="11.66015625" style="310" customWidth="1"/>
    <col min="13318" max="13318" width="9.16015625" style="310" customWidth="1"/>
    <col min="13319" max="13319" width="5" style="310" customWidth="1"/>
    <col min="13320" max="13320" width="77.83203125" style="310" customWidth="1"/>
    <col min="13321" max="13322" width="20" style="310" customWidth="1"/>
    <col min="13323" max="13323" width="1.66796875" style="310" customWidth="1"/>
    <col min="13324" max="13568" width="9.33203125" style="310" customWidth="1"/>
    <col min="13569" max="13569" width="8.33203125" style="310" customWidth="1"/>
    <col min="13570" max="13570" width="1.66796875" style="310" customWidth="1"/>
    <col min="13571" max="13572" width="5" style="310" customWidth="1"/>
    <col min="13573" max="13573" width="11.66015625" style="310" customWidth="1"/>
    <col min="13574" max="13574" width="9.16015625" style="310" customWidth="1"/>
    <col min="13575" max="13575" width="5" style="310" customWidth="1"/>
    <col min="13576" max="13576" width="77.83203125" style="310" customWidth="1"/>
    <col min="13577" max="13578" width="20" style="310" customWidth="1"/>
    <col min="13579" max="13579" width="1.66796875" style="310" customWidth="1"/>
    <col min="13580" max="13824" width="9.33203125" style="310" customWidth="1"/>
    <col min="13825" max="13825" width="8.33203125" style="310" customWidth="1"/>
    <col min="13826" max="13826" width="1.66796875" style="310" customWidth="1"/>
    <col min="13827" max="13828" width="5" style="310" customWidth="1"/>
    <col min="13829" max="13829" width="11.66015625" style="310" customWidth="1"/>
    <col min="13830" max="13830" width="9.16015625" style="310" customWidth="1"/>
    <col min="13831" max="13831" width="5" style="310" customWidth="1"/>
    <col min="13832" max="13832" width="77.83203125" style="310" customWidth="1"/>
    <col min="13833" max="13834" width="20" style="310" customWidth="1"/>
    <col min="13835" max="13835" width="1.66796875" style="310" customWidth="1"/>
    <col min="13836" max="14080" width="9.33203125" style="310" customWidth="1"/>
    <col min="14081" max="14081" width="8.33203125" style="310" customWidth="1"/>
    <col min="14082" max="14082" width="1.66796875" style="310" customWidth="1"/>
    <col min="14083" max="14084" width="5" style="310" customWidth="1"/>
    <col min="14085" max="14085" width="11.66015625" style="310" customWidth="1"/>
    <col min="14086" max="14086" width="9.16015625" style="310" customWidth="1"/>
    <col min="14087" max="14087" width="5" style="310" customWidth="1"/>
    <col min="14088" max="14088" width="77.83203125" style="310" customWidth="1"/>
    <col min="14089" max="14090" width="20" style="310" customWidth="1"/>
    <col min="14091" max="14091" width="1.66796875" style="310" customWidth="1"/>
    <col min="14092" max="14336" width="9.33203125" style="310" customWidth="1"/>
    <col min="14337" max="14337" width="8.33203125" style="310" customWidth="1"/>
    <col min="14338" max="14338" width="1.66796875" style="310" customWidth="1"/>
    <col min="14339" max="14340" width="5" style="310" customWidth="1"/>
    <col min="14341" max="14341" width="11.66015625" style="310" customWidth="1"/>
    <col min="14342" max="14342" width="9.16015625" style="310" customWidth="1"/>
    <col min="14343" max="14343" width="5" style="310" customWidth="1"/>
    <col min="14344" max="14344" width="77.83203125" style="310" customWidth="1"/>
    <col min="14345" max="14346" width="20" style="310" customWidth="1"/>
    <col min="14347" max="14347" width="1.66796875" style="310" customWidth="1"/>
    <col min="14348" max="14592" width="9.33203125" style="310" customWidth="1"/>
    <col min="14593" max="14593" width="8.33203125" style="310" customWidth="1"/>
    <col min="14594" max="14594" width="1.66796875" style="310" customWidth="1"/>
    <col min="14595" max="14596" width="5" style="310" customWidth="1"/>
    <col min="14597" max="14597" width="11.66015625" style="310" customWidth="1"/>
    <col min="14598" max="14598" width="9.16015625" style="310" customWidth="1"/>
    <col min="14599" max="14599" width="5" style="310" customWidth="1"/>
    <col min="14600" max="14600" width="77.83203125" style="310" customWidth="1"/>
    <col min="14601" max="14602" width="20" style="310" customWidth="1"/>
    <col min="14603" max="14603" width="1.66796875" style="310" customWidth="1"/>
    <col min="14604" max="14848" width="9.33203125" style="310" customWidth="1"/>
    <col min="14849" max="14849" width="8.33203125" style="310" customWidth="1"/>
    <col min="14850" max="14850" width="1.66796875" style="310" customWidth="1"/>
    <col min="14851" max="14852" width="5" style="310" customWidth="1"/>
    <col min="14853" max="14853" width="11.66015625" style="310" customWidth="1"/>
    <col min="14854" max="14854" width="9.16015625" style="310" customWidth="1"/>
    <col min="14855" max="14855" width="5" style="310" customWidth="1"/>
    <col min="14856" max="14856" width="77.83203125" style="310" customWidth="1"/>
    <col min="14857" max="14858" width="20" style="310" customWidth="1"/>
    <col min="14859" max="14859" width="1.66796875" style="310" customWidth="1"/>
    <col min="14860" max="15104" width="9.33203125" style="310" customWidth="1"/>
    <col min="15105" max="15105" width="8.33203125" style="310" customWidth="1"/>
    <col min="15106" max="15106" width="1.66796875" style="310" customWidth="1"/>
    <col min="15107" max="15108" width="5" style="310" customWidth="1"/>
    <col min="15109" max="15109" width="11.66015625" style="310" customWidth="1"/>
    <col min="15110" max="15110" width="9.16015625" style="310" customWidth="1"/>
    <col min="15111" max="15111" width="5" style="310" customWidth="1"/>
    <col min="15112" max="15112" width="77.83203125" style="310" customWidth="1"/>
    <col min="15113" max="15114" width="20" style="310" customWidth="1"/>
    <col min="15115" max="15115" width="1.66796875" style="310" customWidth="1"/>
    <col min="15116" max="15360" width="9.33203125" style="310" customWidth="1"/>
    <col min="15361" max="15361" width="8.33203125" style="310" customWidth="1"/>
    <col min="15362" max="15362" width="1.66796875" style="310" customWidth="1"/>
    <col min="15363" max="15364" width="5" style="310" customWidth="1"/>
    <col min="15365" max="15365" width="11.66015625" style="310" customWidth="1"/>
    <col min="15366" max="15366" width="9.16015625" style="310" customWidth="1"/>
    <col min="15367" max="15367" width="5" style="310" customWidth="1"/>
    <col min="15368" max="15368" width="77.83203125" style="310" customWidth="1"/>
    <col min="15369" max="15370" width="20" style="310" customWidth="1"/>
    <col min="15371" max="15371" width="1.66796875" style="310" customWidth="1"/>
    <col min="15372" max="15616" width="9.33203125" style="310" customWidth="1"/>
    <col min="15617" max="15617" width="8.33203125" style="310" customWidth="1"/>
    <col min="15618" max="15618" width="1.66796875" style="310" customWidth="1"/>
    <col min="15619" max="15620" width="5" style="310" customWidth="1"/>
    <col min="15621" max="15621" width="11.66015625" style="310" customWidth="1"/>
    <col min="15622" max="15622" width="9.16015625" style="310" customWidth="1"/>
    <col min="15623" max="15623" width="5" style="310" customWidth="1"/>
    <col min="15624" max="15624" width="77.83203125" style="310" customWidth="1"/>
    <col min="15625" max="15626" width="20" style="310" customWidth="1"/>
    <col min="15627" max="15627" width="1.66796875" style="310" customWidth="1"/>
    <col min="15628" max="15872" width="9.33203125" style="310" customWidth="1"/>
    <col min="15873" max="15873" width="8.33203125" style="310" customWidth="1"/>
    <col min="15874" max="15874" width="1.66796875" style="310" customWidth="1"/>
    <col min="15875" max="15876" width="5" style="310" customWidth="1"/>
    <col min="15877" max="15877" width="11.66015625" style="310" customWidth="1"/>
    <col min="15878" max="15878" width="9.16015625" style="310" customWidth="1"/>
    <col min="15879" max="15879" width="5" style="310" customWidth="1"/>
    <col min="15880" max="15880" width="77.83203125" style="310" customWidth="1"/>
    <col min="15881" max="15882" width="20" style="310" customWidth="1"/>
    <col min="15883" max="15883" width="1.66796875" style="310" customWidth="1"/>
    <col min="15884" max="16128" width="9.33203125" style="310" customWidth="1"/>
    <col min="16129" max="16129" width="8.33203125" style="310" customWidth="1"/>
    <col min="16130" max="16130" width="1.66796875" style="310" customWidth="1"/>
    <col min="16131" max="16132" width="5" style="310" customWidth="1"/>
    <col min="16133" max="16133" width="11.66015625" style="310" customWidth="1"/>
    <col min="16134" max="16134" width="9.16015625" style="310" customWidth="1"/>
    <col min="16135" max="16135" width="5" style="310" customWidth="1"/>
    <col min="16136" max="16136" width="77.83203125" style="310" customWidth="1"/>
    <col min="16137" max="16138" width="20" style="310" customWidth="1"/>
    <col min="16139" max="16139" width="1.66796875" style="310" customWidth="1"/>
    <col min="16140" max="16384" width="9.33203125" style="310" customWidth="1"/>
  </cols>
  <sheetData>
    <row r="1" ht="37.5" customHeight="1"/>
    <row r="2" spans="2:11" ht="7.5" customHeight="1">
      <c r="B2" s="311"/>
      <c r="C2" s="312"/>
      <c r="D2" s="312"/>
      <c r="E2" s="312"/>
      <c r="F2" s="312"/>
      <c r="G2" s="312"/>
      <c r="H2" s="312"/>
      <c r="I2" s="312"/>
      <c r="J2" s="312"/>
      <c r="K2" s="313"/>
    </row>
    <row r="3" spans="2:11" s="317" customFormat="1" ht="45" customHeight="1">
      <c r="B3" s="314"/>
      <c r="C3" s="315" t="s">
        <v>3176</v>
      </c>
      <c r="D3" s="315"/>
      <c r="E3" s="315"/>
      <c r="F3" s="315"/>
      <c r="G3" s="315"/>
      <c r="H3" s="315"/>
      <c r="I3" s="315"/>
      <c r="J3" s="315"/>
      <c r="K3" s="316"/>
    </row>
    <row r="4" spans="2:11" ht="25.5" customHeight="1">
      <c r="B4" s="318"/>
      <c r="C4" s="319" t="s">
        <v>3177</v>
      </c>
      <c r="D4" s="319"/>
      <c r="E4" s="319"/>
      <c r="F4" s="319"/>
      <c r="G4" s="319"/>
      <c r="H4" s="319"/>
      <c r="I4" s="319"/>
      <c r="J4" s="319"/>
      <c r="K4" s="320"/>
    </row>
    <row r="5" spans="2:11" ht="5.25" customHeight="1">
      <c r="B5" s="318"/>
      <c r="C5" s="321"/>
      <c r="D5" s="321"/>
      <c r="E5" s="321"/>
      <c r="F5" s="321"/>
      <c r="G5" s="321"/>
      <c r="H5" s="321"/>
      <c r="I5" s="321"/>
      <c r="J5" s="321"/>
      <c r="K5" s="320"/>
    </row>
    <row r="6" spans="2:11" ht="15" customHeight="1">
      <c r="B6" s="318"/>
      <c r="C6" s="322" t="s">
        <v>3178</v>
      </c>
      <c r="D6" s="322"/>
      <c r="E6" s="322"/>
      <c r="F6" s="322"/>
      <c r="G6" s="322"/>
      <c r="H6" s="322"/>
      <c r="I6" s="322"/>
      <c r="J6" s="322"/>
      <c r="K6" s="320"/>
    </row>
    <row r="7" spans="2:11" ht="15" customHeight="1">
      <c r="B7" s="323"/>
      <c r="C7" s="322" t="s">
        <v>3179</v>
      </c>
      <c r="D7" s="322"/>
      <c r="E7" s="322"/>
      <c r="F7" s="322"/>
      <c r="G7" s="322"/>
      <c r="H7" s="322"/>
      <c r="I7" s="322"/>
      <c r="J7" s="322"/>
      <c r="K7" s="320"/>
    </row>
    <row r="8" spans="2:11" ht="12.75" customHeight="1">
      <c r="B8" s="323"/>
      <c r="C8" s="324"/>
      <c r="D8" s="324"/>
      <c r="E8" s="324"/>
      <c r="F8" s="324"/>
      <c r="G8" s="324"/>
      <c r="H8" s="324"/>
      <c r="I8" s="324"/>
      <c r="J8" s="324"/>
      <c r="K8" s="320"/>
    </row>
    <row r="9" spans="2:11" ht="15" customHeight="1">
      <c r="B9" s="323"/>
      <c r="C9" s="322" t="s">
        <v>3180</v>
      </c>
      <c r="D9" s="322"/>
      <c r="E9" s="322"/>
      <c r="F9" s="322"/>
      <c r="G9" s="322"/>
      <c r="H9" s="322"/>
      <c r="I9" s="322"/>
      <c r="J9" s="322"/>
      <c r="K9" s="320"/>
    </row>
    <row r="10" spans="2:11" ht="15" customHeight="1">
      <c r="B10" s="323"/>
      <c r="C10" s="324"/>
      <c r="D10" s="322" t="s">
        <v>3181</v>
      </c>
      <c r="E10" s="322"/>
      <c r="F10" s="322"/>
      <c r="G10" s="322"/>
      <c r="H10" s="322"/>
      <c r="I10" s="322"/>
      <c r="J10" s="322"/>
      <c r="K10" s="320"/>
    </row>
    <row r="11" spans="2:11" ht="15" customHeight="1">
      <c r="B11" s="323"/>
      <c r="C11" s="325"/>
      <c r="D11" s="322" t="s">
        <v>3182</v>
      </c>
      <c r="E11" s="322"/>
      <c r="F11" s="322"/>
      <c r="G11" s="322"/>
      <c r="H11" s="322"/>
      <c r="I11" s="322"/>
      <c r="J11" s="322"/>
      <c r="K11" s="320"/>
    </row>
    <row r="12" spans="2:11" ht="12.75" customHeight="1">
      <c r="B12" s="323"/>
      <c r="C12" s="325"/>
      <c r="D12" s="325"/>
      <c r="E12" s="325"/>
      <c r="F12" s="325"/>
      <c r="G12" s="325"/>
      <c r="H12" s="325"/>
      <c r="I12" s="325"/>
      <c r="J12" s="325"/>
      <c r="K12" s="320"/>
    </row>
    <row r="13" spans="2:11" ht="15" customHeight="1">
      <c r="B13" s="323"/>
      <c r="C13" s="325"/>
      <c r="D13" s="322" t="s">
        <v>3183</v>
      </c>
      <c r="E13" s="322"/>
      <c r="F13" s="322"/>
      <c r="G13" s="322"/>
      <c r="H13" s="322"/>
      <c r="I13" s="322"/>
      <c r="J13" s="322"/>
      <c r="K13" s="320"/>
    </row>
    <row r="14" spans="2:11" ht="15" customHeight="1">
      <c r="B14" s="323"/>
      <c r="C14" s="325"/>
      <c r="D14" s="322" t="s">
        <v>3184</v>
      </c>
      <c r="E14" s="322"/>
      <c r="F14" s="322"/>
      <c r="G14" s="322"/>
      <c r="H14" s="322"/>
      <c r="I14" s="322"/>
      <c r="J14" s="322"/>
      <c r="K14" s="320"/>
    </row>
    <row r="15" spans="2:11" ht="15" customHeight="1">
      <c r="B15" s="323"/>
      <c r="C15" s="325"/>
      <c r="D15" s="322" t="s">
        <v>3185</v>
      </c>
      <c r="E15" s="322"/>
      <c r="F15" s="322"/>
      <c r="G15" s="322"/>
      <c r="H15" s="322"/>
      <c r="I15" s="322"/>
      <c r="J15" s="322"/>
      <c r="K15" s="320"/>
    </row>
    <row r="16" spans="2:11" ht="15" customHeight="1">
      <c r="B16" s="323"/>
      <c r="C16" s="325"/>
      <c r="D16" s="325"/>
      <c r="E16" s="326" t="s">
        <v>79</v>
      </c>
      <c r="F16" s="322" t="s">
        <v>3186</v>
      </c>
      <c r="G16" s="322"/>
      <c r="H16" s="322"/>
      <c r="I16" s="322"/>
      <c r="J16" s="322"/>
      <c r="K16" s="320"/>
    </row>
    <row r="17" spans="2:11" ht="15" customHeight="1">
      <c r="B17" s="323"/>
      <c r="C17" s="325"/>
      <c r="D17" s="325"/>
      <c r="E17" s="326" t="s">
        <v>3187</v>
      </c>
      <c r="F17" s="322" t="s">
        <v>3188</v>
      </c>
      <c r="G17" s="322"/>
      <c r="H17" s="322"/>
      <c r="I17" s="322"/>
      <c r="J17" s="322"/>
      <c r="K17" s="320"/>
    </row>
    <row r="18" spans="2:11" ht="15" customHeight="1">
      <c r="B18" s="323"/>
      <c r="C18" s="325"/>
      <c r="D18" s="325"/>
      <c r="E18" s="326" t="s">
        <v>3189</v>
      </c>
      <c r="F18" s="322" t="s">
        <v>3190</v>
      </c>
      <c r="G18" s="322"/>
      <c r="H18" s="322"/>
      <c r="I18" s="322"/>
      <c r="J18" s="322"/>
      <c r="K18" s="320"/>
    </row>
    <row r="19" spans="2:11" ht="15" customHeight="1">
      <c r="B19" s="323"/>
      <c r="C19" s="325"/>
      <c r="D19" s="325"/>
      <c r="E19" s="326" t="s">
        <v>97</v>
      </c>
      <c r="F19" s="322" t="s">
        <v>3191</v>
      </c>
      <c r="G19" s="322"/>
      <c r="H19" s="322"/>
      <c r="I19" s="322"/>
      <c r="J19" s="322"/>
      <c r="K19" s="320"/>
    </row>
    <row r="20" spans="2:11" ht="15" customHeight="1">
      <c r="B20" s="323"/>
      <c r="C20" s="325"/>
      <c r="D20" s="325"/>
      <c r="E20" s="326" t="s">
        <v>3192</v>
      </c>
      <c r="F20" s="322" t="s">
        <v>3193</v>
      </c>
      <c r="G20" s="322"/>
      <c r="H20" s="322"/>
      <c r="I20" s="322"/>
      <c r="J20" s="322"/>
      <c r="K20" s="320"/>
    </row>
    <row r="21" spans="2:11" ht="15" customHeight="1">
      <c r="B21" s="323"/>
      <c r="C21" s="325"/>
      <c r="D21" s="325"/>
      <c r="E21" s="326" t="s">
        <v>84</v>
      </c>
      <c r="F21" s="322" t="s">
        <v>3194</v>
      </c>
      <c r="G21" s="322"/>
      <c r="H21" s="322"/>
      <c r="I21" s="322"/>
      <c r="J21" s="322"/>
      <c r="K21" s="320"/>
    </row>
    <row r="22" spans="2:11" ht="12.75" customHeight="1">
      <c r="B22" s="323"/>
      <c r="C22" s="325"/>
      <c r="D22" s="325"/>
      <c r="E22" s="325"/>
      <c r="F22" s="325"/>
      <c r="G22" s="325"/>
      <c r="H22" s="325"/>
      <c r="I22" s="325"/>
      <c r="J22" s="325"/>
      <c r="K22" s="320"/>
    </row>
    <row r="23" spans="2:11" ht="15" customHeight="1">
      <c r="B23" s="323"/>
      <c r="C23" s="322" t="s">
        <v>3195</v>
      </c>
      <c r="D23" s="322"/>
      <c r="E23" s="322"/>
      <c r="F23" s="322"/>
      <c r="G23" s="322"/>
      <c r="H23" s="322"/>
      <c r="I23" s="322"/>
      <c r="J23" s="322"/>
      <c r="K23" s="320"/>
    </row>
    <row r="24" spans="2:11" ht="15" customHeight="1">
      <c r="B24" s="323"/>
      <c r="C24" s="322" t="s">
        <v>3196</v>
      </c>
      <c r="D24" s="322"/>
      <c r="E24" s="322"/>
      <c r="F24" s="322"/>
      <c r="G24" s="322"/>
      <c r="H24" s="322"/>
      <c r="I24" s="322"/>
      <c r="J24" s="322"/>
      <c r="K24" s="320"/>
    </row>
    <row r="25" spans="2:11" ht="15" customHeight="1">
      <c r="B25" s="323"/>
      <c r="C25" s="324"/>
      <c r="D25" s="322" t="s">
        <v>3197</v>
      </c>
      <c r="E25" s="322"/>
      <c r="F25" s="322"/>
      <c r="G25" s="322"/>
      <c r="H25" s="322"/>
      <c r="I25" s="322"/>
      <c r="J25" s="322"/>
      <c r="K25" s="320"/>
    </row>
    <row r="26" spans="2:11" ht="15" customHeight="1">
      <c r="B26" s="323"/>
      <c r="C26" s="325"/>
      <c r="D26" s="322" t="s">
        <v>3198</v>
      </c>
      <c r="E26" s="322"/>
      <c r="F26" s="322"/>
      <c r="G26" s="322"/>
      <c r="H26" s="322"/>
      <c r="I26" s="322"/>
      <c r="J26" s="322"/>
      <c r="K26" s="320"/>
    </row>
    <row r="27" spans="2:11" ht="12.75" customHeight="1">
      <c r="B27" s="323"/>
      <c r="C27" s="325"/>
      <c r="D27" s="325"/>
      <c r="E27" s="325"/>
      <c r="F27" s="325"/>
      <c r="G27" s="325"/>
      <c r="H27" s="325"/>
      <c r="I27" s="325"/>
      <c r="J27" s="325"/>
      <c r="K27" s="320"/>
    </row>
    <row r="28" spans="2:11" ht="15" customHeight="1">
      <c r="B28" s="323"/>
      <c r="C28" s="325"/>
      <c r="D28" s="322" t="s">
        <v>3199</v>
      </c>
      <c r="E28" s="322"/>
      <c r="F28" s="322"/>
      <c r="G28" s="322"/>
      <c r="H28" s="322"/>
      <c r="I28" s="322"/>
      <c r="J28" s="322"/>
      <c r="K28" s="320"/>
    </row>
    <row r="29" spans="2:11" ht="15" customHeight="1">
      <c r="B29" s="323"/>
      <c r="C29" s="325"/>
      <c r="D29" s="322" t="s">
        <v>3200</v>
      </c>
      <c r="E29" s="322"/>
      <c r="F29" s="322"/>
      <c r="G29" s="322"/>
      <c r="H29" s="322"/>
      <c r="I29" s="322"/>
      <c r="J29" s="322"/>
      <c r="K29" s="320"/>
    </row>
    <row r="30" spans="2:11" ht="12.75" customHeight="1">
      <c r="B30" s="323"/>
      <c r="C30" s="325"/>
      <c r="D30" s="325"/>
      <c r="E30" s="325"/>
      <c r="F30" s="325"/>
      <c r="G30" s="325"/>
      <c r="H30" s="325"/>
      <c r="I30" s="325"/>
      <c r="J30" s="325"/>
      <c r="K30" s="320"/>
    </row>
    <row r="31" spans="2:11" ht="15" customHeight="1">
      <c r="B31" s="323"/>
      <c r="C31" s="325"/>
      <c r="D31" s="322" t="s">
        <v>3201</v>
      </c>
      <c r="E31" s="322"/>
      <c r="F31" s="322"/>
      <c r="G31" s="322"/>
      <c r="H31" s="322"/>
      <c r="I31" s="322"/>
      <c r="J31" s="322"/>
      <c r="K31" s="320"/>
    </row>
    <row r="32" spans="2:11" ht="15" customHeight="1">
      <c r="B32" s="323"/>
      <c r="C32" s="325"/>
      <c r="D32" s="322" t="s">
        <v>3202</v>
      </c>
      <c r="E32" s="322"/>
      <c r="F32" s="322"/>
      <c r="G32" s="322"/>
      <c r="H32" s="322"/>
      <c r="I32" s="322"/>
      <c r="J32" s="322"/>
      <c r="K32" s="320"/>
    </row>
    <row r="33" spans="2:11" ht="15" customHeight="1">
      <c r="B33" s="323"/>
      <c r="C33" s="325"/>
      <c r="D33" s="322" t="s">
        <v>3203</v>
      </c>
      <c r="E33" s="322"/>
      <c r="F33" s="322"/>
      <c r="G33" s="322"/>
      <c r="H33" s="322"/>
      <c r="I33" s="322"/>
      <c r="J33" s="322"/>
      <c r="K33" s="320"/>
    </row>
    <row r="34" spans="2:11" ht="15" customHeight="1">
      <c r="B34" s="323"/>
      <c r="C34" s="325"/>
      <c r="D34" s="324"/>
      <c r="E34" s="327" t="s">
        <v>144</v>
      </c>
      <c r="F34" s="324"/>
      <c r="G34" s="322" t="s">
        <v>3204</v>
      </c>
      <c r="H34" s="322"/>
      <c r="I34" s="322"/>
      <c r="J34" s="322"/>
      <c r="K34" s="320"/>
    </row>
    <row r="35" spans="2:11" ht="30.75" customHeight="1">
      <c r="B35" s="323"/>
      <c r="C35" s="325"/>
      <c r="D35" s="324"/>
      <c r="E35" s="327" t="s">
        <v>3205</v>
      </c>
      <c r="F35" s="324"/>
      <c r="G35" s="322" t="s">
        <v>3206</v>
      </c>
      <c r="H35" s="322"/>
      <c r="I35" s="322"/>
      <c r="J35" s="322"/>
      <c r="K35" s="320"/>
    </row>
    <row r="36" spans="2:11" ht="15" customHeight="1">
      <c r="B36" s="323"/>
      <c r="C36" s="325"/>
      <c r="D36" s="324"/>
      <c r="E36" s="327" t="s">
        <v>54</v>
      </c>
      <c r="F36" s="324"/>
      <c r="G36" s="322" t="s">
        <v>3207</v>
      </c>
      <c r="H36" s="322"/>
      <c r="I36" s="322"/>
      <c r="J36" s="322"/>
      <c r="K36" s="320"/>
    </row>
    <row r="37" spans="2:11" ht="15" customHeight="1">
      <c r="B37" s="323"/>
      <c r="C37" s="325"/>
      <c r="D37" s="324"/>
      <c r="E37" s="327" t="s">
        <v>145</v>
      </c>
      <c r="F37" s="324"/>
      <c r="G37" s="322" t="s">
        <v>3208</v>
      </c>
      <c r="H37" s="322"/>
      <c r="I37" s="322"/>
      <c r="J37" s="322"/>
      <c r="K37" s="320"/>
    </row>
    <row r="38" spans="2:11" ht="15" customHeight="1">
      <c r="B38" s="323"/>
      <c r="C38" s="325"/>
      <c r="D38" s="324"/>
      <c r="E38" s="327" t="s">
        <v>146</v>
      </c>
      <c r="F38" s="324"/>
      <c r="G38" s="322" t="s">
        <v>3209</v>
      </c>
      <c r="H38" s="322"/>
      <c r="I38" s="322"/>
      <c r="J38" s="322"/>
      <c r="K38" s="320"/>
    </row>
    <row r="39" spans="2:11" ht="15" customHeight="1">
      <c r="B39" s="323"/>
      <c r="C39" s="325"/>
      <c r="D39" s="324"/>
      <c r="E39" s="327" t="s">
        <v>147</v>
      </c>
      <c r="F39" s="324"/>
      <c r="G39" s="322" t="s">
        <v>3210</v>
      </c>
      <c r="H39" s="322"/>
      <c r="I39" s="322"/>
      <c r="J39" s="322"/>
      <c r="K39" s="320"/>
    </row>
    <row r="40" spans="2:11" ht="15" customHeight="1">
      <c r="B40" s="323"/>
      <c r="C40" s="325"/>
      <c r="D40" s="324"/>
      <c r="E40" s="327" t="s">
        <v>3211</v>
      </c>
      <c r="F40" s="324"/>
      <c r="G40" s="322" t="s">
        <v>3212</v>
      </c>
      <c r="H40" s="322"/>
      <c r="I40" s="322"/>
      <c r="J40" s="322"/>
      <c r="K40" s="320"/>
    </row>
    <row r="41" spans="2:11" ht="15" customHeight="1">
      <c r="B41" s="323"/>
      <c r="C41" s="325"/>
      <c r="D41" s="324"/>
      <c r="E41" s="327"/>
      <c r="F41" s="324"/>
      <c r="G41" s="322" t="s">
        <v>3213</v>
      </c>
      <c r="H41" s="322"/>
      <c r="I41" s="322"/>
      <c r="J41" s="322"/>
      <c r="K41" s="320"/>
    </row>
    <row r="42" spans="2:11" ht="15" customHeight="1">
      <c r="B42" s="323"/>
      <c r="C42" s="325"/>
      <c r="D42" s="324"/>
      <c r="E42" s="327" t="s">
        <v>3214</v>
      </c>
      <c r="F42" s="324"/>
      <c r="G42" s="322" t="s">
        <v>3215</v>
      </c>
      <c r="H42" s="322"/>
      <c r="I42" s="322"/>
      <c r="J42" s="322"/>
      <c r="K42" s="320"/>
    </row>
    <row r="43" spans="2:11" ht="15" customHeight="1">
      <c r="B43" s="323"/>
      <c r="C43" s="325"/>
      <c r="D43" s="324"/>
      <c r="E43" s="327" t="s">
        <v>149</v>
      </c>
      <c r="F43" s="324"/>
      <c r="G43" s="322" t="s">
        <v>3216</v>
      </c>
      <c r="H43" s="322"/>
      <c r="I43" s="322"/>
      <c r="J43" s="322"/>
      <c r="K43" s="320"/>
    </row>
    <row r="44" spans="2:11" ht="12.75" customHeight="1">
      <c r="B44" s="323"/>
      <c r="C44" s="325"/>
      <c r="D44" s="324"/>
      <c r="E44" s="324"/>
      <c r="F44" s="324"/>
      <c r="G44" s="324"/>
      <c r="H44" s="324"/>
      <c r="I44" s="324"/>
      <c r="J44" s="324"/>
      <c r="K44" s="320"/>
    </row>
    <row r="45" spans="2:11" ht="15" customHeight="1">
      <c r="B45" s="323"/>
      <c r="C45" s="325"/>
      <c r="D45" s="322" t="s">
        <v>3217</v>
      </c>
      <c r="E45" s="322"/>
      <c r="F45" s="322"/>
      <c r="G45" s="322"/>
      <c r="H45" s="322"/>
      <c r="I45" s="322"/>
      <c r="J45" s="322"/>
      <c r="K45" s="320"/>
    </row>
    <row r="46" spans="2:11" ht="15" customHeight="1">
      <c r="B46" s="323"/>
      <c r="C46" s="325"/>
      <c r="D46" s="325"/>
      <c r="E46" s="322" t="s">
        <v>3218</v>
      </c>
      <c r="F46" s="322"/>
      <c r="G46" s="322"/>
      <c r="H46" s="322"/>
      <c r="I46" s="322"/>
      <c r="J46" s="322"/>
      <c r="K46" s="320"/>
    </row>
    <row r="47" spans="2:11" ht="15" customHeight="1">
      <c r="B47" s="323"/>
      <c r="C47" s="325"/>
      <c r="D47" s="325"/>
      <c r="E47" s="322" t="s">
        <v>3219</v>
      </c>
      <c r="F47" s="322"/>
      <c r="G47" s="322"/>
      <c r="H47" s="322"/>
      <c r="I47" s="322"/>
      <c r="J47" s="322"/>
      <c r="K47" s="320"/>
    </row>
    <row r="48" spans="2:11" ht="15" customHeight="1">
      <c r="B48" s="323"/>
      <c r="C48" s="325"/>
      <c r="D48" s="325"/>
      <c r="E48" s="322" t="s">
        <v>3220</v>
      </c>
      <c r="F48" s="322"/>
      <c r="G48" s="322"/>
      <c r="H48" s="322"/>
      <c r="I48" s="322"/>
      <c r="J48" s="322"/>
      <c r="K48" s="320"/>
    </row>
    <row r="49" spans="2:11" ht="15" customHeight="1">
      <c r="B49" s="323"/>
      <c r="C49" s="325"/>
      <c r="D49" s="322" t="s">
        <v>3221</v>
      </c>
      <c r="E49" s="322"/>
      <c r="F49" s="322"/>
      <c r="G49" s="322"/>
      <c r="H49" s="322"/>
      <c r="I49" s="322"/>
      <c r="J49" s="322"/>
      <c r="K49" s="320"/>
    </row>
    <row r="50" spans="2:11" ht="25.5" customHeight="1">
      <c r="B50" s="318"/>
      <c r="C50" s="319" t="s">
        <v>3222</v>
      </c>
      <c r="D50" s="319"/>
      <c r="E50" s="319"/>
      <c r="F50" s="319"/>
      <c r="G50" s="319"/>
      <c r="H50" s="319"/>
      <c r="I50" s="319"/>
      <c r="J50" s="319"/>
      <c r="K50" s="320"/>
    </row>
    <row r="51" spans="2:11" ht="5.25" customHeight="1">
      <c r="B51" s="318"/>
      <c r="C51" s="321"/>
      <c r="D51" s="321"/>
      <c r="E51" s="321"/>
      <c r="F51" s="321"/>
      <c r="G51" s="321"/>
      <c r="H51" s="321"/>
      <c r="I51" s="321"/>
      <c r="J51" s="321"/>
      <c r="K51" s="320"/>
    </row>
    <row r="52" spans="2:11" ht="15" customHeight="1">
      <c r="B52" s="318"/>
      <c r="C52" s="322" t="s">
        <v>3223</v>
      </c>
      <c r="D52" s="322"/>
      <c r="E52" s="322"/>
      <c r="F52" s="322"/>
      <c r="G52" s="322"/>
      <c r="H52" s="322"/>
      <c r="I52" s="322"/>
      <c r="J52" s="322"/>
      <c r="K52" s="320"/>
    </row>
    <row r="53" spans="2:11" ht="15" customHeight="1">
      <c r="B53" s="318"/>
      <c r="C53" s="322" t="s">
        <v>3224</v>
      </c>
      <c r="D53" s="322"/>
      <c r="E53" s="322"/>
      <c r="F53" s="322"/>
      <c r="G53" s="322"/>
      <c r="H53" s="322"/>
      <c r="I53" s="322"/>
      <c r="J53" s="322"/>
      <c r="K53" s="320"/>
    </row>
    <row r="54" spans="2:11" ht="12.75" customHeight="1">
      <c r="B54" s="318"/>
      <c r="C54" s="324"/>
      <c r="D54" s="324"/>
      <c r="E54" s="324"/>
      <c r="F54" s="324"/>
      <c r="G54" s="324"/>
      <c r="H54" s="324"/>
      <c r="I54" s="324"/>
      <c r="J54" s="324"/>
      <c r="K54" s="320"/>
    </row>
    <row r="55" spans="2:11" ht="15" customHeight="1">
      <c r="B55" s="318"/>
      <c r="C55" s="322" t="s">
        <v>3225</v>
      </c>
      <c r="D55" s="322"/>
      <c r="E55" s="322"/>
      <c r="F55" s="322"/>
      <c r="G55" s="322"/>
      <c r="H55" s="322"/>
      <c r="I55" s="322"/>
      <c r="J55" s="322"/>
      <c r="K55" s="320"/>
    </row>
    <row r="56" spans="2:11" ht="15" customHeight="1">
      <c r="B56" s="318"/>
      <c r="C56" s="325"/>
      <c r="D56" s="322" t="s">
        <v>3226</v>
      </c>
      <c r="E56" s="322"/>
      <c r="F56" s="322"/>
      <c r="G56" s="322"/>
      <c r="H56" s="322"/>
      <c r="I56" s="322"/>
      <c r="J56" s="322"/>
      <c r="K56" s="320"/>
    </row>
    <row r="57" spans="2:11" ht="15" customHeight="1">
      <c r="B57" s="318"/>
      <c r="C57" s="325"/>
      <c r="D57" s="322" t="s">
        <v>3227</v>
      </c>
      <c r="E57" s="322"/>
      <c r="F57" s="322"/>
      <c r="G57" s="322"/>
      <c r="H57" s="322"/>
      <c r="I57" s="322"/>
      <c r="J57" s="322"/>
      <c r="K57" s="320"/>
    </row>
    <row r="58" spans="2:11" ht="15" customHeight="1">
      <c r="B58" s="318"/>
      <c r="C58" s="325"/>
      <c r="D58" s="322" t="s">
        <v>3228</v>
      </c>
      <c r="E58" s="322"/>
      <c r="F58" s="322"/>
      <c r="G58" s="322"/>
      <c r="H58" s="322"/>
      <c r="I58" s="322"/>
      <c r="J58" s="322"/>
      <c r="K58" s="320"/>
    </row>
    <row r="59" spans="2:11" ht="15" customHeight="1">
      <c r="B59" s="318"/>
      <c r="C59" s="325"/>
      <c r="D59" s="322" t="s">
        <v>3229</v>
      </c>
      <c r="E59" s="322"/>
      <c r="F59" s="322"/>
      <c r="G59" s="322"/>
      <c r="H59" s="322"/>
      <c r="I59" s="322"/>
      <c r="J59" s="322"/>
      <c r="K59" s="320"/>
    </row>
    <row r="60" spans="2:11" ht="15" customHeight="1">
      <c r="B60" s="318"/>
      <c r="C60" s="325"/>
      <c r="D60" s="328" t="s">
        <v>3230</v>
      </c>
      <c r="E60" s="328"/>
      <c r="F60" s="328"/>
      <c r="G60" s="328"/>
      <c r="H60" s="328"/>
      <c r="I60" s="328"/>
      <c r="J60" s="328"/>
      <c r="K60" s="320"/>
    </row>
    <row r="61" spans="2:11" ht="15" customHeight="1">
      <c r="B61" s="318"/>
      <c r="C61" s="325"/>
      <c r="D61" s="322" t="s">
        <v>3231</v>
      </c>
      <c r="E61" s="322"/>
      <c r="F61" s="322"/>
      <c r="G61" s="322"/>
      <c r="H61" s="322"/>
      <c r="I61" s="322"/>
      <c r="J61" s="322"/>
      <c r="K61" s="320"/>
    </row>
    <row r="62" spans="2:11" ht="12.75" customHeight="1">
      <c r="B62" s="318"/>
      <c r="C62" s="325"/>
      <c r="D62" s="325"/>
      <c r="E62" s="329"/>
      <c r="F62" s="325"/>
      <c r="G62" s="325"/>
      <c r="H62" s="325"/>
      <c r="I62" s="325"/>
      <c r="J62" s="325"/>
      <c r="K62" s="320"/>
    </row>
    <row r="63" spans="2:11" ht="15" customHeight="1">
      <c r="B63" s="318"/>
      <c r="C63" s="325"/>
      <c r="D63" s="322" t="s">
        <v>3232</v>
      </c>
      <c r="E63" s="322"/>
      <c r="F63" s="322"/>
      <c r="G63" s="322"/>
      <c r="H63" s="322"/>
      <c r="I63" s="322"/>
      <c r="J63" s="322"/>
      <c r="K63" s="320"/>
    </row>
    <row r="64" spans="2:11" ht="15" customHeight="1">
      <c r="B64" s="318"/>
      <c r="C64" s="325"/>
      <c r="D64" s="328" t="s">
        <v>3233</v>
      </c>
      <c r="E64" s="328"/>
      <c r="F64" s="328"/>
      <c r="G64" s="328"/>
      <c r="H64" s="328"/>
      <c r="I64" s="328"/>
      <c r="J64" s="328"/>
      <c r="K64" s="320"/>
    </row>
    <row r="65" spans="2:11" ht="15" customHeight="1">
      <c r="B65" s="318"/>
      <c r="C65" s="325"/>
      <c r="D65" s="322" t="s">
        <v>3234</v>
      </c>
      <c r="E65" s="322"/>
      <c r="F65" s="322"/>
      <c r="G65" s="322"/>
      <c r="H65" s="322"/>
      <c r="I65" s="322"/>
      <c r="J65" s="322"/>
      <c r="K65" s="320"/>
    </row>
    <row r="66" spans="2:11" ht="15" customHeight="1">
      <c r="B66" s="318"/>
      <c r="C66" s="325"/>
      <c r="D66" s="322" t="s">
        <v>3235</v>
      </c>
      <c r="E66" s="322"/>
      <c r="F66" s="322"/>
      <c r="G66" s="322"/>
      <c r="H66" s="322"/>
      <c r="I66" s="322"/>
      <c r="J66" s="322"/>
      <c r="K66" s="320"/>
    </row>
    <row r="67" spans="2:11" ht="15" customHeight="1">
      <c r="B67" s="318"/>
      <c r="C67" s="325"/>
      <c r="D67" s="322" t="s">
        <v>3236</v>
      </c>
      <c r="E67" s="322"/>
      <c r="F67" s="322"/>
      <c r="G67" s="322"/>
      <c r="H67" s="322"/>
      <c r="I67" s="322"/>
      <c r="J67" s="322"/>
      <c r="K67" s="320"/>
    </row>
    <row r="68" spans="2:11" ht="15" customHeight="1">
      <c r="B68" s="318"/>
      <c r="C68" s="325"/>
      <c r="D68" s="322" t="s">
        <v>3237</v>
      </c>
      <c r="E68" s="322"/>
      <c r="F68" s="322"/>
      <c r="G68" s="322"/>
      <c r="H68" s="322"/>
      <c r="I68" s="322"/>
      <c r="J68" s="322"/>
      <c r="K68" s="320"/>
    </row>
    <row r="69" spans="2:11" ht="12.75" customHeight="1">
      <c r="B69" s="330"/>
      <c r="C69" s="331"/>
      <c r="D69" s="331"/>
      <c r="E69" s="331"/>
      <c r="F69" s="331"/>
      <c r="G69" s="331"/>
      <c r="H69" s="331"/>
      <c r="I69" s="331"/>
      <c r="J69" s="331"/>
      <c r="K69" s="332"/>
    </row>
    <row r="70" spans="2:11" ht="18.75" customHeight="1">
      <c r="B70" s="333"/>
      <c r="C70" s="333"/>
      <c r="D70" s="333"/>
      <c r="E70" s="333"/>
      <c r="F70" s="333"/>
      <c r="G70" s="333"/>
      <c r="H70" s="333"/>
      <c r="I70" s="333"/>
      <c r="J70" s="333"/>
      <c r="K70" s="334"/>
    </row>
    <row r="71" spans="2:11" ht="18.75" customHeight="1">
      <c r="B71" s="334"/>
      <c r="C71" s="334"/>
      <c r="D71" s="334"/>
      <c r="E71" s="334"/>
      <c r="F71" s="334"/>
      <c r="G71" s="334"/>
      <c r="H71" s="334"/>
      <c r="I71" s="334"/>
      <c r="J71" s="334"/>
      <c r="K71" s="334"/>
    </row>
    <row r="72" spans="2:11" ht="7.5" customHeight="1">
      <c r="B72" s="335"/>
      <c r="C72" s="336"/>
      <c r="D72" s="336"/>
      <c r="E72" s="336"/>
      <c r="F72" s="336"/>
      <c r="G72" s="336"/>
      <c r="H72" s="336"/>
      <c r="I72" s="336"/>
      <c r="J72" s="336"/>
      <c r="K72" s="337"/>
    </row>
    <row r="73" spans="2:11" ht="45" customHeight="1">
      <c r="B73" s="338"/>
      <c r="C73" s="339" t="s">
        <v>3175</v>
      </c>
      <c r="D73" s="339"/>
      <c r="E73" s="339"/>
      <c r="F73" s="339"/>
      <c r="G73" s="339"/>
      <c r="H73" s="339"/>
      <c r="I73" s="339"/>
      <c r="J73" s="339"/>
      <c r="K73" s="340"/>
    </row>
    <row r="74" spans="2:11" ht="17.25" customHeight="1">
      <c r="B74" s="338"/>
      <c r="C74" s="341" t="s">
        <v>3238</v>
      </c>
      <c r="D74" s="341"/>
      <c r="E74" s="341"/>
      <c r="F74" s="341" t="s">
        <v>3239</v>
      </c>
      <c r="G74" s="342"/>
      <c r="H74" s="341" t="s">
        <v>145</v>
      </c>
      <c r="I74" s="341" t="s">
        <v>58</v>
      </c>
      <c r="J74" s="341" t="s">
        <v>3240</v>
      </c>
      <c r="K74" s="340"/>
    </row>
    <row r="75" spans="2:11" ht="17.25" customHeight="1">
      <c r="B75" s="338"/>
      <c r="C75" s="343" t="s">
        <v>3241</v>
      </c>
      <c r="D75" s="343"/>
      <c r="E75" s="343"/>
      <c r="F75" s="344" t="s">
        <v>3242</v>
      </c>
      <c r="G75" s="345"/>
      <c r="H75" s="343"/>
      <c r="I75" s="343"/>
      <c r="J75" s="343" t="s">
        <v>3243</v>
      </c>
      <c r="K75" s="340"/>
    </row>
    <row r="76" spans="2:11" ht="5.25" customHeight="1">
      <c r="B76" s="338"/>
      <c r="C76" s="346"/>
      <c r="D76" s="346"/>
      <c r="E76" s="346"/>
      <c r="F76" s="346"/>
      <c r="G76" s="347"/>
      <c r="H76" s="346"/>
      <c r="I76" s="346"/>
      <c r="J76" s="346"/>
      <c r="K76" s="340"/>
    </row>
    <row r="77" spans="2:11" ht="15" customHeight="1">
      <c r="B77" s="338"/>
      <c r="C77" s="327" t="s">
        <v>54</v>
      </c>
      <c r="D77" s="346"/>
      <c r="E77" s="346"/>
      <c r="F77" s="348" t="s">
        <v>3244</v>
      </c>
      <c r="G77" s="347"/>
      <c r="H77" s="327" t="s">
        <v>3245</v>
      </c>
      <c r="I77" s="327" t="s">
        <v>3246</v>
      </c>
      <c r="J77" s="327">
        <v>20</v>
      </c>
      <c r="K77" s="340"/>
    </row>
    <row r="78" spans="2:11" ht="15" customHeight="1">
      <c r="B78" s="338"/>
      <c r="C78" s="327" t="s">
        <v>3247</v>
      </c>
      <c r="D78" s="327"/>
      <c r="E78" s="327"/>
      <c r="F78" s="348" t="s">
        <v>3244</v>
      </c>
      <c r="G78" s="347"/>
      <c r="H78" s="327" t="s">
        <v>3248</v>
      </c>
      <c r="I78" s="327" t="s">
        <v>3246</v>
      </c>
      <c r="J78" s="327">
        <v>120</v>
      </c>
      <c r="K78" s="340"/>
    </row>
    <row r="79" spans="2:11" ht="15" customHeight="1">
      <c r="B79" s="349"/>
      <c r="C79" s="327" t="s">
        <v>3249</v>
      </c>
      <c r="D79" s="327"/>
      <c r="E79" s="327"/>
      <c r="F79" s="348" t="s">
        <v>3250</v>
      </c>
      <c r="G79" s="347"/>
      <c r="H79" s="327" t="s">
        <v>3251</v>
      </c>
      <c r="I79" s="327" t="s">
        <v>3246</v>
      </c>
      <c r="J79" s="327">
        <v>50</v>
      </c>
      <c r="K79" s="340"/>
    </row>
    <row r="80" spans="2:11" ht="15" customHeight="1">
      <c r="B80" s="349"/>
      <c r="C80" s="327" t="s">
        <v>3252</v>
      </c>
      <c r="D80" s="327"/>
      <c r="E80" s="327"/>
      <c r="F80" s="348" t="s">
        <v>3244</v>
      </c>
      <c r="G80" s="347"/>
      <c r="H80" s="327" t="s">
        <v>3253</v>
      </c>
      <c r="I80" s="327" t="s">
        <v>3254</v>
      </c>
      <c r="J80" s="327"/>
      <c r="K80" s="340"/>
    </row>
    <row r="81" spans="2:11" ht="15" customHeight="1">
      <c r="B81" s="349"/>
      <c r="C81" s="350" t="s">
        <v>3255</v>
      </c>
      <c r="D81" s="350"/>
      <c r="E81" s="350"/>
      <c r="F81" s="351" t="s">
        <v>3250</v>
      </c>
      <c r="G81" s="350"/>
      <c r="H81" s="350" t="s">
        <v>3256</v>
      </c>
      <c r="I81" s="350" t="s">
        <v>3246</v>
      </c>
      <c r="J81" s="350">
        <v>15</v>
      </c>
      <c r="K81" s="340"/>
    </row>
    <row r="82" spans="2:11" ht="15" customHeight="1">
      <c r="B82" s="349"/>
      <c r="C82" s="350" t="s">
        <v>3257</v>
      </c>
      <c r="D82" s="350"/>
      <c r="E82" s="350"/>
      <c r="F82" s="351" t="s">
        <v>3250</v>
      </c>
      <c r="G82" s="350"/>
      <c r="H82" s="350" t="s">
        <v>3258</v>
      </c>
      <c r="I82" s="350" t="s">
        <v>3246</v>
      </c>
      <c r="J82" s="350">
        <v>15</v>
      </c>
      <c r="K82" s="340"/>
    </row>
    <row r="83" spans="2:11" ht="15" customHeight="1">
      <c r="B83" s="349"/>
      <c r="C83" s="350" t="s">
        <v>3259</v>
      </c>
      <c r="D83" s="350"/>
      <c r="E83" s="350"/>
      <c r="F83" s="351" t="s">
        <v>3250</v>
      </c>
      <c r="G83" s="350"/>
      <c r="H83" s="350" t="s">
        <v>3260</v>
      </c>
      <c r="I83" s="350" t="s">
        <v>3246</v>
      </c>
      <c r="J83" s="350">
        <v>20</v>
      </c>
      <c r="K83" s="340"/>
    </row>
    <row r="84" spans="2:11" ht="15" customHeight="1">
      <c r="B84" s="349"/>
      <c r="C84" s="350" t="s">
        <v>3261</v>
      </c>
      <c r="D84" s="350"/>
      <c r="E84" s="350"/>
      <c r="F84" s="351" t="s">
        <v>3250</v>
      </c>
      <c r="G84" s="350"/>
      <c r="H84" s="350" t="s">
        <v>3262</v>
      </c>
      <c r="I84" s="350" t="s">
        <v>3246</v>
      </c>
      <c r="J84" s="350">
        <v>20</v>
      </c>
      <c r="K84" s="340"/>
    </row>
    <row r="85" spans="2:11" ht="15" customHeight="1">
      <c r="B85" s="349"/>
      <c r="C85" s="327" t="s">
        <v>3263</v>
      </c>
      <c r="D85" s="327"/>
      <c r="E85" s="327"/>
      <c r="F85" s="348" t="s">
        <v>3250</v>
      </c>
      <c r="G85" s="347"/>
      <c r="H85" s="327" t="s">
        <v>3264</v>
      </c>
      <c r="I85" s="327" t="s">
        <v>3246</v>
      </c>
      <c r="J85" s="327">
        <v>50</v>
      </c>
      <c r="K85" s="340"/>
    </row>
    <row r="86" spans="2:11" ht="15" customHeight="1">
      <c r="B86" s="349"/>
      <c r="C86" s="327" t="s">
        <v>3265</v>
      </c>
      <c r="D86" s="327"/>
      <c r="E86" s="327"/>
      <c r="F86" s="348" t="s">
        <v>3250</v>
      </c>
      <c r="G86" s="347"/>
      <c r="H86" s="327" t="s">
        <v>3266</v>
      </c>
      <c r="I86" s="327" t="s">
        <v>3246</v>
      </c>
      <c r="J86" s="327">
        <v>20</v>
      </c>
      <c r="K86" s="340"/>
    </row>
    <row r="87" spans="2:11" ht="15" customHeight="1">
      <c r="B87" s="349"/>
      <c r="C87" s="327" t="s">
        <v>3267</v>
      </c>
      <c r="D87" s="327"/>
      <c r="E87" s="327"/>
      <c r="F87" s="348" t="s">
        <v>3250</v>
      </c>
      <c r="G87" s="347"/>
      <c r="H87" s="327" t="s">
        <v>3268</v>
      </c>
      <c r="I87" s="327" t="s">
        <v>3246</v>
      </c>
      <c r="J87" s="327">
        <v>20</v>
      </c>
      <c r="K87" s="340"/>
    </row>
    <row r="88" spans="2:11" ht="15" customHeight="1">
      <c r="B88" s="349"/>
      <c r="C88" s="327" t="s">
        <v>3269</v>
      </c>
      <c r="D88" s="327"/>
      <c r="E88" s="327"/>
      <c r="F88" s="348" t="s">
        <v>3250</v>
      </c>
      <c r="G88" s="347"/>
      <c r="H88" s="327" t="s">
        <v>3270</v>
      </c>
      <c r="I88" s="327" t="s">
        <v>3246</v>
      </c>
      <c r="J88" s="327">
        <v>50</v>
      </c>
      <c r="K88" s="340"/>
    </row>
    <row r="89" spans="2:11" ht="15" customHeight="1">
      <c r="B89" s="349"/>
      <c r="C89" s="327" t="s">
        <v>3271</v>
      </c>
      <c r="D89" s="327"/>
      <c r="E89" s="327"/>
      <c r="F89" s="348" t="s">
        <v>3250</v>
      </c>
      <c r="G89" s="347"/>
      <c r="H89" s="327" t="s">
        <v>3271</v>
      </c>
      <c r="I89" s="327" t="s">
        <v>3246</v>
      </c>
      <c r="J89" s="327">
        <v>50</v>
      </c>
      <c r="K89" s="340"/>
    </row>
    <row r="90" spans="2:11" ht="15" customHeight="1">
      <c r="B90" s="349"/>
      <c r="C90" s="327" t="s">
        <v>150</v>
      </c>
      <c r="D90" s="327"/>
      <c r="E90" s="327"/>
      <c r="F90" s="348" t="s">
        <v>3250</v>
      </c>
      <c r="G90" s="347"/>
      <c r="H90" s="327" t="s">
        <v>3272</v>
      </c>
      <c r="I90" s="327" t="s">
        <v>3246</v>
      </c>
      <c r="J90" s="327">
        <v>255</v>
      </c>
      <c r="K90" s="340"/>
    </row>
    <row r="91" spans="2:11" ht="15" customHeight="1">
      <c r="B91" s="349"/>
      <c r="C91" s="327" t="s">
        <v>3273</v>
      </c>
      <c r="D91" s="327"/>
      <c r="E91" s="327"/>
      <c r="F91" s="348" t="s">
        <v>3244</v>
      </c>
      <c r="G91" s="347"/>
      <c r="H91" s="327" t="s">
        <v>3274</v>
      </c>
      <c r="I91" s="327" t="s">
        <v>3275</v>
      </c>
      <c r="J91" s="327"/>
      <c r="K91" s="340"/>
    </row>
    <row r="92" spans="2:11" ht="15" customHeight="1">
      <c r="B92" s="349"/>
      <c r="C92" s="327" t="s">
        <v>3276</v>
      </c>
      <c r="D92" s="327"/>
      <c r="E92" s="327"/>
      <c r="F92" s="348" t="s">
        <v>3244</v>
      </c>
      <c r="G92" s="347"/>
      <c r="H92" s="327" t="s">
        <v>3277</v>
      </c>
      <c r="I92" s="327" t="s">
        <v>3278</v>
      </c>
      <c r="J92" s="327"/>
      <c r="K92" s="340"/>
    </row>
    <row r="93" spans="2:11" ht="15" customHeight="1">
      <c r="B93" s="349"/>
      <c r="C93" s="327" t="s">
        <v>3279</v>
      </c>
      <c r="D93" s="327"/>
      <c r="E93" s="327"/>
      <c r="F93" s="348" t="s">
        <v>3244</v>
      </c>
      <c r="G93" s="347"/>
      <c r="H93" s="327" t="s">
        <v>3279</v>
      </c>
      <c r="I93" s="327" t="s">
        <v>3278</v>
      </c>
      <c r="J93" s="327"/>
      <c r="K93" s="340"/>
    </row>
    <row r="94" spans="2:11" ht="15" customHeight="1">
      <c r="B94" s="349"/>
      <c r="C94" s="327" t="s">
        <v>39</v>
      </c>
      <c r="D94" s="327"/>
      <c r="E94" s="327"/>
      <c r="F94" s="348" t="s">
        <v>3244</v>
      </c>
      <c r="G94" s="347"/>
      <c r="H94" s="327" t="s">
        <v>3280</v>
      </c>
      <c r="I94" s="327" t="s">
        <v>3278</v>
      </c>
      <c r="J94" s="327"/>
      <c r="K94" s="340"/>
    </row>
    <row r="95" spans="2:11" ht="15" customHeight="1">
      <c r="B95" s="349"/>
      <c r="C95" s="327" t="s">
        <v>49</v>
      </c>
      <c r="D95" s="327"/>
      <c r="E95" s="327"/>
      <c r="F95" s="348" t="s">
        <v>3244</v>
      </c>
      <c r="G95" s="347"/>
      <c r="H95" s="327" t="s">
        <v>3281</v>
      </c>
      <c r="I95" s="327" t="s">
        <v>3278</v>
      </c>
      <c r="J95" s="327"/>
      <c r="K95" s="340"/>
    </row>
    <row r="96" spans="2:11" ht="15" customHeight="1">
      <c r="B96" s="352"/>
      <c r="C96" s="353"/>
      <c r="D96" s="353"/>
      <c r="E96" s="353"/>
      <c r="F96" s="353"/>
      <c r="G96" s="353"/>
      <c r="H96" s="353"/>
      <c r="I96" s="353"/>
      <c r="J96" s="353"/>
      <c r="K96" s="354"/>
    </row>
    <row r="97" spans="2:11" ht="18.75" customHeight="1">
      <c r="B97" s="355"/>
      <c r="C97" s="356"/>
      <c r="D97" s="356"/>
      <c r="E97" s="356"/>
      <c r="F97" s="356"/>
      <c r="G97" s="356"/>
      <c r="H97" s="356"/>
      <c r="I97" s="356"/>
      <c r="J97" s="356"/>
      <c r="K97" s="355"/>
    </row>
    <row r="98" spans="2:11" ht="18.75" customHeight="1">
      <c r="B98" s="334"/>
      <c r="C98" s="334"/>
      <c r="D98" s="334"/>
      <c r="E98" s="334"/>
      <c r="F98" s="334"/>
      <c r="G98" s="334"/>
      <c r="H98" s="334"/>
      <c r="I98" s="334"/>
      <c r="J98" s="334"/>
      <c r="K98" s="334"/>
    </row>
    <row r="99" spans="2:11" ht="7.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7"/>
    </row>
    <row r="100" spans="2:11" ht="45" customHeight="1">
      <c r="B100" s="338"/>
      <c r="C100" s="339" t="s">
        <v>3282</v>
      </c>
      <c r="D100" s="339"/>
      <c r="E100" s="339"/>
      <c r="F100" s="339"/>
      <c r="G100" s="339"/>
      <c r="H100" s="339"/>
      <c r="I100" s="339"/>
      <c r="J100" s="339"/>
      <c r="K100" s="340"/>
    </row>
    <row r="101" spans="2:11" ht="17.25" customHeight="1">
      <c r="B101" s="338"/>
      <c r="C101" s="341" t="s">
        <v>3238</v>
      </c>
      <c r="D101" s="341"/>
      <c r="E101" s="341"/>
      <c r="F101" s="341" t="s">
        <v>3239</v>
      </c>
      <c r="G101" s="342"/>
      <c r="H101" s="341" t="s">
        <v>145</v>
      </c>
      <c r="I101" s="341" t="s">
        <v>58</v>
      </c>
      <c r="J101" s="341" t="s">
        <v>3240</v>
      </c>
      <c r="K101" s="340"/>
    </row>
    <row r="102" spans="2:11" ht="17.25" customHeight="1">
      <c r="B102" s="338"/>
      <c r="C102" s="343" t="s">
        <v>3241</v>
      </c>
      <c r="D102" s="343"/>
      <c r="E102" s="343"/>
      <c r="F102" s="344" t="s">
        <v>3242</v>
      </c>
      <c r="G102" s="345"/>
      <c r="H102" s="343"/>
      <c r="I102" s="343"/>
      <c r="J102" s="343" t="s">
        <v>3243</v>
      </c>
      <c r="K102" s="340"/>
    </row>
    <row r="103" spans="2:11" ht="5.25" customHeight="1">
      <c r="B103" s="338"/>
      <c r="C103" s="341"/>
      <c r="D103" s="341"/>
      <c r="E103" s="341"/>
      <c r="F103" s="341"/>
      <c r="G103" s="357"/>
      <c r="H103" s="341"/>
      <c r="I103" s="341"/>
      <c r="J103" s="341"/>
      <c r="K103" s="340"/>
    </row>
    <row r="104" spans="2:11" ht="15" customHeight="1">
      <c r="B104" s="338"/>
      <c r="C104" s="327" t="s">
        <v>54</v>
      </c>
      <c r="D104" s="346"/>
      <c r="E104" s="346"/>
      <c r="F104" s="348" t="s">
        <v>3244</v>
      </c>
      <c r="G104" s="357"/>
      <c r="H104" s="327" t="s">
        <v>3283</v>
      </c>
      <c r="I104" s="327" t="s">
        <v>3246</v>
      </c>
      <c r="J104" s="327">
        <v>20</v>
      </c>
      <c r="K104" s="340"/>
    </row>
    <row r="105" spans="2:11" ht="15" customHeight="1">
      <c r="B105" s="338"/>
      <c r="C105" s="327" t="s">
        <v>3247</v>
      </c>
      <c r="D105" s="327"/>
      <c r="E105" s="327"/>
      <c r="F105" s="348" t="s">
        <v>3244</v>
      </c>
      <c r="G105" s="327"/>
      <c r="H105" s="327" t="s">
        <v>3283</v>
      </c>
      <c r="I105" s="327" t="s">
        <v>3246</v>
      </c>
      <c r="J105" s="327">
        <v>120</v>
      </c>
      <c r="K105" s="340"/>
    </row>
    <row r="106" spans="2:11" ht="15" customHeight="1">
      <c r="B106" s="349"/>
      <c r="C106" s="327" t="s">
        <v>3249</v>
      </c>
      <c r="D106" s="327"/>
      <c r="E106" s="327"/>
      <c r="F106" s="348" t="s">
        <v>3250</v>
      </c>
      <c r="G106" s="327"/>
      <c r="H106" s="327" t="s">
        <v>3283</v>
      </c>
      <c r="I106" s="327" t="s">
        <v>3246</v>
      </c>
      <c r="J106" s="327">
        <v>50</v>
      </c>
      <c r="K106" s="340"/>
    </row>
    <row r="107" spans="2:11" ht="15" customHeight="1">
      <c r="B107" s="349"/>
      <c r="C107" s="327" t="s">
        <v>3252</v>
      </c>
      <c r="D107" s="327"/>
      <c r="E107" s="327"/>
      <c r="F107" s="348" t="s">
        <v>3244</v>
      </c>
      <c r="G107" s="327"/>
      <c r="H107" s="327" t="s">
        <v>3283</v>
      </c>
      <c r="I107" s="327" t="s">
        <v>3254</v>
      </c>
      <c r="J107" s="327"/>
      <c r="K107" s="340"/>
    </row>
    <row r="108" spans="2:11" ht="15" customHeight="1">
      <c r="B108" s="349"/>
      <c r="C108" s="327" t="s">
        <v>3263</v>
      </c>
      <c r="D108" s="327"/>
      <c r="E108" s="327"/>
      <c r="F108" s="348" t="s">
        <v>3250</v>
      </c>
      <c r="G108" s="327"/>
      <c r="H108" s="327" t="s">
        <v>3283</v>
      </c>
      <c r="I108" s="327" t="s">
        <v>3246</v>
      </c>
      <c r="J108" s="327">
        <v>50</v>
      </c>
      <c r="K108" s="340"/>
    </row>
    <row r="109" spans="2:11" ht="15" customHeight="1">
      <c r="B109" s="349"/>
      <c r="C109" s="327" t="s">
        <v>3271</v>
      </c>
      <c r="D109" s="327"/>
      <c r="E109" s="327"/>
      <c r="F109" s="348" t="s">
        <v>3250</v>
      </c>
      <c r="G109" s="327"/>
      <c r="H109" s="327" t="s">
        <v>3283</v>
      </c>
      <c r="I109" s="327" t="s">
        <v>3246</v>
      </c>
      <c r="J109" s="327">
        <v>50</v>
      </c>
      <c r="K109" s="340"/>
    </row>
    <row r="110" spans="2:11" ht="15" customHeight="1">
      <c r="B110" s="349"/>
      <c r="C110" s="327" t="s">
        <v>3269</v>
      </c>
      <c r="D110" s="327"/>
      <c r="E110" s="327"/>
      <c r="F110" s="348" t="s">
        <v>3250</v>
      </c>
      <c r="G110" s="327"/>
      <c r="H110" s="327" t="s">
        <v>3283</v>
      </c>
      <c r="I110" s="327" t="s">
        <v>3246</v>
      </c>
      <c r="J110" s="327">
        <v>50</v>
      </c>
      <c r="K110" s="340"/>
    </row>
    <row r="111" spans="2:11" ht="15" customHeight="1">
      <c r="B111" s="349"/>
      <c r="C111" s="327" t="s">
        <v>54</v>
      </c>
      <c r="D111" s="327"/>
      <c r="E111" s="327"/>
      <c r="F111" s="348" t="s">
        <v>3244</v>
      </c>
      <c r="G111" s="327"/>
      <c r="H111" s="327" t="s">
        <v>3284</v>
      </c>
      <c r="I111" s="327" t="s">
        <v>3246</v>
      </c>
      <c r="J111" s="327">
        <v>20</v>
      </c>
      <c r="K111" s="340"/>
    </row>
    <row r="112" spans="2:11" ht="15" customHeight="1">
      <c r="B112" s="349"/>
      <c r="C112" s="327" t="s">
        <v>3285</v>
      </c>
      <c r="D112" s="327"/>
      <c r="E112" s="327"/>
      <c r="F112" s="348" t="s">
        <v>3244</v>
      </c>
      <c r="G112" s="327"/>
      <c r="H112" s="327" t="s">
        <v>3286</v>
      </c>
      <c r="I112" s="327" t="s">
        <v>3246</v>
      </c>
      <c r="J112" s="327">
        <v>120</v>
      </c>
      <c r="K112" s="340"/>
    </row>
    <row r="113" spans="2:11" ht="15" customHeight="1">
      <c r="B113" s="349"/>
      <c r="C113" s="327" t="s">
        <v>39</v>
      </c>
      <c r="D113" s="327"/>
      <c r="E113" s="327"/>
      <c r="F113" s="348" t="s">
        <v>3244</v>
      </c>
      <c r="G113" s="327"/>
      <c r="H113" s="327" t="s">
        <v>3287</v>
      </c>
      <c r="I113" s="327" t="s">
        <v>3278</v>
      </c>
      <c r="J113" s="327"/>
      <c r="K113" s="340"/>
    </row>
    <row r="114" spans="2:11" ht="15" customHeight="1">
      <c r="B114" s="349"/>
      <c r="C114" s="327" t="s">
        <v>49</v>
      </c>
      <c r="D114" s="327"/>
      <c r="E114" s="327"/>
      <c r="F114" s="348" t="s">
        <v>3244</v>
      </c>
      <c r="G114" s="327"/>
      <c r="H114" s="327" t="s">
        <v>3288</v>
      </c>
      <c r="I114" s="327" t="s">
        <v>3278</v>
      </c>
      <c r="J114" s="327"/>
      <c r="K114" s="340"/>
    </row>
    <row r="115" spans="2:11" ht="15" customHeight="1">
      <c r="B115" s="349"/>
      <c r="C115" s="327" t="s">
        <v>58</v>
      </c>
      <c r="D115" s="327"/>
      <c r="E115" s="327"/>
      <c r="F115" s="348" t="s">
        <v>3244</v>
      </c>
      <c r="G115" s="327"/>
      <c r="H115" s="327" t="s">
        <v>3289</v>
      </c>
      <c r="I115" s="327" t="s">
        <v>3290</v>
      </c>
      <c r="J115" s="327"/>
      <c r="K115" s="340"/>
    </row>
    <row r="116" spans="2:11" ht="15" customHeight="1">
      <c r="B116" s="352"/>
      <c r="C116" s="358"/>
      <c r="D116" s="358"/>
      <c r="E116" s="358"/>
      <c r="F116" s="358"/>
      <c r="G116" s="358"/>
      <c r="H116" s="358"/>
      <c r="I116" s="358"/>
      <c r="J116" s="358"/>
      <c r="K116" s="354"/>
    </row>
    <row r="117" spans="2:11" ht="18.75" customHeight="1">
      <c r="B117" s="359"/>
      <c r="C117" s="324"/>
      <c r="D117" s="324"/>
      <c r="E117" s="324"/>
      <c r="F117" s="360"/>
      <c r="G117" s="324"/>
      <c r="H117" s="324"/>
      <c r="I117" s="324"/>
      <c r="J117" s="324"/>
      <c r="K117" s="359"/>
    </row>
    <row r="118" spans="2:11" ht="18.75" customHeight="1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</row>
    <row r="119" spans="2:11" ht="7.5" customHeight="1">
      <c r="B119" s="361"/>
      <c r="C119" s="362"/>
      <c r="D119" s="362"/>
      <c r="E119" s="362"/>
      <c r="F119" s="362"/>
      <c r="G119" s="362"/>
      <c r="H119" s="362"/>
      <c r="I119" s="362"/>
      <c r="J119" s="362"/>
      <c r="K119" s="363"/>
    </row>
    <row r="120" spans="2:11" ht="45" customHeight="1">
      <c r="B120" s="364"/>
      <c r="C120" s="315" t="s">
        <v>3291</v>
      </c>
      <c r="D120" s="315"/>
      <c r="E120" s="315"/>
      <c r="F120" s="315"/>
      <c r="G120" s="315"/>
      <c r="H120" s="315"/>
      <c r="I120" s="315"/>
      <c r="J120" s="315"/>
      <c r="K120" s="365"/>
    </row>
    <row r="121" spans="2:11" ht="17.25" customHeight="1">
      <c r="B121" s="366"/>
      <c r="C121" s="341" t="s">
        <v>3238</v>
      </c>
      <c r="D121" s="341"/>
      <c r="E121" s="341"/>
      <c r="F121" s="341" t="s">
        <v>3239</v>
      </c>
      <c r="G121" s="342"/>
      <c r="H121" s="341" t="s">
        <v>145</v>
      </c>
      <c r="I121" s="341" t="s">
        <v>58</v>
      </c>
      <c r="J121" s="341" t="s">
        <v>3240</v>
      </c>
      <c r="K121" s="367"/>
    </row>
    <row r="122" spans="2:11" ht="17.25" customHeight="1">
      <c r="B122" s="366"/>
      <c r="C122" s="343" t="s">
        <v>3241</v>
      </c>
      <c r="D122" s="343"/>
      <c r="E122" s="343"/>
      <c r="F122" s="344" t="s">
        <v>3242</v>
      </c>
      <c r="G122" s="345"/>
      <c r="H122" s="343"/>
      <c r="I122" s="343"/>
      <c r="J122" s="343" t="s">
        <v>3243</v>
      </c>
      <c r="K122" s="367"/>
    </row>
    <row r="123" spans="2:11" ht="5.25" customHeight="1">
      <c r="B123" s="368"/>
      <c r="C123" s="346"/>
      <c r="D123" s="346"/>
      <c r="E123" s="346"/>
      <c r="F123" s="346"/>
      <c r="G123" s="327"/>
      <c r="H123" s="346"/>
      <c r="I123" s="346"/>
      <c r="J123" s="346"/>
      <c r="K123" s="369"/>
    </row>
    <row r="124" spans="2:11" ht="15" customHeight="1">
      <c r="B124" s="368"/>
      <c r="C124" s="327" t="s">
        <v>3247</v>
      </c>
      <c r="D124" s="346"/>
      <c r="E124" s="346"/>
      <c r="F124" s="348" t="s">
        <v>3244</v>
      </c>
      <c r="G124" s="327"/>
      <c r="H124" s="327" t="s">
        <v>3283</v>
      </c>
      <c r="I124" s="327" t="s">
        <v>3246</v>
      </c>
      <c r="J124" s="327">
        <v>120</v>
      </c>
      <c r="K124" s="370"/>
    </row>
    <row r="125" spans="2:11" ht="15" customHeight="1">
      <c r="B125" s="368"/>
      <c r="C125" s="327" t="s">
        <v>3292</v>
      </c>
      <c r="D125" s="327"/>
      <c r="E125" s="327"/>
      <c r="F125" s="348" t="s">
        <v>3244</v>
      </c>
      <c r="G125" s="327"/>
      <c r="H125" s="327" t="s">
        <v>3293</v>
      </c>
      <c r="I125" s="327" t="s">
        <v>3246</v>
      </c>
      <c r="J125" s="327" t="s">
        <v>3294</v>
      </c>
      <c r="K125" s="370"/>
    </row>
    <row r="126" spans="2:11" ht="15" customHeight="1">
      <c r="B126" s="368"/>
      <c r="C126" s="327" t="s">
        <v>84</v>
      </c>
      <c r="D126" s="327"/>
      <c r="E126" s="327"/>
      <c r="F126" s="348" t="s">
        <v>3244</v>
      </c>
      <c r="G126" s="327"/>
      <c r="H126" s="327" t="s">
        <v>3295</v>
      </c>
      <c r="I126" s="327" t="s">
        <v>3246</v>
      </c>
      <c r="J126" s="327" t="s">
        <v>3294</v>
      </c>
      <c r="K126" s="370"/>
    </row>
    <row r="127" spans="2:11" ht="15" customHeight="1">
      <c r="B127" s="368"/>
      <c r="C127" s="327" t="s">
        <v>3255</v>
      </c>
      <c r="D127" s="327"/>
      <c r="E127" s="327"/>
      <c r="F127" s="348" t="s">
        <v>3250</v>
      </c>
      <c r="G127" s="327"/>
      <c r="H127" s="327" t="s">
        <v>3256</v>
      </c>
      <c r="I127" s="327" t="s">
        <v>3246</v>
      </c>
      <c r="J127" s="327">
        <v>15</v>
      </c>
      <c r="K127" s="370"/>
    </row>
    <row r="128" spans="2:11" ht="15" customHeight="1">
      <c r="B128" s="368"/>
      <c r="C128" s="350" t="s">
        <v>3257</v>
      </c>
      <c r="D128" s="350"/>
      <c r="E128" s="350"/>
      <c r="F128" s="351" t="s">
        <v>3250</v>
      </c>
      <c r="G128" s="350"/>
      <c r="H128" s="350" t="s">
        <v>3258</v>
      </c>
      <c r="I128" s="350" t="s">
        <v>3246</v>
      </c>
      <c r="J128" s="350">
        <v>15</v>
      </c>
      <c r="K128" s="370"/>
    </row>
    <row r="129" spans="2:11" ht="15" customHeight="1">
      <c r="B129" s="368"/>
      <c r="C129" s="350" t="s">
        <v>3259</v>
      </c>
      <c r="D129" s="350"/>
      <c r="E129" s="350"/>
      <c r="F129" s="351" t="s">
        <v>3250</v>
      </c>
      <c r="G129" s="350"/>
      <c r="H129" s="350" t="s">
        <v>3260</v>
      </c>
      <c r="I129" s="350" t="s">
        <v>3246</v>
      </c>
      <c r="J129" s="350">
        <v>20</v>
      </c>
      <c r="K129" s="370"/>
    </row>
    <row r="130" spans="2:11" ht="15" customHeight="1">
      <c r="B130" s="368"/>
      <c r="C130" s="350" t="s">
        <v>3261</v>
      </c>
      <c r="D130" s="350"/>
      <c r="E130" s="350"/>
      <c r="F130" s="351" t="s">
        <v>3250</v>
      </c>
      <c r="G130" s="350"/>
      <c r="H130" s="350" t="s">
        <v>3262</v>
      </c>
      <c r="I130" s="350" t="s">
        <v>3246</v>
      </c>
      <c r="J130" s="350">
        <v>20</v>
      </c>
      <c r="K130" s="370"/>
    </row>
    <row r="131" spans="2:11" ht="15" customHeight="1">
      <c r="B131" s="368"/>
      <c r="C131" s="327" t="s">
        <v>3249</v>
      </c>
      <c r="D131" s="327"/>
      <c r="E131" s="327"/>
      <c r="F131" s="348" t="s">
        <v>3250</v>
      </c>
      <c r="G131" s="327"/>
      <c r="H131" s="327" t="s">
        <v>3283</v>
      </c>
      <c r="I131" s="327" t="s">
        <v>3246</v>
      </c>
      <c r="J131" s="327">
        <v>50</v>
      </c>
      <c r="K131" s="370"/>
    </row>
    <row r="132" spans="2:11" ht="15" customHeight="1">
      <c r="B132" s="368"/>
      <c r="C132" s="327" t="s">
        <v>3263</v>
      </c>
      <c r="D132" s="327"/>
      <c r="E132" s="327"/>
      <c r="F132" s="348" t="s">
        <v>3250</v>
      </c>
      <c r="G132" s="327"/>
      <c r="H132" s="327" t="s">
        <v>3283</v>
      </c>
      <c r="I132" s="327" t="s">
        <v>3246</v>
      </c>
      <c r="J132" s="327">
        <v>50</v>
      </c>
      <c r="K132" s="370"/>
    </row>
    <row r="133" spans="2:11" ht="15" customHeight="1">
      <c r="B133" s="368"/>
      <c r="C133" s="327" t="s">
        <v>3269</v>
      </c>
      <c r="D133" s="327"/>
      <c r="E133" s="327"/>
      <c r="F133" s="348" t="s">
        <v>3250</v>
      </c>
      <c r="G133" s="327"/>
      <c r="H133" s="327" t="s">
        <v>3283</v>
      </c>
      <c r="I133" s="327" t="s">
        <v>3246</v>
      </c>
      <c r="J133" s="327">
        <v>50</v>
      </c>
      <c r="K133" s="370"/>
    </row>
    <row r="134" spans="2:11" ht="15" customHeight="1">
      <c r="B134" s="368"/>
      <c r="C134" s="327" t="s">
        <v>3271</v>
      </c>
      <c r="D134" s="327"/>
      <c r="E134" s="327"/>
      <c r="F134" s="348" t="s">
        <v>3250</v>
      </c>
      <c r="G134" s="327"/>
      <c r="H134" s="327" t="s">
        <v>3283</v>
      </c>
      <c r="I134" s="327" t="s">
        <v>3246</v>
      </c>
      <c r="J134" s="327">
        <v>50</v>
      </c>
      <c r="K134" s="370"/>
    </row>
    <row r="135" spans="2:11" ht="15" customHeight="1">
      <c r="B135" s="368"/>
      <c r="C135" s="327" t="s">
        <v>150</v>
      </c>
      <c r="D135" s="327"/>
      <c r="E135" s="327"/>
      <c r="F135" s="348" t="s">
        <v>3250</v>
      </c>
      <c r="G135" s="327"/>
      <c r="H135" s="327" t="s">
        <v>3296</v>
      </c>
      <c r="I135" s="327" t="s">
        <v>3246</v>
      </c>
      <c r="J135" s="327">
        <v>255</v>
      </c>
      <c r="K135" s="370"/>
    </row>
    <row r="136" spans="2:11" ht="15" customHeight="1">
      <c r="B136" s="368"/>
      <c r="C136" s="327" t="s">
        <v>3273</v>
      </c>
      <c r="D136" s="327"/>
      <c r="E136" s="327"/>
      <c r="F136" s="348" t="s">
        <v>3244</v>
      </c>
      <c r="G136" s="327"/>
      <c r="H136" s="327" t="s">
        <v>3297</v>
      </c>
      <c r="I136" s="327" t="s">
        <v>3275</v>
      </c>
      <c r="J136" s="327"/>
      <c r="K136" s="370"/>
    </row>
    <row r="137" spans="2:11" ht="15" customHeight="1">
      <c r="B137" s="368"/>
      <c r="C137" s="327" t="s">
        <v>3276</v>
      </c>
      <c r="D137" s="327"/>
      <c r="E137" s="327"/>
      <c r="F137" s="348" t="s">
        <v>3244</v>
      </c>
      <c r="G137" s="327"/>
      <c r="H137" s="327" t="s">
        <v>3298</v>
      </c>
      <c r="I137" s="327" t="s">
        <v>3278</v>
      </c>
      <c r="J137" s="327"/>
      <c r="K137" s="370"/>
    </row>
    <row r="138" spans="2:11" ht="15" customHeight="1">
      <c r="B138" s="368"/>
      <c r="C138" s="327" t="s">
        <v>3279</v>
      </c>
      <c r="D138" s="327"/>
      <c r="E138" s="327"/>
      <c r="F138" s="348" t="s">
        <v>3244</v>
      </c>
      <c r="G138" s="327"/>
      <c r="H138" s="327" t="s">
        <v>3279</v>
      </c>
      <c r="I138" s="327" t="s">
        <v>3278</v>
      </c>
      <c r="J138" s="327"/>
      <c r="K138" s="370"/>
    </row>
    <row r="139" spans="2:11" ht="15" customHeight="1">
      <c r="B139" s="368"/>
      <c r="C139" s="327" t="s">
        <v>39</v>
      </c>
      <c r="D139" s="327"/>
      <c r="E139" s="327"/>
      <c r="F139" s="348" t="s">
        <v>3244</v>
      </c>
      <c r="G139" s="327"/>
      <c r="H139" s="327" t="s">
        <v>3299</v>
      </c>
      <c r="I139" s="327" t="s">
        <v>3278</v>
      </c>
      <c r="J139" s="327"/>
      <c r="K139" s="370"/>
    </row>
    <row r="140" spans="2:11" ht="15" customHeight="1">
      <c r="B140" s="368"/>
      <c r="C140" s="327" t="s">
        <v>3300</v>
      </c>
      <c r="D140" s="327"/>
      <c r="E140" s="327"/>
      <c r="F140" s="348" t="s">
        <v>3244</v>
      </c>
      <c r="G140" s="327"/>
      <c r="H140" s="327" t="s">
        <v>3301</v>
      </c>
      <c r="I140" s="327" t="s">
        <v>3278</v>
      </c>
      <c r="J140" s="327"/>
      <c r="K140" s="370"/>
    </row>
    <row r="141" spans="2:11" ht="15" customHeight="1">
      <c r="B141" s="371"/>
      <c r="C141" s="372"/>
      <c r="D141" s="372"/>
      <c r="E141" s="372"/>
      <c r="F141" s="372"/>
      <c r="G141" s="372"/>
      <c r="H141" s="372"/>
      <c r="I141" s="372"/>
      <c r="J141" s="372"/>
      <c r="K141" s="373"/>
    </row>
    <row r="142" spans="2:11" ht="18.75" customHeight="1">
      <c r="B142" s="324"/>
      <c r="C142" s="324"/>
      <c r="D142" s="324"/>
      <c r="E142" s="324"/>
      <c r="F142" s="360"/>
      <c r="G142" s="324"/>
      <c r="H142" s="324"/>
      <c r="I142" s="324"/>
      <c r="J142" s="324"/>
      <c r="K142" s="324"/>
    </row>
    <row r="143" spans="2:11" ht="18.75" customHeight="1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</row>
    <row r="144" spans="2:11" ht="7.5" customHeight="1">
      <c r="B144" s="335"/>
      <c r="C144" s="336"/>
      <c r="D144" s="336"/>
      <c r="E144" s="336"/>
      <c r="F144" s="336"/>
      <c r="G144" s="336"/>
      <c r="H144" s="336"/>
      <c r="I144" s="336"/>
      <c r="J144" s="336"/>
      <c r="K144" s="337"/>
    </row>
    <row r="145" spans="2:11" ht="45" customHeight="1">
      <c r="B145" s="338"/>
      <c r="C145" s="339" t="s">
        <v>3302</v>
      </c>
      <c r="D145" s="339"/>
      <c r="E145" s="339"/>
      <c r="F145" s="339"/>
      <c r="G145" s="339"/>
      <c r="H145" s="339"/>
      <c r="I145" s="339"/>
      <c r="J145" s="339"/>
      <c r="K145" s="340"/>
    </row>
    <row r="146" spans="2:11" ht="17.25" customHeight="1">
      <c r="B146" s="338"/>
      <c r="C146" s="341" t="s">
        <v>3238</v>
      </c>
      <c r="D146" s="341"/>
      <c r="E146" s="341"/>
      <c r="F146" s="341" t="s">
        <v>3239</v>
      </c>
      <c r="G146" s="342"/>
      <c r="H146" s="341" t="s">
        <v>145</v>
      </c>
      <c r="I146" s="341" t="s">
        <v>58</v>
      </c>
      <c r="J146" s="341" t="s">
        <v>3240</v>
      </c>
      <c r="K146" s="340"/>
    </row>
    <row r="147" spans="2:11" ht="17.25" customHeight="1">
      <c r="B147" s="338"/>
      <c r="C147" s="343" t="s">
        <v>3241</v>
      </c>
      <c r="D147" s="343"/>
      <c r="E147" s="343"/>
      <c r="F147" s="344" t="s">
        <v>3242</v>
      </c>
      <c r="G147" s="345"/>
      <c r="H147" s="343"/>
      <c r="I147" s="343"/>
      <c r="J147" s="343" t="s">
        <v>3243</v>
      </c>
      <c r="K147" s="340"/>
    </row>
    <row r="148" spans="2:11" ht="5.25" customHeight="1">
      <c r="B148" s="349"/>
      <c r="C148" s="346"/>
      <c r="D148" s="346"/>
      <c r="E148" s="346"/>
      <c r="F148" s="346"/>
      <c r="G148" s="347"/>
      <c r="H148" s="346"/>
      <c r="I148" s="346"/>
      <c r="J148" s="346"/>
      <c r="K148" s="370"/>
    </row>
    <row r="149" spans="2:11" ht="15" customHeight="1">
      <c r="B149" s="349"/>
      <c r="C149" s="374" t="s">
        <v>3247</v>
      </c>
      <c r="D149" s="327"/>
      <c r="E149" s="327"/>
      <c r="F149" s="375" t="s">
        <v>3244</v>
      </c>
      <c r="G149" s="327"/>
      <c r="H149" s="374" t="s">
        <v>3283</v>
      </c>
      <c r="I149" s="374" t="s">
        <v>3246</v>
      </c>
      <c r="J149" s="374">
        <v>120</v>
      </c>
      <c r="K149" s="370"/>
    </row>
    <row r="150" spans="2:11" ht="15" customHeight="1">
      <c r="B150" s="349"/>
      <c r="C150" s="374" t="s">
        <v>3292</v>
      </c>
      <c r="D150" s="327"/>
      <c r="E150" s="327"/>
      <c r="F150" s="375" t="s">
        <v>3244</v>
      </c>
      <c r="G150" s="327"/>
      <c r="H150" s="374" t="s">
        <v>3303</v>
      </c>
      <c r="I150" s="374" t="s">
        <v>3246</v>
      </c>
      <c r="J150" s="374" t="s">
        <v>3294</v>
      </c>
      <c r="K150" s="370"/>
    </row>
    <row r="151" spans="2:11" ht="15" customHeight="1">
      <c r="B151" s="349"/>
      <c r="C151" s="374" t="s">
        <v>84</v>
      </c>
      <c r="D151" s="327"/>
      <c r="E151" s="327"/>
      <c r="F151" s="375" t="s">
        <v>3244</v>
      </c>
      <c r="G151" s="327"/>
      <c r="H151" s="374" t="s">
        <v>3304</v>
      </c>
      <c r="I151" s="374" t="s">
        <v>3246</v>
      </c>
      <c r="J151" s="374" t="s">
        <v>3294</v>
      </c>
      <c r="K151" s="370"/>
    </row>
    <row r="152" spans="2:11" ht="15" customHeight="1">
      <c r="B152" s="349"/>
      <c r="C152" s="374" t="s">
        <v>3249</v>
      </c>
      <c r="D152" s="327"/>
      <c r="E152" s="327"/>
      <c r="F152" s="375" t="s">
        <v>3250</v>
      </c>
      <c r="G152" s="327"/>
      <c r="H152" s="374" t="s">
        <v>3283</v>
      </c>
      <c r="I152" s="374" t="s">
        <v>3246</v>
      </c>
      <c r="J152" s="374">
        <v>50</v>
      </c>
      <c r="K152" s="370"/>
    </row>
    <row r="153" spans="2:11" ht="15" customHeight="1">
      <c r="B153" s="349"/>
      <c r="C153" s="374" t="s">
        <v>3252</v>
      </c>
      <c r="D153" s="327"/>
      <c r="E153" s="327"/>
      <c r="F153" s="375" t="s">
        <v>3244</v>
      </c>
      <c r="G153" s="327"/>
      <c r="H153" s="374" t="s">
        <v>3283</v>
      </c>
      <c r="I153" s="374" t="s">
        <v>3254</v>
      </c>
      <c r="J153" s="374"/>
      <c r="K153" s="370"/>
    </row>
    <row r="154" spans="2:11" ht="15" customHeight="1">
      <c r="B154" s="349"/>
      <c r="C154" s="374" t="s">
        <v>3263</v>
      </c>
      <c r="D154" s="327"/>
      <c r="E154" s="327"/>
      <c r="F154" s="375" t="s">
        <v>3250</v>
      </c>
      <c r="G154" s="327"/>
      <c r="H154" s="374" t="s">
        <v>3283</v>
      </c>
      <c r="I154" s="374" t="s">
        <v>3246</v>
      </c>
      <c r="J154" s="374">
        <v>50</v>
      </c>
      <c r="K154" s="370"/>
    </row>
    <row r="155" spans="2:11" ht="15" customHeight="1">
      <c r="B155" s="349"/>
      <c r="C155" s="374" t="s">
        <v>3271</v>
      </c>
      <c r="D155" s="327"/>
      <c r="E155" s="327"/>
      <c r="F155" s="375" t="s">
        <v>3250</v>
      </c>
      <c r="G155" s="327"/>
      <c r="H155" s="374" t="s">
        <v>3283</v>
      </c>
      <c r="I155" s="374" t="s">
        <v>3246</v>
      </c>
      <c r="J155" s="374">
        <v>50</v>
      </c>
      <c r="K155" s="370"/>
    </row>
    <row r="156" spans="2:11" ht="15" customHeight="1">
      <c r="B156" s="349"/>
      <c r="C156" s="374" t="s">
        <v>3269</v>
      </c>
      <c r="D156" s="327"/>
      <c r="E156" s="327"/>
      <c r="F156" s="375" t="s">
        <v>3250</v>
      </c>
      <c r="G156" s="327"/>
      <c r="H156" s="374" t="s">
        <v>3283</v>
      </c>
      <c r="I156" s="374" t="s">
        <v>3246</v>
      </c>
      <c r="J156" s="374">
        <v>50</v>
      </c>
      <c r="K156" s="370"/>
    </row>
    <row r="157" spans="2:11" ht="15" customHeight="1">
      <c r="B157" s="349"/>
      <c r="C157" s="374" t="s">
        <v>106</v>
      </c>
      <c r="D157" s="327"/>
      <c r="E157" s="327"/>
      <c r="F157" s="375" t="s">
        <v>3244</v>
      </c>
      <c r="G157" s="327"/>
      <c r="H157" s="374" t="s">
        <v>3305</v>
      </c>
      <c r="I157" s="374" t="s">
        <v>3246</v>
      </c>
      <c r="J157" s="374" t="s">
        <v>3306</v>
      </c>
      <c r="K157" s="370"/>
    </row>
    <row r="158" spans="2:11" ht="15" customHeight="1">
      <c r="B158" s="349"/>
      <c r="C158" s="374" t="s">
        <v>3307</v>
      </c>
      <c r="D158" s="327"/>
      <c r="E158" s="327"/>
      <c r="F158" s="375" t="s">
        <v>3244</v>
      </c>
      <c r="G158" s="327"/>
      <c r="H158" s="374" t="s">
        <v>3308</v>
      </c>
      <c r="I158" s="374" t="s">
        <v>3278</v>
      </c>
      <c r="J158" s="374"/>
      <c r="K158" s="370"/>
    </row>
    <row r="159" spans="2:11" ht="15" customHeight="1">
      <c r="B159" s="376"/>
      <c r="C159" s="358"/>
      <c r="D159" s="358"/>
      <c r="E159" s="358"/>
      <c r="F159" s="358"/>
      <c r="G159" s="358"/>
      <c r="H159" s="358"/>
      <c r="I159" s="358"/>
      <c r="J159" s="358"/>
      <c r="K159" s="377"/>
    </row>
    <row r="160" spans="2:11" ht="18.75" customHeight="1">
      <c r="B160" s="324"/>
      <c r="C160" s="327"/>
      <c r="D160" s="327"/>
      <c r="E160" s="327"/>
      <c r="F160" s="348"/>
      <c r="G160" s="327"/>
      <c r="H160" s="327"/>
      <c r="I160" s="327"/>
      <c r="J160" s="327"/>
      <c r="K160" s="324"/>
    </row>
    <row r="161" spans="2:11" ht="18.75" customHeight="1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</row>
    <row r="162" spans="2:11" ht="7.5" customHeight="1">
      <c r="B162" s="311"/>
      <c r="C162" s="312"/>
      <c r="D162" s="312"/>
      <c r="E162" s="312"/>
      <c r="F162" s="312"/>
      <c r="G162" s="312"/>
      <c r="H162" s="312"/>
      <c r="I162" s="312"/>
      <c r="J162" s="312"/>
      <c r="K162" s="313"/>
    </row>
    <row r="163" spans="2:11" ht="45" customHeight="1">
      <c r="B163" s="314"/>
      <c r="C163" s="315" t="s">
        <v>3309</v>
      </c>
      <c r="D163" s="315"/>
      <c r="E163" s="315"/>
      <c r="F163" s="315"/>
      <c r="G163" s="315"/>
      <c r="H163" s="315"/>
      <c r="I163" s="315"/>
      <c r="J163" s="315"/>
      <c r="K163" s="316"/>
    </row>
    <row r="164" spans="2:11" ht="17.25" customHeight="1">
      <c r="B164" s="314"/>
      <c r="C164" s="341" t="s">
        <v>3238</v>
      </c>
      <c r="D164" s="341"/>
      <c r="E164" s="341"/>
      <c r="F164" s="341" t="s">
        <v>3239</v>
      </c>
      <c r="G164" s="378"/>
      <c r="H164" s="379" t="s">
        <v>145</v>
      </c>
      <c r="I164" s="379" t="s">
        <v>58</v>
      </c>
      <c r="J164" s="341" t="s">
        <v>3240</v>
      </c>
      <c r="K164" s="316"/>
    </row>
    <row r="165" spans="2:11" ht="17.25" customHeight="1">
      <c r="B165" s="318"/>
      <c r="C165" s="343" t="s">
        <v>3241</v>
      </c>
      <c r="D165" s="343"/>
      <c r="E165" s="343"/>
      <c r="F165" s="344" t="s">
        <v>3242</v>
      </c>
      <c r="G165" s="380"/>
      <c r="H165" s="381"/>
      <c r="I165" s="381"/>
      <c r="J165" s="343" t="s">
        <v>3243</v>
      </c>
      <c r="K165" s="320"/>
    </row>
    <row r="166" spans="2:11" ht="5.25" customHeight="1">
      <c r="B166" s="349"/>
      <c r="C166" s="346"/>
      <c r="D166" s="346"/>
      <c r="E166" s="346"/>
      <c r="F166" s="346"/>
      <c r="G166" s="347"/>
      <c r="H166" s="346"/>
      <c r="I166" s="346"/>
      <c r="J166" s="346"/>
      <c r="K166" s="370"/>
    </row>
    <row r="167" spans="2:11" ht="15" customHeight="1">
      <c r="B167" s="349"/>
      <c r="C167" s="327" t="s">
        <v>3247</v>
      </c>
      <c r="D167" s="327"/>
      <c r="E167" s="327"/>
      <c r="F167" s="348" t="s">
        <v>3244</v>
      </c>
      <c r="G167" s="327"/>
      <c r="H167" s="327" t="s">
        <v>3283</v>
      </c>
      <c r="I167" s="327" t="s">
        <v>3246</v>
      </c>
      <c r="J167" s="327">
        <v>120</v>
      </c>
      <c r="K167" s="370"/>
    </row>
    <row r="168" spans="2:11" ht="15" customHeight="1">
      <c r="B168" s="349"/>
      <c r="C168" s="327" t="s">
        <v>3292</v>
      </c>
      <c r="D168" s="327"/>
      <c r="E168" s="327"/>
      <c r="F168" s="348" t="s">
        <v>3244</v>
      </c>
      <c r="G168" s="327"/>
      <c r="H168" s="327" t="s">
        <v>3293</v>
      </c>
      <c r="I168" s="327" t="s">
        <v>3246</v>
      </c>
      <c r="J168" s="327" t="s">
        <v>3294</v>
      </c>
      <c r="K168" s="370"/>
    </row>
    <row r="169" spans="2:11" ht="15" customHeight="1">
      <c r="B169" s="349"/>
      <c r="C169" s="327" t="s">
        <v>84</v>
      </c>
      <c r="D169" s="327"/>
      <c r="E169" s="327"/>
      <c r="F169" s="348" t="s">
        <v>3244</v>
      </c>
      <c r="G169" s="327"/>
      <c r="H169" s="327" t="s">
        <v>3310</v>
      </c>
      <c r="I169" s="327" t="s">
        <v>3246</v>
      </c>
      <c r="J169" s="327" t="s">
        <v>3294</v>
      </c>
      <c r="K169" s="370"/>
    </row>
    <row r="170" spans="2:11" ht="15" customHeight="1">
      <c r="B170" s="349"/>
      <c r="C170" s="327" t="s">
        <v>3249</v>
      </c>
      <c r="D170" s="327"/>
      <c r="E170" s="327"/>
      <c r="F170" s="348" t="s">
        <v>3250</v>
      </c>
      <c r="G170" s="327"/>
      <c r="H170" s="327" t="s">
        <v>3310</v>
      </c>
      <c r="I170" s="327" t="s">
        <v>3246</v>
      </c>
      <c r="J170" s="327">
        <v>50</v>
      </c>
      <c r="K170" s="370"/>
    </row>
    <row r="171" spans="2:11" ht="15" customHeight="1">
      <c r="B171" s="349"/>
      <c r="C171" s="327" t="s">
        <v>3252</v>
      </c>
      <c r="D171" s="327"/>
      <c r="E171" s="327"/>
      <c r="F171" s="348" t="s">
        <v>3244</v>
      </c>
      <c r="G171" s="327"/>
      <c r="H171" s="327" t="s">
        <v>3310</v>
      </c>
      <c r="I171" s="327" t="s">
        <v>3254</v>
      </c>
      <c r="J171" s="327"/>
      <c r="K171" s="370"/>
    </row>
    <row r="172" spans="2:11" ht="15" customHeight="1">
      <c r="B172" s="349"/>
      <c r="C172" s="327" t="s">
        <v>3263</v>
      </c>
      <c r="D172" s="327"/>
      <c r="E172" s="327"/>
      <c r="F172" s="348" t="s">
        <v>3250</v>
      </c>
      <c r="G172" s="327"/>
      <c r="H172" s="327" t="s">
        <v>3310</v>
      </c>
      <c r="I172" s="327" t="s">
        <v>3246</v>
      </c>
      <c r="J172" s="327">
        <v>50</v>
      </c>
      <c r="K172" s="370"/>
    </row>
    <row r="173" spans="2:11" ht="15" customHeight="1">
      <c r="B173" s="349"/>
      <c r="C173" s="327" t="s">
        <v>3271</v>
      </c>
      <c r="D173" s="327"/>
      <c r="E173" s="327"/>
      <c r="F173" s="348" t="s">
        <v>3250</v>
      </c>
      <c r="G173" s="327"/>
      <c r="H173" s="327" t="s">
        <v>3310</v>
      </c>
      <c r="I173" s="327" t="s">
        <v>3246</v>
      </c>
      <c r="J173" s="327">
        <v>50</v>
      </c>
      <c r="K173" s="370"/>
    </row>
    <row r="174" spans="2:11" ht="15" customHeight="1">
      <c r="B174" s="349"/>
      <c r="C174" s="327" t="s">
        <v>3269</v>
      </c>
      <c r="D174" s="327"/>
      <c r="E174" s="327"/>
      <c r="F174" s="348" t="s">
        <v>3250</v>
      </c>
      <c r="G174" s="327"/>
      <c r="H174" s="327" t="s">
        <v>3310</v>
      </c>
      <c r="I174" s="327" t="s">
        <v>3246</v>
      </c>
      <c r="J174" s="327">
        <v>50</v>
      </c>
      <c r="K174" s="370"/>
    </row>
    <row r="175" spans="2:11" ht="15" customHeight="1">
      <c r="B175" s="349"/>
      <c r="C175" s="327" t="s">
        <v>144</v>
      </c>
      <c r="D175" s="327"/>
      <c r="E175" s="327"/>
      <c r="F175" s="348" t="s">
        <v>3244</v>
      </c>
      <c r="G175" s="327"/>
      <c r="H175" s="327" t="s">
        <v>3311</v>
      </c>
      <c r="I175" s="327" t="s">
        <v>3312</v>
      </c>
      <c r="J175" s="327"/>
      <c r="K175" s="370"/>
    </row>
    <row r="176" spans="2:11" ht="15" customHeight="1">
      <c r="B176" s="349"/>
      <c r="C176" s="327" t="s">
        <v>58</v>
      </c>
      <c r="D176" s="327"/>
      <c r="E176" s="327"/>
      <c r="F176" s="348" t="s">
        <v>3244</v>
      </c>
      <c r="G176" s="327"/>
      <c r="H176" s="327" t="s">
        <v>3313</v>
      </c>
      <c r="I176" s="327" t="s">
        <v>3314</v>
      </c>
      <c r="J176" s="327">
        <v>1</v>
      </c>
      <c r="K176" s="370"/>
    </row>
    <row r="177" spans="2:11" ht="15" customHeight="1">
      <c r="B177" s="349"/>
      <c r="C177" s="327" t="s">
        <v>54</v>
      </c>
      <c r="D177" s="327"/>
      <c r="E177" s="327"/>
      <c r="F177" s="348" t="s">
        <v>3244</v>
      </c>
      <c r="G177" s="327"/>
      <c r="H177" s="327" t="s">
        <v>3315</v>
      </c>
      <c r="I177" s="327" t="s">
        <v>3246</v>
      </c>
      <c r="J177" s="327">
        <v>20</v>
      </c>
      <c r="K177" s="370"/>
    </row>
    <row r="178" spans="2:11" ht="15" customHeight="1">
      <c r="B178" s="349"/>
      <c r="C178" s="327" t="s">
        <v>145</v>
      </c>
      <c r="D178" s="327"/>
      <c r="E178" s="327"/>
      <c r="F178" s="348" t="s">
        <v>3244</v>
      </c>
      <c r="G178" s="327"/>
      <c r="H178" s="327" t="s">
        <v>3316</v>
      </c>
      <c r="I178" s="327" t="s">
        <v>3246</v>
      </c>
      <c r="J178" s="327">
        <v>255</v>
      </c>
      <c r="K178" s="370"/>
    </row>
    <row r="179" spans="2:11" ht="15" customHeight="1">
      <c r="B179" s="349"/>
      <c r="C179" s="327" t="s">
        <v>146</v>
      </c>
      <c r="D179" s="327"/>
      <c r="E179" s="327"/>
      <c r="F179" s="348" t="s">
        <v>3244</v>
      </c>
      <c r="G179" s="327"/>
      <c r="H179" s="327" t="s">
        <v>3209</v>
      </c>
      <c r="I179" s="327" t="s">
        <v>3246</v>
      </c>
      <c r="J179" s="327">
        <v>10</v>
      </c>
      <c r="K179" s="370"/>
    </row>
    <row r="180" spans="2:11" ht="15" customHeight="1">
      <c r="B180" s="349"/>
      <c r="C180" s="327" t="s">
        <v>147</v>
      </c>
      <c r="D180" s="327"/>
      <c r="E180" s="327"/>
      <c r="F180" s="348" t="s">
        <v>3244</v>
      </c>
      <c r="G180" s="327"/>
      <c r="H180" s="327" t="s">
        <v>3317</v>
      </c>
      <c r="I180" s="327" t="s">
        <v>3278</v>
      </c>
      <c r="J180" s="327"/>
      <c r="K180" s="370"/>
    </row>
    <row r="181" spans="2:11" ht="15" customHeight="1">
      <c r="B181" s="349"/>
      <c r="C181" s="327" t="s">
        <v>3318</v>
      </c>
      <c r="D181" s="327"/>
      <c r="E181" s="327"/>
      <c r="F181" s="348" t="s">
        <v>3244</v>
      </c>
      <c r="G181" s="327"/>
      <c r="H181" s="327" t="s">
        <v>3319</v>
      </c>
      <c r="I181" s="327" t="s">
        <v>3278</v>
      </c>
      <c r="J181" s="327"/>
      <c r="K181" s="370"/>
    </row>
    <row r="182" spans="2:11" ht="15" customHeight="1">
      <c r="B182" s="349"/>
      <c r="C182" s="327" t="s">
        <v>3307</v>
      </c>
      <c r="D182" s="327"/>
      <c r="E182" s="327"/>
      <c r="F182" s="348" t="s">
        <v>3244</v>
      </c>
      <c r="G182" s="327"/>
      <c r="H182" s="327" t="s">
        <v>3320</v>
      </c>
      <c r="I182" s="327" t="s">
        <v>3278</v>
      </c>
      <c r="J182" s="327"/>
      <c r="K182" s="370"/>
    </row>
    <row r="183" spans="2:11" ht="15" customHeight="1">
      <c r="B183" s="349"/>
      <c r="C183" s="327" t="s">
        <v>149</v>
      </c>
      <c r="D183" s="327"/>
      <c r="E183" s="327"/>
      <c r="F183" s="348" t="s">
        <v>3250</v>
      </c>
      <c r="G183" s="327"/>
      <c r="H183" s="327" t="s">
        <v>3321</v>
      </c>
      <c r="I183" s="327" t="s">
        <v>3246</v>
      </c>
      <c r="J183" s="327">
        <v>50</v>
      </c>
      <c r="K183" s="370"/>
    </row>
    <row r="184" spans="2:11" ht="15" customHeight="1">
      <c r="B184" s="349"/>
      <c r="C184" s="327" t="s">
        <v>3322</v>
      </c>
      <c r="D184" s="327"/>
      <c r="E184" s="327"/>
      <c r="F184" s="348" t="s">
        <v>3250</v>
      </c>
      <c r="G184" s="327"/>
      <c r="H184" s="327" t="s">
        <v>3323</v>
      </c>
      <c r="I184" s="327" t="s">
        <v>3324</v>
      </c>
      <c r="J184" s="327"/>
      <c r="K184" s="370"/>
    </row>
    <row r="185" spans="2:11" ht="15" customHeight="1">
      <c r="B185" s="349"/>
      <c r="C185" s="327" t="s">
        <v>3325</v>
      </c>
      <c r="D185" s="327"/>
      <c r="E185" s="327"/>
      <c r="F185" s="348" t="s">
        <v>3250</v>
      </c>
      <c r="G185" s="327"/>
      <c r="H185" s="327" t="s">
        <v>3326</v>
      </c>
      <c r="I185" s="327" t="s">
        <v>3324</v>
      </c>
      <c r="J185" s="327"/>
      <c r="K185" s="370"/>
    </row>
    <row r="186" spans="2:11" ht="15" customHeight="1">
      <c r="B186" s="349"/>
      <c r="C186" s="327" t="s">
        <v>3327</v>
      </c>
      <c r="D186" s="327"/>
      <c r="E186" s="327"/>
      <c r="F186" s="348" t="s">
        <v>3250</v>
      </c>
      <c r="G186" s="327"/>
      <c r="H186" s="327" t="s">
        <v>3328</v>
      </c>
      <c r="I186" s="327" t="s">
        <v>3324</v>
      </c>
      <c r="J186" s="327"/>
      <c r="K186" s="370"/>
    </row>
    <row r="187" spans="2:11" ht="15" customHeight="1">
      <c r="B187" s="349"/>
      <c r="C187" s="382" t="s">
        <v>3329</v>
      </c>
      <c r="D187" s="327"/>
      <c r="E187" s="327"/>
      <c r="F187" s="348" t="s">
        <v>3250</v>
      </c>
      <c r="G187" s="327"/>
      <c r="H187" s="327" t="s">
        <v>3330</v>
      </c>
      <c r="I187" s="327" t="s">
        <v>3331</v>
      </c>
      <c r="J187" s="383" t="s">
        <v>3332</v>
      </c>
      <c r="K187" s="370"/>
    </row>
    <row r="188" spans="2:11" ht="15" customHeight="1">
      <c r="B188" s="349"/>
      <c r="C188" s="333" t="s">
        <v>43</v>
      </c>
      <c r="D188" s="327"/>
      <c r="E188" s="327"/>
      <c r="F188" s="348" t="s">
        <v>3244</v>
      </c>
      <c r="G188" s="327"/>
      <c r="H188" s="324" t="s">
        <v>3333</v>
      </c>
      <c r="I188" s="327" t="s">
        <v>3334</v>
      </c>
      <c r="J188" s="327"/>
      <c r="K188" s="370"/>
    </row>
    <row r="189" spans="2:11" ht="15" customHeight="1">
      <c r="B189" s="349"/>
      <c r="C189" s="333" t="s">
        <v>3335</v>
      </c>
      <c r="D189" s="327"/>
      <c r="E189" s="327"/>
      <c r="F189" s="348" t="s">
        <v>3244</v>
      </c>
      <c r="G189" s="327"/>
      <c r="H189" s="327" t="s">
        <v>3336</v>
      </c>
      <c r="I189" s="327" t="s">
        <v>3278</v>
      </c>
      <c r="J189" s="327"/>
      <c r="K189" s="370"/>
    </row>
    <row r="190" spans="2:11" ht="15" customHeight="1">
      <c r="B190" s="349"/>
      <c r="C190" s="333" t="s">
        <v>3337</v>
      </c>
      <c r="D190" s="327"/>
      <c r="E190" s="327"/>
      <c r="F190" s="348" t="s">
        <v>3244</v>
      </c>
      <c r="G190" s="327"/>
      <c r="H190" s="327" t="s">
        <v>3338</v>
      </c>
      <c r="I190" s="327" t="s">
        <v>3278</v>
      </c>
      <c r="J190" s="327"/>
      <c r="K190" s="370"/>
    </row>
    <row r="191" spans="2:11" ht="15" customHeight="1">
      <c r="B191" s="349"/>
      <c r="C191" s="333" t="s">
        <v>3339</v>
      </c>
      <c r="D191" s="327"/>
      <c r="E191" s="327"/>
      <c r="F191" s="348" t="s">
        <v>3250</v>
      </c>
      <c r="G191" s="327"/>
      <c r="H191" s="327" t="s">
        <v>3340</v>
      </c>
      <c r="I191" s="327" t="s">
        <v>3278</v>
      </c>
      <c r="J191" s="327"/>
      <c r="K191" s="370"/>
    </row>
    <row r="192" spans="2:11" ht="15" customHeight="1">
      <c r="B192" s="376"/>
      <c r="C192" s="384"/>
      <c r="D192" s="358"/>
      <c r="E192" s="358"/>
      <c r="F192" s="358"/>
      <c r="G192" s="358"/>
      <c r="H192" s="358"/>
      <c r="I192" s="358"/>
      <c r="J192" s="358"/>
      <c r="K192" s="377"/>
    </row>
    <row r="193" spans="2:11" ht="18.75" customHeight="1">
      <c r="B193" s="324"/>
      <c r="C193" s="327"/>
      <c r="D193" s="327"/>
      <c r="E193" s="327"/>
      <c r="F193" s="348"/>
      <c r="G193" s="327"/>
      <c r="H193" s="327"/>
      <c r="I193" s="327"/>
      <c r="J193" s="327"/>
      <c r="K193" s="324"/>
    </row>
    <row r="194" spans="2:11" ht="18.75" customHeight="1">
      <c r="B194" s="324"/>
      <c r="C194" s="327"/>
      <c r="D194" s="327"/>
      <c r="E194" s="327"/>
      <c r="F194" s="348"/>
      <c r="G194" s="327"/>
      <c r="H194" s="327"/>
      <c r="I194" s="327"/>
      <c r="J194" s="327"/>
      <c r="K194" s="324"/>
    </row>
    <row r="195" spans="2:11" ht="18.75" customHeight="1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</row>
    <row r="196" spans="2:11" ht="13.5">
      <c r="B196" s="311"/>
      <c r="C196" s="312"/>
      <c r="D196" s="312"/>
      <c r="E196" s="312"/>
      <c r="F196" s="312"/>
      <c r="G196" s="312"/>
      <c r="H196" s="312"/>
      <c r="I196" s="312"/>
      <c r="J196" s="312"/>
      <c r="K196" s="313"/>
    </row>
    <row r="197" spans="2:11" ht="21">
      <c r="B197" s="314"/>
      <c r="C197" s="315" t="s">
        <v>3341</v>
      </c>
      <c r="D197" s="315"/>
      <c r="E197" s="315"/>
      <c r="F197" s="315"/>
      <c r="G197" s="315"/>
      <c r="H197" s="315"/>
      <c r="I197" s="315"/>
      <c r="J197" s="315"/>
      <c r="K197" s="316"/>
    </row>
    <row r="198" spans="2:11" ht="25.5" customHeight="1">
      <c r="B198" s="314"/>
      <c r="C198" s="385" t="s">
        <v>3342</v>
      </c>
      <c r="D198" s="385"/>
      <c r="E198" s="385"/>
      <c r="F198" s="385" t="s">
        <v>3343</v>
      </c>
      <c r="G198" s="386"/>
      <c r="H198" s="387" t="s">
        <v>3344</v>
      </c>
      <c r="I198" s="387"/>
      <c r="J198" s="387"/>
      <c r="K198" s="316"/>
    </row>
    <row r="199" spans="2:11" ht="5.25" customHeight="1">
      <c r="B199" s="349"/>
      <c r="C199" s="346"/>
      <c r="D199" s="346"/>
      <c r="E199" s="346"/>
      <c r="F199" s="346"/>
      <c r="G199" s="327"/>
      <c r="H199" s="346"/>
      <c r="I199" s="346"/>
      <c r="J199" s="346"/>
      <c r="K199" s="370"/>
    </row>
    <row r="200" spans="2:11" ht="15" customHeight="1">
      <c r="B200" s="349"/>
      <c r="C200" s="327" t="s">
        <v>3334</v>
      </c>
      <c r="D200" s="327"/>
      <c r="E200" s="327"/>
      <c r="F200" s="348" t="s">
        <v>44</v>
      </c>
      <c r="G200" s="327"/>
      <c r="H200" s="388" t="s">
        <v>3345</v>
      </c>
      <c r="I200" s="388"/>
      <c r="J200" s="388"/>
      <c r="K200" s="370"/>
    </row>
    <row r="201" spans="2:11" ht="15" customHeight="1">
      <c r="B201" s="349"/>
      <c r="C201" s="355"/>
      <c r="D201" s="327"/>
      <c r="E201" s="327"/>
      <c r="F201" s="348" t="s">
        <v>45</v>
      </c>
      <c r="G201" s="327"/>
      <c r="H201" s="388" t="s">
        <v>3346</v>
      </c>
      <c r="I201" s="388"/>
      <c r="J201" s="388"/>
      <c r="K201" s="370"/>
    </row>
    <row r="202" spans="2:11" ht="15" customHeight="1">
      <c r="B202" s="349"/>
      <c r="C202" s="355"/>
      <c r="D202" s="327"/>
      <c r="E202" s="327"/>
      <c r="F202" s="348" t="s">
        <v>48</v>
      </c>
      <c r="G202" s="327"/>
      <c r="H202" s="388" t="s">
        <v>3347</v>
      </c>
      <c r="I202" s="388"/>
      <c r="J202" s="388"/>
      <c r="K202" s="370"/>
    </row>
    <row r="203" spans="2:11" ht="15" customHeight="1">
      <c r="B203" s="349"/>
      <c r="C203" s="327"/>
      <c r="D203" s="327"/>
      <c r="E203" s="327"/>
      <c r="F203" s="348" t="s">
        <v>46</v>
      </c>
      <c r="G203" s="327"/>
      <c r="H203" s="388" t="s">
        <v>3348</v>
      </c>
      <c r="I203" s="388"/>
      <c r="J203" s="388"/>
      <c r="K203" s="370"/>
    </row>
    <row r="204" spans="2:11" ht="15" customHeight="1">
      <c r="B204" s="349"/>
      <c r="C204" s="327"/>
      <c r="D204" s="327"/>
      <c r="E204" s="327"/>
      <c r="F204" s="348" t="s">
        <v>47</v>
      </c>
      <c r="G204" s="327"/>
      <c r="H204" s="388" t="s">
        <v>3349</v>
      </c>
      <c r="I204" s="388"/>
      <c r="J204" s="388"/>
      <c r="K204" s="370"/>
    </row>
    <row r="205" spans="2:11" ht="15" customHeight="1">
      <c r="B205" s="349"/>
      <c r="C205" s="327"/>
      <c r="D205" s="327"/>
      <c r="E205" s="327"/>
      <c r="F205" s="348"/>
      <c r="G205" s="327"/>
      <c r="H205" s="327"/>
      <c r="I205" s="327"/>
      <c r="J205" s="327"/>
      <c r="K205" s="370"/>
    </row>
    <row r="206" spans="2:11" ht="15" customHeight="1">
      <c r="B206" s="349"/>
      <c r="C206" s="327" t="s">
        <v>3290</v>
      </c>
      <c r="D206" s="327"/>
      <c r="E206" s="327"/>
      <c r="F206" s="348" t="s">
        <v>79</v>
      </c>
      <c r="G206" s="327"/>
      <c r="H206" s="388" t="s">
        <v>3350</v>
      </c>
      <c r="I206" s="388"/>
      <c r="J206" s="388"/>
      <c r="K206" s="370"/>
    </row>
    <row r="207" spans="2:11" ht="15" customHeight="1">
      <c r="B207" s="349"/>
      <c r="C207" s="355"/>
      <c r="D207" s="327"/>
      <c r="E207" s="327"/>
      <c r="F207" s="348" t="s">
        <v>3189</v>
      </c>
      <c r="G207" s="327"/>
      <c r="H207" s="388" t="s">
        <v>3190</v>
      </c>
      <c r="I207" s="388"/>
      <c r="J207" s="388"/>
      <c r="K207" s="370"/>
    </row>
    <row r="208" spans="2:11" ht="15" customHeight="1">
      <c r="B208" s="349"/>
      <c r="C208" s="327"/>
      <c r="D208" s="327"/>
      <c r="E208" s="327"/>
      <c r="F208" s="348" t="s">
        <v>3187</v>
      </c>
      <c r="G208" s="327"/>
      <c r="H208" s="388" t="s">
        <v>3351</v>
      </c>
      <c r="I208" s="388"/>
      <c r="J208" s="388"/>
      <c r="K208" s="370"/>
    </row>
    <row r="209" spans="2:11" ht="15" customHeight="1">
      <c r="B209" s="389"/>
      <c r="C209" s="355"/>
      <c r="D209" s="355"/>
      <c r="E209" s="355"/>
      <c r="F209" s="348" t="s">
        <v>97</v>
      </c>
      <c r="G209" s="333"/>
      <c r="H209" s="390" t="s">
        <v>3191</v>
      </c>
      <c r="I209" s="390"/>
      <c r="J209" s="390"/>
      <c r="K209" s="391"/>
    </row>
    <row r="210" spans="2:11" ht="15" customHeight="1">
      <c r="B210" s="389"/>
      <c r="C210" s="355"/>
      <c r="D210" s="355"/>
      <c r="E210" s="355"/>
      <c r="F210" s="348" t="s">
        <v>3192</v>
      </c>
      <c r="G210" s="333"/>
      <c r="H210" s="390" t="s">
        <v>3158</v>
      </c>
      <c r="I210" s="390"/>
      <c r="J210" s="390"/>
      <c r="K210" s="391"/>
    </row>
    <row r="211" spans="2:11" ht="15" customHeight="1">
      <c r="B211" s="389"/>
      <c r="C211" s="355"/>
      <c r="D211" s="355"/>
      <c r="E211" s="355"/>
      <c r="F211" s="392"/>
      <c r="G211" s="333"/>
      <c r="H211" s="393"/>
      <c r="I211" s="393"/>
      <c r="J211" s="393"/>
      <c r="K211" s="391"/>
    </row>
    <row r="212" spans="2:11" ht="15" customHeight="1">
      <c r="B212" s="389"/>
      <c r="C212" s="327" t="s">
        <v>3314</v>
      </c>
      <c r="D212" s="355"/>
      <c r="E212" s="355"/>
      <c r="F212" s="348">
        <v>1</v>
      </c>
      <c r="G212" s="333"/>
      <c r="H212" s="390" t="s">
        <v>3352</v>
      </c>
      <c r="I212" s="390"/>
      <c r="J212" s="390"/>
      <c r="K212" s="391"/>
    </row>
    <row r="213" spans="2:11" ht="15" customHeight="1">
      <c r="B213" s="389"/>
      <c r="C213" s="355"/>
      <c r="D213" s="355"/>
      <c r="E213" s="355"/>
      <c r="F213" s="348">
        <v>2</v>
      </c>
      <c r="G213" s="333"/>
      <c r="H213" s="390" t="s">
        <v>3353</v>
      </c>
      <c r="I213" s="390"/>
      <c r="J213" s="390"/>
      <c r="K213" s="391"/>
    </row>
    <row r="214" spans="2:11" ht="15" customHeight="1">
      <c r="B214" s="389"/>
      <c r="C214" s="355"/>
      <c r="D214" s="355"/>
      <c r="E214" s="355"/>
      <c r="F214" s="348">
        <v>3</v>
      </c>
      <c r="G214" s="333"/>
      <c r="H214" s="390" t="s">
        <v>3354</v>
      </c>
      <c r="I214" s="390"/>
      <c r="J214" s="390"/>
      <c r="K214" s="391"/>
    </row>
    <row r="215" spans="2:11" ht="15" customHeight="1">
      <c r="B215" s="389"/>
      <c r="C215" s="355"/>
      <c r="D215" s="355"/>
      <c r="E215" s="355"/>
      <c r="F215" s="348">
        <v>4</v>
      </c>
      <c r="G215" s="333"/>
      <c r="H215" s="390" t="s">
        <v>3355</v>
      </c>
      <c r="I215" s="390"/>
      <c r="J215" s="390"/>
      <c r="K215" s="391"/>
    </row>
    <row r="216" spans="2:11" ht="12.75" customHeight="1">
      <c r="B216" s="394"/>
      <c r="C216" s="395"/>
      <c r="D216" s="395"/>
      <c r="E216" s="395"/>
      <c r="F216" s="395"/>
      <c r="G216" s="395"/>
      <c r="H216" s="395"/>
      <c r="I216" s="395"/>
      <c r="J216" s="395"/>
      <c r="K216" s="396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2016-12-29T05:52:23Z</dcterms:created>
  <dcterms:modified xsi:type="dcterms:W3CDTF">2016-12-29T05:54:03Z</dcterms:modified>
  <cp:category/>
  <cp:version/>
  <cp:contentType/>
  <cp:contentStatus/>
</cp:coreProperties>
</file>