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.1 - Bourací práce" sheetId="2" r:id="rId2"/>
    <sheet name="1.2 - Stavební úpravy" sheetId="3" r:id="rId3"/>
    <sheet name="99 - Vedlejší a ostatní n..." sheetId="4" r:id="rId4"/>
    <sheet name="Pokyny pro vyplnění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'1.1 - Bourací práce'!$C$90:$K$119</definedName>
    <definedName name="_xlnm.Print_Area" localSheetId="1">'1.1 - Bourací práce'!$C$4:$J$41,'1.1 - Bourací práce'!$C$47:$J$70,'1.1 - Bourací práce'!$C$76:$K$119</definedName>
    <definedName name="_xlnm.Print_Titles" localSheetId="1">'1.1 - Bourací práce'!$90:$90</definedName>
    <definedName name="_xlnm._FilterDatabase" localSheetId="2" hidden="1">'1.2 - Stavební úpravy'!$C$90:$K$125</definedName>
    <definedName name="_xlnm.Print_Area" localSheetId="2">'1.2 - Stavební úpravy'!$C$4:$J$41,'1.2 - Stavební úpravy'!$C$47:$J$70,'1.2 - Stavební úpravy'!$C$76:$K$125</definedName>
    <definedName name="_xlnm.Print_Titles" localSheetId="2">'1.2 - Stavební úpravy'!$90:$90</definedName>
    <definedName name="_xlnm._FilterDatabase" localSheetId="3" hidden="1">'99 - Vedlejší a ostatní n...'!$C$82:$K$95</definedName>
    <definedName name="_xlnm.Print_Area" localSheetId="3">'99 - Vedlejší a ostatní n...'!$C$4:$J$39,'99 - Vedlejší a ostatní n...'!$C$45:$J$64,'99 - Vedlejší a ostatní n...'!$C$70:$K$95</definedName>
    <definedName name="_xlnm.Print_Titles" localSheetId="3">'99 - Vedlejší a ostatní n...'!$82:$82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8"/>
  <c i="4" r="J35"/>
  <c i="1" r="AX58"/>
  <c i="4"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T88"/>
  <c r="R89"/>
  <c r="R88"/>
  <c r="P89"/>
  <c r="P88"/>
  <c r="BI86"/>
  <c r="BH86"/>
  <c r="BG86"/>
  <c r="BF86"/>
  <c r="T86"/>
  <c r="T85"/>
  <c r="R86"/>
  <c r="R85"/>
  <c r="P86"/>
  <c r="P85"/>
  <c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73"/>
  <c i="3" r="J39"/>
  <c r="J38"/>
  <c i="1" r="AY57"/>
  <c i="3" r="J37"/>
  <c i="1" r="AX57"/>
  <c i="3"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T102"/>
  <c r="R103"/>
  <c r="R102"/>
  <c r="P103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8"/>
  <c r="F87"/>
  <c r="F85"/>
  <c r="E83"/>
  <c r="J59"/>
  <c r="F58"/>
  <c r="F56"/>
  <c r="E54"/>
  <c r="J23"/>
  <c r="E23"/>
  <c r="J58"/>
  <c r="J22"/>
  <c r="J20"/>
  <c r="E20"/>
  <c r="F59"/>
  <c r="J19"/>
  <c r="J14"/>
  <c r="J85"/>
  <c r="E7"/>
  <c r="E79"/>
  <c i="2" r="J39"/>
  <c r="J38"/>
  <c i="1" r="AY56"/>
  <c i="2" r="J37"/>
  <c i="1" r="AX56"/>
  <c i="2"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J88"/>
  <c r="F87"/>
  <c r="F85"/>
  <c r="E83"/>
  <c r="J59"/>
  <c r="F58"/>
  <c r="F56"/>
  <c r="E54"/>
  <c r="J23"/>
  <c r="E23"/>
  <c r="J58"/>
  <c r="J22"/>
  <c r="J20"/>
  <c r="E20"/>
  <c r="F88"/>
  <c r="J19"/>
  <c r="J14"/>
  <c r="J56"/>
  <c r="E7"/>
  <c r="E50"/>
  <c i="1" r="L50"/>
  <c r="AM50"/>
  <c r="AM49"/>
  <c r="L49"/>
  <c r="AM47"/>
  <c r="L47"/>
  <c r="L45"/>
  <c r="L44"/>
  <c i="2" r="J115"/>
  <c i="3" r="BK103"/>
  <c r="J121"/>
  <c r="BK98"/>
  <c r="J118"/>
  <c i="4" r="BK92"/>
  <c i="2" r="BK96"/>
  <c i="3" r="J100"/>
  <c i="4" r="BK94"/>
  <c i="2" r="J105"/>
  <c i="3" r="BK96"/>
  <c i="2" r="J102"/>
  <c r="J107"/>
  <c i="3" r="BK118"/>
  <c r="J103"/>
  <c i="4" r="BK89"/>
  <c i="2" r="BK115"/>
  <c i="3" r="BK106"/>
  <c i="4" r="BK86"/>
  <c i="3" r="J106"/>
  <c i="4" r="J86"/>
  <c i="2" r="J110"/>
  <c i="3" r="J112"/>
  <c i="4" r="J89"/>
  <c i="2" r="BK99"/>
  <c i="3" r="BK121"/>
  <c r="BK124"/>
  <c i="2" r="BK110"/>
  <c i="3" r="J94"/>
  <c r="BK94"/>
  <c i="2" r="BK105"/>
  <c r="J94"/>
  <c i="3" r="BK109"/>
  <c i="2" r="BK107"/>
  <c i="3" r="J98"/>
  <c r="BK100"/>
  <c r="J109"/>
  <c r="BK112"/>
  <c r="J124"/>
  <c i="2" r="J96"/>
  <c i="1" r="AS55"/>
  <c i="3" r="J115"/>
  <c i="2" r="J112"/>
  <c r="BK112"/>
  <c i="3" r="BK115"/>
  <c i="2" r="BK94"/>
  <c r="BK118"/>
  <c i="3" r="J96"/>
  <c i="2" r="BK102"/>
  <c i="4" r="J94"/>
  <c i="2" r="J118"/>
  <c r="J99"/>
  <c i="4" r="J92"/>
  <c i="2" l="1" r="P93"/>
  <c r="BK98"/>
  <c r="J98"/>
  <c r="J66"/>
  <c r="R104"/>
  <c r="R109"/>
  <c i="3" r="T93"/>
  <c r="R97"/>
  <c i="2" r="T93"/>
  <c r="T104"/>
  <c i="3" r="BK93"/>
  <c r="J93"/>
  <c r="J65"/>
  <c r="T97"/>
  <c r="T105"/>
  <c i="4" r="BK91"/>
  <c r="J91"/>
  <c r="J63"/>
  <c i="2" r="P98"/>
  <c r="BK109"/>
  <c r="J109"/>
  <c r="J68"/>
  <c i="3" r="BK97"/>
  <c r="J97"/>
  <c r="J66"/>
  <c r="BK105"/>
  <c r="J105"/>
  <c r="J68"/>
  <c i="2" r="R98"/>
  <c i="4" r="P91"/>
  <c r="P84"/>
  <c r="P83"/>
  <c i="1" r="AU58"/>
  <c i="2" r="BK93"/>
  <c r="J93"/>
  <c r="J65"/>
  <c r="BK104"/>
  <c r="J104"/>
  <c r="J67"/>
  <c r="T109"/>
  <c i="3" r="P93"/>
  <c r="P105"/>
  <c i="4" r="R91"/>
  <c r="R84"/>
  <c r="R83"/>
  <c i="2" r="R93"/>
  <c r="R92"/>
  <c r="R91"/>
  <c r="T98"/>
  <c r="P104"/>
  <c r="P109"/>
  <c i="3" r="R93"/>
  <c r="P97"/>
  <c r="R105"/>
  <c i="4" r="T91"/>
  <c r="T84"/>
  <c r="T83"/>
  <c r="BK88"/>
  <c r="J88"/>
  <c r="J62"/>
  <c i="3" r="BK123"/>
  <c r="J123"/>
  <c r="J69"/>
  <c i="2" r="BK117"/>
  <c r="J117"/>
  <c r="J69"/>
  <c i="3" r="BK102"/>
  <c r="J102"/>
  <c r="J67"/>
  <c i="4" r="BK85"/>
  <c r="J85"/>
  <c r="J61"/>
  <c r="J54"/>
  <c r="F55"/>
  <c r="E48"/>
  <c r="J52"/>
  <c r="BE92"/>
  <c r="BE94"/>
  <c r="BE86"/>
  <c r="BE89"/>
  <c i="3" r="E50"/>
  <c r="F88"/>
  <c r="BE94"/>
  <c r="BE96"/>
  <c r="BE103"/>
  <c r="BE106"/>
  <c r="BE112"/>
  <c r="BE109"/>
  <c r="J87"/>
  <c r="BE98"/>
  <c r="BE100"/>
  <c r="J56"/>
  <c r="BE115"/>
  <c r="BE118"/>
  <c r="BE121"/>
  <c r="BE124"/>
  <c i="2" r="J85"/>
  <c r="J87"/>
  <c r="BE96"/>
  <c r="F59"/>
  <c r="E79"/>
  <c r="BE94"/>
  <c r="BE102"/>
  <c r="BE105"/>
  <c r="BE107"/>
  <c r="BE110"/>
  <c r="BE112"/>
  <c r="BE99"/>
  <c r="BE115"/>
  <c r="BE118"/>
  <c i="1" r="AS54"/>
  <c i="4" r="J34"/>
  <c i="1" r="AW58"/>
  <c i="4" r="F36"/>
  <c i="1" r="BC58"/>
  <c i="4" r="F35"/>
  <c i="1" r="BB58"/>
  <c i="2" r="F39"/>
  <c i="1" r="BD56"/>
  <c i="4" r="F34"/>
  <c i="1" r="BA58"/>
  <c i="2" r="J36"/>
  <c i="1" r="AW56"/>
  <c i="3" r="F37"/>
  <c i="1" r="BB57"/>
  <c i="3" r="F36"/>
  <c i="1" r="BA57"/>
  <c i="4" r="F37"/>
  <c i="1" r="BD58"/>
  <c i="2" r="F37"/>
  <c i="1" r="BB56"/>
  <c i="3" r="J36"/>
  <c i="1" r="AW57"/>
  <c i="2" r="F38"/>
  <c i="1" r="BC56"/>
  <c i="2" r="F36"/>
  <c i="1" r="BA56"/>
  <c i="3" r="F39"/>
  <c i="1" r="BD57"/>
  <c i="3" r="F38"/>
  <c i="1" r="BC57"/>
  <c i="3" l="1" r="BK92"/>
  <c r="BK91"/>
  <c r="J91"/>
  <c r="R92"/>
  <c r="R91"/>
  <c r="P92"/>
  <c r="P91"/>
  <c i="1" r="AU57"/>
  <c i="2" r="T92"/>
  <c r="T91"/>
  <c i="3" r="T92"/>
  <c r="T91"/>
  <c i="2" r="P92"/>
  <c r="P91"/>
  <c i="1" r="AU56"/>
  <c i="4" r="BK84"/>
  <c r="BK83"/>
  <c r="J83"/>
  <c i="2" r="BK92"/>
  <c r="J92"/>
  <c r="J64"/>
  <c i="3" r="J63"/>
  <c r="J92"/>
  <c r="J64"/>
  <c r="J32"/>
  <c i="4" r="J30"/>
  <c i="1" r="AG58"/>
  <c r="BC55"/>
  <c i="4" r="F33"/>
  <c i="1" r="AZ58"/>
  <c r="BA55"/>
  <c r="BB55"/>
  <c i="3" r="F35"/>
  <c i="1" r="AZ57"/>
  <c i="3" r="J35"/>
  <c i="1" r="AV57"/>
  <c r="AT57"/>
  <c r="BD55"/>
  <c i="4" r="J33"/>
  <c i="1" r="AV58"/>
  <c r="AT58"/>
  <c r="AN58"/>
  <c i="2" r="F35"/>
  <c i="1" r="AZ56"/>
  <c i="2" r="J35"/>
  <c i="1" r="AV56"/>
  <c r="AT56"/>
  <c l="1" r="AG57"/>
  <c i="4" r="J84"/>
  <c r="J60"/>
  <c r="J59"/>
  <c i="2" r="BK91"/>
  <c r="J91"/>
  <c r="J63"/>
  <c i="4" r="J39"/>
  <c i="3" r="J41"/>
  <c i="1" r="AN57"/>
  <c r="BC54"/>
  <c r="AY54"/>
  <c r="AZ55"/>
  <c r="AW55"/>
  <c r="AY55"/>
  <c r="BD54"/>
  <c r="W33"/>
  <c r="AX55"/>
  <c r="AU55"/>
  <c r="AU54"/>
  <c r="BA54"/>
  <c r="AW54"/>
  <c r="AK30"/>
  <c r="BB54"/>
  <c r="AX54"/>
  <c l="1" r="W31"/>
  <c r="W32"/>
  <c r="W30"/>
  <c i="2" r="J32"/>
  <c i="1" r="AG56"/>
  <c r="AG55"/>
  <c r="AG54"/>
  <c r="AK26"/>
  <c r="AV55"/>
  <c r="AT55"/>
  <c r="AN55"/>
  <c r="AZ54"/>
  <c r="AV54"/>
  <c r="AK29"/>
  <c i="2" l="1" r="J41"/>
  <c i="1" r="AN56"/>
  <c r="AK35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<sst xmlns="http://schemas.openxmlformats.org/spreadsheetml/2006/main">
  <si>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</si>
  <si>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</si>
  <si>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</si>
  <si>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</si>
  <si>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</si>
  <si>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{aa1a270a-123a-4952-a485-cffc90ee9127}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</si>
  <si>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</si>
  <si>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</si>
  <si>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</si>
  <si>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</si>
  <si>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</si>
  <si>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</si>
  <si>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</si>
  <si>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</si>
  <si>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</si>
  <si>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</si>
  <si>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</si>
  <si>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komunikace v ulici Na Kabátě - Celek</t>
  </si>
  <si>
    <t>KSO:</t>
  </si>
  <si>
    <t/>
  </si>
  <si>
    <t>CC-CZ:</t>
  </si>
  <si>
    <t>Místo:</t>
  </si>
  <si>
    <t>Masarykova nemocnice</t>
  </si>
  <si>
    <t>Datum:</t>
  </si>
  <si>
    <t>10. 9. 2024</t>
  </si>
  <si>
    <t>Zadavatel:</t>
  </si>
  <si>
    <t>IČ:</t>
  </si>
  <si>
    <t>25488627</t>
  </si>
  <si>
    <t>Krajská zdravotní a.s.</t>
  </si>
  <si>
    <t>DIČ:</t>
  </si>
  <si>
    <t>CZ25488627</t>
  </si>
  <si>
    <t>Uchazeč:</t>
  </si>
  <si>
    <t>Vyplň údaj</t>
  </si>
  <si>
    <t>Projektant:</t>
  </si>
  <si>
    <t xml:space="preserve"> 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</si>
  <si>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</si>
  <si>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</si>
  <si>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</si>
  <si>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</si>
  <si>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</si>
  <si>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</si>
  <si>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</si>
  <si>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</si>
  <si>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</si>
  <si>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</si>
  <si>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</si>
  <si>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</si>
  <si>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</si>
  <si>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</si>
  <si>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</si>
  <si>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</si>
  <si>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</si>
  <si>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</si>
  <si>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</si>
  <si>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</si>
  <si>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</si>
  <si>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</si>
  <si>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</si>
  <si>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</si>
  <si>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</si>
  <si>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</si>
  <si>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</si>
  <si>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</si>
  <si>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</si>
  <si>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</si>
  <si>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</si>
  <si>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</si>
  <si>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</si>
  <si>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</si>
  <si>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</si>
  <si>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</si>
  <si>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</si>
  <si>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</si>
  <si>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</si>
  <si>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</si>
  <si>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</si>
  <si>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</si>
  <si>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</si>
  <si>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</si>
  <si>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Stavební objekty</t>
  </si>
  <si>
    <t>STA</t>
  </si>
  <si>
    <t>{d77ab9cf-a6dc-46d1-b0bf-959b50701e15}</t>
  </si>
  <si>
    <t>2</t>
  </si>
  <si>
    <t>/</t>
  </si>
  <si>
    <t>1.1</t>
  </si>
  <si>
    <t>Bourací práce</t>
  </si>
  <si>
    <t>Soupis</t>
  </si>
  <si>
    <t>{cf58e8bf-8122-4d46-9f1e-cf52cfaf5d1e}</t>
  </si>
  <si>
    <t>1.2</t>
  </si>
  <si>
    <t>Stavební úpravy</t>
  </si>
  <si>
    <t>{6586a0aa-d565-4597-bd97-4d7ad1d240bd}</t>
  </si>
  <si>
    <t>99</t>
  </si>
  <si>
    <t>Vedlejší a ostatní náklady</t>
  </si>
  <si>
    <t>{23967f18-18ec-48c6-a56b-489b3f828aa1}</t>
  </si>
  <si>
    <t>KRYCÍ LIST SOUPISU PRACÍ</t>
  </si>
  <si>
    <t>Objekt:</t>
  </si>
  <si>
    <t>1 - Stavební objekty</t>
  </si>
  <si>
    <t>Soupis:</t>
  </si>
  <si>
    <t>1.1 -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</si>
  <si>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</si>
  <si>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</si>
  <si>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</si>
  <si>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</si>
  <si>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</si>
  <si>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</si>
  <si>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</si>
  <si>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</si>
  <si>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</si>
  <si>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</si>
  <si>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</si>
  <si>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</si>
  <si>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</si>
  <si>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</si>
  <si>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</si>
  <si>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</si>
  <si>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</si>
  <si>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</si>
  <si>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</si>
  <si>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</si>
  <si>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</si>
  <si>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</si>
  <si>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</si>
  <si>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</si>
  <si>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</si>
  <si>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</si>
  <si>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</si>
  <si>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</si>
  <si>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113107141</t>
  </si>
  <si>
    <t>Odstranění podkladů nebo krytů ručně s přemístěním hmot na skládku na vzdálenost do 3 m nebo s naložením na dopravní prostředek živičných, o tl. vrstvy do 50 mm</t>
  </si>
  <si>
    <t>m2</t>
  </si>
  <si>
    <t>CS ÚRS 2024 02</t>
  </si>
  <si>
    <t>4</t>
  </si>
  <si>
    <t>-724060892</t>
  </si>
  <si>
    <t>Online PSC</t>
  </si>
  <si>
    <t>https://podminky.urs.cz/item/CS_URS_2024_02/113107141</t>
  </si>
  <si>
    <t>113154553</t>
  </si>
  <si>
    <t>Frézování živičného podkladu nebo krytu s naložením hmot na dopravní prostředek plochy přes 2 000 do 10 000 m2 tloušťky vrstvy 50 mm</t>
  </si>
  <si>
    <t>612732194</t>
  </si>
  <si>
    <t>https://podminky.urs.cz/item/CS_URS_2024_02/113154553</t>
  </si>
  <si>
    <t>8</t>
  </si>
  <si>
    <t>Trubní vedení</t>
  </si>
  <si>
    <t>3</t>
  </si>
  <si>
    <t>890211811</t>
  </si>
  <si>
    <t>Bourání šachet a jímek ručně velikosti obestavěného prostoru do 1,5 m3 z prostého betonu</t>
  </si>
  <si>
    <t>m3</t>
  </si>
  <si>
    <t>1898012869</t>
  </si>
  <si>
    <t>https://podminky.urs.cz/item/CS_URS_2024_02/890211811</t>
  </si>
  <si>
    <t>VV</t>
  </si>
  <si>
    <t>(0,8*0,8*0,1)*30</t>
  </si>
  <si>
    <t>899102211</t>
  </si>
  <si>
    <t>Demontáž poklopů litinových a ocelových včetně rámů, hmotnosti jednotlivě přes 50 do 100 Kg</t>
  </si>
  <si>
    <t>kus</t>
  </si>
  <si>
    <t>228614659</t>
  </si>
  <si>
    <t>https://podminky.urs.cz/item/CS_URS_2024_02/899102211</t>
  </si>
  <si>
    <t>9</t>
  </si>
  <si>
    <t>Ostatní konstrukce a práce, bourání</t>
  </si>
  <si>
    <t>5</t>
  </si>
  <si>
    <t>919735111</t>
  </si>
  <si>
    <t>Řezání stávajícího živičného krytu nebo podkladu hloubky do 50 mm</t>
  </si>
  <si>
    <t>m</t>
  </si>
  <si>
    <t>CS ÚRS 2024 01</t>
  </si>
  <si>
    <t>-264553453</t>
  </si>
  <si>
    <t>https://podminky.urs.cz/item/CS_URS_2024_01/919735111</t>
  </si>
  <si>
    <t>6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</si>
  <si>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</si>
  <si>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</si>
  <si>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-1308629084</t>
  </si>
  <si>
    <t>https://podminky.urs.cz/item/CS_URS_2024_02/938909331</t>
  </si>
  <si>
    <t>997</t>
  </si>
  <si>
    <t>Přesun sutě</t>
  </si>
  <si>
    <t>7</t>
  </si>
  <si>
    <t>997013501</t>
  </si>
  <si>
    <t>Odvoz suti a vybouraných hmot na skládku nebo meziskládku se složením, na vzdálenost do 1 km</t>
  </si>
  <si>
    <t>t</t>
  </si>
  <si>
    <t>143174068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</si>
  <si>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</si>
  <si>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</si>
  <si>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</si>
  <si>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437930203</t>
  </si>
  <si>
    <t>https://podminky.urs.cz/item/CS_URS_2024_02/997013509</t>
  </si>
  <si>
    <t>292,819*6 'Přepočtené koeficientem množství</t>
  </si>
  <si>
    <t>997013645</t>
  </si>
  <si>
    <t>Poplatek za uložení stavebního odpadu na skládce (skládkovné) asfaltového bez obsahu dehtu zatříděného do Katalogu odpadů pod kódem 17 03 02</t>
  </si>
  <si>
    <t>-771749873</t>
  </si>
  <si>
    <t>https://podminky.urs.cz/item/CS_URS_2024_02/997013645</t>
  </si>
  <si>
    <t>998</t>
  </si>
  <si>
    <t>Přesun hmot</t>
  </si>
  <si>
    <t>10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</si>
  <si>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</si>
  <si>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</si>
  <si>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1818797391</t>
  </si>
  <si>
    <t>https://podminky.urs.cz/item/CS_URS_2024_02/998011001</t>
  </si>
  <si>
    <t>1.2 - Stavební úpravy</t>
  </si>
  <si>
    <t xml:space="preserve">    4 - Vodorovné konstrukce</t>
  </si>
  <si>
    <t xml:space="preserve">    5 - Komunikace pozemní</t>
  </si>
  <si>
    <t>Vodorovné konstrukce</t>
  </si>
  <si>
    <t>452112112</t>
  </si>
  <si>
    <t>Osazení betonových dílců prstenců nebo rámů pod poklopy a mříže, výšky do 100 mm</t>
  </si>
  <si>
    <t>52390383</t>
  </si>
  <si>
    <t>https://podminky.urs.cz/item/CS_URS_2024_02/452112112</t>
  </si>
  <si>
    <t>M</t>
  </si>
  <si>
    <t>59224013</t>
  </si>
  <si>
    <t>prstenec šachtový vyrovnávací betonový 625x100x100mm</t>
  </si>
  <si>
    <t>-1024763787</t>
  </si>
  <si>
    <t>Komunikace pozemní</t>
  </si>
  <si>
    <t>573231106</t>
  </si>
  <si>
    <t>Postřik spojovací PS bez posypu kamenivem ze silniční emulze, v množství 0,30 kg/m2</t>
  </si>
  <si>
    <t>1893101391</t>
  </si>
  <si>
    <t>https://podminky.urs.cz/item/CS_URS_2024_01/573231106</t>
  </si>
  <si>
    <t>577144121</t>
  </si>
  <si>
    <t>Asfaltový beton vrstva obrusná ACO 11 (ABS) s rozprostřením a se zhutněním z nemodifikovaného asfaltu v pruhu šířky přes 3 m tř. I (ACO 11+), po zhutnění tl. 50 mm</t>
  </si>
  <si>
    <t>1849162115</t>
  </si>
  <si>
    <t>https://podminky.urs.cz/item/CS_URS_2024_01/577144121</t>
  </si>
  <si>
    <t>899104112</t>
  </si>
  <si>
    <t>Osazení poklopů litinových, ocelových nebo železobetonových včetně rámů pro třídu zatížení D400, E600</t>
  </si>
  <si>
    <t>-1483316405</t>
  </si>
  <si>
    <t>https://podminky.urs.cz/item/CS_URS_2024_01/899104112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</si>
  <si>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</si>
  <si>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</si>
  <si>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966195785</t>
  </si>
  <si>
    <t>https://podminky.urs.cz/item/CS_URS_2024_01/916131113</t>
  </si>
  <si>
    <t>14,0</t>
  </si>
  <si>
    <t>59217029</t>
  </si>
  <si>
    <t>obrubník silniční betonový nájezdový 1000x150x150mm</t>
  </si>
  <si>
    <t>-453896543</t>
  </si>
  <si>
    <t>12*1,02 'Přepočtené koeficientem množství</t>
  </si>
  <si>
    <t>59217076</t>
  </si>
  <si>
    <t>obrubník silniční betonový přechodový 1000x150x250mm</t>
  </si>
  <si>
    <t>1266614617</t>
  </si>
  <si>
    <t>2,0</t>
  </si>
  <si>
    <t>2*1,02 'Přepočtené koeficientem množství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</si>
  <si>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</si>
  <si>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</si>
  <si>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-103127372</t>
  </si>
  <si>
    <t>https://podminky.urs.cz/item/CS_URS_2024_01/916131213</t>
  </si>
  <si>
    <t>28,0</t>
  </si>
  <si>
    <t>59217031</t>
  </si>
  <si>
    <t>obrubník silniční betonový 1000x150x250mm</t>
  </si>
  <si>
    <t>-913433</t>
  </si>
  <si>
    <t>28*1,02 'Přepočtené koeficientem množství</t>
  </si>
  <si>
    <t>11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</si>
  <si>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</si>
  <si>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</si>
  <si>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1897355874</t>
  </si>
  <si>
    <t>https://podminky.urs.cz/item/CS_URS_2024_01/919732211</t>
  </si>
  <si>
    <t>998225111</t>
  </si>
  <si>
    <t>Přesun hmot pro komunikace s krytem z kameniva, monolitickým betonovým nebo živičným dopravní vzdálenost do 200 m jakékoliv délky objektu</t>
  </si>
  <si>
    <t>891720880</t>
  </si>
  <si>
    <t>https://podminky.urs.cz/item/CS_URS_2024_01/998225111</t>
  </si>
  <si>
    <t>99 -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</si>
  <si>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</si>
  <si>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</si>
  <si>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</si>
  <si>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</si>
  <si>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</si>
  <si>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</si>
  <si>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</si>
  <si>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</si>
  <si>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</si>
  <si>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3,0%</t>
  </si>
  <si>
    <t>1024</t>
  </si>
  <si>
    <t>-1545144374</t>
  </si>
  <si>
    <t>https://podminky.urs.cz/item/CS_URS_2024_01/030001000</t>
  </si>
  <si>
    <t>VRN6</t>
  </si>
  <si>
    <t>Územní vlivy</t>
  </si>
  <si>
    <t>060001000</t>
  </si>
  <si>
    <t>2,0%</t>
  </si>
  <si>
    <t>1278442444</t>
  </si>
  <si>
    <t>https://podminky.urs.cz/item/CS_URS_2024_01/060001000</t>
  </si>
  <si>
    <t>VRN7</t>
  </si>
  <si>
    <t>Provozní vlivy</t>
  </si>
  <si>
    <t>070001000</t>
  </si>
  <si>
    <t>1875383852</t>
  </si>
  <si>
    <t>https://podminky.urs.cz/item/CS_URS_2024_01/070001000</t>
  </si>
  <si>
    <t>072203000</t>
  </si>
  <si>
    <t>Silniční provoz - zajištění DIO (dopravní značení)</t>
  </si>
  <si>
    <t>soubor</t>
  </si>
  <si>
    <t>61062066</t>
  </si>
  <si>
    <t>https://podminky.urs.cz/item/CS_URS_2024_02/072203000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</si>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</sst>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75</xdr:row>
      <xdr:rowOff>0</xdr:rowOff>
    </xdr:from>
    <xdr:to>
      <xdr:col>9</xdr:col>
      <xdr:colOff>1215390</xdr:colOff>
      <xdr:row>75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75</xdr:row>
      <xdr:rowOff>0</xdr:rowOff>
    </xdr:from>
    <xdr:to>
      <xdr:col>9</xdr:col>
      <xdr:colOff>1215390</xdr:colOff>
      <xdr:row>75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1215390</xdr:colOff>
      <xdr:row>69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41" TargetMode="External" /><Relationship Id="rId2" Type="http://schemas.openxmlformats.org/officeDocument/2006/relationships/hyperlink" Target="https://podminky.urs.cz/item/CS_URS_2024_02/113154553" TargetMode="External" /><Relationship Id="rId3" Type="http://schemas.openxmlformats.org/officeDocument/2006/relationships/hyperlink" Target="https://podminky.urs.cz/item/CS_URS_2024_02/890211811" TargetMode="External" /><Relationship Id="rId4" Type="http://schemas.openxmlformats.org/officeDocument/2006/relationships/hyperlink" Target="https://podminky.urs.cz/item/CS_URS_2024_02/899102211" TargetMode="External" /><Relationship Id="rId5" Type="http://schemas.openxmlformats.org/officeDocument/2006/relationships/hyperlink" Target="https://podminky.urs.cz/item/CS_URS_2024_01/919735111" TargetMode="External" /><Relationship Id="rId6" Type="http://schemas.openxmlformats.org/officeDocument/2006/relationships/hyperlink" Target="https://podminky.urs.cz/item/CS_URS_2024_02/938909331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45" TargetMode="External" /><Relationship Id="rId10" Type="http://schemas.openxmlformats.org/officeDocument/2006/relationships/hyperlink" Target="https://podminky.urs.cz/item/CS_URS_2024_02/998011001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452112112" TargetMode="External" /><Relationship Id="rId2" Type="http://schemas.openxmlformats.org/officeDocument/2006/relationships/hyperlink" Target="https://podminky.urs.cz/item/CS_URS_2024_01/573231106" TargetMode="External" /><Relationship Id="rId3" Type="http://schemas.openxmlformats.org/officeDocument/2006/relationships/hyperlink" Target="https://podminky.urs.cz/item/CS_URS_2024_01/577144121" TargetMode="External" /><Relationship Id="rId4" Type="http://schemas.openxmlformats.org/officeDocument/2006/relationships/hyperlink" Target="https://podminky.urs.cz/item/CS_URS_2024_01/899104112" TargetMode="External" /><Relationship Id="rId5" Type="http://schemas.openxmlformats.org/officeDocument/2006/relationships/hyperlink" Target="https://podminky.urs.cz/item/CS_URS_2024_01/916131113" TargetMode="External" /><Relationship Id="rId6" Type="http://schemas.openxmlformats.org/officeDocument/2006/relationships/hyperlink" Target="https://podminky.urs.cz/item/CS_URS_2024_01/916131213" TargetMode="External" /><Relationship Id="rId7" Type="http://schemas.openxmlformats.org/officeDocument/2006/relationships/hyperlink" Target="https://podminky.urs.cz/item/CS_URS_2024_01/919732211" TargetMode="External" /><Relationship Id="rId8" Type="http://schemas.openxmlformats.org/officeDocument/2006/relationships/hyperlink" Target="https://podminky.urs.cz/item/CS_URS_2024_01/99822511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60001000" TargetMode="External" /><Relationship Id="rId3" Type="http://schemas.openxmlformats.org/officeDocument/2006/relationships/hyperlink" Target="https://podminky.urs.cz/item/CS_URS_2024_01/070001000" TargetMode="External" /><Relationship Id="rId4" Type="http://schemas.openxmlformats.org/officeDocument/2006/relationships/hyperlink" Target="https://podminky.urs.cz/item/CS_URS_2024_02/072203000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2024_16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komunikace v ulici Na Kabátě - Celek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Masarykova nemocnice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10. 9. 2024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Krajská zdravotní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Milan Křehla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ROUND(AG55+AG58,2)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ROUND(AS55+AS58,2)</f>
        <v>0</v>
      </c>
      <c r="AT54" s="106">
        <f>ROUND(SUM(AV54:AW54),2)</f>
        <v>0</v>
      </c>
      <c r="AU54" s="107">
        <f>ROUND(AU55+AU58,5)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ROUND(AZ55+AZ58,2)</f>
        <v>0</v>
      </c>
      <c r="BA54" s="106">
        <f>ROUND(BA55+BA58,2)</f>
        <v>0</v>
      </c>
      <c r="BB54" s="106">
        <f>ROUND(BB55+BB58,2)</f>
        <v>0</v>
      </c>
      <c r="BC54" s="106">
        <f>ROUND(BC55+BC58,2)</f>
        <v>0</v>
      </c>
      <c r="BD54" s="108">
        <f>ROUND(BD55+BD58,2)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7"/>
      <c r="B55" s="111"/>
      <c r="C55" s="112"/>
      <c r="D55" s="113" t="s">
        <v>78</v>
      </c>
      <c r="E55" s="113"/>
      <c r="F55" s="113"/>
      <c r="G55" s="113"/>
      <c r="H55" s="113"/>
      <c r="I55" s="114"/>
      <c r="J55" s="113" t="s">
        <v>79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ROUND(SUM(AG56:AG57),2)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80</v>
      </c>
      <c r="AR55" s="118"/>
      <c r="AS55" s="119">
        <f>ROUND(SUM(AS56:AS57),2)</f>
        <v>0</v>
      </c>
      <c r="AT55" s="120">
        <f>ROUND(SUM(AV55:AW55),2)</f>
        <v>0</v>
      </c>
      <c r="AU55" s="121">
        <f>ROUND(SUM(AU56:AU57),5)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ROUND(SUM(AZ56:AZ57),2)</f>
        <v>0</v>
      </c>
      <c r="BA55" s="120">
        <f>ROUND(SUM(BA56:BA57),2)</f>
        <v>0</v>
      </c>
      <c r="BB55" s="120">
        <f>ROUND(SUM(BB56:BB57),2)</f>
        <v>0</v>
      </c>
      <c r="BC55" s="120">
        <f>ROUND(SUM(BC56:BC57),2)</f>
        <v>0</v>
      </c>
      <c r="BD55" s="122">
        <f>ROUND(SUM(BD56:BD57),2)</f>
        <v>0</v>
      </c>
      <c r="BE55" s="7"/>
      <c r="BS55" s="123" t="s">
        <v>73</v>
      </c>
      <c r="BT55" s="123" t="s">
        <v>78</v>
      </c>
      <c r="BU55" s="123" t="s">
        <v>75</v>
      </c>
      <c r="BV55" s="123" t="s">
        <v>76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4" customFormat="1" ht="16.5" customHeight="1">
      <c r="A56" s="124" t="s">
        <v>83</v>
      </c>
      <c r="B56" s="63"/>
      <c r="C56" s="125"/>
      <c r="D56" s="125"/>
      <c r="E56" s="126" t="s">
        <v>84</v>
      </c>
      <c r="F56" s="126"/>
      <c r="G56" s="126"/>
      <c r="H56" s="126"/>
      <c r="I56" s="126"/>
      <c r="J56" s="125"/>
      <c r="K56" s="126" t="s">
        <v>85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'1.1 - Bourací práce'!J32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86</v>
      </c>
      <c r="AR56" s="65"/>
      <c r="AS56" s="129">
        <v>0</v>
      </c>
      <c r="AT56" s="130">
        <f>ROUND(SUM(AV56:AW56),2)</f>
        <v>0</v>
      </c>
      <c r="AU56" s="131">
        <f>'1.1 - Bourací práce'!P91</f>
        <v>0</v>
      </c>
      <c r="AV56" s="130">
        <f>'1.1 - Bourací práce'!J35</f>
        <v>0</v>
      </c>
      <c r="AW56" s="130">
        <f>'1.1 - Bourací práce'!J36</f>
        <v>0</v>
      </c>
      <c r="AX56" s="130">
        <f>'1.1 - Bourací práce'!J37</f>
        <v>0</v>
      </c>
      <c r="AY56" s="130">
        <f>'1.1 - Bourací práce'!J38</f>
        <v>0</v>
      </c>
      <c r="AZ56" s="130">
        <f>'1.1 - Bourací práce'!F35</f>
        <v>0</v>
      </c>
      <c r="BA56" s="130">
        <f>'1.1 - Bourací práce'!F36</f>
        <v>0</v>
      </c>
      <c r="BB56" s="130">
        <f>'1.1 - Bourací práce'!F37</f>
        <v>0</v>
      </c>
      <c r="BC56" s="130">
        <f>'1.1 - Bourací práce'!F38</f>
        <v>0</v>
      </c>
      <c r="BD56" s="132">
        <f>'1.1 - Bourací práce'!F39</f>
        <v>0</v>
      </c>
      <c r="BE56" s="4"/>
      <c r="BT56" s="133" t="s">
        <v>82</v>
      </c>
      <c r="BV56" s="133" t="s">
        <v>76</v>
      </c>
      <c r="BW56" s="133" t="s">
        <v>87</v>
      </c>
      <c r="BX56" s="133" t="s">
        <v>81</v>
      </c>
      <c r="CL56" s="133" t="s">
        <v>19</v>
      </c>
    </row>
    <row r="57" s="4" customFormat="1" ht="16.5" customHeight="1">
      <c r="A57" s="124" t="s">
        <v>83</v>
      </c>
      <c r="B57" s="63"/>
      <c r="C57" s="125"/>
      <c r="D57" s="125"/>
      <c r="E57" s="126" t="s">
        <v>88</v>
      </c>
      <c r="F57" s="126"/>
      <c r="G57" s="126"/>
      <c r="H57" s="126"/>
      <c r="I57" s="126"/>
      <c r="J57" s="125"/>
      <c r="K57" s="126" t="s">
        <v>89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'1.2 - Stavební úpravy'!J32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86</v>
      </c>
      <c r="AR57" s="65"/>
      <c r="AS57" s="129">
        <v>0</v>
      </c>
      <c r="AT57" s="130">
        <f>ROUND(SUM(AV57:AW57),2)</f>
        <v>0</v>
      </c>
      <c r="AU57" s="131">
        <f>'1.2 - Stavební úpravy'!P91</f>
        <v>0</v>
      </c>
      <c r="AV57" s="130">
        <f>'1.2 - Stavební úpravy'!J35</f>
        <v>0</v>
      </c>
      <c r="AW57" s="130">
        <f>'1.2 - Stavební úpravy'!J36</f>
        <v>0</v>
      </c>
      <c r="AX57" s="130">
        <f>'1.2 - Stavební úpravy'!J37</f>
        <v>0</v>
      </c>
      <c r="AY57" s="130">
        <f>'1.2 - Stavební úpravy'!J38</f>
        <v>0</v>
      </c>
      <c r="AZ57" s="130">
        <f>'1.2 - Stavební úpravy'!F35</f>
        <v>0</v>
      </c>
      <c r="BA57" s="130">
        <f>'1.2 - Stavební úpravy'!F36</f>
        <v>0</v>
      </c>
      <c r="BB57" s="130">
        <f>'1.2 - Stavební úpravy'!F37</f>
        <v>0</v>
      </c>
      <c r="BC57" s="130">
        <f>'1.2 - Stavební úpravy'!F38</f>
        <v>0</v>
      </c>
      <c r="BD57" s="132">
        <f>'1.2 - Stavební úpravy'!F39</f>
        <v>0</v>
      </c>
      <c r="BE57" s="4"/>
      <c r="BT57" s="133" t="s">
        <v>82</v>
      </c>
      <c r="BV57" s="133" t="s">
        <v>76</v>
      </c>
      <c r="BW57" s="133" t="s">
        <v>90</v>
      </c>
      <c r="BX57" s="133" t="s">
        <v>81</v>
      </c>
      <c r="CL57" s="133" t="s">
        <v>19</v>
      </c>
    </row>
    <row r="58" s="7" customFormat="1" ht="16.5" customHeight="1">
      <c r="A58" s="124" t="s">
        <v>83</v>
      </c>
      <c r="B58" s="111"/>
      <c r="C58" s="112"/>
      <c r="D58" s="113" t="s">
        <v>91</v>
      </c>
      <c r="E58" s="113"/>
      <c r="F58" s="113"/>
      <c r="G58" s="113"/>
      <c r="H58" s="113"/>
      <c r="I58" s="114"/>
      <c r="J58" s="113" t="s">
        <v>92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6">
        <f>'99 - Vedlejší a ostatní n...'!J30</f>
        <v>0</v>
      </c>
      <c r="AH58" s="114"/>
      <c r="AI58" s="114"/>
      <c r="AJ58" s="114"/>
      <c r="AK58" s="114"/>
      <c r="AL58" s="114"/>
      <c r="AM58" s="114"/>
      <c r="AN58" s="116">
        <f>SUM(AG58,AT58)</f>
        <v>0</v>
      </c>
      <c r="AO58" s="114"/>
      <c r="AP58" s="114"/>
      <c r="AQ58" s="117" t="s">
        <v>80</v>
      </c>
      <c r="AR58" s="118"/>
      <c r="AS58" s="134">
        <v>0</v>
      </c>
      <c r="AT58" s="135">
        <f>ROUND(SUM(AV58:AW58),2)</f>
        <v>0</v>
      </c>
      <c r="AU58" s="136">
        <f>'99 - Vedlejší a ostatní n...'!P83</f>
        <v>0</v>
      </c>
      <c r="AV58" s="135">
        <f>'99 - Vedlejší a ostatní n...'!J33</f>
        <v>0</v>
      </c>
      <c r="AW58" s="135">
        <f>'99 - Vedlejší a ostatní n...'!J34</f>
        <v>0</v>
      </c>
      <c r="AX58" s="135">
        <f>'99 - Vedlejší a ostatní n...'!J35</f>
        <v>0</v>
      </c>
      <c r="AY58" s="135">
        <f>'99 - Vedlejší a ostatní n...'!J36</f>
        <v>0</v>
      </c>
      <c r="AZ58" s="135">
        <f>'99 - Vedlejší a ostatní n...'!F33</f>
        <v>0</v>
      </c>
      <c r="BA58" s="135">
        <f>'99 - Vedlejší a ostatní n...'!F34</f>
        <v>0</v>
      </c>
      <c r="BB58" s="135">
        <f>'99 - Vedlejší a ostatní n...'!F35</f>
        <v>0</v>
      </c>
      <c r="BC58" s="135">
        <f>'99 - Vedlejší a ostatní n...'!F36</f>
        <v>0</v>
      </c>
      <c r="BD58" s="137">
        <f>'99 - Vedlejší a ostatní n...'!F37</f>
        <v>0</v>
      </c>
      <c r="BE58" s="7"/>
      <c r="BT58" s="123" t="s">
        <v>78</v>
      </c>
      <c r="BV58" s="123" t="s">
        <v>76</v>
      </c>
      <c r="BW58" s="123" t="s">
        <v>93</v>
      </c>
      <c r="BX58" s="123" t="s">
        <v>5</v>
      </c>
      <c r="CL58" s="123" t="s">
        <v>19</v>
      </c>
      <c r="CM58" s="123" t="s">
        <v>82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sGS+UmzggyEeq9sPt+n0ZbniWvVFPSj6MhrtIqBfy4BInygw4R/FDDptFuk4ZSc+omA4uGXpNTXv5DCT5GvdCw==" hashValue="BPck3KB7uVvC9qF9E55Rc/TmfYn2KZ1sJheugvRoI3AIBif+kpD+9nzGm4vvElKT1Rs9JLlhAxI5Lvurp3SSIg==" algorithmName="SHA-512" password="CC35"/>
  <mergeCells count="54">
    <mergeCell ref="L45:AJ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1.1 - Bourací práce'!C2" display="/"/>
    <hyperlink ref="A57" location="'1.2 - Stavební úpravy'!C2" display="/"/>
    <hyperlink ref="A58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94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Oprava komunikace v ulici Na Kabátě - Celek</v>
      </c>
      <c r="F7" s="142"/>
      <c r="G7" s="142"/>
      <c r="H7" s="142"/>
      <c r="L7" s="20"/>
    </row>
    <row r="8" s="1" customFormat="1" ht="12" customHeight="1">
      <c r="B8" s="20"/>
      <c r="D8" s="142" t="s">
        <v>95</v>
      </c>
      <c r="L8" s="20"/>
    </row>
    <row r="9" s="2" customFormat="1" ht="16.5" customHeight="1">
      <c r="A9" s="38"/>
      <c r="B9" s="44"/>
      <c r="C9" s="38"/>
      <c r="D9" s="38"/>
      <c r="E9" s="143" t="s">
        <v>96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10. 9. 2024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/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2" t="s">
        <v>29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37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38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40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42</v>
      </c>
      <c r="G34" s="38"/>
      <c r="H34" s="38"/>
      <c r="I34" s="154" t="s">
        <v>41</v>
      </c>
      <c r="J34" s="154" t="s">
        <v>43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44</v>
      </c>
      <c r="E35" s="142" t="s">
        <v>45</v>
      </c>
      <c r="F35" s="156">
        <f>ROUND((SUM(BE91:BE119)),  2)</f>
        <v>0</v>
      </c>
      <c r="G35" s="38"/>
      <c r="H35" s="38"/>
      <c r="I35" s="157">
        <v>0.20999999999999999</v>
      </c>
      <c r="J35" s="156">
        <f>ROUND(((SUM(BE91:BE119))*I35),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46</v>
      </c>
      <c r="F36" s="156">
        <f>ROUND((SUM(BF91:BF119)),  2)</f>
        <v>0</v>
      </c>
      <c r="G36" s="38"/>
      <c r="H36" s="38"/>
      <c r="I36" s="157">
        <v>0.12</v>
      </c>
      <c r="J36" s="156">
        <f>ROUND(((SUM(BF91:BF119))*I36),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ROUND((SUM(BG91:BG119)),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48</v>
      </c>
      <c r="F38" s="156">
        <f>ROUND((SUM(BH91:BH119)),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49</v>
      </c>
      <c r="F39" s="156">
        <f>ROUND((SUM(BI91:BI119)),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50</v>
      </c>
      <c r="E41" s="160"/>
      <c r="F41" s="160"/>
      <c r="G41" s="161" t="s">
        <v>51</v>
      </c>
      <c r="H41" s="162" t="s">
        <v>52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Oprava komunikace v ulici Na Kabátě - Celek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95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1.1 - Bourací práce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Masarykova nemocnice</v>
      </c>
      <c r="G56" s="40"/>
      <c r="H56" s="40"/>
      <c r="I56" s="32" t="s">
        <v>23</v>
      </c>
      <c r="J56" s="72" t="str">
        <f>IF(J14="","",J14)</f>
        <v>10. 9. 2024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Krajská zdravotní a.s.</v>
      </c>
      <c r="G58" s="40"/>
      <c r="H58" s="40"/>
      <c r="I58" s="32" t="s">
        <v>33</v>
      </c>
      <c r="J58" s="36" t="str">
        <f>E23</f>
        <v xml:space="preserve">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Milan Křehla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100</v>
      </c>
      <c r="D61" s="171"/>
      <c r="E61" s="171"/>
      <c r="F61" s="171"/>
      <c r="G61" s="171"/>
      <c r="H61" s="171"/>
      <c r="I61" s="171"/>
      <c r="J61" s="172" t="s">
        <v>101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72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102</v>
      </c>
    </row>
    <row r="64" s="9" customFormat="1" ht="24.96" customHeight="1">
      <c r="A64" s="9"/>
      <c r="B64" s="174"/>
      <c r="C64" s="175"/>
      <c r="D64" s="176" t="s">
        <v>103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104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105</v>
      </c>
      <c r="E66" s="182"/>
      <c r="F66" s="182"/>
      <c r="G66" s="182"/>
      <c r="H66" s="182"/>
      <c r="I66" s="182"/>
      <c r="J66" s="183">
        <f>J98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106</v>
      </c>
      <c r="E67" s="182"/>
      <c r="F67" s="182"/>
      <c r="G67" s="182"/>
      <c r="H67" s="182"/>
      <c r="I67" s="182"/>
      <c r="J67" s="183">
        <f>J104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107</v>
      </c>
      <c r="E68" s="182"/>
      <c r="F68" s="182"/>
      <c r="G68" s="182"/>
      <c r="H68" s="182"/>
      <c r="I68" s="182"/>
      <c r="J68" s="183">
        <f>J109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108</v>
      </c>
      <c r="E69" s="182"/>
      <c r="F69" s="182"/>
      <c r="G69" s="182"/>
      <c r="H69" s="182"/>
      <c r="I69" s="182"/>
      <c r="J69" s="183">
        <f>J117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109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Oprava komunikace v ulici Na Kabátě - Celek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95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96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97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1.1 - Bourací práce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Masarykova nemocnice</v>
      </c>
      <c r="G85" s="40"/>
      <c r="H85" s="40"/>
      <c r="I85" s="32" t="s">
        <v>23</v>
      </c>
      <c r="J85" s="72" t="str">
        <f>IF(J14="","",J14)</f>
        <v>10. 9. 2024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E17</f>
        <v>Krajská zdravotní a.s.</v>
      </c>
      <c r="G87" s="40"/>
      <c r="H87" s="40"/>
      <c r="I87" s="32" t="s">
        <v>33</v>
      </c>
      <c r="J87" s="36" t="str">
        <f>E23</f>
        <v xml:space="preserve"> 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31</v>
      </c>
      <c r="D88" s="40"/>
      <c r="E88" s="40"/>
      <c r="F88" s="27" t="str">
        <f>IF(E20="","",E20)</f>
        <v>Vyplň údaj</v>
      </c>
      <c r="G88" s="40"/>
      <c r="H88" s="40"/>
      <c r="I88" s="32" t="s">
        <v>36</v>
      </c>
      <c r="J88" s="36" t="str">
        <f>E26</f>
        <v>Milan Křehla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110</v>
      </c>
      <c r="D90" s="188" t="s">
        <v>59</v>
      </c>
      <c r="E90" s="188" t="s">
        <v>55</v>
      </c>
      <c r="F90" s="188" t="s">
        <v>56</v>
      </c>
      <c r="G90" s="188" t="s">
        <v>111</v>
      </c>
      <c r="H90" s="188" t="s">
        <v>112</v>
      </c>
      <c r="I90" s="188" t="s">
        <v>113</v>
      </c>
      <c r="J90" s="188" t="s">
        <v>101</v>
      </c>
      <c r="K90" s="189" t="s">
        <v>114</v>
      </c>
      <c r="L90" s="190"/>
      <c r="M90" s="92" t="s">
        <v>19</v>
      </c>
      <c r="N90" s="93" t="s">
        <v>44</v>
      </c>
      <c r="O90" s="93" t="s">
        <v>115</v>
      </c>
      <c r="P90" s="93" t="s">
        <v>116</v>
      </c>
      <c r="Q90" s="93" t="s">
        <v>117</v>
      </c>
      <c r="R90" s="93" t="s">
        <v>118</v>
      </c>
      <c r="S90" s="93" t="s">
        <v>119</v>
      </c>
      <c r="T90" s="94" t="s">
        <v>120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121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0.021000000000000001</v>
      </c>
      <c r="S91" s="96"/>
      <c r="T91" s="194">
        <f>T92</f>
        <v>292.81920000000002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73</v>
      </c>
      <c r="AU91" s="17" t="s">
        <v>102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73</v>
      </c>
      <c r="E92" s="199" t="s">
        <v>122</v>
      </c>
      <c r="F92" s="199" t="s">
        <v>123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P93+P98+P104+P109+P117</f>
        <v>0</v>
      </c>
      <c r="Q92" s="204"/>
      <c r="R92" s="205">
        <f>R93+R98+R104+R109+R117</f>
        <v>0.021000000000000001</v>
      </c>
      <c r="S92" s="204"/>
      <c r="T92" s="206">
        <f>T93+T98+T104+T109+T117</f>
        <v>292.81920000000002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78</v>
      </c>
      <c r="AT92" s="208" t="s">
        <v>73</v>
      </c>
      <c r="AU92" s="208" t="s">
        <v>74</v>
      </c>
      <c r="AY92" s="207" t="s">
        <v>124</v>
      </c>
      <c r="BK92" s="209">
        <f>BK93+BK98+BK104+BK109+BK117</f>
        <v>0</v>
      </c>
    </row>
    <row r="93" s="12" customFormat="1" ht="22.8" customHeight="1">
      <c r="A93" s="12"/>
      <c r="B93" s="196"/>
      <c r="C93" s="197"/>
      <c r="D93" s="198" t="s">
        <v>73</v>
      </c>
      <c r="E93" s="210" t="s">
        <v>78</v>
      </c>
      <c r="F93" s="210" t="s">
        <v>125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SUM(P94:P97)</f>
        <v>0</v>
      </c>
      <c r="Q93" s="204"/>
      <c r="R93" s="205">
        <f>SUM(R94:R97)</f>
        <v>0.021000000000000001</v>
      </c>
      <c r="S93" s="204"/>
      <c r="T93" s="206">
        <f>SUM(T94:T97)</f>
        <v>244.44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78</v>
      </c>
      <c r="AT93" s="208" t="s">
        <v>73</v>
      </c>
      <c r="AU93" s="208" t="s">
        <v>78</v>
      </c>
      <c r="AY93" s="207" t="s">
        <v>124</v>
      </c>
      <c r="BK93" s="209">
        <f>SUM(BK94:BK97)</f>
        <v>0</v>
      </c>
    </row>
    <row r="94" s="2" customFormat="1" ht="49.05" customHeight="1">
      <c r="A94" s="38"/>
      <c r="B94" s="39"/>
      <c r="C94" s="212" t="s">
        <v>78</v>
      </c>
      <c r="D94" s="212" t="s">
        <v>126</v>
      </c>
      <c r="E94" s="213" t="s">
        <v>127</v>
      </c>
      <c r="F94" s="214" t="s">
        <v>128</v>
      </c>
      <c r="G94" s="215" t="s">
        <v>129</v>
      </c>
      <c r="H94" s="216">
        <v>30</v>
      </c>
      <c r="I94" s="217"/>
      <c r="J94" s="218">
        <f>ROUND(I94*H94,2)</f>
        <v>0</v>
      </c>
      <c r="K94" s="214" t="s">
        <v>130</v>
      </c>
      <c r="L94" s="44"/>
      <c r="M94" s="219" t="s">
        <v>19</v>
      </c>
      <c r="N94" s="220" t="s">
        <v>45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0.098000000000000004</v>
      </c>
      <c r="T94" s="222">
        <f>S94*H94</f>
        <v>2.9399999999999999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131</v>
      </c>
      <c r="AT94" s="223" t="s">
        <v>126</v>
      </c>
      <c r="AU94" s="223" t="s">
        <v>82</v>
      </c>
      <c r="AY94" s="17" t="s">
        <v>124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78</v>
      </c>
      <c r="BK94" s="224">
        <f>ROUND(I94*H94,2)</f>
        <v>0</v>
      </c>
      <c r="BL94" s="17" t="s">
        <v>131</v>
      </c>
      <c r="BM94" s="223" t="s">
        <v>132</v>
      </c>
    </row>
    <row r="95" s="2" customFormat="1">
      <c r="A95" s="38"/>
      <c r="B95" s="39"/>
      <c r="C95" s="40"/>
      <c r="D95" s="225" t="s">
        <v>133</v>
      </c>
      <c r="E95" s="40"/>
      <c r="F95" s="226" t="s">
        <v>134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82</v>
      </c>
    </row>
    <row r="96" s="2" customFormat="1" ht="44.25" customHeight="1">
      <c r="A96" s="38"/>
      <c r="B96" s="39"/>
      <c r="C96" s="212" t="s">
        <v>82</v>
      </c>
      <c r="D96" s="212" t="s">
        <v>126</v>
      </c>
      <c r="E96" s="213" t="s">
        <v>135</v>
      </c>
      <c r="F96" s="214" t="s">
        <v>136</v>
      </c>
      <c r="G96" s="215" t="s">
        <v>129</v>
      </c>
      <c r="H96" s="216">
        <v>2100</v>
      </c>
      <c r="I96" s="217"/>
      <c r="J96" s="218">
        <f>ROUND(I96*H96,2)</f>
        <v>0</v>
      </c>
      <c r="K96" s="214" t="s">
        <v>130</v>
      </c>
      <c r="L96" s="44"/>
      <c r="M96" s="219" t="s">
        <v>19</v>
      </c>
      <c r="N96" s="220" t="s">
        <v>45</v>
      </c>
      <c r="O96" s="84"/>
      <c r="P96" s="221">
        <f>O96*H96</f>
        <v>0</v>
      </c>
      <c r="Q96" s="221">
        <v>1.0000000000000001E-05</v>
      </c>
      <c r="R96" s="221">
        <f>Q96*H96</f>
        <v>0.021000000000000001</v>
      </c>
      <c r="S96" s="221">
        <v>0.11500000000000001</v>
      </c>
      <c r="T96" s="222">
        <f>S96*H96</f>
        <v>241.5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131</v>
      </c>
      <c r="AT96" s="223" t="s">
        <v>126</v>
      </c>
      <c r="AU96" s="223" t="s">
        <v>82</v>
      </c>
      <c r="AY96" s="17" t="s">
        <v>124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78</v>
      </c>
      <c r="BK96" s="224">
        <f>ROUND(I96*H96,2)</f>
        <v>0</v>
      </c>
      <c r="BL96" s="17" t="s">
        <v>131</v>
      </c>
      <c r="BM96" s="223" t="s">
        <v>137</v>
      </c>
    </row>
    <row r="97" s="2" customFormat="1">
      <c r="A97" s="38"/>
      <c r="B97" s="39"/>
      <c r="C97" s="40"/>
      <c r="D97" s="225" t="s">
        <v>133</v>
      </c>
      <c r="E97" s="40"/>
      <c r="F97" s="226" t="s">
        <v>138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133</v>
      </c>
      <c r="AU97" s="17" t="s">
        <v>82</v>
      </c>
    </row>
    <row r="98" s="12" customFormat="1" ht="22.8" customHeight="1">
      <c r="A98" s="12"/>
      <c r="B98" s="196"/>
      <c r="C98" s="197"/>
      <c r="D98" s="198" t="s">
        <v>73</v>
      </c>
      <c r="E98" s="210" t="s">
        <v>139</v>
      </c>
      <c r="F98" s="210" t="s">
        <v>140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SUM(P99:P103)</f>
        <v>0</v>
      </c>
      <c r="Q98" s="204"/>
      <c r="R98" s="205">
        <f>SUM(R99:R103)</f>
        <v>0</v>
      </c>
      <c r="S98" s="204"/>
      <c r="T98" s="206">
        <f>SUM(T99:T103)</f>
        <v>6.3792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78</v>
      </c>
      <c r="AT98" s="208" t="s">
        <v>73</v>
      </c>
      <c r="AU98" s="208" t="s">
        <v>78</v>
      </c>
      <c r="AY98" s="207" t="s">
        <v>124</v>
      </c>
      <c r="BK98" s="209">
        <f>SUM(BK99:BK103)</f>
        <v>0</v>
      </c>
    </row>
    <row r="99" s="2" customFormat="1" ht="33" customHeight="1">
      <c r="A99" s="38"/>
      <c r="B99" s="39"/>
      <c r="C99" s="212" t="s">
        <v>141</v>
      </c>
      <c r="D99" s="212" t="s">
        <v>126</v>
      </c>
      <c r="E99" s="213" t="s">
        <v>142</v>
      </c>
      <c r="F99" s="214" t="s">
        <v>143</v>
      </c>
      <c r="G99" s="215" t="s">
        <v>144</v>
      </c>
      <c r="H99" s="216">
        <v>1.9199999999999999</v>
      </c>
      <c r="I99" s="217"/>
      <c r="J99" s="218">
        <f>ROUND(I99*H99,2)</f>
        <v>0</v>
      </c>
      <c r="K99" s="214" t="s">
        <v>130</v>
      </c>
      <c r="L99" s="44"/>
      <c r="M99" s="219" t="s">
        <v>19</v>
      </c>
      <c r="N99" s="220" t="s">
        <v>45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1.76</v>
      </c>
      <c r="T99" s="222">
        <f>S99*H99</f>
        <v>3.3792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131</v>
      </c>
      <c r="AT99" s="223" t="s">
        <v>126</v>
      </c>
      <c r="AU99" s="223" t="s">
        <v>82</v>
      </c>
      <c r="AY99" s="17" t="s">
        <v>124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78</v>
      </c>
      <c r="BK99" s="224">
        <f>ROUND(I99*H99,2)</f>
        <v>0</v>
      </c>
      <c r="BL99" s="17" t="s">
        <v>131</v>
      </c>
      <c r="BM99" s="223" t="s">
        <v>145</v>
      </c>
    </row>
    <row r="100" s="2" customFormat="1">
      <c r="A100" s="38"/>
      <c r="B100" s="39"/>
      <c r="C100" s="40"/>
      <c r="D100" s="225" t="s">
        <v>133</v>
      </c>
      <c r="E100" s="40"/>
      <c r="F100" s="226" t="s">
        <v>146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133</v>
      </c>
      <c r="AU100" s="17" t="s">
        <v>82</v>
      </c>
    </row>
    <row r="101" s="13" customFormat="1">
      <c r="A101" s="13"/>
      <c r="B101" s="230"/>
      <c r="C101" s="231"/>
      <c r="D101" s="232" t="s">
        <v>147</v>
      </c>
      <c r="E101" s="233" t="s">
        <v>19</v>
      </c>
      <c r="F101" s="234" t="s">
        <v>148</v>
      </c>
      <c r="G101" s="231"/>
      <c r="H101" s="235">
        <v>1.9199999999999999</v>
      </c>
      <c r="I101" s="236"/>
      <c r="J101" s="231"/>
      <c r="K101" s="231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147</v>
      </c>
      <c r="AU101" s="241" t="s">
        <v>82</v>
      </c>
      <c r="AV101" s="13" t="s">
        <v>82</v>
      </c>
      <c r="AW101" s="13" t="s">
        <v>35</v>
      </c>
      <c r="AX101" s="13" t="s">
        <v>78</v>
      </c>
      <c r="AY101" s="241" t="s">
        <v>124</v>
      </c>
    </row>
    <row r="102" s="2" customFormat="1" ht="24.15" customHeight="1">
      <c r="A102" s="38"/>
      <c r="B102" s="39"/>
      <c r="C102" s="212" t="s">
        <v>131</v>
      </c>
      <c r="D102" s="212" t="s">
        <v>126</v>
      </c>
      <c r="E102" s="213" t="s">
        <v>149</v>
      </c>
      <c r="F102" s="214" t="s">
        <v>150</v>
      </c>
      <c r="G102" s="215" t="s">
        <v>151</v>
      </c>
      <c r="H102" s="216">
        <v>30</v>
      </c>
      <c r="I102" s="217"/>
      <c r="J102" s="218">
        <f>ROUND(I102*H102,2)</f>
        <v>0</v>
      </c>
      <c r="K102" s="214" t="s">
        <v>130</v>
      </c>
      <c r="L102" s="44"/>
      <c r="M102" s="219" t="s">
        <v>19</v>
      </c>
      <c r="N102" s="220" t="s">
        <v>45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0.10000000000000001</v>
      </c>
      <c r="T102" s="222">
        <f>S102*H102</f>
        <v>3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131</v>
      </c>
      <c r="AT102" s="223" t="s">
        <v>126</v>
      </c>
      <c r="AU102" s="223" t="s">
        <v>82</v>
      </c>
      <c r="AY102" s="17" t="s">
        <v>124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78</v>
      </c>
      <c r="BK102" s="224">
        <f>ROUND(I102*H102,2)</f>
        <v>0</v>
      </c>
      <c r="BL102" s="17" t="s">
        <v>131</v>
      </c>
      <c r="BM102" s="223" t="s">
        <v>152</v>
      </c>
    </row>
    <row r="103" s="2" customFormat="1">
      <c r="A103" s="38"/>
      <c r="B103" s="39"/>
      <c r="C103" s="40"/>
      <c r="D103" s="225" t="s">
        <v>133</v>
      </c>
      <c r="E103" s="40"/>
      <c r="F103" s="226" t="s">
        <v>153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133</v>
      </c>
      <c r="AU103" s="17" t="s">
        <v>82</v>
      </c>
    </row>
    <row r="104" s="12" customFormat="1" ht="22.8" customHeight="1">
      <c r="A104" s="12"/>
      <c r="B104" s="196"/>
      <c r="C104" s="197"/>
      <c r="D104" s="198" t="s">
        <v>73</v>
      </c>
      <c r="E104" s="210" t="s">
        <v>154</v>
      </c>
      <c r="F104" s="210" t="s">
        <v>155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SUM(P105:P108)</f>
        <v>0</v>
      </c>
      <c r="Q104" s="204"/>
      <c r="R104" s="205">
        <f>SUM(R105:R108)</f>
        <v>0</v>
      </c>
      <c r="S104" s="204"/>
      <c r="T104" s="206">
        <f>SUM(T105:T108)</f>
        <v>42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78</v>
      </c>
      <c r="AT104" s="208" t="s">
        <v>73</v>
      </c>
      <c r="AU104" s="208" t="s">
        <v>78</v>
      </c>
      <c r="AY104" s="207" t="s">
        <v>124</v>
      </c>
      <c r="BK104" s="209">
        <f>SUM(BK105:BK108)</f>
        <v>0</v>
      </c>
    </row>
    <row r="105" s="2" customFormat="1" ht="24.15" customHeight="1">
      <c r="A105" s="38"/>
      <c r="B105" s="39"/>
      <c r="C105" s="212" t="s">
        <v>156</v>
      </c>
      <c r="D105" s="212" t="s">
        <v>126</v>
      </c>
      <c r="E105" s="213" t="s">
        <v>157</v>
      </c>
      <c r="F105" s="214" t="s">
        <v>158</v>
      </c>
      <c r="G105" s="215" t="s">
        <v>159</v>
      </c>
      <c r="H105" s="216">
        <v>80</v>
      </c>
      <c r="I105" s="217"/>
      <c r="J105" s="218">
        <f>ROUND(I105*H105,2)</f>
        <v>0</v>
      </c>
      <c r="K105" s="214" t="s">
        <v>160</v>
      </c>
      <c r="L105" s="44"/>
      <c r="M105" s="219" t="s">
        <v>19</v>
      </c>
      <c r="N105" s="220" t="s">
        <v>45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131</v>
      </c>
      <c r="AT105" s="223" t="s">
        <v>126</v>
      </c>
      <c r="AU105" s="223" t="s">
        <v>82</v>
      </c>
      <c r="AY105" s="17" t="s">
        <v>124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78</v>
      </c>
      <c r="BK105" s="224">
        <f>ROUND(I105*H105,2)</f>
        <v>0</v>
      </c>
      <c r="BL105" s="17" t="s">
        <v>131</v>
      </c>
      <c r="BM105" s="223" t="s">
        <v>161</v>
      </c>
    </row>
    <row r="106" s="2" customFormat="1">
      <c r="A106" s="38"/>
      <c r="B106" s="39"/>
      <c r="C106" s="40"/>
      <c r="D106" s="225" t="s">
        <v>133</v>
      </c>
      <c r="E106" s="40"/>
      <c r="F106" s="226" t="s">
        <v>162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133</v>
      </c>
      <c r="AU106" s="17" t="s">
        <v>82</v>
      </c>
    </row>
    <row r="107" s="2" customFormat="1" ht="62.7" customHeight="1">
      <c r="A107" s="38"/>
      <c r="B107" s="39"/>
      <c r="C107" s="212" t="s">
        <v>163</v>
      </c>
      <c r="D107" s="212" t="s">
        <v>126</v>
      </c>
      <c r="E107" s="213" t="s">
        <v>164</v>
      </c>
      <c r="F107" s="214" t="s">
        <v>165</v>
      </c>
      <c r="G107" s="215" t="s">
        <v>129</v>
      </c>
      <c r="H107" s="216">
        <v>2100</v>
      </c>
      <c r="I107" s="217"/>
      <c r="J107" s="218">
        <f>ROUND(I107*H107,2)</f>
        <v>0</v>
      </c>
      <c r="K107" s="214" t="s">
        <v>130</v>
      </c>
      <c r="L107" s="44"/>
      <c r="M107" s="219" t="s">
        <v>19</v>
      </c>
      <c r="N107" s="220" t="s">
        <v>45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0.02</v>
      </c>
      <c r="T107" s="222">
        <f>S107*H107</f>
        <v>42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131</v>
      </c>
      <c r="AT107" s="223" t="s">
        <v>126</v>
      </c>
      <c r="AU107" s="223" t="s">
        <v>82</v>
      </c>
      <c r="AY107" s="17" t="s">
        <v>124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78</v>
      </c>
      <c r="BK107" s="224">
        <f>ROUND(I107*H107,2)</f>
        <v>0</v>
      </c>
      <c r="BL107" s="17" t="s">
        <v>131</v>
      </c>
      <c r="BM107" s="223" t="s">
        <v>166</v>
      </c>
    </row>
    <row r="108" s="2" customFormat="1">
      <c r="A108" s="38"/>
      <c r="B108" s="39"/>
      <c r="C108" s="40"/>
      <c r="D108" s="225" t="s">
        <v>133</v>
      </c>
      <c r="E108" s="40"/>
      <c r="F108" s="226" t="s">
        <v>167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133</v>
      </c>
      <c r="AU108" s="17" t="s">
        <v>82</v>
      </c>
    </row>
    <row r="109" s="12" customFormat="1" ht="22.8" customHeight="1">
      <c r="A109" s="12"/>
      <c r="B109" s="196"/>
      <c r="C109" s="197"/>
      <c r="D109" s="198" t="s">
        <v>73</v>
      </c>
      <c r="E109" s="210" t="s">
        <v>168</v>
      </c>
      <c r="F109" s="210" t="s">
        <v>169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SUM(P110:P116)</f>
        <v>0</v>
      </c>
      <c r="Q109" s="204"/>
      <c r="R109" s="205">
        <f>SUM(R110:R116)</f>
        <v>0</v>
      </c>
      <c r="S109" s="204"/>
      <c r="T109" s="206">
        <f>SUM(T110:T116)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78</v>
      </c>
      <c r="AT109" s="208" t="s">
        <v>73</v>
      </c>
      <c r="AU109" s="208" t="s">
        <v>78</v>
      </c>
      <c r="AY109" s="207" t="s">
        <v>124</v>
      </c>
      <c r="BK109" s="209">
        <f>SUM(BK110:BK116)</f>
        <v>0</v>
      </c>
    </row>
    <row r="110" s="2" customFormat="1" ht="33" customHeight="1">
      <c r="A110" s="38"/>
      <c r="B110" s="39"/>
      <c r="C110" s="212" t="s">
        <v>170</v>
      </c>
      <c r="D110" s="212" t="s">
        <v>126</v>
      </c>
      <c r="E110" s="213" t="s">
        <v>171</v>
      </c>
      <c r="F110" s="214" t="s">
        <v>172</v>
      </c>
      <c r="G110" s="215" t="s">
        <v>173</v>
      </c>
      <c r="H110" s="216">
        <v>292.81900000000002</v>
      </c>
      <c r="I110" s="217"/>
      <c r="J110" s="218">
        <f>ROUND(I110*H110,2)</f>
        <v>0</v>
      </c>
      <c r="K110" s="214" t="s">
        <v>130</v>
      </c>
      <c r="L110" s="44"/>
      <c r="M110" s="219" t="s">
        <v>19</v>
      </c>
      <c r="N110" s="220" t="s">
        <v>45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131</v>
      </c>
      <c r="AT110" s="223" t="s">
        <v>126</v>
      </c>
      <c r="AU110" s="223" t="s">
        <v>82</v>
      </c>
      <c r="AY110" s="17" t="s">
        <v>124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78</v>
      </c>
      <c r="BK110" s="224">
        <f>ROUND(I110*H110,2)</f>
        <v>0</v>
      </c>
      <c r="BL110" s="17" t="s">
        <v>131</v>
      </c>
      <c r="BM110" s="223" t="s">
        <v>174</v>
      </c>
    </row>
    <row r="111" s="2" customFormat="1">
      <c r="A111" s="38"/>
      <c r="B111" s="39"/>
      <c r="C111" s="40"/>
      <c r="D111" s="225" t="s">
        <v>133</v>
      </c>
      <c r="E111" s="40"/>
      <c r="F111" s="226" t="s">
        <v>175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133</v>
      </c>
      <c r="AU111" s="17" t="s">
        <v>82</v>
      </c>
    </row>
    <row r="112" s="2" customFormat="1" ht="44.25" customHeight="1">
      <c r="A112" s="38"/>
      <c r="B112" s="39"/>
      <c r="C112" s="212" t="s">
        <v>139</v>
      </c>
      <c r="D112" s="212" t="s">
        <v>126</v>
      </c>
      <c r="E112" s="213" t="s">
        <v>176</v>
      </c>
      <c r="F112" s="214" t="s">
        <v>177</v>
      </c>
      <c r="G112" s="215" t="s">
        <v>173</v>
      </c>
      <c r="H112" s="216">
        <v>1756.914</v>
      </c>
      <c r="I112" s="217"/>
      <c r="J112" s="218">
        <f>ROUND(I112*H112,2)</f>
        <v>0</v>
      </c>
      <c r="K112" s="214" t="s">
        <v>130</v>
      </c>
      <c r="L112" s="44"/>
      <c r="M112" s="219" t="s">
        <v>19</v>
      </c>
      <c r="N112" s="220" t="s">
        <v>45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131</v>
      </c>
      <c r="AT112" s="223" t="s">
        <v>126</v>
      </c>
      <c r="AU112" s="223" t="s">
        <v>82</v>
      </c>
      <c r="AY112" s="17" t="s">
        <v>124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78</v>
      </c>
      <c r="BK112" s="224">
        <f>ROUND(I112*H112,2)</f>
        <v>0</v>
      </c>
      <c r="BL112" s="17" t="s">
        <v>131</v>
      </c>
      <c r="BM112" s="223" t="s">
        <v>178</v>
      </c>
    </row>
    <row r="113" s="2" customFormat="1">
      <c r="A113" s="38"/>
      <c r="B113" s="39"/>
      <c r="C113" s="40"/>
      <c r="D113" s="225" t="s">
        <v>133</v>
      </c>
      <c r="E113" s="40"/>
      <c r="F113" s="226" t="s">
        <v>179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133</v>
      </c>
      <c r="AU113" s="17" t="s">
        <v>82</v>
      </c>
    </row>
    <row r="114" s="13" customFormat="1">
      <c r="A114" s="13"/>
      <c r="B114" s="230"/>
      <c r="C114" s="231"/>
      <c r="D114" s="232" t="s">
        <v>147</v>
      </c>
      <c r="E114" s="231"/>
      <c r="F114" s="234" t="s">
        <v>180</v>
      </c>
      <c r="G114" s="231"/>
      <c r="H114" s="235">
        <v>1756.914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147</v>
      </c>
      <c r="AU114" s="241" t="s">
        <v>82</v>
      </c>
      <c r="AV114" s="13" t="s">
        <v>82</v>
      </c>
      <c r="AW114" s="13" t="s">
        <v>4</v>
      </c>
      <c r="AX114" s="13" t="s">
        <v>78</v>
      </c>
      <c r="AY114" s="241" t="s">
        <v>124</v>
      </c>
    </row>
    <row r="115" s="2" customFormat="1" ht="44.25" customHeight="1">
      <c r="A115" s="38"/>
      <c r="B115" s="39"/>
      <c r="C115" s="212" t="s">
        <v>154</v>
      </c>
      <c r="D115" s="212" t="s">
        <v>126</v>
      </c>
      <c r="E115" s="213" t="s">
        <v>181</v>
      </c>
      <c r="F115" s="214" t="s">
        <v>182</v>
      </c>
      <c r="G115" s="215" t="s">
        <v>173</v>
      </c>
      <c r="H115" s="216">
        <v>241.5</v>
      </c>
      <c r="I115" s="217"/>
      <c r="J115" s="218">
        <f>ROUND(I115*H115,2)</f>
        <v>0</v>
      </c>
      <c r="K115" s="214" t="s">
        <v>130</v>
      </c>
      <c r="L115" s="44"/>
      <c r="M115" s="219" t="s">
        <v>19</v>
      </c>
      <c r="N115" s="220" t="s">
        <v>45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131</v>
      </c>
      <c r="AT115" s="223" t="s">
        <v>126</v>
      </c>
      <c r="AU115" s="223" t="s">
        <v>82</v>
      </c>
      <c r="AY115" s="17" t="s">
        <v>124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78</v>
      </c>
      <c r="BK115" s="224">
        <f>ROUND(I115*H115,2)</f>
        <v>0</v>
      </c>
      <c r="BL115" s="17" t="s">
        <v>131</v>
      </c>
      <c r="BM115" s="223" t="s">
        <v>183</v>
      </c>
    </row>
    <row r="116" s="2" customFormat="1">
      <c r="A116" s="38"/>
      <c r="B116" s="39"/>
      <c r="C116" s="40"/>
      <c r="D116" s="225" t="s">
        <v>133</v>
      </c>
      <c r="E116" s="40"/>
      <c r="F116" s="226" t="s">
        <v>184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133</v>
      </c>
      <c r="AU116" s="17" t="s">
        <v>82</v>
      </c>
    </row>
    <row r="117" s="12" customFormat="1" ht="22.8" customHeight="1">
      <c r="A117" s="12"/>
      <c r="B117" s="196"/>
      <c r="C117" s="197"/>
      <c r="D117" s="198" t="s">
        <v>73</v>
      </c>
      <c r="E117" s="210" t="s">
        <v>185</v>
      </c>
      <c r="F117" s="210" t="s">
        <v>186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SUM(P118:P119)</f>
        <v>0</v>
      </c>
      <c r="Q117" s="204"/>
      <c r="R117" s="205">
        <f>SUM(R118:R119)</f>
        <v>0</v>
      </c>
      <c r="S117" s="204"/>
      <c r="T117" s="206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78</v>
      </c>
      <c r="AT117" s="208" t="s">
        <v>73</v>
      </c>
      <c r="AU117" s="208" t="s">
        <v>78</v>
      </c>
      <c r="AY117" s="207" t="s">
        <v>124</v>
      </c>
      <c r="BK117" s="209">
        <f>SUM(BK118:BK119)</f>
        <v>0</v>
      </c>
    </row>
    <row r="118" s="2" customFormat="1" ht="55.5" customHeight="1">
      <c r="A118" s="38"/>
      <c r="B118" s="39"/>
      <c r="C118" s="212" t="s">
        <v>187</v>
      </c>
      <c r="D118" s="212" t="s">
        <v>126</v>
      </c>
      <c r="E118" s="213" t="s">
        <v>188</v>
      </c>
      <c r="F118" s="214" t="s">
        <v>189</v>
      </c>
      <c r="G118" s="215" t="s">
        <v>173</v>
      </c>
      <c r="H118" s="216">
        <v>0.021000000000000001</v>
      </c>
      <c r="I118" s="217"/>
      <c r="J118" s="218">
        <f>ROUND(I118*H118,2)</f>
        <v>0</v>
      </c>
      <c r="K118" s="214" t="s">
        <v>130</v>
      </c>
      <c r="L118" s="44"/>
      <c r="M118" s="219" t="s">
        <v>19</v>
      </c>
      <c r="N118" s="220" t="s">
        <v>45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131</v>
      </c>
      <c r="AT118" s="223" t="s">
        <v>126</v>
      </c>
      <c r="AU118" s="223" t="s">
        <v>82</v>
      </c>
      <c r="AY118" s="17" t="s">
        <v>124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78</v>
      </c>
      <c r="BK118" s="224">
        <f>ROUND(I118*H118,2)</f>
        <v>0</v>
      </c>
      <c r="BL118" s="17" t="s">
        <v>131</v>
      </c>
      <c r="BM118" s="223" t="s">
        <v>190</v>
      </c>
    </row>
    <row r="119" s="2" customFormat="1">
      <c r="A119" s="38"/>
      <c r="B119" s="39"/>
      <c r="C119" s="40"/>
      <c r="D119" s="225" t="s">
        <v>133</v>
      </c>
      <c r="E119" s="40"/>
      <c r="F119" s="226" t="s">
        <v>191</v>
      </c>
      <c r="G119" s="40"/>
      <c r="H119" s="40"/>
      <c r="I119" s="227"/>
      <c r="J119" s="40"/>
      <c r="K119" s="40"/>
      <c r="L119" s="44"/>
      <c r="M119" s="242"/>
      <c r="N119" s="243"/>
      <c r="O119" s="244"/>
      <c r="P119" s="244"/>
      <c r="Q119" s="244"/>
      <c r="R119" s="244"/>
      <c r="S119" s="244"/>
      <c r="T119" s="24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133</v>
      </c>
      <c r="AU119" s="17" t="s">
        <v>82</v>
      </c>
    </row>
    <row r="120" s="2" customFormat="1" ht="6.96" customHeight="1">
      <c r="A120" s="38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44"/>
      <c r="M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</sheetData>
  <sheetProtection sheet="1" autoFilter="0" formatColumns="0" formatRows="0" objects="1" scenarios="1" spinCount="100000" saltValue="xkr/i9pBiuTxkuRSVwJ9DtLjh67c5ikhKxylCmhosrO8gxI/2uAvhZOnr/Myj62FAqMQ0uXZzappaO7B4FmrrA==" hashValue="tkB7hrOTh82wU85bpbe+05vLcC1HO2sIbd0o5ALssq79daLofm/SGX/NC9K/zexmTyXJvtFfUyksM6VJYOCPHw==" algorithmName="SHA-512" password="CC35"/>
  <autoFilter ref="C90:K1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13107141"/>
    <hyperlink ref="F97" r:id="rId2" display="https://podminky.urs.cz/item/CS_URS_2024_02/113154553"/>
    <hyperlink ref="F100" r:id="rId3" display="https://podminky.urs.cz/item/CS_URS_2024_02/890211811"/>
    <hyperlink ref="F103" r:id="rId4" display="https://podminky.urs.cz/item/CS_URS_2024_02/899102211"/>
    <hyperlink ref="F106" r:id="rId5" display="https://podminky.urs.cz/item/CS_URS_2024_01/919735111"/>
    <hyperlink ref="F108" r:id="rId6" display="https://podminky.urs.cz/item/CS_URS_2024_02/938909331"/>
    <hyperlink ref="F111" r:id="rId7" display="https://podminky.urs.cz/item/CS_URS_2024_02/997013501"/>
    <hyperlink ref="F113" r:id="rId8" display="https://podminky.urs.cz/item/CS_URS_2024_02/997013509"/>
    <hyperlink ref="F116" r:id="rId9" display="https://podminky.urs.cz/item/CS_URS_2024_02/997013645"/>
    <hyperlink ref="F119" r:id="rId10" display="https://podminky.urs.cz/item/CS_URS_2024_02/9980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94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Oprava komunikace v ulici Na Kabátě - Celek</v>
      </c>
      <c r="F7" s="142"/>
      <c r="G7" s="142"/>
      <c r="H7" s="142"/>
      <c r="L7" s="20"/>
    </row>
    <row r="8" s="1" customFormat="1" ht="12" customHeight="1">
      <c r="B8" s="20"/>
      <c r="D8" s="142" t="s">
        <v>95</v>
      </c>
      <c r="L8" s="20"/>
    </row>
    <row r="9" s="2" customFormat="1" ht="16.5" customHeight="1">
      <c r="A9" s="38"/>
      <c r="B9" s="44"/>
      <c r="C9" s="38"/>
      <c r="D9" s="38"/>
      <c r="E9" s="143" t="s">
        <v>96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192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10. 9. 2024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/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2" t="s">
        <v>29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37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38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40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42</v>
      </c>
      <c r="G34" s="38"/>
      <c r="H34" s="38"/>
      <c r="I34" s="154" t="s">
        <v>41</v>
      </c>
      <c r="J34" s="154" t="s">
        <v>43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44</v>
      </c>
      <c r="E35" s="142" t="s">
        <v>45</v>
      </c>
      <c r="F35" s="156">
        <f>ROUND((SUM(BE91:BE125)),  2)</f>
        <v>0</v>
      </c>
      <c r="G35" s="38"/>
      <c r="H35" s="38"/>
      <c r="I35" s="157">
        <v>0.20999999999999999</v>
      </c>
      <c r="J35" s="156">
        <f>ROUND(((SUM(BE91:BE125))*I35),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46</v>
      </c>
      <c r="F36" s="156">
        <f>ROUND((SUM(BF91:BF125)),  2)</f>
        <v>0</v>
      </c>
      <c r="G36" s="38"/>
      <c r="H36" s="38"/>
      <c r="I36" s="157">
        <v>0.12</v>
      </c>
      <c r="J36" s="156">
        <f>ROUND(((SUM(BF91:BF125))*I36),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ROUND((SUM(BG91:BG125)),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48</v>
      </c>
      <c r="F38" s="156">
        <f>ROUND((SUM(BH91:BH125)),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49</v>
      </c>
      <c r="F39" s="156">
        <f>ROUND((SUM(BI91:BI125)),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50</v>
      </c>
      <c r="E41" s="160"/>
      <c r="F41" s="160"/>
      <c r="G41" s="161" t="s">
        <v>51</v>
      </c>
      <c r="H41" s="162" t="s">
        <v>52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Oprava komunikace v ulici Na Kabátě - Celek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95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1.2 - Stavební úpravy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Masarykova nemocnice</v>
      </c>
      <c r="G56" s="40"/>
      <c r="H56" s="40"/>
      <c r="I56" s="32" t="s">
        <v>23</v>
      </c>
      <c r="J56" s="72" t="str">
        <f>IF(J14="","",J14)</f>
        <v>10. 9. 2024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Krajská zdravotní a.s.</v>
      </c>
      <c r="G58" s="40"/>
      <c r="H58" s="40"/>
      <c r="I58" s="32" t="s">
        <v>33</v>
      </c>
      <c r="J58" s="36" t="str">
        <f>E23</f>
        <v xml:space="preserve">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Milan Křehla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100</v>
      </c>
      <c r="D61" s="171"/>
      <c r="E61" s="171"/>
      <c r="F61" s="171"/>
      <c r="G61" s="171"/>
      <c r="H61" s="171"/>
      <c r="I61" s="171"/>
      <c r="J61" s="172" t="s">
        <v>101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72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102</v>
      </c>
    </row>
    <row r="64" s="9" customFormat="1" ht="24.96" customHeight="1">
      <c r="A64" s="9"/>
      <c r="B64" s="174"/>
      <c r="C64" s="175"/>
      <c r="D64" s="176" t="s">
        <v>103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193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194</v>
      </c>
      <c r="E66" s="182"/>
      <c r="F66" s="182"/>
      <c r="G66" s="182"/>
      <c r="H66" s="182"/>
      <c r="I66" s="182"/>
      <c r="J66" s="183">
        <f>J97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105</v>
      </c>
      <c r="E67" s="182"/>
      <c r="F67" s="182"/>
      <c r="G67" s="182"/>
      <c r="H67" s="182"/>
      <c r="I67" s="182"/>
      <c r="J67" s="183">
        <f>J102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106</v>
      </c>
      <c r="E68" s="182"/>
      <c r="F68" s="182"/>
      <c r="G68" s="182"/>
      <c r="H68" s="182"/>
      <c r="I68" s="182"/>
      <c r="J68" s="183">
        <f>J105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108</v>
      </c>
      <c r="E69" s="182"/>
      <c r="F69" s="182"/>
      <c r="G69" s="182"/>
      <c r="H69" s="182"/>
      <c r="I69" s="182"/>
      <c r="J69" s="183">
        <f>J123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109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Oprava komunikace v ulici Na Kabátě - Celek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95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96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97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1.2 - Stavební úpravy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Masarykova nemocnice</v>
      </c>
      <c r="G85" s="40"/>
      <c r="H85" s="40"/>
      <c r="I85" s="32" t="s">
        <v>23</v>
      </c>
      <c r="J85" s="72" t="str">
        <f>IF(J14="","",J14)</f>
        <v>10. 9. 2024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E17</f>
        <v>Krajská zdravotní a.s.</v>
      </c>
      <c r="G87" s="40"/>
      <c r="H87" s="40"/>
      <c r="I87" s="32" t="s">
        <v>33</v>
      </c>
      <c r="J87" s="36" t="str">
        <f>E23</f>
        <v xml:space="preserve"> 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31</v>
      </c>
      <c r="D88" s="40"/>
      <c r="E88" s="40"/>
      <c r="F88" s="27" t="str">
        <f>IF(E20="","",E20)</f>
        <v>Vyplň údaj</v>
      </c>
      <c r="G88" s="40"/>
      <c r="H88" s="40"/>
      <c r="I88" s="32" t="s">
        <v>36</v>
      </c>
      <c r="J88" s="36" t="str">
        <f>E26</f>
        <v>Milan Křehla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110</v>
      </c>
      <c r="D90" s="188" t="s">
        <v>59</v>
      </c>
      <c r="E90" s="188" t="s">
        <v>55</v>
      </c>
      <c r="F90" s="188" t="s">
        <v>56</v>
      </c>
      <c r="G90" s="188" t="s">
        <v>111</v>
      </c>
      <c r="H90" s="188" t="s">
        <v>112</v>
      </c>
      <c r="I90" s="188" t="s">
        <v>113</v>
      </c>
      <c r="J90" s="188" t="s">
        <v>101</v>
      </c>
      <c r="K90" s="189" t="s">
        <v>114</v>
      </c>
      <c r="L90" s="190"/>
      <c r="M90" s="92" t="s">
        <v>19</v>
      </c>
      <c r="N90" s="93" t="s">
        <v>44</v>
      </c>
      <c r="O90" s="93" t="s">
        <v>115</v>
      </c>
      <c r="P90" s="93" t="s">
        <v>116</v>
      </c>
      <c r="Q90" s="93" t="s">
        <v>117</v>
      </c>
      <c r="R90" s="93" t="s">
        <v>118</v>
      </c>
      <c r="S90" s="93" t="s">
        <v>119</v>
      </c>
      <c r="T90" s="94" t="s">
        <v>120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121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17.194297040000002</v>
      </c>
      <c r="S91" s="96"/>
      <c r="T91" s="194">
        <f>T92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73</v>
      </c>
      <c r="AU91" s="17" t="s">
        <v>102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73</v>
      </c>
      <c r="E92" s="199" t="s">
        <v>122</v>
      </c>
      <c r="F92" s="199" t="s">
        <v>123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P93+P97+P102+P105+P123</f>
        <v>0</v>
      </c>
      <c r="Q92" s="204"/>
      <c r="R92" s="205">
        <f>R93+R97+R102+R105+R123</f>
        <v>17.194297040000002</v>
      </c>
      <c r="S92" s="204"/>
      <c r="T92" s="206">
        <f>T93+T97+T102+T105+T123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78</v>
      </c>
      <c r="AT92" s="208" t="s">
        <v>73</v>
      </c>
      <c r="AU92" s="208" t="s">
        <v>74</v>
      </c>
      <c r="AY92" s="207" t="s">
        <v>124</v>
      </c>
      <c r="BK92" s="209">
        <f>BK93+BK97+BK102+BK105+BK123</f>
        <v>0</v>
      </c>
    </row>
    <row r="93" s="12" customFormat="1" ht="22.8" customHeight="1">
      <c r="A93" s="12"/>
      <c r="B93" s="196"/>
      <c r="C93" s="197"/>
      <c r="D93" s="198" t="s">
        <v>73</v>
      </c>
      <c r="E93" s="210" t="s">
        <v>131</v>
      </c>
      <c r="F93" s="210" t="s">
        <v>195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SUM(P94:P96)</f>
        <v>0</v>
      </c>
      <c r="Q93" s="204"/>
      <c r="R93" s="205">
        <f>SUM(R94:R96)</f>
        <v>4.2126000000000001</v>
      </c>
      <c r="S93" s="204"/>
      <c r="T93" s="206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78</v>
      </c>
      <c r="AT93" s="208" t="s">
        <v>73</v>
      </c>
      <c r="AU93" s="208" t="s">
        <v>78</v>
      </c>
      <c r="AY93" s="207" t="s">
        <v>124</v>
      </c>
      <c r="BK93" s="209">
        <f>SUM(BK94:BK96)</f>
        <v>0</v>
      </c>
    </row>
    <row r="94" s="2" customFormat="1" ht="24.15" customHeight="1">
      <c r="A94" s="38"/>
      <c r="B94" s="39"/>
      <c r="C94" s="212" t="s">
        <v>78</v>
      </c>
      <c r="D94" s="212" t="s">
        <v>126</v>
      </c>
      <c r="E94" s="213" t="s">
        <v>196</v>
      </c>
      <c r="F94" s="214" t="s">
        <v>197</v>
      </c>
      <c r="G94" s="215" t="s">
        <v>151</v>
      </c>
      <c r="H94" s="216">
        <v>30</v>
      </c>
      <c r="I94" s="217"/>
      <c r="J94" s="218">
        <f>ROUND(I94*H94,2)</f>
        <v>0</v>
      </c>
      <c r="K94" s="214" t="s">
        <v>130</v>
      </c>
      <c r="L94" s="44"/>
      <c r="M94" s="219" t="s">
        <v>19</v>
      </c>
      <c r="N94" s="220" t="s">
        <v>45</v>
      </c>
      <c r="O94" s="84"/>
      <c r="P94" s="221">
        <f>O94*H94</f>
        <v>0</v>
      </c>
      <c r="Q94" s="221">
        <v>0.087419999999999998</v>
      </c>
      <c r="R94" s="221">
        <f>Q94*H94</f>
        <v>2.6225999999999998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131</v>
      </c>
      <c r="AT94" s="223" t="s">
        <v>126</v>
      </c>
      <c r="AU94" s="223" t="s">
        <v>82</v>
      </c>
      <c r="AY94" s="17" t="s">
        <v>124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78</v>
      </c>
      <c r="BK94" s="224">
        <f>ROUND(I94*H94,2)</f>
        <v>0</v>
      </c>
      <c r="BL94" s="17" t="s">
        <v>131</v>
      </c>
      <c r="BM94" s="223" t="s">
        <v>198</v>
      </c>
    </row>
    <row r="95" s="2" customFormat="1">
      <c r="A95" s="38"/>
      <c r="B95" s="39"/>
      <c r="C95" s="40"/>
      <c r="D95" s="225" t="s">
        <v>133</v>
      </c>
      <c r="E95" s="40"/>
      <c r="F95" s="226" t="s">
        <v>199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82</v>
      </c>
    </row>
    <row r="96" s="2" customFormat="1" ht="24.15" customHeight="1">
      <c r="A96" s="38"/>
      <c r="B96" s="39"/>
      <c r="C96" s="246" t="s">
        <v>82</v>
      </c>
      <c r="D96" s="246" t="s">
        <v>200</v>
      </c>
      <c r="E96" s="247" t="s">
        <v>201</v>
      </c>
      <c r="F96" s="248" t="s">
        <v>202</v>
      </c>
      <c r="G96" s="249" t="s">
        <v>151</v>
      </c>
      <c r="H96" s="250">
        <v>30</v>
      </c>
      <c r="I96" s="251"/>
      <c r="J96" s="252">
        <f>ROUND(I96*H96,2)</f>
        <v>0</v>
      </c>
      <c r="K96" s="248" t="s">
        <v>130</v>
      </c>
      <c r="L96" s="253"/>
      <c r="M96" s="254" t="s">
        <v>19</v>
      </c>
      <c r="N96" s="255" t="s">
        <v>45</v>
      </c>
      <c r="O96" s="84"/>
      <c r="P96" s="221">
        <f>O96*H96</f>
        <v>0</v>
      </c>
      <c r="Q96" s="221">
        <v>0.052999999999999998</v>
      </c>
      <c r="R96" s="221">
        <f>Q96*H96</f>
        <v>1.5899999999999999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139</v>
      </c>
      <c r="AT96" s="223" t="s">
        <v>200</v>
      </c>
      <c r="AU96" s="223" t="s">
        <v>82</v>
      </c>
      <c r="AY96" s="17" t="s">
        <v>124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78</v>
      </c>
      <c r="BK96" s="224">
        <f>ROUND(I96*H96,2)</f>
        <v>0</v>
      </c>
      <c r="BL96" s="17" t="s">
        <v>131</v>
      </c>
      <c r="BM96" s="223" t="s">
        <v>203</v>
      </c>
    </row>
    <row r="97" s="12" customFormat="1" ht="22.8" customHeight="1">
      <c r="A97" s="12"/>
      <c r="B97" s="196"/>
      <c r="C97" s="197"/>
      <c r="D97" s="198" t="s">
        <v>73</v>
      </c>
      <c r="E97" s="210" t="s">
        <v>156</v>
      </c>
      <c r="F97" s="210" t="s">
        <v>204</v>
      </c>
      <c r="G97" s="197"/>
      <c r="H97" s="197"/>
      <c r="I97" s="200"/>
      <c r="J97" s="211">
        <f>BK97</f>
        <v>0</v>
      </c>
      <c r="K97" s="197"/>
      <c r="L97" s="202"/>
      <c r="M97" s="203"/>
      <c r="N97" s="204"/>
      <c r="O97" s="204"/>
      <c r="P97" s="205">
        <f>SUM(P98:P101)</f>
        <v>0</v>
      </c>
      <c r="Q97" s="204"/>
      <c r="R97" s="205">
        <f>SUM(R98:R101)</f>
        <v>0</v>
      </c>
      <c r="S97" s="204"/>
      <c r="T97" s="206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78</v>
      </c>
      <c r="AT97" s="208" t="s">
        <v>73</v>
      </c>
      <c r="AU97" s="208" t="s">
        <v>78</v>
      </c>
      <c r="AY97" s="207" t="s">
        <v>124</v>
      </c>
      <c r="BK97" s="209">
        <f>SUM(BK98:BK101)</f>
        <v>0</v>
      </c>
    </row>
    <row r="98" s="2" customFormat="1" ht="24.15" customHeight="1">
      <c r="A98" s="38"/>
      <c r="B98" s="39"/>
      <c r="C98" s="212" t="s">
        <v>141</v>
      </c>
      <c r="D98" s="212" t="s">
        <v>126</v>
      </c>
      <c r="E98" s="213" t="s">
        <v>205</v>
      </c>
      <c r="F98" s="214" t="s">
        <v>206</v>
      </c>
      <c r="G98" s="215" t="s">
        <v>129</v>
      </c>
      <c r="H98" s="216">
        <v>2100</v>
      </c>
      <c r="I98" s="217"/>
      <c r="J98" s="218">
        <f>ROUND(I98*H98,2)</f>
        <v>0</v>
      </c>
      <c r="K98" s="214" t="s">
        <v>160</v>
      </c>
      <c r="L98" s="44"/>
      <c r="M98" s="219" t="s">
        <v>19</v>
      </c>
      <c r="N98" s="220" t="s">
        <v>45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131</v>
      </c>
      <c r="AT98" s="223" t="s">
        <v>126</v>
      </c>
      <c r="AU98" s="223" t="s">
        <v>82</v>
      </c>
      <c r="AY98" s="17" t="s">
        <v>124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78</v>
      </c>
      <c r="BK98" s="224">
        <f>ROUND(I98*H98,2)</f>
        <v>0</v>
      </c>
      <c r="BL98" s="17" t="s">
        <v>131</v>
      </c>
      <c r="BM98" s="223" t="s">
        <v>207</v>
      </c>
    </row>
    <row r="99" s="2" customFormat="1">
      <c r="A99" s="38"/>
      <c r="B99" s="39"/>
      <c r="C99" s="40"/>
      <c r="D99" s="225" t="s">
        <v>133</v>
      </c>
      <c r="E99" s="40"/>
      <c r="F99" s="226" t="s">
        <v>208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133</v>
      </c>
      <c r="AU99" s="17" t="s">
        <v>82</v>
      </c>
    </row>
    <row r="100" s="2" customFormat="1" ht="49.05" customHeight="1">
      <c r="A100" s="38"/>
      <c r="B100" s="39"/>
      <c r="C100" s="212" t="s">
        <v>131</v>
      </c>
      <c r="D100" s="212" t="s">
        <v>126</v>
      </c>
      <c r="E100" s="213" t="s">
        <v>209</v>
      </c>
      <c r="F100" s="214" t="s">
        <v>210</v>
      </c>
      <c r="G100" s="215" t="s">
        <v>129</v>
      </c>
      <c r="H100" s="216">
        <v>2100</v>
      </c>
      <c r="I100" s="217"/>
      <c r="J100" s="218">
        <f>ROUND(I100*H100,2)</f>
        <v>0</v>
      </c>
      <c r="K100" s="214" t="s">
        <v>160</v>
      </c>
      <c r="L100" s="44"/>
      <c r="M100" s="219" t="s">
        <v>19</v>
      </c>
      <c r="N100" s="220" t="s">
        <v>45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131</v>
      </c>
      <c r="AT100" s="223" t="s">
        <v>126</v>
      </c>
      <c r="AU100" s="223" t="s">
        <v>82</v>
      </c>
      <c r="AY100" s="17" t="s">
        <v>124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78</v>
      </c>
      <c r="BK100" s="224">
        <f>ROUND(I100*H100,2)</f>
        <v>0</v>
      </c>
      <c r="BL100" s="17" t="s">
        <v>131</v>
      </c>
      <c r="BM100" s="223" t="s">
        <v>211</v>
      </c>
    </row>
    <row r="101" s="2" customFormat="1">
      <c r="A101" s="38"/>
      <c r="B101" s="39"/>
      <c r="C101" s="40"/>
      <c r="D101" s="225" t="s">
        <v>133</v>
      </c>
      <c r="E101" s="40"/>
      <c r="F101" s="226" t="s">
        <v>212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133</v>
      </c>
      <c r="AU101" s="17" t="s">
        <v>82</v>
      </c>
    </row>
    <row r="102" s="12" customFormat="1" ht="22.8" customHeight="1">
      <c r="A102" s="12"/>
      <c r="B102" s="196"/>
      <c r="C102" s="197"/>
      <c r="D102" s="198" t="s">
        <v>73</v>
      </c>
      <c r="E102" s="210" t="s">
        <v>139</v>
      </c>
      <c r="F102" s="210" t="s">
        <v>140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SUM(P103:P104)</f>
        <v>0</v>
      </c>
      <c r="Q102" s="204"/>
      <c r="R102" s="205">
        <f>SUM(R103:R104)</f>
        <v>2.6999999999999997</v>
      </c>
      <c r="S102" s="204"/>
      <c r="T102" s="206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78</v>
      </c>
      <c r="AT102" s="208" t="s">
        <v>73</v>
      </c>
      <c r="AU102" s="208" t="s">
        <v>78</v>
      </c>
      <c r="AY102" s="207" t="s">
        <v>124</v>
      </c>
      <c r="BK102" s="209">
        <f>SUM(BK103:BK104)</f>
        <v>0</v>
      </c>
    </row>
    <row r="103" s="2" customFormat="1" ht="37.8" customHeight="1">
      <c r="A103" s="38"/>
      <c r="B103" s="39"/>
      <c r="C103" s="212" t="s">
        <v>156</v>
      </c>
      <c r="D103" s="212" t="s">
        <v>126</v>
      </c>
      <c r="E103" s="213" t="s">
        <v>213</v>
      </c>
      <c r="F103" s="214" t="s">
        <v>214</v>
      </c>
      <c r="G103" s="215" t="s">
        <v>151</v>
      </c>
      <c r="H103" s="216">
        <v>30</v>
      </c>
      <c r="I103" s="217"/>
      <c r="J103" s="218">
        <f>ROUND(I103*H103,2)</f>
        <v>0</v>
      </c>
      <c r="K103" s="214" t="s">
        <v>160</v>
      </c>
      <c r="L103" s="44"/>
      <c r="M103" s="219" t="s">
        <v>19</v>
      </c>
      <c r="N103" s="220" t="s">
        <v>45</v>
      </c>
      <c r="O103" s="84"/>
      <c r="P103" s="221">
        <f>O103*H103</f>
        <v>0</v>
      </c>
      <c r="Q103" s="221">
        <v>0.089999999999999997</v>
      </c>
      <c r="R103" s="221">
        <f>Q103*H103</f>
        <v>2.6999999999999997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131</v>
      </c>
      <c r="AT103" s="223" t="s">
        <v>126</v>
      </c>
      <c r="AU103" s="223" t="s">
        <v>82</v>
      </c>
      <c r="AY103" s="17" t="s">
        <v>124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78</v>
      </c>
      <c r="BK103" s="224">
        <f>ROUND(I103*H103,2)</f>
        <v>0</v>
      </c>
      <c r="BL103" s="17" t="s">
        <v>131</v>
      </c>
      <c r="BM103" s="223" t="s">
        <v>215</v>
      </c>
    </row>
    <row r="104" s="2" customFormat="1">
      <c r="A104" s="38"/>
      <c r="B104" s="39"/>
      <c r="C104" s="40"/>
      <c r="D104" s="225" t="s">
        <v>133</v>
      </c>
      <c r="E104" s="40"/>
      <c r="F104" s="226" t="s">
        <v>216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133</v>
      </c>
      <c r="AU104" s="17" t="s">
        <v>82</v>
      </c>
    </row>
    <row r="105" s="12" customFormat="1" ht="22.8" customHeight="1">
      <c r="A105" s="12"/>
      <c r="B105" s="196"/>
      <c r="C105" s="197"/>
      <c r="D105" s="198" t="s">
        <v>73</v>
      </c>
      <c r="E105" s="210" t="s">
        <v>154</v>
      </c>
      <c r="F105" s="210" t="s">
        <v>155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SUM(P106:P122)</f>
        <v>0</v>
      </c>
      <c r="Q105" s="204"/>
      <c r="R105" s="205">
        <f>SUM(R106:R122)</f>
        <v>10.281697040000001</v>
      </c>
      <c r="S105" s="204"/>
      <c r="T105" s="206">
        <f>SUM(T106:T122)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78</v>
      </c>
      <c r="AT105" s="208" t="s">
        <v>73</v>
      </c>
      <c r="AU105" s="208" t="s">
        <v>78</v>
      </c>
      <c r="AY105" s="207" t="s">
        <v>124</v>
      </c>
      <c r="BK105" s="209">
        <f>SUM(BK106:BK122)</f>
        <v>0</v>
      </c>
    </row>
    <row r="106" s="2" customFormat="1" ht="49.05" customHeight="1">
      <c r="A106" s="38"/>
      <c r="B106" s="39"/>
      <c r="C106" s="212" t="s">
        <v>163</v>
      </c>
      <c r="D106" s="212" t="s">
        <v>126</v>
      </c>
      <c r="E106" s="213" t="s">
        <v>217</v>
      </c>
      <c r="F106" s="214" t="s">
        <v>218</v>
      </c>
      <c r="G106" s="215" t="s">
        <v>159</v>
      </c>
      <c r="H106" s="216">
        <v>14</v>
      </c>
      <c r="I106" s="217"/>
      <c r="J106" s="218">
        <f>ROUND(I106*H106,2)</f>
        <v>0</v>
      </c>
      <c r="K106" s="214" t="s">
        <v>160</v>
      </c>
      <c r="L106" s="44"/>
      <c r="M106" s="219" t="s">
        <v>19</v>
      </c>
      <c r="N106" s="220" t="s">
        <v>45</v>
      </c>
      <c r="O106" s="84"/>
      <c r="P106" s="221">
        <f>O106*H106</f>
        <v>0</v>
      </c>
      <c r="Q106" s="221">
        <v>0.20219000000000001</v>
      </c>
      <c r="R106" s="221">
        <f>Q106*H106</f>
        <v>2.83066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131</v>
      </c>
      <c r="AT106" s="223" t="s">
        <v>126</v>
      </c>
      <c r="AU106" s="223" t="s">
        <v>82</v>
      </c>
      <c r="AY106" s="17" t="s">
        <v>124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78</v>
      </c>
      <c r="BK106" s="224">
        <f>ROUND(I106*H106,2)</f>
        <v>0</v>
      </c>
      <c r="BL106" s="17" t="s">
        <v>131</v>
      </c>
      <c r="BM106" s="223" t="s">
        <v>219</v>
      </c>
    </row>
    <row r="107" s="2" customFormat="1">
      <c r="A107" s="38"/>
      <c r="B107" s="39"/>
      <c r="C107" s="40"/>
      <c r="D107" s="225" t="s">
        <v>133</v>
      </c>
      <c r="E107" s="40"/>
      <c r="F107" s="226" t="s">
        <v>220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133</v>
      </c>
      <c r="AU107" s="17" t="s">
        <v>82</v>
      </c>
    </row>
    <row r="108" s="13" customFormat="1">
      <c r="A108" s="13"/>
      <c r="B108" s="230"/>
      <c r="C108" s="231"/>
      <c r="D108" s="232" t="s">
        <v>147</v>
      </c>
      <c r="E108" s="233" t="s">
        <v>19</v>
      </c>
      <c r="F108" s="234" t="s">
        <v>221</v>
      </c>
      <c r="G108" s="231"/>
      <c r="H108" s="235">
        <v>14</v>
      </c>
      <c r="I108" s="236"/>
      <c r="J108" s="231"/>
      <c r="K108" s="231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147</v>
      </c>
      <c r="AU108" s="241" t="s">
        <v>82</v>
      </c>
      <c r="AV108" s="13" t="s">
        <v>82</v>
      </c>
      <c r="AW108" s="13" t="s">
        <v>35</v>
      </c>
      <c r="AX108" s="13" t="s">
        <v>78</v>
      </c>
      <c r="AY108" s="241" t="s">
        <v>124</v>
      </c>
    </row>
    <row r="109" s="2" customFormat="1" ht="24.15" customHeight="1">
      <c r="A109" s="38"/>
      <c r="B109" s="39"/>
      <c r="C109" s="246" t="s">
        <v>170</v>
      </c>
      <c r="D109" s="246" t="s">
        <v>200</v>
      </c>
      <c r="E109" s="247" t="s">
        <v>222</v>
      </c>
      <c r="F109" s="248" t="s">
        <v>223</v>
      </c>
      <c r="G109" s="249" t="s">
        <v>159</v>
      </c>
      <c r="H109" s="250">
        <v>12.24</v>
      </c>
      <c r="I109" s="251"/>
      <c r="J109" s="252">
        <f>ROUND(I109*H109,2)</f>
        <v>0</v>
      </c>
      <c r="K109" s="248" t="s">
        <v>160</v>
      </c>
      <c r="L109" s="253"/>
      <c r="M109" s="254" t="s">
        <v>19</v>
      </c>
      <c r="N109" s="255" t="s">
        <v>45</v>
      </c>
      <c r="O109" s="84"/>
      <c r="P109" s="221">
        <f>O109*H109</f>
        <v>0</v>
      </c>
      <c r="Q109" s="221">
        <v>0.048300000000000003</v>
      </c>
      <c r="R109" s="221">
        <f>Q109*H109</f>
        <v>0.59119200000000005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139</v>
      </c>
      <c r="AT109" s="223" t="s">
        <v>200</v>
      </c>
      <c r="AU109" s="223" t="s">
        <v>82</v>
      </c>
      <c r="AY109" s="17" t="s">
        <v>124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78</v>
      </c>
      <c r="BK109" s="224">
        <f>ROUND(I109*H109,2)</f>
        <v>0</v>
      </c>
      <c r="BL109" s="17" t="s">
        <v>131</v>
      </c>
      <c r="BM109" s="223" t="s">
        <v>224</v>
      </c>
    </row>
    <row r="110" s="13" customFormat="1">
      <c r="A110" s="13"/>
      <c r="B110" s="230"/>
      <c r="C110" s="231"/>
      <c r="D110" s="232" t="s">
        <v>147</v>
      </c>
      <c r="E110" s="233" t="s">
        <v>19</v>
      </c>
      <c r="F110" s="234" t="s">
        <v>8</v>
      </c>
      <c r="G110" s="231"/>
      <c r="H110" s="235">
        <v>12</v>
      </c>
      <c r="I110" s="236"/>
      <c r="J110" s="231"/>
      <c r="K110" s="231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147</v>
      </c>
      <c r="AU110" s="241" t="s">
        <v>82</v>
      </c>
      <c r="AV110" s="13" t="s">
        <v>82</v>
      </c>
      <c r="AW110" s="13" t="s">
        <v>35</v>
      </c>
      <c r="AX110" s="13" t="s">
        <v>78</v>
      </c>
      <c r="AY110" s="241" t="s">
        <v>124</v>
      </c>
    </row>
    <row r="111" s="13" customFormat="1">
      <c r="A111" s="13"/>
      <c r="B111" s="230"/>
      <c r="C111" s="231"/>
      <c r="D111" s="232" t="s">
        <v>147</v>
      </c>
      <c r="E111" s="231"/>
      <c r="F111" s="234" t="s">
        <v>225</v>
      </c>
      <c r="G111" s="231"/>
      <c r="H111" s="235">
        <v>12.24</v>
      </c>
      <c r="I111" s="236"/>
      <c r="J111" s="231"/>
      <c r="K111" s="231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147</v>
      </c>
      <c r="AU111" s="241" t="s">
        <v>82</v>
      </c>
      <c r="AV111" s="13" t="s">
        <v>82</v>
      </c>
      <c r="AW111" s="13" t="s">
        <v>4</v>
      </c>
      <c r="AX111" s="13" t="s">
        <v>78</v>
      </c>
      <c r="AY111" s="241" t="s">
        <v>124</v>
      </c>
    </row>
    <row r="112" s="2" customFormat="1" ht="24.15" customHeight="1">
      <c r="A112" s="38"/>
      <c r="B112" s="39"/>
      <c r="C112" s="246" t="s">
        <v>139</v>
      </c>
      <c r="D112" s="246" t="s">
        <v>200</v>
      </c>
      <c r="E112" s="247" t="s">
        <v>226</v>
      </c>
      <c r="F112" s="248" t="s">
        <v>227</v>
      </c>
      <c r="G112" s="249" t="s">
        <v>159</v>
      </c>
      <c r="H112" s="250">
        <v>2.04</v>
      </c>
      <c r="I112" s="251"/>
      <c r="J112" s="252">
        <f>ROUND(I112*H112,2)</f>
        <v>0</v>
      </c>
      <c r="K112" s="248" t="s">
        <v>160</v>
      </c>
      <c r="L112" s="253"/>
      <c r="M112" s="254" t="s">
        <v>19</v>
      </c>
      <c r="N112" s="255" t="s">
        <v>45</v>
      </c>
      <c r="O112" s="84"/>
      <c r="P112" s="221">
        <f>O112*H112</f>
        <v>0</v>
      </c>
      <c r="Q112" s="221">
        <v>0.085999999999999993</v>
      </c>
      <c r="R112" s="221">
        <f>Q112*H112</f>
        <v>0.17543999999999999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139</v>
      </c>
      <c r="AT112" s="223" t="s">
        <v>200</v>
      </c>
      <c r="AU112" s="223" t="s">
        <v>82</v>
      </c>
      <c r="AY112" s="17" t="s">
        <v>124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78</v>
      </c>
      <c r="BK112" s="224">
        <f>ROUND(I112*H112,2)</f>
        <v>0</v>
      </c>
      <c r="BL112" s="17" t="s">
        <v>131</v>
      </c>
      <c r="BM112" s="223" t="s">
        <v>228</v>
      </c>
    </row>
    <row r="113" s="13" customFormat="1">
      <c r="A113" s="13"/>
      <c r="B113" s="230"/>
      <c r="C113" s="231"/>
      <c r="D113" s="232" t="s">
        <v>147</v>
      </c>
      <c r="E113" s="233" t="s">
        <v>19</v>
      </c>
      <c r="F113" s="234" t="s">
        <v>229</v>
      </c>
      <c r="G113" s="231"/>
      <c r="H113" s="235">
        <v>2</v>
      </c>
      <c r="I113" s="236"/>
      <c r="J113" s="231"/>
      <c r="K113" s="231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147</v>
      </c>
      <c r="AU113" s="241" t="s">
        <v>82</v>
      </c>
      <c r="AV113" s="13" t="s">
        <v>82</v>
      </c>
      <c r="AW113" s="13" t="s">
        <v>35</v>
      </c>
      <c r="AX113" s="13" t="s">
        <v>78</v>
      </c>
      <c r="AY113" s="241" t="s">
        <v>124</v>
      </c>
    </row>
    <row r="114" s="13" customFormat="1">
      <c r="A114" s="13"/>
      <c r="B114" s="230"/>
      <c r="C114" s="231"/>
      <c r="D114" s="232" t="s">
        <v>147</v>
      </c>
      <c r="E114" s="231"/>
      <c r="F114" s="234" t="s">
        <v>230</v>
      </c>
      <c r="G114" s="231"/>
      <c r="H114" s="235">
        <v>2.04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147</v>
      </c>
      <c r="AU114" s="241" t="s">
        <v>82</v>
      </c>
      <c r="AV114" s="13" t="s">
        <v>82</v>
      </c>
      <c r="AW114" s="13" t="s">
        <v>4</v>
      </c>
      <c r="AX114" s="13" t="s">
        <v>78</v>
      </c>
      <c r="AY114" s="241" t="s">
        <v>124</v>
      </c>
    </row>
    <row r="115" s="2" customFormat="1" ht="49.05" customHeight="1">
      <c r="A115" s="38"/>
      <c r="B115" s="39"/>
      <c r="C115" s="212" t="s">
        <v>154</v>
      </c>
      <c r="D115" s="212" t="s">
        <v>126</v>
      </c>
      <c r="E115" s="213" t="s">
        <v>231</v>
      </c>
      <c r="F115" s="214" t="s">
        <v>232</v>
      </c>
      <c r="G115" s="215" t="s">
        <v>159</v>
      </c>
      <c r="H115" s="216">
        <v>28</v>
      </c>
      <c r="I115" s="217"/>
      <c r="J115" s="218">
        <f>ROUND(I115*H115,2)</f>
        <v>0</v>
      </c>
      <c r="K115" s="214" t="s">
        <v>160</v>
      </c>
      <c r="L115" s="44"/>
      <c r="M115" s="219" t="s">
        <v>19</v>
      </c>
      <c r="N115" s="220" t="s">
        <v>45</v>
      </c>
      <c r="O115" s="84"/>
      <c r="P115" s="221">
        <f>O115*H115</f>
        <v>0</v>
      </c>
      <c r="Q115" s="221">
        <v>0.15540000000000001</v>
      </c>
      <c r="R115" s="221">
        <f>Q115*H115</f>
        <v>4.3512000000000004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131</v>
      </c>
      <c r="AT115" s="223" t="s">
        <v>126</v>
      </c>
      <c r="AU115" s="223" t="s">
        <v>82</v>
      </c>
      <c r="AY115" s="17" t="s">
        <v>124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78</v>
      </c>
      <c r="BK115" s="224">
        <f>ROUND(I115*H115,2)</f>
        <v>0</v>
      </c>
      <c r="BL115" s="17" t="s">
        <v>131</v>
      </c>
      <c r="BM115" s="223" t="s">
        <v>233</v>
      </c>
    </row>
    <row r="116" s="2" customFormat="1">
      <c r="A116" s="38"/>
      <c r="B116" s="39"/>
      <c r="C116" s="40"/>
      <c r="D116" s="225" t="s">
        <v>133</v>
      </c>
      <c r="E116" s="40"/>
      <c r="F116" s="226" t="s">
        <v>234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133</v>
      </c>
      <c r="AU116" s="17" t="s">
        <v>82</v>
      </c>
    </row>
    <row r="117" s="13" customFormat="1">
      <c r="A117" s="13"/>
      <c r="B117" s="230"/>
      <c r="C117" s="231"/>
      <c r="D117" s="232" t="s">
        <v>147</v>
      </c>
      <c r="E117" s="233" t="s">
        <v>19</v>
      </c>
      <c r="F117" s="234" t="s">
        <v>235</v>
      </c>
      <c r="G117" s="231"/>
      <c r="H117" s="235">
        <v>28</v>
      </c>
      <c r="I117" s="236"/>
      <c r="J117" s="231"/>
      <c r="K117" s="231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147</v>
      </c>
      <c r="AU117" s="241" t="s">
        <v>82</v>
      </c>
      <c r="AV117" s="13" t="s">
        <v>82</v>
      </c>
      <c r="AW117" s="13" t="s">
        <v>35</v>
      </c>
      <c r="AX117" s="13" t="s">
        <v>78</v>
      </c>
      <c r="AY117" s="241" t="s">
        <v>124</v>
      </c>
    </row>
    <row r="118" s="2" customFormat="1" ht="16.5" customHeight="1">
      <c r="A118" s="38"/>
      <c r="B118" s="39"/>
      <c r="C118" s="246" t="s">
        <v>187</v>
      </c>
      <c r="D118" s="246" t="s">
        <v>200</v>
      </c>
      <c r="E118" s="247" t="s">
        <v>236</v>
      </c>
      <c r="F118" s="248" t="s">
        <v>237</v>
      </c>
      <c r="G118" s="249" t="s">
        <v>159</v>
      </c>
      <c r="H118" s="250">
        <v>28.559999999999999</v>
      </c>
      <c r="I118" s="251"/>
      <c r="J118" s="252">
        <f>ROUND(I118*H118,2)</f>
        <v>0</v>
      </c>
      <c r="K118" s="248" t="s">
        <v>160</v>
      </c>
      <c r="L118" s="253"/>
      <c r="M118" s="254" t="s">
        <v>19</v>
      </c>
      <c r="N118" s="255" t="s">
        <v>45</v>
      </c>
      <c r="O118" s="84"/>
      <c r="P118" s="221">
        <f>O118*H118</f>
        <v>0</v>
      </c>
      <c r="Q118" s="221">
        <v>0.080000000000000002</v>
      </c>
      <c r="R118" s="221">
        <f>Q118*H118</f>
        <v>2.2848000000000002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139</v>
      </c>
      <c r="AT118" s="223" t="s">
        <v>200</v>
      </c>
      <c r="AU118" s="223" t="s">
        <v>82</v>
      </c>
      <c r="AY118" s="17" t="s">
        <v>124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78</v>
      </c>
      <c r="BK118" s="224">
        <f>ROUND(I118*H118,2)</f>
        <v>0</v>
      </c>
      <c r="BL118" s="17" t="s">
        <v>131</v>
      </c>
      <c r="BM118" s="223" t="s">
        <v>238</v>
      </c>
    </row>
    <row r="119" s="13" customFormat="1">
      <c r="A119" s="13"/>
      <c r="B119" s="230"/>
      <c r="C119" s="231"/>
      <c r="D119" s="232" t="s">
        <v>147</v>
      </c>
      <c r="E119" s="233" t="s">
        <v>19</v>
      </c>
      <c r="F119" s="234" t="s">
        <v>235</v>
      </c>
      <c r="G119" s="231"/>
      <c r="H119" s="235">
        <v>28</v>
      </c>
      <c r="I119" s="236"/>
      <c r="J119" s="231"/>
      <c r="K119" s="231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147</v>
      </c>
      <c r="AU119" s="241" t="s">
        <v>82</v>
      </c>
      <c r="AV119" s="13" t="s">
        <v>82</v>
      </c>
      <c r="AW119" s="13" t="s">
        <v>35</v>
      </c>
      <c r="AX119" s="13" t="s">
        <v>78</v>
      </c>
      <c r="AY119" s="241" t="s">
        <v>124</v>
      </c>
    </row>
    <row r="120" s="13" customFormat="1">
      <c r="A120" s="13"/>
      <c r="B120" s="230"/>
      <c r="C120" s="231"/>
      <c r="D120" s="232" t="s">
        <v>147</v>
      </c>
      <c r="E120" s="231"/>
      <c r="F120" s="234" t="s">
        <v>239</v>
      </c>
      <c r="G120" s="231"/>
      <c r="H120" s="235">
        <v>28.559999999999999</v>
      </c>
      <c r="I120" s="236"/>
      <c r="J120" s="231"/>
      <c r="K120" s="231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147</v>
      </c>
      <c r="AU120" s="241" t="s">
        <v>82</v>
      </c>
      <c r="AV120" s="13" t="s">
        <v>82</v>
      </c>
      <c r="AW120" s="13" t="s">
        <v>4</v>
      </c>
      <c r="AX120" s="13" t="s">
        <v>78</v>
      </c>
      <c r="AY120" s="241" t="s">
        <v>124</v>
      </c>
    </row>
    <row r="121" s="2" customFormat="1" ht="62.7" customHeight="1">
      <c r="A121" s="38"/>
      <c r="B121" s="39"/>
      <c r="C121" s="212" t="s">
        <v>240</v>
      </c>
      <c r="D121" s="212" t="s">
        <v>126</v>
      </c>
      <c r="E121" s="213" t="s">
        <v>241</v>
      </c>
      <c r="F121" s="214" t="s">
        <v>242</v>
      </c>
      <c r="G121" s="215" t="s">
        <v>159</v>
      </c>
      <c r="H121" s="216">
        <v>80</v>
      </c>
      <c r="I121" s="217"/>
      <c r="J121" s="218">
        <f>ROUND(I121*H121,2)</f>
        <v>0</v>
      </c>
      <c r="K121" s="214" t="s">
        <v>160</v>
      </c>
      <c r="L121" s="44"/>
      <c r="M121" s="219" t="s">
        <v>19</v>
      </c>
      <c r="N121" s="220" t="s">
        <v>45</v>
      </c>
      <c r="O121" s="84"/>
      <c r="P121" s="221">
        <f>O121*H121</f>
        <v>0</v>
      </c>
      <c r="Q121" s="221">
        <v>0.00060506299999999998</v>
      </c>
      <c r="R121" s="221">
        <f>Q121*H121</f>
        <v>0.048405039999999996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131</v>
      </c>
      <c r="AT121" s="223" t="s">
        <v>126</v>
      </c>
      <c r="AU121" s="223" t="s">
        <v>82</v>
      </c>
      <c r="AY121" s="17" t="s">
        <v>124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78</v>
      </c>
      <c r="BK121" s="224">
        <f>ROUND(I121*H121,2)</f>
        <v>0</v>
      </c>
      <c r="BL121" s="17" t="s">
        <v>131</v>
      </c>
      <c r="BM121" s="223" t="s">
        <v>243</v>
      </c>
    </row>
    <row r="122" s="2" customFormat="1">
      <c r="A122" s="38"/>
      <c r="B122" s="39"/>
      <c r="C122" s="40"/>
      <c r="D122" s="225" t="s">
        <v>133</v>
      </c>
      <c r="E122" s="40"/>
      <c r="F122" s="226" t="s">
        <v>244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133</v>
      </c>
      <c r="AU122" s="17" t="s">
        <v>82</v>
      </c>
    </row>
    <row r="123" s="12" customFormat="1" ht="22.8" customHeight="1">
      <c r="A123" s="12"/>
      <c r="B123" s="196"/>
      <c r="C123" s="197"/>
      <c r="D123" s="198" t="s">
        <v>73</v>
      </c>
      <c r="E123" s="210" t="s">
        <v>185</v>
      </c>
      <c r="F123" s="210" t="s">
        <v>186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SUM(P124:P125)</f>
        <v>0</v>
      </c>
      <c r="Q123" s="204"/>
      <c r="R123" s="205">
        <f>SUM(R124:R125)</f>
        <v>0</v>
      </c>
      <c r="S123" s="204"/>
      <c r="T123" s="206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78</v>
      </c>
      <c r="AT123" s="208" t="s">
        <v>73</v>
      </c>
      <c r="AU123" s="208" t="s">
        <v>78</v>
      </c>
      <c r="AY123" s="207" t="s">
        <v>124</v>
      </c>
      <c r="BK123" s="209">
        <f>SUM(BK124:BK125)</f>
        <v>0</v>
      </c>
    </row>
    <row r="124" s="2" customFormat="1" ht="44.25" customHeight="1">
      <c r="A124" s="38"/>
      <c r="B124" s="39"/>
      <c r="C124" s="212" t="s">
        <v>8</v>
      </c>
      <c r="D124" s="212" t="s">
        <v>126</v>
      </c>
      <c r="E124" s="213" t="s">
        <v>245</v>
      </c>
      <c r="F124" s="214" t="s">
        <v>246</v>
      </c>
      <c r="G124" s="215" t="s">
        <v>173</v>
      </c>
      <c r="H124" s="216">
        <v>17.193999999999999</v>
      </c>
      <c r="I124" s="217"/>
      <c r="J124" s="218">
        <f>ROUND(I124*H124,2)</f>
        <v>0</v>
      </c>
      <c r="K124" s="214" t="s">
        <v>160</v>
      </c>
      <c r="L124" s="44"/>
      <c r="M124" s="219" t="s">
        <v>19</v>
      </c>
      <c r="N124" s="220" t="s">
        <v>45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131</v>
      </c>
      <c r="AT124" s="223" t="s">
        <v>126</v>
      </c>
      <c r="AU124" s="223" t="s">
        <v>82</v>
      </c>
      <c r="AY124" s="17" t="s">
        <v>124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78</v>
      </c>
      <c r="BK124" s="224">
        <f>ROUND(I124*H124,2)</f>
        <v>0</v>
      </c>
      <c r="BL124" s="17" t="s">
        <v>131</v>
      </c>
      <c r="BM124" s="223" t="s">
        <v>247</v>
      </c>
    </row>
    <row r="125" s="2" customFormat="1">
      <c r="A125" s="38"/>
      <c r="B125" s="39"/>
      <c r="C125" s="40"/>
      <c r="D125" s="225" t="s">
        <v>133</v>
      </c>
      <c r="E125" s="40"/>
      <c r="F125" s="226" t="s">
        <v>248</v>
      </c>
      <c r="G125" s="40"/>
      <c r="H125" s="40"/>
      <c r="I125" s="227"/>
      <c r="J125" s="40"/>
      <c r="K125" s="40"/>
      <c r="L125" s="44"/>
      <c r="M125" s="242"/>
      <c r="N125" s="243"/>
      <c r="O125" s="244"/>
      <c r="P125" s="244"/>
      <c r="Q125" s="244"/>
      <c r="R125" s="244"/>
      <c r="S125" s="244"/>
      <c r="T125" s="24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133</v>
      </c>
      <c r="AU125" s="17" t="s">
        <v>82</v>
      </c>
    </row>
    <row r="126" s="2" customFormat="1" ht="6.96" customHeight="1">
      <c r="A126" s="38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nCo4uKTHVaJusHQYzcVIDTsxUiI4qy37bCQlGJeoSLMiQxqdXskWa1ae0BgT+PRXMq046haMfTkkPs0NWhBSSQ==" hashValue="OM5dWyA2g7p3Agr2zF+JYQRnuDxaiQUtg1qHp1fL0qoJzwKKE72RtLjxHnMUicHWAKALBRt3eYZibvJ41TsZxA==" algorithmName="SHA-512" password="CC35"/>
  <autoFilter ref="C90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452112112"/>
    <hyperlink ref="F99" r:id="rId2" display="https://podminky.urs.cz/item/CS_URS_2024_01/573231106"/>
    <hyperlink ref="F101" r:id="rId3" display="https://podminky.urs.cz/item/CS_URS_2024_01/577144121"/>
    <hyperlink ref="F104" r:id="rId4" display="https://podminky.urs.cz/item/CS_URS_2024_01/899104112"/>
    <hyperlink ref="F107" r:id="rId5" display="https://podminky.urs.cz/item/CS_URS_2024_01/916131113"/>
    <hyperlink ref="F116" r:id="rId6" display="https://podminky.urs.cz/item/CS_URS_2024_01/916131213"/>
    <hyperlink ref="F122" r:id="rId7" display="https://podminky.urs.cz/item/CS_URS_2024_01/919732211"/>
    <hyperlink ref="F125" r:id="rId8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94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Oprava komunikace v ulici Na Kabátě - Celek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95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10. 9. 2024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30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31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33</v>
      </c>
      <c r="E20" s="38"/>
      <c r="F20" s="38"/>
      <c r="G20" s="38"/>
      <c r="H20" s="38"/>
      <c r="I20" s="142" t="s">
        <v>26</v>
      </c>
      <c r="J20" s="133" t="str">
        <f>IF('Rekapitulace stavby'!AN16="","",'Rekapitulace stavby'!AN16)</f>
        <v/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tr">
        <f>IF('Rekapitulace stavby'!E17="","",'Rekapitulace stavby'!E17)</f>
        <v xml:space="preserve"> </v>
      </c>
      <c r="F21" s="38"/>
      <c r="G21" s="38"/>
      <c r="H21" s="38"/>
      <c r="I21" s="142" t="s">
        <v>29</v>
      </c>
      <c r="J21" s="133" t="str">
        <f>IF('Rekapitulace stavby'!AN17="","",'Rekapitulace stavby'!AN17)</f>
        <v/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37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38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40</v>
      </c>
      <c r="E30" s="38"/>
      <c r="F30" s="38"/>
      <c r="G30" s="38"/>
      <c r="H30" s="38"/>
      <c r="I30" s="38"/>
      <c r="J30" s="153">
        <f>ROUND(J83,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42</v>
      </c>
      <c r="G32" s="38"/>
      <c r="H32" s="38"/>
      <c r="I32" s="154" t="s">
        <v>41</v>
      </c>
      <c r="J32" s="154" t="s">
        <v>43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44</v>
      </c>
      <c r="E33" s="142" t="s">
        <v>45</v>
      </c>
      <c r="F33" s="156">
        <f>ROUND((SUM(BE83:BE95)),  2)</f>
        <v>0</v>
      </c>
      <c r="G33" s="38"/>
      <c r="H33" s="38"/>
      <c r="I33" s="157">
        <v>0.20999999999999999</v>
      </c>
      <c r="J33" s="156">
        <f>ROUND(((SUM(BE83:BE95))*I33),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46</v>
      </c>
      <c r="F34" s="156">
        <f>ROUND((SUM(BF83:BF95)),  2)</f>
        <v>0</v>
      </c>
      <c r="G34" s="38"/>
      <c r="H34" s="38"/>
      <c r="I34" s="157">
        <v>0.12</v>
      </c>
      <c r="J34" s="156">
        <f>ROUND(((SUM(BF83:BF95))*I34),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56">
        <f>ROUND((SUM(BG83:BG95)),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56">
        <f>ROUND((SUM(BH83:BH95)),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ROUND((SUM(BI83:BI95)),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50</v>
      </c>
      <c r="E39" s="160"/>
      <c r="F39" s="160"/>
      <c r="G39" s="161" t="s">
        <v>51</v>
      </c>
      <c r="H39" s="162" t="s">
        <v>52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99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Oprava komunikace v ulici Na Kabátě - Celek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99 - Vedlejší a ostatní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Masarykova nemocnice</v>
      </c>
      <c r="G52" s="40"/>
      <c r="H52" s="40"/>
      <c r="I52" s="32" t="s">
        <v>23</v>
      </c>
      <c r="J52" s="72" t="str">
        <f>IF(J12="","",J12)</f>
        <v>10. 9. 2024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Krajská zdravotní a.s.</v>
      </c>
      <c r="G54" s="40"/>
      <c r="H54" s="40"/>
      <c r="I54" s="32" t="s">
        <v>33</v>
      </c>
      <c r="J54" s="36" t="str">
        <f>E21</f>
        <v xml:space="preserve"> 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Milan Křehla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100</v>
      </c>
      <c r="D57" s="171"/>
      <c r="E57" s="171"/>
      <c r="F57" s="171"/>
      <c r="G57" s="171"/>
      <c r="H57" s="171"/>
      <c r="I57" s="171"/>
      <c r="J57" s="172" t="s">
        <v>101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72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102</v>
      </c>
    </row>
    <row r="60" s="9" customFormat="1" ht="24.96" customHeight="1">
      <c r="A60" s="9"/>
      <c r="B60" s="174"/>
      <c r="C60" s="175"/>
      <c r="D60" s="176" t="s">
        <v>250</v>
      </c>
      <c r="E60" s="177"/>
      <c r="F60" s="177"/>
      <c r="G60" s="177"/>
      <c r="H60" s="177"/>
      <c r="I60" s="177"/>
      <c r="J60" s="178">
        <f>J84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251</v>
      </c>
      <c r="E61" s="182"/>
      <c r="F61" s="182"/>
      <c r="G61" s="182"/>
      <c r="H61" s="182"/>
      <c r="I61" s="182"/>
      <c r="J61" s="183">
        <f>J85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252</v>
      </c>
      <c r="E62" s="182"/>
      <c r="F62" s="182"/>
      <c r="G62" s="182"/>
      <c r="H62" s="182"/>
      <c r="I62" s="182"/>
      <c r="J62" s="183">
        <f>J88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253</v>
      </c>
      <c r="E63" s="182"/>
      <c r="F63" s="182"/>
      <c r="G63" s="182"/>
      <c r="H63" s="182"/>
      <c r="I63" s="182"/>
      <c r="J63" s="183">
        <f>J91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109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9" t="str">
        <f>E7</f>
        <v>Oprava komunikace v ulici Na Kabátě - Celek</v>
      </c>
      <c r="F73" s="32"/>
      <c r="G73" s="32"/>
      <c r="H73" s="32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95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99 - Vedlejší a ostatní náklady</v>
      </c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Masarykova nemocnice</v>
      </c>
      <c r="G77" s="40"/>
      <c r="H77" s="40"/>
      <c r="I77" s="32" t="s">
        <v>23</v>
      </c>
      <c r="J77" s="72" t="str">
        <f>IF(J12="","",J12)</f>
        <v>10. 9. 2024</v>
      </c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Krajská zdravotní a.s.</v>
      </c>
      <c r="G79" s="40"/>
      <c r="H79" s="40"/>
      <c r="I79" s="32" t="s">
        <v>33</v>
      </c>
      <c r="J79" s="36" t="str">
        <f>E21</f>
        <v xml:space="preserve"> 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36</v>
      </c>
      <c r="J80" s="36" t="str">
        <f>E24</f>
        <v>Milan Křehla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85"/>
      <c r="B82" s="186"/>
      <c r="C82" s="187" t="s">
        <v>110</v>
      </c>
      <c r="D82" s="188" t="s">
        <v>59</v>
      </c>
      <c r="E82" s="188" t="s">
        <v>55</v>
      </c>
      <c r="F82" s="188" t="s">
        <v>56</v>
      </c>
      <c r="G82" s="188" t="s">
        <v>111</v>
      </c>
      <c r="H82" s="188" t="s">
        <v>112</v>
      </c>
      <c r="I82" s="188" t="s">
        <v>113</v>
      </c>
      <c r="J82" s="188" t="s">
        <v>101</v>
      </c>
      <c r="K82" s="189" t="s">
        <v>114</v>
      </c>
      <c r="L82" s="190"/>
      <c r="M82" s="92" t="s">
        <v>19</v>
      </c>
      <c r="N82" s="93" t="s">
        <v>44</v>
      </c>
      <c r="O82" s="93" t="s">
        <v>115</v>
      </c>
      <c r="P82" s="93" t="s">
        <v>116</v>
      </c>
      <c r="Q82" s="93" t="s">
        <v>117</v>
      </c>
      <c r="R82" s="93" t="s">
        <v>118</v>
      </c>
      <c r="S82" s="93" t="s">
        <v>119</v>
      </c>
      <c r="T82" s="94" t="s">
        <v>120</v>
      </c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</row>
    <row r="83" s="2" customFormat="1" ht="22.8" customHeight="1">
      <c r="A83" s="38"/>
      <c r="B83" s="39"/>
      <c r="C83" s="99" t="s">
        <v>121</v>
      </c>
      <c r="D83" s="40"/>
      <c r="E83" s="40"/>
      <c r="F83" s="40"/>
      <c r="G83" s="40"/>
      <c r="H83" s="40"/>
      <c r="I83" s="40"/>
      <c r="J83" s="191">
        <f>BK83</f>
        <v>0</v>
      </c>
      <c r="K83" s="40"/>
      <c r="L83" s="44"/>
      <c r="M83" s="95"/>
      <c r="N83" s="192"/>
      <c r="O83" s="96"/>
      <c r="P83" s="193">
        <f>P84</f>
        <v>0</v>
      </c>
      <c r="Q83" s="96"/>
      <c r="R83" s="193">
        <f>R84</f>
        <v>0</v>
      </c>
      <c r="S83" s="96"/>
      <c r="T83" s="194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102</v>
      </c>
      <c r="BK83" s="195">
        <f>BK84</f>
        <v>0</v>
      </c>
    </row>
    <row r="84" s="12" customFormat="1" ht="25.92" customHeight="1">
      <c r="A84" s="12"/>
      <c r="B84" s="196"/>
      <c r="C84" s="197"/>
      <c r="D84" s="198" t="s">
        <v>73</v>
      </c>
      <c r="E84" s="199" t="s">
        <v>254</v>
      </c>
      <c r="F84" s="199" t="s">
        <v>255</v>
      </c>
      <c r="G84" s="197"/>
      <c r="H84" s="197"/>
      <c r="I84" s="200"/>
      <c r="J84" s="201">
        <f>BK84</f>
        <v>0</v>
      </c>
      <c r="K84" s="197"/>
      <c r="L84" s="202"/>
      <c r="M84" s="203"/>
      <c r="N84" s="204"/>
      <c r="O84" s="204"/>
      <c r="P84" s="205">
        <f>P85+P88+P91</f>
        <v>0</v>
      </c>
      <c r="Q84" s="204"/>
      <c r="R84" s="205">
        <f>R85+R88+R91</f>
        <v>0</v>
      </c>
      <c r="S84" s="204"/>
      <c r="T84" s="206">
        <f>T85+T88+T91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7" t="s">
        <v>156</v>
      </c>
      <c r="AT84" s="208" t="s">
        <v>73</v>
      </c>
      <c r="AU84" s="208" t="s">
        <v>74</v>
      </c>
      <c r="AY84" s="207" t="s">
        <v>124</v>
      </c>
      <c r="BK84" s="209">
        <f>BK85+BK88+BK91</f>
        <v>0</v>
      </c>
    </row>
    <row r="85" s="12" customFormat="1" ht="22.8" customHeight="1">
      <c r="A85" s="12"/>
      <c r="B85" s="196"/>
      <c r="C85" s="197"/>
      <c r="D85" s="198" t="s">
        <v>73</v>
      </c>
      <c r="E85" s="210" t="s">
        <v>256</v>
      </c>
      <c r="F85" s="210" t="s">
        <v>257</v>
      </c>
      <c r="G85" s="197"/>
      <c r="H85" s="197"/>
      <c r="I85" s="200"/>
      <c r="J85" s="211">
        <f>BK85</f>
        <v>0</v>
      </c>
      <c r="K85" s="197"/>
      <c r="L85" s="202"/>
      <c r="M85" s="203"/>
      <c r="N85" s="204"/>
      <c r="O85" s="204"/>
      <c r="P85" s="205">
        <f>SUM(P86:P87)</f>
        <v>0</v>
      </c>
      <c r="Q85" s="204"/>
      <c r="R85" s="205">
        <f>SUM(R86:R87)</f>
        <v>0</v>
      </c>
      <c r="S85" s="204"/>
      <c r="T85" s="206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7" t="s">
        <v>156</v>
      </c>
      <c r="AT85" s="208" t="s">
        <v>73</v>
      </c>
      <c r="AU85" s="208" t="s">
        <v>78</v>
      </c>
      <c r="AY85" s="207" t="s">
        <v>124</v>
      </c>
      <c r="BK85" s="209">
        <f>SUM(BK86:BK87)</f>
        <v>0</v>
      </c>
    </row>
    <row r="86" s="2" customFormat="1" ht="16.5" customHeight="1">
      <c r="A86" s="38"/>
      <c r="B86" s="39"/>
      <c r="C86" s="212" t="s">
        <v>78</v>
      </c>
      <c r="D86" s="212" t="s">
        <v>126</v>
      </c>
      <c r="E86" s="213" t="s">
        <v>258</v>
      </c>
      <c r="F86" s="214" t="s">
        <v>257</v>
      </c>
      <c r="G86" s="215" t="s">
        <v>259</v>
      </c>
      <c r="H86" s="216">
        <v>0.029999999999999999</v>
      </c>
      <c r="I86" s="217"/>
      <c r="J86" s="218">
        <f>ROUND(I86*H86,2)</f>
        <v>0</v>
      </c>
      <c r="K86" s="214" t="s">
        <v>160</v>
      </c>
      <c r="L86" s="44"/>
      <c r="M86" s="219" t="s">
        <v>19</v>
      </c>
      <c r="N86" s="220" t="s">
        <v>45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260</v>
      </c>
      <c r="AT86" s="223" t="s">
        <v>126</v>
      </c>
      <c r="AU86" s="223" t="s">
        <v>82</v>
      </c>
      <c r="AY86" s="17" t="s">
        <v>124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78</v>
      </c>
      <c r="BK86" s="224">
        <f>ROUND(I86*H86,2)</f>
        <v>0</v>
      </c>
      <c r="BL86" s="17" t="s">
        <v>260</v>
      </c>
      <c r="BM86" s="223" t="s">
        <v>261</v>
      </c>
    </row>
    <row r="87" s="2" customFormat="1">
      <c r="A87" s="38"/>
      <c r="B87" s="39"/>
      <c r="C87" s="40"/>
      <c r="D87" s="225" t="s">
        <v>133</v>
      </c>
      <c r="E87" s="40"/>
      <c r="F87" s="226" t="s">
        <v>262</v>
      </c>
      <c r="G87" s="40"/>
      <c r="H87" s="40"/>
      <c r="I87" s="227"/>
      <c r="J87" s="40"/>
      <c r="K87" s="40"/>
      <c r="L87" s="44"/>
      <c r="M87" s="228"/>
      <c r="N87" s="229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133</v>
      </c>
      <c r="AU87" s="17" t="s">
        <v>82</v>
      </c>
    </row>
    <row r="88" s="12" customFormat="1" ht="22.8" customHeight="1">
      <c r="A88" s="12"/>
      <c r="B88" s="196"/>
      <c r="C88" s="197"/>
      <c r="D88" s="198" t="s">
        <v>73</v>
      </c>
      <c r="E88" s="210" t="s">
        <v>263</v>
      </c>
      <c r="F88" s="210" t="s">
        <v>264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SUM(P89:P90)</f>
        <v>0</v>
      </c>
      <c r="Q88" s="204"/>
      <c r="R88" s="205">
        <f>SUM(R89:R90)</f>
        <v>0</v>
      </c>
      <c r="S88" s="204"/>
      <c r="T88" s="206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156</v>
      </c>
      <c r="AT88" s="208" t="s">
        <v>73</v>
      </c>
      <c r="AU88" s="208" t="s">
        <v>78</v>
      </c>
      <c r="AY88" s="207" t="s">
        <v>124</v>
      </c>
      <c r="BK88" s="209">
        <f>SUM(BK89:BK90)</f>
        <v>0</v>
      </c>
    </row>
    <row r="89" s="2" customFormat="1" ht="16.5" customHeight="1">
      <c r="A89" s="38"/>
      <c r="B89" s="39"/>
      <c r="C89" s="212" t="s">
        <v>82</v>
      </c>
      <c r="D89" s="212" t="s">
        <v>126</v>
      </c>
      <c r="E89" s="213" t="s">
        <v>265</v>
      </c>
      <c r="F89" s="214" t="s">
        <v>264</v>
      </c>
      <c r="G89" s="215" t="s">
        <v>266</v>
      </c>
      <c r="H89" s="216">
        <v>0.02</v>
      </c>
      <c r="I89" s="217"/>
      <c r="J89" s="218">
        <f>ROUND(I89*H89,2)</f>
        <v>0</v>
      </c>
      <c r="K89" s="214" t="s">
        <v>160</v>
      </c>
      <c r="L89" s="44"/>
      <c r="M89" s="219" t="s">
        <v>19</v>
      </c>
      <c r="N89" s="220" t="s">
        <v>45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260</v>
      </c>
      <c r="AT89" s="223" t="s">
        <v>126</v>
      </c>
      <c r="AU89" s="223" t="s">
        <v>82</v>
      </c>
      <c r="AY89" s="17" t="s">
        <v>124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78</v>
      </c>
      <c r="BK89" s="224">
        <f>ROUND(I89*H89,2)</f>
        <v>0</v>
      </c>
      <c r="BL89" s="17" t="s">
        <v>260</v>
      </c>
      <c r="BM89" s="223" t="s">
        <v>267</v>
      </c>
    </row>
    <row r="90" s="2" customFormat="1">
      <c r="A90" s="38"/>
      <c r="B90" s="39"/>
      <c r="C90" s="40"/>
      <c r="D90" s="225" t="s">
        <v>133</v>
      </c>
      <c r="E90" s="40"/>
      <c r="F90" s="226" t="s">
        <v>268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133</v>
      </c>
      <c r="AU90" s="17" t="s">
        <v>82</v>
      </c>
    </row>
    <row r="91" s="12" customFormat="1" ht="22.8" customHeight="1">
      <c r="A91" s="12"/>
      <c r="B91" s="196"/>
      <c r="C91" s="197"/>
      <c r="D91" s="198" t="s">
        <v>73</v>
      </c>
      <c r="E91" s="210" t="s">
        <v>269</v>
      </c>
      <c r="F91" s="210" t="s">
        <v>270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SUM(P92:P95)</f>
        <v>0</v>
      </c>
      <c r="Q91" s="204"/>
      <c r="R91" s="205">
        <f>SUM(R92:R95)</f>
        <v>0</v>
      </c>
      <c r="S91" s="204"/>
      <c r="T91" s="206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156</v>
      </c>
      <c r="AT91" s="208" t="s">
        <v>73</v>
      </c>
      <c r="AU91" s="208" t="s">
        <v>78</v>
      </c>
      <c r="AY91" s="207" t="s">
        <v>124</v>
      </c>
      <c r="BK91" s="209">
        <f>SUM(BK92:BK95)</f>
        <v>0</v>
      </c>
    </row>
    <row r="92" s="2" customFormat="1" ht="16.5" customHeight="1">
      <c r="A92" s="38"/>
      <c r="B92" s="39"/>
      <c r="C92" s="212" t="s">
        <v>141</v>
      </c>
      <c r="D92" s="212" t="s">
        <v>126</v>
      </c>
      <c r="E92" s="213" t="s">
        <v>271</v>
      </c>
      <c r="F92" s="214" t="s">
        <v>270</v>
      </c>
      <c r="G92" s="215" t="s">
        <v>266</v>
      </c>
      <c r="H92" s="216">
        <v>0.02</v>
      </c>
      <c r="I92" s="217"/>
      <c r="J92" s="218">
        <f>ROUND(I92*H92,2)</f>
        <v>0</v>
      </c>
      <c r="K92" s="214" t="s">
        <v>160</v>
      </c>
      <c r="L92" s="44"/>
      <c r="M92" s="219" t="s">
        <v>19</v>
      </c>
      <c r="N92" s="220" t="s">
        <v>45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260</v>
      </c>
      <c r="AT92" s="223" t="s">
        <v>126</v>
      </c>
      <c r="AU92" s="223" t="s">
        <v>82</v>
      </c>
      <c r="AY92" s="17" t="s">
        <v>124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78</v>
      </c>
      <c r="BK92" s="224">
        <f>ROUND(I92*H92,2)</f>
        <v>0</v>
      </c>
      <c r="BL92" s="17" t="s">
        <v>260</v>
      </c>
      <c r="BM92" s="223" t="s">
        <v>272</v>
      </c>
    </row>
    <row r="93" s="2" customFormat="1">
      <c r="A93" s="38"/>
      <c r="B93" s="39"/>
      <c r="C93" s="40"/>
      <c r="D93" s="225" t="s">
        <v>133</v>
      </c>
      <c r="E93" s="40"/>
      <c r="F93" s="226" t="s">
        <v>273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133</v>
      </c>
      <c r="AU93" s="17" t="s">
        <v>82</v>
      </c>
    </row>
    <row r="94" s="2" customFormat="1" ht="16.5" customHeight="1">
      <c r="A94" s="38"/>
      <c r="B94" s="39"/>
      <c r="C94" s="212" t="s">
        <v>131</v>
      </c>
      <c r="D94" s="212" t="s">
        <v>126</v>
      </c>
      <c r="E94" s="213" t="s">
        <v>274</v>
      </c>
      <c r="F94" s="214" t="s">
        <v>275</v>
      </c>
      <c r="G94" s="215" t="s">
        <v>276</v>
      </c>
      <c r="H94" s="216">
        <v>1</v>
      </c>
      <c r="I94" s="217"/>
      <c r="J94" s="218">
        <f>ROUND(I94*H94,2)</f>
        <v>0</v>
      </c>
      <c r="K94" s="214" t="s">
        <v>130</v>
      </c>
      <c r="L94" s="44"/>
      <c r="M94" s="219" t="s">
        <v>19</v>
      </c>
      <c r="N94" s="220" t="s">
        <v>45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260</v>
      </c>
      <c r="AT94" s="223" t="s">
        <v>126</v>
      </c>
      <c r="AU94" s="223" t="s">
        <v>82</v>
      </c>
      <c r="AY94" s="17" t="s">
        <v>124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78</v>
      </c>
      <c r="BK94" s="224">
        <f>ROUND(I94*H94,2)</f>
        <v>0</v>
      </c>
      <c r="BL94" s="17" t="s">
        <v>260</v>
      </c>
      <c r="BM94" s="223" t="s">
        <v>277</v>
      </c>
    </row>
    <row r="95" s="2" customFormat="1">
      <c r="A95" s="38"/>
      <c r="B95" s="39"/>
      <c r="C95" s="40"/>
      <c r="D95" s="225" t="s">
        <v>133</v>
      </c>
      <c r="E95" s="40"/>
      <c r="F95" s="226" t="s">
        <v>278</v>
      </c>
      <c r="G95" s="40"/>
      <c r="H95" s="40"/>
      <c r="I95" s="227"/>
      <c r="J95" s="40"/>
      <c r="K95" s="40"/>
      <c r="L95" s="44"/>
      <c r="M95" s="242"/>
      <c r="N95" s="243"/>
      <c r="O95" s="244"/>
      <c r="P95" s="244"/>
      <c r="Q95" s="244"/>
      <c r="R95" s="244"/>
      <c r="S95" s="244"/>
      <c r="T95" s="24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82</v>
      </c>
    </row>
    <row r="96" s="2" customFormat="1" ht="6.96" customHeight="1">
      <c r="A96" s="3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44"/>
      <c r="M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</sheetData>
  <sheetProtection sheet="1" autoFilter="0" formatColumns="0" formatRows="0" objects="1" scenarios="1" spinCount="100000" saltValue="6h5sP3KlDh1iKhbqciJLa5Tixh87tS83vwc6/7KhwtIy2keWVoh/DUOkw4aTAT7VF52N10nXPl8IHisfjXD2jw==" hashValue="RIimxpj5RbTPAA6rOR1OomqbxwLmtajOLwNoce2Vfp6xQyWdXTiRmNuhxyhbyDGwQ9RWNMVJ5ylMvd7VSHIGbA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030001000"/>
    <hyperlink ref="F90" r:id="rId2" display="https://podminky.urs.cz/item/CS_URS_2024_01/060001000"/>
    <hyperlink ref="F93" r:id="rId3" display="https://podminky.urs.cz/item/CS_URS_2024_01/070001000"/>
    <hyperlink ref="F95" r:id="rId4" display="https://podminky.urs.cz/item/CS_URS_2024_02/07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6" customWidth="1"/>
    <col min="2" max="2" width="1.667969" style="256" customWidth="1"/>
    <col min="3" max="4" width="5" style="256" customWidth="1"/>
    <col min="5" max="5" width="11.66016" style="256" customWidth="1"/>
    <col min="6" max="6" width="9.160156" style="256" customWidth="1"/>
    <col min="7" max="7" width="5" style="256" customWidth="1"/>
    <col min="8" max="8" width="77.83203" style="256" customWidth="1"/>
    <col min="9" max="10" width="20" style="256" customWidth="1"/>
    <col min="11" max="11" width="1.667969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4" customFormat="1" ht="45" customHeight="1">
      <c r="B3" s="260"/>
      <c r="C3" s="261" t="s">
        <v>279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280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281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282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283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284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285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286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287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288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289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80</v>
      </c>
      <c r="F18" s="267" t="s">
        <v>290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291</v>
      </c>
      <c r="F19" s="267" t="s">
        <v>292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293</v>
      </c>
      <c r="F20" s="267" t="s">
        <v>294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295</v>
      </c>
      <c r="F21" s="267" t="s">
        <v>92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296</v>
      </c>
      <c r="F22" s="267" t="s">
        <v>297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86</v>
      </c>
      <c r="F23" s="267" t="s">
        <v>298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299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300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301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302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303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304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305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306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307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110</v>
      </c>
      <c r="F36" s="267"/>
      <c r="G36" s="267" t="s">
        <v>308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309</v>
      </c>
      <c r="F37" s="267"/>
      <c r="G37" s="267" t="s">
        <v>310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55</v>
      </c>
      <c r="F38" s="267"/>
      <c r="G38" s="267" t="s">
        <v>311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56</v>
      </c>
      <c r="F39" s="267"/>
      <c r="G39" s="267" t="s">
        <v>312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111</v>
      </c>
      <c r="F40" s="267"/>
      <c r="G40" s="267" t="s">
        <v>313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112</v>
      </c>
      <c r="F41" s="267"/>
      <c r="G41" s="267" t="s">
        <v>314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315</v>
      </c>
      <c r="F42" s="267"/>
      <c r="G42" s="267" t="s">
        <v>316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317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318</v>
      </c>
      <c r="F44" s="267"/>
      <c r="G44" s="267" t="s">
        <v>319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114</v>
      </c>
      <c r="F45" s="267"/>
      <c r="G45" s="267" t="s">
        <v>320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321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322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323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324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325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326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327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328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329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330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331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332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333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334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335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336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337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338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339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340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341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342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343</v>
      </c>
      <c r="D76" s="285"/>
      <c r="E76" s="285"/>
      <c r="F76" s="285" t="s">
        <v>344</v>
      </c>
      <c r="G76" s="286"/>
      <c r="H76" s="285" t="s">
        <v>56</v>
      </c>
      <c r="I76" s="285" t="s">
        <v>59</v>
      </c>
      <c r="J76" s="285" t="s">
        <v>345</v>
      </c>
      <c r="K76" s="284"/>
    </row>
    <row r="77" s="1" customFormat="1" ht="17.25" customHeight="1">
      <c r="B77" s="282"/>
      <c r="C77" s="287" t="s">
        <v>346</v>
      </c>
      <c r="D77" s="287"/>
      <c r="E77" s="287"/>
      <c r="F77" s="288" t="s">
        <v>347</v>
      </c>
      <c r="G77" s="289"/>
      <c r="H77" s="287"/>
      <c r="I77" s="287"/>
      <c r="J77" s="287" t="s">
        <v>348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55</v>
      </c>
      <c r="D79" s="292"/>
      <c r="E79" s="292"/>
      <c r="F79" s="293" t="s">
        <v>349</v>
      </c>
      <c r="G79" s="294"/>
      <c r="H79" s="270" t="s">
        <v>350</v>
      </c>
      <c r="I79" s="270" t="s">
        <v>351</v>
      </c>
      <c r="J79" s="270">
        <v>20</v>
      </c>
      <c r="K79" s="284"/>
    </row>
    <row r="80" s="1" customFormat="1" ht="15" customHeight="1">
      <c r="B80" s="282"/>
      <c r="C80" s="270" t="s">
        <v>352</v>
      </c>
      <c r="D80" s="270"/>
      <c r="E80" s="270"/>
      <c r="F80" s="293" t="s">
        <v>349</v>
      </c>
      <c r="G80" s="294"/>
      <c r="H80" s="270" t="s">
        <v>353</v>
      </c>
      <c r="I80" s="270" t="s">
        <v>351</v>
      </c>
      <c r="J80" s="270">
        <v>120</v>
      </c>
      <c r="K80" s="284"/>
    </row>
    <row r="81" s="1" customFormat="1" ht="15" customHeight="1">
      <c r="B81" s="295"/>
      <c r="C81" s="270" t="s">
        <v>354</v>
      </c>
      <c r="D81" s="270"/>
      <c r="E81" s="270"/>
      <c r="F81" s="293" t="s">
        <v>355</v>
      </c>
      <c r="G81" s="294"/>
      <c r="H81" s="270" t="s">
        <v>356</v>
      </c>
      <c r="I81" s="270" t="s">
        <v>351</v>
      </c>
      <c r="J81" s="270">
        <v>50</v>
      </c>
      <c r="K81" s="284"/>
    </row>
    <row r="82" s="1" customFormat="1" ht="15" customHeight="1">
      <c r="B82" s="295"/>
      <c r="C82" s="270" t="s">
        <v>357</v>
      </c>
      <c r="D82" s="270"/>
      <c r="E82" s="270"/>
      <c r="F82" s="293" t="s">
        <v>349</v>
      </c>
      <c r="G82" s="294"/>
      <c r="H82" s="270" t="s">
        <v>358</v>
      </c>
      <c r="I82" s="270" t="s">
        <v>359</v>
      </c>
      <c r="J82" s="270"/>
      <c r="K82" s="284"/>
    </row>
    <row r="83" s="1" customFormat="1" ht="15" customHeight="1">
      <c r="B83" s="295"/>
      <c r="C83" s="296" t="s">
        <v>360</v>
      </c>
      <c r="D83" s="296"/>
      <c r="E83" s="296"/>
      <c r="F83" s="297" t="s">
        <v>355</v>
      </c>
      <c r="G83" s="296"/>
      <c r="H83" s="296" t="s">
        <v>361</v>
      </c>
      <c r="I83" s="296" t="s">
        <v>351</v>
      </c>
      <c r="J83" s="296">
        <v>15</v>
      </c>
      <c r="K83" s="284"/>
    </row>
    <row r="84" s="1" customFormat="1" ht="15" customHeight="1">
      <c r="B84" s="295"/>
      <c r="C84" s="296" t="s">
        <v>362</v>
      </c>
      <c r="D84" s="296"/>
      <c r="E84" s="296"/>
      <c r="F84" s="297" t="s">
        <v>355</v>
      </c>
      <c r="G84" s="296"/>
      <c r="H84" s="296" t="s">
        <v>363</v>
      </c>
      <c r="I84" s="296" t="s">
        <v>351</v>
      </c>
      <c r="J84" s="296">
        <v>15</v>
      </c>
      <c r="K84" s="284"/>
    </row>
    <row r="85" s="1" customFormat="1" ht="15" customHeight="1">
      <c r="B85" s="295"/>
      <c r="C85" s="296" t="s">
        <v>364</v>
      </c>
      <c r="D85" s="296"/>
      <c r="E85" s="296"/>
      <c r="F85" s="297" t="s">
        <v>355</v>
      </c>
      <c r="G85" s="296"/>
      <c r="H85" s="296" t="s">
        <v>365</v>
      </c>
      <c r="I85" s="296" t="s">
        <v>351</v>
      </c>
      <c r="J85" s="296">
        <v>20</v>
      </c>
      <c r="K85" s="284"/>
    </row>
    <row r="86" s="1" customFormat="1" ht="15" customHeight="1">
      <c r="B86" s="295"/>
      <c r="C86" s="296" t="s">
        <v>366</v>
      </c>
      <c r="D86" s="296"/>
      <c r="E86" s="296"/>
      <c r="F86" s="297" t="s">
        <v>355</v>
      </c>
      <c r="G86" s="296"/>
      <c r="H86" s="296" t="s">
        <v>367</v>
      </c>
      <c r="I86" s="296" t="s">
        <v>351</v>
      </c>
      <c r="J86" s="296">
        <v>20</v>
      </c>
      <c r="K86" s="284"/>
    </row>
    <row r="87" s="1" customFormat="1" ht="15" customHeight="1">
      <c r="B87" s="295"/>
      <c r="C87" s="270" t="s">
        <v>368</v>
      </c>
      <c r="D87" s="270"/>
      <c r="E87" s="270"/>
      <c r="F87" s="293" t="s">
        <v>355</v>
      </c>
      <c r="G87" s="294"/>
      <c r="H87" s="270" t="s">
        <v>369</v>
      </c>
      <c r="I87" s="270" t="s">
        <v>351</v>
      </c>
      <c r="J87" s="270">
        <v>50</v>
      </c>
      <c r="K87" s="284"/>
    </row>
    <row r="88" s="1" customFormat="1" ht="15" customHeight="1">
      <c r="B88" s="295"/>
      <c r="C88" s="270" t="s">
        <v>370</v>
      </c>
      <c r="D88" s="270"/>
      <c r="E88" s="270"/>
      <c r="F88" s="293" t="s">
        <v>355</v>
      </c>
      <c r="G88" s="294"/>
      <c r="H88" s="270" t="s">
        <v>371</v>
      </c>
      <c r="I88" s="270" t="s">
        <v>351</v>
      </c>
      <c r="J88" s="270">
        <v>20</v>
      </c>
      <c r="K88" s="284"/>
    </row>
    <row r="89" s="1" customFormat="1" ht="15" customHeight="1">
      <c r="B89" s="295"/>
      <c r="C89" s="270" t="s">
        <v>372</v>
      </c>
      <c r="D89" s="270"/>
      <c r="E89" s="270"/>
      <c r="F89" s="293" t="s">
        <v>355</v>
      </c>
      <c r="G89" s="294"/>
      <c r="H89" s="270" t="s">
        <v>373</v>
      </c>
      <c r="I89" s="270" t="s">
        <v>351</v>
      </c>
      <c r="J89" s="270">
        <v>20</v>
      </c>
      <c r="K89" s="284"/>
    </row>
    <row r="90" s="1" customFormat="1" ht="15" customHeight="1">
      <c r="B90" s="295"/>
      <c r="C90" s="270" t="s">
        <v>374</v>
      </c>
      <c r="D90" s="270"/>
      <c r="E90" s="270"/>
      <c r="F90" s="293" t="s">
        <v>355</v>
      </c>
      <c r="G90" s="294"/>
      <c r="H90" s="270" t="s">
        <v>375</v>
      </c>
      <c r="I90" s="270" t="s">
        <v>351</v>
      </c>
      <c r="J90" s="270">
        <v>50</v>
      </c>
      <c r="K90" s="284"/>
    </row>
    <row r="91" s="1" customFormat="1" ht="15" customHeight="1">
      <c r="B91" s="295"/>
      <c r="C91" s="270" t="s">
        <v>376</v>
      </c>
      <c r="D91" s="270"/>
      <c r="E91" s="270"/>
      <c r="F91" s="293" t="s">
        <v>355</v>
      </c>
      <c r="G91" s="294"/>
      <c r="H91" s="270" t="s">
        <v>376</v>
      </c>
      <c r="I91" s="270" t="s">
        <v>351</v>
      </c>
      <c r="J91" s="270">
        <v>50</v>
      </c>
      <c r="K91" s="284"/>
    </row>
    <row r="92" s="1" customFormat="1" ht="15" customHeight="1">
      <c r="B92" s="295"/>
      <c r="C92" s="270" t="s">
        <v>377</v>
      </c>
      <c r="D92" s="270"/>
      <c r="E92" s="270"/>
      <c r="F92" s="293" t="s">
        <v>355</v>
      </c>
      <c r="G92" s="294"/>
      <c r="H92" s="270" t="s">
        <v>378</v>
      </c>
      <c r="I92" s="270" t="s">
        <v>351</v>
      </c>
      <c r="J92" s="270">
        <v>255</v>
      </c>
      <c r="K92" s="284"/>
    </row>
    <row r="93" s="1" customFormat="1" ht="15" customHeight="1">
      <c r="B93" s="295"/>
      <c r="C93" s="270" t="s">
        <v>379</v>
      </c>
      <c r="D93" s="270"/>
      <c r="E93" s="270"/>
      <c r="F93" s="293" t="s">
        <v>349</v>
      </c>
      <c r="G93" s="294"/>
      <c r="H93" s="270" t="s">
        <v>380</v>
      </c>
      <c r="I93" s="270" t="s">
        <v>381</v>
      </c>
      <c r="J93" s="270"/>
      <c r="K93" s="284"/>
    </row>
    <row r="94" s="1" customFormat="1" ht="15" customHeight="1">
      <c r="B94" s="295"/>
      <c r="C94" s="270" t="s">
        <v>382</v>
      </c>
      <c r="D94" s="270"/>
      <c r="E94" s="270"/>
      <c r="F94" s="293" t="s">
        <v>349</v>
      </c>
      <c r="G94" s="294"/>
      <c r="H94" s="270" t="s">
        <v>383</v>
      </c>
      <c r="I94" s="270" t="s">
        <v>384</v>
      </c>
      <c r="J94" s="270"/>
      <c r="K94" s="284"/>
    </row>
    <row r="95" s="1" customFormat="1" ht="15" customHeight="1">
      <c r="B95" s="295"/>
      <c r="C95" s="270" t="s">
        <v>385</v>
      </c>
      <c r="D95" s="270"/>
      <c r="E95" s="270"/>
      <c r="F95" s="293" t="s">
        <v>349</v>
      </c>
      <c r="G95" s="294"/>
      <c r="H95" s="270" t="s">
        <v>385</v>
      </c>
      <c r="I95" s="270" t="s">
        <v>384</v>
      </c>
      <c r="J95" s="270"/>
      <c r="K95" s="284"/>
    </row>
    <row r="96" s="1" customFormat="1" ht="15" customHeight="1">
      <c r="B96" s="295"/>
      <c r="C96" s="270" t="s">
        <v>40</v>
      </c>
      <c r="D96" s="270"/>
      <c r="E96" s="270"/>
      <c r="F96" s="293" t="s">
        <v>349</v>
      </c>
      <c r="G96" s="294"/>
      <c r="H96" s="270" t="s">
        <v>386</v>
      </c>
      <c r="I96" s="270" t="s">
        <v>384</v>
      </c>
      <c r="J96" s="270"/>
      <c r="K96" s="284"/>
    </row>
    <row r="97" s="1" customFormat="1" ht="15" customHeight="1">
      <c r="B97" s="295"/>
      <c r="C97" s="270" t="s">
        <v>50</v>
      </c>
      <c r="D97" s="270"/>
      <c r="E97" s="270"/>
      <c r="F97" s="293" t="s">
        <v>349</v>
      </c>
      <c r="G97" s="294"/>
      <c r="H97" s="270" t="s">
        <v>387</v>
      </c>
      <c r="I97" s="270" t="s">
        <v>384</v>
      </c>
      <c r="J97" s="270"/>
      <c r="K97" s="284"/>
    </row>
    <row r="98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388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343</v>
      </c>
      <c r="D103" s="285"/>
      <c r="E103" s="285"/>
      <c r="F103" s="285" t="s">
        <v>344</v>
      </c>
      <c r="G103" s="286"/>
      <c r="H103" s="285" t="s">
        <v>56</v>
      </c>
      <c r="I103" s="285" t="s">
        <v>59</v>
      </c>
      <c r="J103" s="285" t="s">
        <v>345</v>
      </c>
      <c r="K103" s="284"/>
    </row>
    <row r="104" s="1" customFormat="1" ht="17.25" customHeight="1">
      <c r="B104" s="282"/>
      <c r="C104" s="287" t="s">
        <v>346</v>
      </c>
      <c r="D104" s="287"/>
      <c r="E104" s="287"/>
      <c r="F104" s="288" t="s">
        <v>347</v>
      </c>
      <c r="G104" s="289"/>
      <c r="H104" s="287"/>
      <c r="I104" s="287"/>
      <c r="J104" s="287" t="s">
        <v>348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="1" customFormat="1" ht="15" customHeight="1">
      <c r="B106" s="282"/>
      <c r="C106" s="270" t="s">
        <v>55</v>
      </c>
      <c r="D106" s="292"/>
      <c r="E106" s="292"/>
      <c r="F106" s="293" t="s">
        <v>349</v>
      </c>
      <c r="G106" s="270"/>
      <c r="H106" s="270" t="s">
        <v>389</v>
      </c>
      <c r="I106" s="270" t="s">
        <v>351</v>
      </c>
      <c r="J106" s="270">
        <v>20</v>
      </c>
      <c r="K106" s="284"/>
    </row>
    <row r="107" s="1" customFormat="1" ht="15" customHeight="1">
      <c r="B107" s="282"/>
      <c r="C107" s="270" t="s">
        <v>352</v>
      </c>
      <c r="D107" s="270"/>
      <c r="E107" s="270"/>
      <c r="F107" s="293" t="s">
        <v>349</v>
      </c>
      <c r="G107" s="270"/>
      <c r="H107" s="270" t="s">
        <v>389</v>
      </c>
      <c r="I107" s="270" t="s">
        <v>351</v>
      </c>
      <c r="J107" s="270">
        <v>120</v>
      </c>
      <c r="K107" s="284"/>
    </row>
    <row r="108" s="1" customFormat="1" ht="15" customHeight="1">
      <c r="B108" s="295"/>
      <c r="C108" s="270" t="s">
        <v>354</v>
      </c>
      <c r="D108" s="270"/>
      <c r="E108" s="270"/>
      <c r="F108" s="293" t="s">
        <v>355</v>
      </c>
      <c r="G108" s="270"/>
      <c r="H108" s="270" t="s">
        <v>389</v>
      </c>
      <c r="I108" s="270" t="s">
        <v>351</v>
      </c>
      <c r="J108" s="270">
        <v>50</v>
      </c>
      <c r="K108" s="284"/>
    </row>
    <row r="109" s="1" customFormat="1" ht="15" customHeight="1">
      <c r="B109" s="295"/>
      <c r="C109" s="270" t="s">
        <v>357</v>
      </c>
      <c r="D109" s="270"/>
      <c r="E109" s="270"/>
      <c r="F109" s="293" t="s">
        <v>349</v>
      </c>
      <c r="G109" s="270"/>
      <c r="H109" s="270" t="s">
        <v>389</v>
      </c>
      <c r="I109" s="270" t="s">
        <v>359</v>
      </c>
      <c r="J109" s="270"/>
      <c r="K109" s="284"/>
    </row>
    <row r="110" s="1" customFormat="1" ht="15" customHeight="1">
      <c r="B110" s="295"/>
      <c r="C110" s="270" t="s">
        <v>368</v>
      </c>
      <c r="D110" s="270"/>
      <c r="E110" s="270"/>
      <c r="F110" s="293" t="s">
        <v>355</v>
      </c>
      <c r="G110" s="270"/>
      <c r="H110" s="270" t="s">
        <v>389</v>
      </c>
      <c r="I110" s="270" t="s">
        <v>351</v>
      </c>
      <c r="J110" s="270">
        <v>50</v>
      </c>
      <c r="K110" s="284"/>
    </row>
    <row r="111" s="1" customFormat="1" ht="15" customHeight="1">
      <c r="B111" s="295"/>
      <c r="C111" s="270" t="s">
        <v>376</v>
      </c>
      <c r="D111" s="270"/>
      <c r="E111" s="270"/>
      <c r="F111" s="293" t="s">
        <v>355</v>
      </c>
      <c r="G111" s="270"/>
      <c r="H111" s="270" t="s">
        <v>389</v>
      </c>
      <c r="I111" s="270" t="s">
        <v>351</v>
      </c>
      <c r="J111" s="270">
        <v>50</v>
      </c>
      <c r="K111" s="284"/>
    </row>
    <row r="112" s="1" customFormat="1" ht="15" customHeight="1">
      <c r="B112" s="295"/>
      <c r="C112" s="270" t="s">
        <v>374</v>
      </c>
      <c r="D112" s="270"/>
      <c r="E112" s="270"/>
      <c r="F112" s="293" t="s">
        <v>355</v>
      </c>
      <c r="G112" s="270"/>
      <c r="H112" s="270" t="s">
        <v>389</v>
      </c>
      <c r="I112" s="270" t="s">
        <v>351</v>
      </c>
      <c r="J112" s="270">
        <v>50</v>
      </c>
      <c r="K112" s="284"/>
    </row>
    <row r="113" s="1" customFormat="1" ht="15" customHeight="1">
      <c r="B113" s="295"/>
      <c r="C113" s="270" t="s">
        <v>55</v>
      </c>
      <c r="D113" s="270"/>
      <c r="E113" s="270"/>
      <c r="F113" s="293" t="s">
        <v>349</v>
      </c>
      <c r="G113" s="270"/>
      <c r="H113" s="270" t="s">
        <v>390</v>
      </c>
      <c r="I113" s="270" t="s">
        <v>351</v>
      </c>
      <c r="J113" s="270">
        <v>20</v>
      </c>
      <c r="K113" s="284"/>
    </row>
    <row r="114" s="1" customFormat="1" ht="15" customHeight="1">
      <c r="B114" s="295"/>
      <c r="C114" s="270" t="s">
        <v>391</v>
      </c>
      <c r="D114" s="270"/>
      <c r="E114" s="270"/>
      <c r="F114" s="293" t="s">
        <v>349</v>
      </c>
      <c r="G114" s="270"/>
      <c r="H114" s="270" t="s">
        <v>392</v>
      </c>
      <c r="I114" s="270" t="s">
        <v>351</v>
      </c>
      <c r="J114" s="270">
        <v>120</v>
      </c>
      <c r="K114" s="284"/>
    </row>
    <row r="115" s="1" customFormat="1" ht="15" customHeight="1">
      <c r="B115" s="295"/>
      <c r="C115" s="270" t="s">
        <v>40</v>
      </c>
      <c r="D115" s="270"/>
      <c r="E115" s="270"/>
      <c r="F115" s="293" t="s">
        <v>349</v>
      </c>
      <c r="G115" s="270"/>
      <c r="H115" s="270" t="s">
        <v>393</v>
      </c>
      <c r="I115" s="270" t="s">
        <v>384</v>
      </c>
      <c r="J115" s="270"/>
      <c r="K115" s="284"/>
    </row>
    <row r="116" s="1" customFormat="1" ht="15" customHeight="1">
      <c r="B116" s="295"/>
      <c r="C116" s="270" t="s">
        <v>50</v>
      </c>
      <c r="D116" s="270"/>
      <c r="E116" s="270"/>
      <c r="F116" s="293" t="s">
        <v>349</v>
      </c>
      <c r="G116" s="270"/>
      <c r="H116" s="270" t="s">
        <v>394</v>
      </c>
      <c r="I116" s="270" t="s">
        <v>384</v>
      </c>
      <c r="J116" s="270"/>
      <c r="K116" s="284"/>
    </row>
    <row r="117" s="1" customFormat="1" ht="15" customHeight="1">
      <c r="B117" s="295"/>
      <c r="C117" s="270" t="s">
        <v>59</v>
      </c>
      <c r="D117" s="270"/>
      <c r="E117" s="270"/>
      <c r="F117" s="293" t="s">
        <v>349</v>
      </c>
      <c r="G117" s="270"/>
      <c r="H117" s="270" t="s">
        <v>395</v>
      </c>
      <c r="I117" s="270" t="s">
        <v>396</v>
      </c>
      <c r="J117" s="270"/>
      <c r="K117" s="284"/>
    </row>
    <row r="118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1" t="s">
        <v>397</v>
      </c>
      <c r="D122" s="261"/>
      <c r="E122" s="261"/>
      <c r="F122" s="261"/>
      <c r="G122" s="261"/>
      <c r="H122" s="261"/>
      <c r="I122" s="261"/>
      <c r="J122" s="261"/>
      <c r="K122" s="312"/>
    </row>
    <row r="123" s="1" customFormat="1" ht="17.25" customHeight="1">
      <c r="B123" s="313"/>
      <c r="C123" s="285" t="s">
        <v>343</v>
      </c>
      <c r="D123" s="285"/>
      <c r="E123" s="285"/>
      <c r="F123" s="285" t="s">
        <v>344</v>
      </c>
      <c r="G123" s="286"/>
      <c r="H123" s="285" t="s">
        <v>56</v>
      </c>
      <c r="I123" s="285" t="s">
        <v>59</v>
      </c>
      <c r="J123" s="285" t="s">
        <v>345</v>
      </c>
      <c r="K123" s="314"/>
    </row>
    <row r="124" s="1" customFormat="1" ht="17.25" customHeight="1">
      <c r="B124" s="313"/>
      <c r="C124" s="287" t="s">
        <v>346</v>
      </c>
      <c r="D124" s="287"/>
      <c r="E124" s="287"/>
      <c r="F124" s="288" t="s">
        <v>347</v>
      </c>
      <c r="G124" s="289"/>
      <c r="H124" s="287"/>
      <c r="I124" s="287"/>
      <c r="J124" s="287" t="s">
        <v>348</v>
      </c>
      <c r="K124" s="314"/>
    </row>
    <row r="125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="1" customFormat="1" ht="15" customHeight="1">
      <c r="B126" s="315"/>
      <c r="C126" s="270" t="s">
        <v>352</v>
      </c>
      <c r="D126" s="292"/>
      <c r="E126" s="292"/>
      <c r="F126" s="293" t="s">
        <v>349</v>
      </c>
      <c r="G126" s="270"/>
      <c r="H126" s="270" t="s">
        <v>389</v>
      </c>
      <c r="I126" s="270" t="s">
        <v>351</v>
      </c>
      <c r="J126" s="270">
        <v>120</v>
      </c>
      <c r="K126" s="318"/>
    </row>
    <row r="127" s="1" customFormat="1" ht="15" customHeight="1">
      <c r="B127" s="315"/>
      <c r="C127" s="270" t="s">
        <v>398</v>
      </c>
      <c r="D127" s="270"/>
      <c r="E127" s="270"/>
      <c r="F127" s="293" t="s">
        <v>349</v>
      </c>
      <c r="G127" s="270"/>
      <c r="H127" s="270" t="s">
        <v>399</v>
      </c>
      <c r="I127" s="270" t="s">
        <v>351</v>
      </c>
      <c r="J127" s="270" t="s">
        <v>400</v>
      </c>
      <c r="K127" s="318"/>
    </row>
    <row r="128" s="1" customFormat="1" ht="15" customHeight="1">
      <c r="B128" s="315"/>
      <c r="C128" s="270" t="s">
        <v>86</v>
      </c>
      <c r="D128" s="270"/>
      <c r="E128" s="270"/>
      <c r="F128" s="293" t="s">
        <v>349</v>
      </c>
      <c r="G128" s="270"/>
      <c r="H128" s="270" t="s">
        <v>401</v>
      </c>
      <c r="I128" s="270" t="s">
        <v>351</v>
      </c>
      <c r="J128" s="270" t="s">
        <v>400</v>
      </c>
      <c r="K128" s="318"/>
    </row>
    <row r="129" s="1" customFormat="1" ht="15" customHeight="1">
      <c r="B129" s="315"/>
      <c r="C129" s="270" t="s">
        <v>360</v>
      </c>
      <c r="D129" s="270"/>
      <c r="E129" s="270"/>
      <c r="F129" s="293" t="s">
        <v>355</v>
      </c>
      <c r="G129" s="270"/>
      <c r="H129" s="270" t="s">
        <v>361</v>
      </c>
      <c r="I129" s="270" t="s">
        <v>351</v>
      </c>
      <c r="J129" s="270">
        <v>15</v>
      </c>
      <c r="K129" s="318"/>
    </row>
    <row r="130" s="1" customFormat="1" ht="15" customHeight="1">
      <c r="B130" s="315"/>
      <c r="C130" s="296" t="s">
        <v>362</v>
      </c>
      <c r="D130" s="296"/>
      <c r="E130" s="296"/>
      <c r="F130" s="297" t="s">
        <v>355</v>
      </c>
      <c r="G130" s="296"/>
      <c r="H130" s="296" t="s">
        <v>363</v>
      </c>
      <c r="I130" s="296" t="s">
        <v>351</v>
      </c>
      <c r="J130" s="296">
        <v>15</v>
      </c>
      <c r="K130" s="318"/>
    </row>
    <row r="131" s="1" customFormat="1" ht="15" customHeight="1">
      <c r="B131" s="315"/>
      <c r="C131" s="296" t="s">
        <v>364</v>
      </c>
      <c r="D131" s="296"/>
      <c r="E131" s="296"/>
      <c r="F131" s="297" t="s">
        <v>355</v>
      </c>
      <c r="G131" s="296"/>
      <c r="H131" s="296" t="s">
        <v>365</v>
      </c>
      <c r="I131" s="296" t="s">
        <v>351</v>
      </c>
      <c r="J131" s="296">
        <v>20</v>
      </c>
      <c r="K131" s="318"/>
    </row>
    <row r="132" s="1" customFormat="1" ht="15" customHeight="1">
      <c r="B132" s="315"/>
      <c r="C132" s="296" t="s">
        <v>366</v>
      </c>
      <c r="D132" s="296"/>
      <c r="E132" s="296"/>
      <c r="F132" s="297" t="s">
        <v>355</v>
      </c>
      <c r="G132" s="296"/>
      <c r="H132" s="296" t="s">
        <v>367</v>
      </c>
      <c r="I132" s="296" t="s">
        <v>351</v>
      </c>
      <c r="J132" s="296">
        <v>20</v>
      </c>
      <c r="K132" s="318"/>
    </row>
    <row r="133" s="1" customFormat="1" ht="15" customHeight="1">
      <c r="B133" s="315"/>
      <c r="C133" s="270" t="s">
        <v>354</v>
      </c>
      <c r="D133" s="270"/>
      <c r="E133" s="270"/>
      <c r="F133" s="293" t="s">
        <v>355</v>
      </c>
      <c r="G133" s="270"/>
      <c r="H133" s="270" t="s">
        <v>389</v>
      </c>
      <c r="I133" s="270" t="s">
        <v>351</v>
      </c>
      <c r="J133" s="270">
        <v>50</v>
      </c>
      <c r="K133" s="318"/>
    </row>
    <row r="134" s="1" customFormat="1" ht="15" customHeight="1">
      <c r="B134" s="315"/>
      <c r="C134" s="270" t="s">
        <v>368</v>
      </c>
      <c r="D134" s="270"/>
      <c r="E134" s="270"/>
      <c r="F134" s="293" t="s">
        <v>355</v>
      </c>
      <c r="G134" s="270"/>
      <c r="H134" s="270" t="s">
        <v>389</v>
      </c>
      <c r="I134" s="270" t="s">
        <v>351</v>
      </c>
      <c r="J134" s="270">
        <v>50</v>
      </c>
      <c r="K134" s="318"/>
    </row>
    <row r="135" s="1" customFormat="1" ht="15" customHeight="1">
      <c r="B135" s="315"/>
      <c r="C135" s="270" t="s">
        <v>374</v>
      </c>
      <c r="D135" s="270"/>
      <c r="E135" s="270"/>
      <c r="F135" s="293" t="s">
        <v>355</v>
      </c>
      <c r="G135" s="270"/>
      <c r="H135" s="270" t="s">
        <v>389</v>
      </c>
      <c r="I135" s="270" t="s">
        <v>351</v>
      </c>
      <c r="J135" s="270">
        <v>50</v>
      </c>
      <c r="K135" s="318"/>
    </row>
    <row r="136" s="1" customFormat="1" ht="15" customHeight="1">
      <c r="B136" s="315"/>
      <c r="C136" s="270" t="s">
        <v>376</v>
      </c>
      <c r="D136" s="270"/>
      <c r="E136" s="270"/>
      <c r="F136" s="293" t="s">
        <v>355</v>
      </c>
      <c r="G136" s="270"/>
      <c r="H136" s="270" t="s">
        <v>389</v>
      </c>
      <c r="I136" s="270" t="s">
        <v>351</v>
      </c>
      <c r="J136" s="270">
        <v>50</v>
      </c>
      <c r="K136" s="318"/>
    </row>
    <row r="137" s="1" customFormat="1" ht="15" customHeight="1">
      <c r="B137" s="315"/>
      <c r="C137" s="270" t="s">
        <v>377</v>
      </c>
      <c r="D137" s="270"/>
      <c r="E137" s="270"/>
      <c r="F137" s="293" t="s">
        <v>355</v>
      </c>
      <c r="G137" s="270"/>
      <c r="H137" s="270" t="s">
        <v>402</v>
      </c>
      <c r="I137" s="270" t="s">
        <v>351</v>
      </c>
      <c r="J137" s="270">
        <v>255</v>
      </c>
      <c r="K137" s="318"/>
    </row>
    <row r="138" s="1" customFormat="1" ht="15" customHeight="1">
      <c r="B138" s="315"/>
      <c r="C138" s="270" t="s">
        <v>379</v>
      </c>
      <c r="D138" s="270"/>
      <c r="E138" s="270"/>
      <c r="F138" s="293" t="s">
        <v>349</v>
      </c>
      <c r="G138" s="270"/>
      <c r="H138" s="270" t="s">
        <v>403</v>
      </c>
      <c r="I138" s="270" t="s">
        <v>381</v>
      </c>
      <c r="J138" s="270"/>
      <c r="K138" s="318"/>
    </row>
    <row r="139" s="1" customFormat="1" ht="15" customHeight="1">
      <c r="B139" s="315"/>
      <c r="C139" s="270" t="s">
        <v>382</v>
      </c>
      <c r="D139" s="270"/>
      <c r="E139" s="270"/>
      <c r="F139" s="293" t="s">
        <v>349</v>
      </c>
      <c r="G139" s="270"/>
      <c r="H139" s="270" t="s">
        <v>404</v>
      </c>
      <c r="I139" s="270" t="s">
        <v>384</v>
      </c>
      <c r="J139" s="270"/>
      <c r="K139" s="318"/>
    </row>
    <row r="140" s="1" customFormat="1" ht="15" customHeight="1">
      <c r="B140" s="315"/>
      <c r="C140" s="270" t="s">
        <v>385</v>
      </c>
      <c r="D140" s="270"/>
      <c r="E140" s="270"/>
      <c r="F140" s="293" t="s">
        <v>349</v>
      </c>
      <c r="G140" s="270"/>
      <c r="H140" s="270" t="s">
        <v>385</v>
      </c>
      <c r="I140" s="270" t="s">
        <v>384</v>
      </c>
      <c r="J140" s="270"/>
      <c r="K140" s="318"/>
    </row>
    <row r="141" s="1" customFormat="1" ht="15" customHeight="1">
      <c r="B141" s="315"/>
      <c r="C141" s="270" t="s">
        <v>40</v>
      </c>
      <c r="D141" s="270"/>
      <c r="E141" s="270"/>
      <c r="F141" s="293" t="s">
        <v>349</v>
      </c>
      <c r="G141" s="270"/>
      <c r="H141" s="270" t="s">
        <v>405</v>
      </c>
      <c r="I141" s="270" t="s">
        <v>384</v>
      </c>
      <c r="J141" s="270"/>
      <c r="K141" s="318"/>
    </row>
    <row r="142" s="1" customFormat="1" ht="15" customHeight="1">
      <c r="B142" s="315"/>
      <c r="C142" s="270" t="s">
        <v>406</v>
      </c>
      <c r="D142" s="270"/>
      <c r="E142" s="270"/>
      <c r="F142" s="293" t="s">
        <v>349</v>
      </c>
      <c r="G142" s="270"/>
      <c r="H142" s="270" t="s">
        <v>407</v>
      </c>
      <c r="I142" s="270" t="s">
        <v>384</v>
      </c>
      <c r="J142" s="270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408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343</v>
      </c>
      <c r="D148" s="285"/>
      <c r="E148" s="285"/>
      <c r="F148" s="285" t="s">
        <v>344</v>
      </c>
      <c r="G148" s="286"/>
      <c r="H148" s="285" t="s">
        <v>56</v>
      </c>
      <c r="I148" s="285" t="s">
        <v>59</v>
      </c>
      <c r="J148" s="285" t="s">
        <v>345</v>
      </c>
      <c r="K148" s="284"/>
    </row>
    <row r="149" s="1" customFormat="1" ht="17.25" customHeight="1">
      <c r="B149" s="282"/>
      <c r="C149" s="287" t="s">
        <v>346</v>
      </c>
      <c r="D149" s="287"/>
      <c r="E149" s="287"/>
      <c r="F149" s="288" t="s">
        <v>347</v>
      </c>
      <c r="G149" s="289"/>
      <c r="H149" s="287"/>
      <c r="I149" s="287"/>
      <c r="J149" s="287" t="s">
        <v>348</v>
      </c>
      <c r="K149" s="284"/>
    </row>
    <row r="150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="1" customFormat="1" ht="15" customHeight="1">
      <c r="B151" s="295"/>
      <c r="C151" s="322" t="s">
        <v>352</v>
      </c>
      <c r="D151" s="270"/>
      <c r="E151" s="270"/>
      <c r="F151" s="323" t="s">
        <v>349</v>
      </c>
      <c r="G151" s="270"/>
      <c r="H151" s="322" t="s">
        <v>389</v>
      </c>
      <c r="I151" s="322" t="s">
        <v>351</v>
      </c>
      <c r="J151" s="322">
        <v>120</v>
      </c>
      <c r="K151" s="318"/>
    </row>
    <row r="152" s="1" customFormat="1" ht="15" customHeight="1">
      <c r="B152" s="295"/>
      <c r="C152" s="322" t="s">
        <v>398</v>
      </c>
      <c r="D152" s="270"/>
      <c r="E152" s="270"/>
      <c r="F152" s="323" t="s">
        <v>349</v>
      </c>
      <c r="G152" s="270"/>
      <c r="H152" s="322" t="s">
        <v>409</v>
      </c>
      <c r="I152" s="322" t="s">
        <v>351</v>
      </c>
      <c r="J152" s="322" t="s">
        <v>400</v>
      </c>
      <c r="K152" s="318"/>
    </row>
    <row r="153" s="1" customFormat="1" ht="15" customHeight="1">
      <c r="B153" s="295"/>
      <c r="C153" s="322" t="s">
        <v>86</v>
      </c>
      <c r="D153" s="270"/>
      <c r="E153" s="270"/>
      <c r="F153" s="323" t="s">
        <v>349</v>
      </c>
      <c r="G153" s="270"/>
      <c r="H153" s="322" t="s">
        <v>410</v>
      </c>
      <c r="I153" s="322" t="s">
        <v>351</v>
      </c>
      <c r="J153" s="322" t="s">
        <v>400</v>
      </c>
      <c r="K153" s="318"/>
    </row>
    <row r="154" s="1" customFormat="1" ht="15" customHeight="1">
      <c r="B154" s="295"/>
      <c r="C154" s="322" t="s">
        <v>354</v>
      </c>
      <c r="D154" s="270"/>
      <c r="E154" s="270"/>
      <c r="F154" s="323" t="s">
        <v>355</v>
      </c>
      <c r="G154" s="270"/>
      <c r="H154" s="322" t="s">
        <v>389</v>
      </c>
      <c r="I154" s="322" t="s">
        <v>351</v>
      </c>
      <c r="J154" s="322">
        <v>50</v>
      </c>
      <c r="K154" s="318"/>
    </row>
    <row r="155" s="1" customFormat="1" ht="15" customHeight="1">
      <c r="B155" s="295"/>
      <c r="C155" s="322" t="s">
        <v>357</v>
      </c>
      <c r="D155" s="270"/>
      <c r="E155" s="270"/>
      <c r="F155" s="323" t="s">
        <v>349</v>
      </c>
      <c r="G155" s="270"/>
      <c r="H155" s="322" t="s">
        <v>389</v>
      </c>
      <c r="I155" s="322" t="s">
        <v>359</v>
      </c>
      <c r="J155" s="322"/>
      <c r="K155" s="318"/>
    </row>
    <row r="156" s="1" customFormat="1" ht="15" customHeight="1">
      <c r="B156" s="295"/>
      <c r="C156" s="322" t="s">
        <v>368</v>
      </c>
      <c r="D156" s="270"/>
      <c r="E156" s="270"/>
      <c r="F156" s="323" t="s">
        <v>355</v>
      </c>
      <c r="G156" s="270"/>
      <c r="H156" s="322" t="s">
        <v>389</v>
      </c>
      <c r="I156" s="322" t="s">
        <v>351</v>
      </c>
      <c r="J156" s="322">
        <v>50</v>
      </c>
      <c r="K156" s="318"/>
    </row>
    <row r="157" s="1" customFormat="1" ht="15" customHeight="1">
      <c r="B157" s="295"/>
      <c r="C157" s="322" t="s">
        <v>376</v>
      </c>
      <c r="D157" s="270"/>
      <c r="E157" s="270"/>
      <c r="F157" s="323" t="s">
        <v>355</v>
      </c>
      <c r="G157" s="270"/>
      <c r="H157" s="322" t="s">
        <v>389</v>
      </c>
      <c r="I157" s="322" t="s">
        <v>351</v>
      </c>
      <c r="J157" s="322">
        <v>50</v>
      </c>
      <c r="K157" s="318"/>
    </row>
    <row r="158" s="1" customFormat="1" ht="15" customHeight="1">
      <c r="B158" s="295"/>
      <c r="C158" s="322" t="s">
        <v>374</v>
      </c>
      <c r="D158" s="270"/>
      <c r="E158" s="270"/>
      <c r="F158" s="323" t="s">
        <v>355</v>
      </c>
      <c r="G158" s="270"/>
      <c r="H158" s="322" t="s">
        <v>389</v>
      </c>
      <c r="I158" s="322" t="s">
        <v>351</v>
      </c>
      <c r="J158" s="322">
        <v>50</v>
      </c>
      <c r="K158" s="318"/>
    </row>
    <row r="159" s="1" customFormat="1" ht="15" customHeight="1">
      <c r="B159" s="295"/>
      <c r="C159" s="322" t="s">
        <v>100</v>
      </c>
      <c r="D159" s="270"/>
      <c r="E159" s="270"/>
      <c r="F159" s="323" t="s">
        <v>349</v>
      </c>
      <c r="G159" s="270"/>
      <c r="H159" s="322" t="s">
        <v>411</v>
      </c>
      <c r="I159" s="322" t="s">
        <v>351</v>
      </c>
      <c r="J159" s="322" t="s">
        <v>412</v>
      </c>
      <c r="K159" s="318"/>
    </row>
    <row r="160" s="1" customFormat="1" ht="15" customHeight="1">
      <c r="B160" s="295"/>
      <c r="C160" s="322" t="s">
        <v>413</v>
      </c>
      <c r="D160" s="270"/>
      <c r="E160" s="270"/>
      <c r="F160" s="323" t="s">
        <v>349</v>
      </c>
      <c r="G160" s="270"/>
      <c r="H160" s="322" t="s">
        <v>414</v>
      </c>
      <c r="I160" s="322" t="s">
        <v>384</v>
      </c>
      <c r="J160" s="322"/>
      <c r="K160" s="318"/>
    </row>
    <row r="16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415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343</v>
      </c>
      <c r="D166" s="285"/>
      <c r="E166" s="285"/>
      <c r="F166" s="285" t="s">
        <v>344</v>
      </c>
      <c r="G166" s="327"/>
      <c r="H166" s="328" t="s">
        <v>56</v>
      </c>
      <c r="I166" s="328" t="s">
        <v>59</v>
      </c>
      <c r="J166" s="285" t="s">
        <v>345</v>
      </c>
      <c r="K166" s="262"/>
    </row>
    <row r="167" s="1" customFormat="1" ht="17.25" customHeight="1">
      <c r="B167" s="263"/>
      <c r="C167" s="287" t="s">
        <v>346</v>
      </c>
      <c r="D167" s="287"/>
      <c r="E167" s="287"/>
      <c r="F167" s="288" t="s">
        <v>347</v>
      </c>
      <c r="G167" s="329"/>
      <c r="H167" s="330"/>
      <c r="I167" s="330"/>
      <c r="J167" s="287" t="s">
        <v>348</v>
      </c>
      <c r="K167" s="265"/>
    </row>
    <row r="168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="1" customFormat="1" ht="15" customHeight="1">
      <c r="B169" s="295"/>
      <c r="C169" s="270" t="s">
        <v>352</v>
      </c>
      <c r="D169" s="270"/>
      <c r="E169" s="270"/>
      <c r="F169" s="293" t="s">
        <v>349</v>
      </c>
      <c r="G169" s="270"/>
      <c r="H169" s="270" t="s">
        <v>389</v>
      </c>
      <c r="I169" s="270" t="s">
        <v>351</v>
      </c>
      <c r="J169" s="270">
        <v>120</v>
      </c>
      <c r="K169" s="318"/>
    </row>
    <row r="170" s="1" customFormat="1" ht="15" customHeight="1">
      <c r="B170" s="295"/>
      <c r="C170" s="270" t="s">
        <v>398</v>
      </c>
      <c r="D170" s="270"/>
      <c r="E170" s="270"/>
      <c r="F170" s="293" t="s">
        <v>349</v>
      </c>
      <c r="G170" s="270"/>
      <c r="H170" s="270" t="s">
        <v>399</v>
      </c>
      <c r="I170" s="270" t="s">
        <v>351</v>
      </c>
      <c r="J170" s="270" t="s">
        <v>400</v>
      </c>
      <c r="K170" s="318"/>
    </row>
    <row r="171" s="1" customFormat="1" ht="15" customHeight="1">
      <c r="B171" s="295"/>
      <c r="C171" s="270" t="s">
        <v>86</v>
      </c>
      <c r="D171" s="270"/>
      <c r="E171" s="270"/>
      <c r="F171" s="293" t="s">
        <v>349</v>
      </c>
      <c r="G171" s="270"/>
      <c r="H171" s="270" t="s">
        <v>416</v>
      </c>
      <c r="I171" s="270" t="s">
        <v>351</v>
      </c>
      <c r="J171" s="270" t="s">
        <v>400</v>
      </c>
      <c r="K171" s="318"/>
    </row>
    <row r="172" s="1" customFormat="1" ht="15" customHeight="1">
      <c r="B172" s="295"/>
      <c r="C172" s="270" t="s">
        <v>354</v>
      </c>
      <c r="D172" s="270"/>
      <c r="E172" s="270"/>
      <c r="F172" s="293" t="s">
        <v>355</v>
      </c>
      <c r="G172" s="270"/>
      <c r="H172" s="270" t="s">
        <v>416</v>
      </c>
      <c r="I172" s="270" t="s">
        <v>351</v>
      </c>
      <c r="J172" s="270">
        <v>50</v>
      </c>
      <c r="K172" s="318"/>
    </row>
    <row r="173" s="1" customFormat="1" ht="15" customHeight="1">
      <c r="B173" s="295"/>
      <c r="C173" s="270" t="s">
        <v>357</v>
      </c>
      <c r="D173" s="270"/>
      <c r="E173" s="270"/>
      <c r="F173" s="293" t="s">
        <v>349</v>
      </c>
      <c r="G173" s="270"/>
      <c r="H173" s="270" t="s">
        <v>416</v>
      </c>
      <c r="I173" s="270" t="s">
        <v>359</v>
      </c>
      <c r="J173" s="270"/>
      <c r="K173" s="318"/>
    </row>
    <row r="174" s="1" customFormat="1" ht="15" customHeight="1">
      <c r="B174" s="295"/>
      <c r="C174" s="270" t="s">
        <v>368</v>
      </c>
      <c r="D174" s="270"/>
      <c r="E174" s="270"/>
      <c r="F174" s="293" t="s">
        <v>355</v>
      </c>
      <c r="G174" s="270"/>
      <c r="H174" s="270" t="s">
        <v>416</v>
      </c>
      <c r="I174" s="270" t="s">
        <v>351</v>
      </c>
      <c r="J174" s="270">
        <v>50</v>
      </c>
      <c r="K174" s="318"/>
    </row>
    <row r="175" s="1" customFormat="1" ht="15" customHeight="1">
      <c r="B175" s="295"/>
      <c r="C175" s="270" t="s">
        <v>376</v>
      </c>
      <c r="D175" s="270"/>
      <c r="E175" s="270"/>
      <c r="F175" s="293" t="s">
        <v>355</v>
      </c>
      <c r="G175" s="270"/>
      <c r="H175" s="270" t="s">
        <v>416</v>
      </c>
      <c r="I175" s="270" t="s">
        <v>351</v>
      </c>
      <c r="J175" s="270">
        <v>50</v>
      </c>
      <c r="K175" s="318"/>
    </row>
    <row r="176" s="1" customFormat="1" ht="15" customHeight="1">
      <c r="B176" s="295"/>
      <c r="C176" s="270" t="s">
        <v>374</v>
      </c>
      <c r="D176" s="270"/>
      <c r="E176" s="270"/>
      <c r="F176" s="293" t="s">
        <v>355</v>
      </c>
      <c r="G176" s="270"/>
      <c r="H176" s="270" t="s">
        <v>416</v>
      </c>
      <c r="I176" s="270" t="s">
        <v>351</v>
      </c>
      <c r="J176" s="270">
        <v>50</v>
      </c>
      <c r="K176" s="318"/>
    </row>
    <row r="177" s="1" customFormat="1" ht="15" customHeight="1">
      <c r="B177" s="295"/>
      <c r="C177" s="270" t="s">
        <v>110</v>
      </c>
      <c r="D177" s="270"/>
      <c r="E177" s="270"/>
      <c r="F177" s="293" t="s">
        <v>349</v>
      </c>
      <c r="G177" s="270"/>
      <c r="H177" s="270" t="s">
        <v>417</v>
      </c>
      <c r="I177" s="270" t="s">
        <v>418</v>
      </c>
      <c r="J177" s="270"/>
      <c r="K177" s="318"/>
    </row>
    <row r="178" s="1" customFormat="1" ht="15" customHeight="1">
      <c r="B178" s="295"/>
      <c r="C178" s="270" t="s">
        <v>59</v>
      </c>
      <c r="D178" s="270"/>
      <c r="E178" s="270"/>
      <c r="F178" s="293" t="s">
        <v>349</v>
      </c>
      <c r="G178" s="270"/>
      <c r="H178" s="270" t="s">
        <v>419</v>
      </c>
      <c r="I178" s="270" t="s">
        <v>420</v>
      </c>
      <c r="J178" s="270">
        <v>1</v>
      </c>
      <c r="K178" s="318"/>
    </row>
    <row r="179" s="1" customFormat="1" ht="15" customHeight="1">
      <c r="B179" s="295"/>
      <c r="C179" s="270" t="s">
        <v>55</v>
      </c>
      <c r="D179" s="270"/>
      <c r="E179" s="270"/>
      <c r="F179" s="293" t="s">
        <v>349</v>
      </c>
      <c r="G179" s="270"/>
      <c r="H179" s="270" t="s">
        <v>421</v>
      </c>
      <c r="I179" s="270" t="s">
        <v>351</v>
      </c>
      <c r="J179" s="270">
        <v>20</v>
      </c>
      <c r="K179" s="318"/>
    </row>
    <row r="180" s="1" customFormat="1" ht="15" customHeight="1">
      <c r="B180" s="295"/>
      <c r="C180" s="270" t="s">
        <v>56</v>
      </c>
      <c r="D180" s="270"/>
      <c r="E180" s="270"/>
      <c r="F180" s="293" t="s">
        <v>349</v>
      </c>
      <c r="G180" s="270"/>
      <c r="H180" s="270" t="s">
        <v>422</v>
      </c>
      <c r="I180" s="270" t="s">
        <v>351</v>
      </c>
      <c r="J180" s="270">
        <v>255</v>
      </c>
      <c r="K180" s="318"/>
    </row>
    <row r="181" s="1" customFormat="1" ht="15" customHeight="1">
      <c r="B181" s="295"/>
      <c r="C181" s="270" t="s">
        <v>111</v>
      </c>
      <c r="D181" s="270"/>
      <c r="E181" s="270"/>
      <c r="F181" s="293" t="s">
        <v>349</v>
      </c>
      <c r="G181" s="270"/>
      <c r="H181" s="270" t="s">
        <v>313</v>
      </c>
      <c r="I181" s="270" t="s">
        <v>351</v>
      </c>
      <c r="J181" s="270">
        <v>10</v>
      </c>
      <c r="K181" s="318"/>
    </row>
    <row r="182" s="1" customFormat="1" ht="15" customHeight="1">
      <c r="B182" s="295"/>
      <c r="C182" s="270" t="s">
        <v>112</v>
      </c>
      <c r="D182" s="270"/>
      <c r="E182" s="270"/>
      <c r="F182" s="293" t="s">
        <v>349</v>
      </c>
      <c r="G182" s="270"/>
      <c r="H182" s="270" t="s">
        <v>423</v>
      </c>
      <c r="I182" s="270" t="s">
        <v>384</v>
      </c>
      <c r="J182" s="270"/>
      <c r="K182" s="318"/>
    </row>
    <row r="183" s="1" customFormat="1" ht="15" customHeight="1">
      <c r="B183" s="295"/>
      <c r="C183" s="270" t="s">
        <v>424</v>
      </c>
      <c r="D183" s="270"/>
      <c r="E183" s="270"/>
      <c r="F183" s="293" t="s">
        <v>349</v>
      </c>
      <c r="G183" s="270"/>
      <c r="H183" s="270" t="s">
        <v>425</v>
      </c>
      <c r="I183" s="270" t="s">
        <v>384</v>
      </c>
      <c r="J183" s="270"/>
      <c r="K183" s="318"/>
    </row>
    <row r="184" s="1" customFormat="1" ht="15" customHeight="1">
      <c r="B184" s="295"/>
      <c r="C184" s="270" t="s">
        <v>413</v>
      </c>
      <c r="D184" s="270"/>
      <c r="E184" s="270"/>
      <c r="F184" s="293" t="s">
        <v>349</v>
      </c>
      <c r="G184" s="270"/>
      <c r="H184" s="270" t="s">
        <v>426</v>
      </c>
      <c r="I184" s="270" t="s">
        <v>384</v>
      </c>
      <c r="J184" s="270"/>
      <c r="K184" s="318"/>
    </row>
    <row r="185" s="1" customFormat="1" ht="15" customHeight="1">
      <c r="B185" s="295"/>
      <c r="C185" s="270" t="s">
        <v>114</v>
      </c>
      <c r="D185" s="270"/>
      <c r="E185" s="270"/>
      <c r="F185" s="293" t="s">
        <v>355</v>
      </c>
      <c r="G185" s="270"/>
      <c r="H185" s="270" t="s">
        <v>427</v>
      </c>
      <c r="I185" s="270" t="s">
        <v>351</v>
      </c>
      <c r="J185" s="270">
        <v>50</v>
      </c>
      <c r="K185" s="318"/>
    </row>
    <row r="186" s="1" customFormat="1" ht="15" customHeight="1">
      <c r="B186" s="295"/>
      <c r="C186" s="270" t="s">
        <v>428</v>
      </c>
      <c r="D186" s="270"/>
      <c r="E186" s="270"/>
      <c r="F186" s="293" t="s">
        <v>355</v>
      </c>
      <c r="G186" s="270"/>
      <c r="H186" s="270" t="s">
        <v>429</v>
      </c>
      <c r="I186" s="270" t="s">
        <v>430</v>
      </c>
      <c r="J186" s="270"/>
      <c r="K186" s="318"/>
    </row>
    <row r="187" s="1" customFormat="1" ht="15" customHeight="1">
      <c r="B187" s="295"/>
      <c r="C187" s="270" t="s">
        <v>431</v>
      </c>
      <c r="D187" s="270"/>
      <c r="E187" s="270"/>
      <c r="F187" s="293" t="s">
        <v>355</v>
      </c>
      <c r="G187" s="270"/>
      <c r="H187" s="270" t="s">
        <v>432</v>
      </c>
      <c r="I187" s="270" t="s">
        <v>430</v>
      </c>
      <c r="J187" s="270"/>
      <c r="K187" s="318"/>
    </row>
    <row r="188" s="1" customFormat="1" ht="15" customHeight="1">
      <c r="B188" s="295"/>
      <c r="C188" s="270" t="s">
        <v>433</v>
      </c>
      <c r="D188" s="270"/>
      <c r="E188" s="270"/>
      <c r="F188" s="293" t="s">
        <v>355</v>
      </c>
      <c r="G188" s="270"/>
      <c r="H188" s="270" t="s">
        <v>434</v>
      </c>
      <c r="I188" s="270" t="s">
        <v>430</v>
      </c>
      <c r="J188" s="270"/>
      <c r="K188" s="318"/>
    </row>
    <row r="189" s="1" customFormat="1" ht="15" customHeight="1">
      <c r="B189" s="295"/>
      <c r="C189" s="331" t="s">
        <v>435</v>
      </c>
      <c r="D189" s="270"/>
      <c r="E189" s="270"/>
      <c r="F189" s="293" t="s">
        <v>355</v>
      </c>
      <c r="G189" s="270"/>
      <c r="H189" s="270" t="s">
        <v>436</v>
      </c>
      <c r="I189" s="270" t="s">
        <v>437</v>
      </c>
      <c r="J189" s="332" t="s">
        <v>438</v>
      </c>
      <c r="K189" s="318"/>
    </row>
    <row r="190" s="15" customFormat="1" ht="15" customHeight="1">
      <c r="B190" s="333"/>
      <c r="C190" s="334" t="s">
        <v>439</v>
      </c>
      <c r="D190" s="335"/>
      <c r="E190" s="335"/>
      <c r="F190" s="336" t="s">
        <v>355</v>
      </c>
      <c r="G190" s="335"/>
      <c r="H190" s="335" t="s">
        <v>440</v>
      </c>
      <c r="I190" s="335" t="s">
        <v>437</v>
      </c>
      <c r="J190" s="337" t="s">
        <v>438</v>
      </c>
      <c r="K190" s="338"/>
    </row>
    <row r="191" s="1" customFormat="1" ht="15" customHeight="1">
      <c r="B191" s="295"/>
      <c r="C191" s="331" t="s">
        <v>44</v>
      </c>
      <c r="D191" s="270"/>
      <c r="E191" s="270"/>
      <c r="F191" s="293" t="s">
        <v>349</v>
      </c>
      <c r="G191" s="270"/>
      <c r="H191" s="267" t="s">
        <v>441</v>
      </c>
      <c r="I191" s="270" t="s">
        <v>442</v>
      </c>
      <c r="J191" s="270"/>
      <c r="K191" s="318"/>
    </row>
    <row r="192" s="1" customFormat="1" ht="15" customHeight="1">
      <c r="B192" s="295"/>
      <c r="C192" s="331" t="s">
        <v>443</v>
      </c>
      <c r="D192" s="270"/>
      <c r="E192" s="270"/>
      <c r="F192" s="293" t="s">
        <v>349</v>
      </c>
      <c r="G192" s="270"/>
      <c r="H192" s="270" t="s">
        <v>444</v>
      </c>
      <c r="I192" s="270" t="s">
        <v>384</v>
      </c>
      <c r="J192" s="270"/>
      <c r="K192" s="318"/>
    </row>
    <row r="193" s="1" customFormat="1" ht="15" customHeight="1">
      <c r="B193" s="295"/>
      <c r="C193" s="331" t="s">
        <v>445</v>
      </c>
      <c r="D193" s="270"/>
      <c r="E193" s="270"/>
      <c r="F193" s="293" t="s">
        <v>349</v>
      </c>
      <c r="G193" s="270"/>
      <c r="H193" s="270" t="s">
        <v>446</v>
      </c>
      <c r="I193" s="270" t="s">
        <v>384</v>
      </c>
      <c r="J193" s="270"/>
      <c r="K193" s="318"/>
    </row>
    <row r="194" s="1" customFormat="1" ht="15" customHeight="1">
      <c r="B194" s="295"/>
      <c r="C194" s="331" t="s">
        <v>447</v>
      </c>
      <c r="D194" s="270"/>
      <c r="E194" s="270"/>
      <c r="F194" s="293" t="s">
        <v>355</v>
      </c>
      <c r="G194" s="270"/>
      <c r="H194" s="270" t="s">
        <v>448</v>
      </c>
      <c r="I194" s="270" t="s">
        <v>384</v>
      </c>
      <c r="J194" s="270"/>
      <c r="K194" s="318"/>
    </row>
    <row r="195" s="1" customFormat="1" ht="15" customHeight="1">
      <c r="B195" s="324"/>
      <c r="C195" s="339"/>
      <c r="D195" s="304"/>
      <c r="E195" s="304"/>
      <c r="F195" s="304"/>
      <c r="G195" s="304"/>
      <c r="H195" s="304"/>
      <c r="I195" s="304"/>
      <c r="J195" s="304"/>
      <c r="K195" s="325"/>
    </row>
    <row r="196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="1" customFormat="1" ht="18.75" customHeight="1">
      <c r="B197" s="306"/>
      <c r="C197" s="316"/>
      <c r="D197" s="316"/>
      <c r="E197" s="316"/>
      <c r="F197" s="326"/>
      <c r="G197" s="316"/>
      <c r="H197" s="316"/>
      <c r="I197" s="316"/>
      <c r="J197" s="316"/>
      <c r="K197" s="306"/>
    </row>
    <row r="198" s="1" customFormat="1" ht="18.75" customHeight="1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</row>
    <row r="199" s="1" customFormat="1" ht="13.5">
      <c r="B199" s="257"/>
      <c r="C199" s="258"/>
      <c r="D199" s="258"/>
      <c r="E199" s="258"/>
      <c r="F199" s="258"/>
      <c r="G199" s="258"/>
      <c r="H199" s="258"/>
      <c r="I199" s="258"/>
      <c r="J199" s="258"/>
      <c r="K199" s="259"/>
    </row>
    <row r="200" s="1" customFormat="1" ht="21">
      <c r="B200" s="260"/>
      <c r="C200" s="261" t="s">
        <v>449</v>
      </c>
      <c r="D200" s="261"/>
      <c r="E200" s="261"/>
      <c r="F200" s="261"/>
      <c r="G200" s="261"/>
      <c r="H200" s="261"/>
      <c r="I200" s="261"/>
      <c r="J200" s="261"/>
      <c r="K200" s="262"/>
    </row>
    <row r="201" s="1" customFormat="1" ht="25.5" customHeight="1">
      <c r="B201" s="260"/>
      <c r="C201" s="340" t="s">
        <v>450</v>
      </c>
      <c r="D201" s="340"/>
      <c r="E201" s="340"/>
      <c r="F201" s="340" t="s">
        <v>451</v>
      </c>
      <c r="G201" s="341"/>
      <c r="H201" s="340" t="s">
        <v>452</v>
      </c>
      <c r="I201" s="340"/>
      <c r="J201" s="340"/>
      <c r="K201" s="262"/>
    </row>
    <row r="202" s="1" customFormat="1" ht="5.25" customHeight="1">
      <c r="B202" s="295"/>
      <c r="C202" s="290"/>
      <c r="D202" s="290"/>
      <c r="E202" s="290"/>
      <c r="F202" s="290"/>
      <c r="G202" s="316"/>
      <c r="H202" s="290"/>
      <c r="I202" s="290"/>
      <c r="J202" s="290"/>
      <c r="K202" s="318"/>
    </row>
    <row r="203" s="1" customFormat="1" ht="15" customHeight="1">
      <c r="B203" s="295"/>
      <c r="C203" s="270" t="s">
        <v>442</v>
      </c>
      <c r="D203" s="270"/>
      <c r="E203" s="270"/>
      <c r="F203" s="293" t="s">
        <v>45</v>
      </c>
      <c r="G203" s="270"/>
      <c r="H203" s="270" t="s">
        <v>453</v>
      </c>
      <c r="I203" s="270"/>
      <c r="J203" s="270"/>
      <c r="K203" s="318"/>
    </row>
    <row r="204" s="1" customFormat="1" ht="15" customHeight="1">
      <c r="B204" s="295"/>
      <c r="C204" s="270"/>
      <c r="D204" s="270"/>
      <c r="E204" s="270"/>
      <c r="F204" s="293" t="s">
        <v>46</v>
      </c>
      <c r="G204" s="270"/>
      <c r="H204" s="270" t="s">
        <v>454</v>
      </c>
      <c r="I204" s="270"/>
      <c r="J204" s="270"/>
      <c r="K204" s="318"/>
    </row>
    <row r="205" s="1" customFormat="1" ht="15" customHeight="1">
      <c r="B205" s="295"/>
      <c r="C205" s="270"/>
      <c r="D205" s="270"/>
      <c r="E205" s="270"/>
      <c r="F205" s="293" t="s">
        <v>49</v>
      </c>
      <c r="G205" s="270"/>
      <c r="H205" s="270" t="s">
        <v>455</v>
      </c>
      <c r="I205" s="270"/>
      <c r="J205" s="270"/>
      <c r="K205" s="318"/>
    </row>
    <row r="206" s="1" customFormat="1" ht="15" customHeight="1">
      <c r="B206" s="295"/>
      <c r="C206" s="270"/>
      <c r="D206" s="270"/>
      <c r="E206" s="270"/>
      <c r="F206" s="293" t="s">
        <v>47</v>
      </c>
      <c r="G206" s="270"/>
      <c r="H206" s="270" t="s">
        <v>456</v>
      </c>
      <c r="I206" s="270"/>
      <c r="J206" s="270"/>
      <c r="K206" s="318"/>
    </row>
    <row r="207" s="1" customFormat="1" ht="15" customHeight="1">
      <c r="B207" s="295"/>
      <c r="C207" s="270"/>
      <c r="D207" s="270"/>
      <c r="E207" s="270"/>
      <c r="F207" s="293" t="s">
        <v>48</v>
      </c>
      <c r="G207" s="270"/>
      <c r="H207" s="270" t="s">
        <v>457</v>
      </c>
      <c r="I207" s="270"/>
      <c r="J207" s="270"/>
      <c r="K207" s="318"/>
    </row>
    <row r="208" s="1" customFormat="1" ht="15" customHeight="1">
      <c r="B208" s="295"/>
      <c r="C208" s="270"/>
      <c r="D208" s="270"/>
      <c r="E208" s="270"/>
      <c r="F208" s="293"/>
      <c r="G208" s="270"/>
      <c r="H208" s="270"/>
      <c r="I208" s="270"/>
      <c r="J208" s="270"/>
      <c r="K208" s="318"/>
    </row>
    <row r="209" s="1" customFormat="1" ht="15" customHeight="1">
      <c r="B209" s="295"/>
      <c r="C209" s="270" t="s">
        <v>396</v>
      </c>
      <c r="D209" s="270"/>
      <c r="E209" s="270"/>
      <c r="F209" s="293" t="s">
        <v>80</v>
      </c>
      <c r="G209" s="270"/>
      <c r="H209" s="270" t="s">
        <v>458</v>
      </c>
      <c r="I209" s="270"/>
      <c r="J209" s="270"/>
      <c r="K209" s="318"/>
    </row>
    <row r="210" s="1" customFormat="1" ht="15" customHeight="1">
      <c r="B210" s="295"/>
      <c r="C210" s="270"/>
      <c r="D210" s="270"/>
      <c r="E210" s="270"/>
      <c r="F210" s="293" t="s">
        <v>293</v>
      </c>
      <c r="G210" s="270"/>
      <c r="H210" s="270" t="s">
        <v>294</v>
      </c>
      <c r="I210" s="270"/>
      <c r="J210" s="270"/>
      <c r="K210" s="318"/>
    </row>
    <row r="211" s="1" customFormat="1" ht="15" customHeight="1">
      <c r="B211" s="295"/>
      <c r="C211" s="270"/>
      <c r="D211" s="270"/>
      <c r="E211" s="270"/>
      <c r="F211" s="293" t="s">
        <v>291</v>
      </c>
      <c r="G211" s="270"/>
      <c r="H211" s="270" t="s">
        <v>459</v>
      </c>
      <c r="I211" s="270"/>
      <c r="J211" s="270"/>
      <c r="K211" s="318"/>
    </row>
    <row r="212" s="1" customFormat="1" ht="15" customHeight="1">
      <c r="B212" s="342"/>
      <c r="C212" s="270"/>
      <c r="D212" s="270"/>
      <c r="E212" s="270"/>
      <c r="F212" s="293" t="s">
        <v>295</v>
      </c>
      <c r="G212" s="331"/>
      <c r="H212" s="322" t="s">
        <v>92</v>
      </c>
      <c r="I212" s="322"/>
      <c r="J212" s="322"/>
      <c r="K212" s="343"/>
    </row>
    <row r="213" s="1" customFormat="1" ht="15" customHeight="1">
      <c r="B213" s="342"/>
      <c r="C213" s="270"/>
      <c r="D213" s="270"/>
      <c r="E213" s="270"/>
      <c r="F213" s="293" t="s">
        <v>296</v>
      </c>
      <c r="G213" s="331"/>
      <c r="H213" s="322" t="s">
        <v>460</v>
      </c>
      <c r="I213" s="322"/>
      <c r="J213" s="322"/>
      <c r="K213" s="343"/>
    </row>
    <row r="214" s="1" customFormat="1" ht="15" customHeight="1">
      <c r="B214" s="342"/>
      <c r="C214" s="270"/>
      <c r="D214" s="270"/>
      <c r="E214" s="270"/>
      <c r="F214" s="293"/>
      <c r="G214" s="331"/>
      <c r="H214" s="322"/>
      <c r="I214" s="322"/>
      <c r="J214" s="322"/>
      <c r="K214" s="343"/>
    </row>
    <row r="215" s="1" customFormat="1" ht="15" customHeight="1">
      <c r="B215" s="342"/>
      <c r="C215" s="270" t="s">
        <v>420</v>
      </c>
      <c r="D215" s="270"/>
      <c r="E215" s="270"/>
      <c r="F215" s="293">
        <v>1</v>
      </c>
      <c r="G215" s="331"/>
      <c r="H215" s="322" t="s">
        <v>461</v>
      </c>
      <c r="I215" s="322"/>
      <c r="J215" s="322"/>
      <c r="K215" s="343"/>
    </row>
    <row r="216" s="1" customFormat="1" ht="15" customHeight="1">
      <c r="B216" s="342"/>
      <c r="C216" s="270"/>
      <c r="D216" s="270"/>
      <c r="E216" s="270"/>
      <c r="F216" s="293">
        <v>2</v>
      </c>
      <c r="G216" s="331"/>
      <c r="H216" s="322" t="s">
        <v>462</v>
      </c>
      <c r="I216" s="322"/>
      <c r="J216" s="322"/>
      <c r="K216" s="343"/>
    </row>
    <row r="217" s="1" customFormat="1" ht="15" customHeight="1">
      <c r="B217" s="342"/>
      <c r="C217" s="270"/>
      <c r="D217" s="270"/>
      <c r="E217" s="270"/>
      <c r="F217" s="293">
        <v>3</v>
      </c>
      <c r="G217" s="331"/>
      <c r="H217" s="322" t="s">
        <v>463</v>
      </c>
      <c r="I217" s="322"/>
      <c r="J217" s="322"/>
      <c r="K217" s="343"/>
    </row>
    <row r="218" s="1" customFormat="1" ht="15" customHeight="1">
      <c r="B218" s="342"/>
      <c r="C218" s="270"/>
      <c r="D218" s="270"/>
      <c r="E218" s="270"/>
      <c r="F218" s="293">
        <v>4</v>
      </c>
      <c r="G218" s="331"/>
      <c r="H218" s="322" t="s">
        <v>464</v>
      </c>
      <c r="I218" s="322"/>
      <c r="J218" s="322"/>
      <c r="K218" s="343"/>
    </row>
    <row r="219" s="1" customFormat="1" ht="12.75" customHeight="1">
      <c r="B219" s="344"/>
      <c r="C219" s="345"/>
      <c r="D219" s="345"/>
      <c r="E219" s="345"/>
      <c r="F219" s="345"/>
      <c r="G219" s="345"/>
      <c r="H219" s="345"/>
      <c r="I219" s="345"/>
      <c r="J219" s="345"/>
      <c r="K219" s="34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2024-09-10T11:24:50Z</dcterms:created>
  <dcterms:modified xsi:type="dcterms:W3CDTF">2024-09-10T11:24:54Z</dcterms:modified>
</cp:coreProperties>
</file>