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lenka.lacinova\Desktop\Odpady 2024_PKZ 6.9.24\Komunální odpad\PKZ\VYHLÁSIT\"/>
    </mc:Choice>
  </mc:AlternateContent>
  <bookViews>
    <workbookView xWindow="2640" yWindow="2640" windowWidth="21600" windowHeight="12645"/>
  </bookViews>
  <sheets>
    <sheet name="Část 1 - MNUL KO" sheetId="2" r:id="rId1"/>
    <sheet name="Část 2 - Most KO" sheetId="11" r:id="rId2"/>
    <sheet name="Část 3 - Teplice KO" sheetId="4" r:id="rId3"/>
    <sheet name="Část 4 - Děčín KO" sheetId="6" r:id="rId4"/>
    <sheet name="Část 5 - Chomutov KO" sheetId="13" r:id="rId5"/>
    <sheet name="Část 6 - Rumburk KO" sheetId="7" r:id="rId6"/>
    <sheet name="Část 7 - Litoměřice KO" sheetId="16" r:id="rId7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27" i="16" l="1"/>
  <c r="E29" i="16"/>
  <c r="E28" i="16"/>
  <c r="E26" i="16"/>
  <c r="E25" i="16"/>
  <c r="E28" i="7"/>
  <c r="E27" i="7"/>
  <c r="E26" i="7"/>
  <c r="E25" i="7"/>
  <c r="E26" i="6"/>
  <c r="E25" i="6"/>
  <c r="E27" i="13"/>
  <c r="E26" i="13"/>
  <c r="E25" i="13"/>
  <c r="E28" i="4"/>
  <c r="E27" i="4"/>
  <c r="E26" i="4"/>
  <c r="E25" i="4"/>
  <c r="E28" i="11"/>
  <c r="E27" i="11"/>
  <c r="E26" i="11"/>
  <c r="E37" i="2"/>
  <c r="E38" i="2"/>
  <c r="E36" i="2"/>
  <c r="E12" i="4" l="1"/>
  <c r="I12" i="4"/>
  <c r="I10" i="4"/>
  <c r="E10" i="4"/>
  <c r="I12" i="16"/>
  <c r="E12" i="16"/>
  <c r="E11" i="16"/>
  <c r="I13" i="7"/>
  <c r="E13" i="7"/>
  <c r="I17" i="7"/>
  <c r="E17" i="7"/>
  <c r="I15" i="7"/>
  <c r="E15" i="7"/>
  <c r="I16" i="6"/>
  <c r="E16" i="6"/>
  <c r="I14" i="6"/>
  <c r="E14" i="6"/>
  <c r="I18" i="11"/>
  <c r="E18" i="11"/>
  <c r="I28" i="2" l="1"/>
  <c r="E28" i="2"/>
  <c r="I27" i="2"/>
  <c r="E27" i="2"/>
  <c r="I24" i="2"/>
  <c r="E24" i="2"/>
  <c r="L22" i="16" l="1"/>
  <c r="L21" i="16"/>
  <c r="E22" i="16"/>
  <c r="E21" i="16"/>
  <c r="I22" i="16"/>
  <c r="I21" i="16"/>
  <c r="L22" i="7"/>
  <c r="I22" i="7"/>
  <c r="E22" i="7"/>
  <c r="L22" i="6"/>
  <c r="L21" i="6"/>
  <c r="I22" i="6"/>
  <c r="I21" i="6"/>
  <c r="M21" i="6" s="1"/>
  <c r="I21" i="13"/>
  <c r="E22" i="6"/>
  <c r="E21" i="6"/>
  <c r="L22" i="13"/>
  <c r="L21" i="13"/>
  <c r="I22" i="13"/>
  <c r="E22" i="13"/>
  <c r="E21" i="13"/>
  <c r="L22" i="4"/>
  <c r="L21" i="4"/>
  <c r="I22" i="4"/>
  <c r="I21" i="4"/>
  <c r="M21" i="4" s="1"/>
  <c r="L23" i="11"/>
  <c r="L22" i="11"/>
  <c r="I23" i="11"/>
  <c r="M23" i="11" s="1"/>
  <c r="I22" i="11"/>
  <c r="E23" i="11"/>
  <c r="E22" i="11"/>
  <c r="M18" i="16"/>
  <c r="M16" i="16"/>
  <c r="M14" i="16"/>
  <c r="M12" i="16"/>
  <c r="M10" i="16"/>
  <c r="M15" i="7"/>
  <c r="M17" i="7"/>
  <c r="M19" i="7"/>
  <c r="M13" i="7"/>
  <c r="M10" i="7"/>
  <c r="M18" i="6"/>
  <c r="M16" i="6"/>
  <c r="M13" i="6"/>
  <c r="M12" i="6"/>
  <c r="M10" i="6"/>
  <c r="M18" i="13"/>
  <c r="M16" i="13"/>
  <c r="M14" i="13"/>
  <c r="M12" i="13"/>
  <c r="M10" i="13"/>
  <c r="M18" i="4"/>
  <c r="M16" i="4"/>
  <c r="M14" i="4"/>
  <c r="M12" i="4"/>
  <c r="M10" i="4"/>
  <c r="I33" i="2"/>
  <c r="I32" i="2"/>
  <c r="L33" i="2"/>
  <c r="L32" i="2"/>
  <c r="E33" i="2"/>
  <c r="M22" i="13" l="1"/>
  <c r="M22" i="7"/>
  <c r="M21" i="16"/>
  <c r="M22" i="16"/>
  <c r="M23" i="16" s="1"/>
  <c r="M22" i="6"/>
  <c r="M23" i="6" s="1"/>
  <c r="M21" i="13"/>
  <c r="M23" i="13" s="1"/>
  <c r="M22" i="4"/>
  <c r="M23" i="4" s="1"/>
  <c r="M22" i="11"/>
  <c r="M24" i="11"/>
  <c r="M33" i="2"/>
  <c r="E32" i="2"/>
  <c r="M32" i="2" s="1"/>
  <c r="M18" i="11"/>
  <c r="M16" i="11"/>
  <c r="M14" i="11"/>
  <c r="M12" i="11"/>
  <c r="M10" i="11"/>
  <c r="M28" i="2" l="1"/>
  <c r="M26" i="2"/>
  <c r="M22" i="2"/>
  <c r="M16" i="2"/>
  <c r="M10" i="2"/>
  <c r="I13" i="4" l="1"/>
  <c r="I14" i="4"/>
  <c r="I15" i="4"/>
  <c r="I16" i="4"/>
  <c r="I17" i="4"/>
  <c r="I18" i="4"/>
  <c r="I11" i="4"/>
  <c r="I11" i="11"/>
  <c r="I12" i="11"/>
  <c r="I13" i="11"/>
  <c r="I14" i="11"/>
  <c r="I15" i="11"/>
  <c r="I16" i="11"/>
  <c r="I17" i="11"/>
  <c r="I19" i="11"/>
  <c r="I10" i="11"/>
  <c r="I11" i="2"/>
  <c r="I12" i="2"/>
  <c r="I13" i="2"/>
  <c r="I14" i="2"/>
  <c r="I15" i="2"/>
  <c r="I16" i="2"/>
  <c r="I17" i="2"/>
  <c r="I18" i="2"/>
  <c r="I19" i="2"/>
  <c r="I20" i="2"/>
  <c r="I21" i="2"/>
  <c r="I22" i="2"/>
  <c r="I23" i="2"/>
  <c r="I25" i="2"/>
  <c r="I26" i="2"/>
  <c r="I29" i="2"/>
  <c r="I10" i="2"/>
  <c r="N12" i="16" l="1"/>
  <c r="N14" i="16"/>
  <c r="N16" i="16"/>
  <c r="N18" i="16"/>
  <c r="I11" i="16"/>
  <c r="I13" i="16"/>
  <c r="I14" i="16"/>
  <c r="I15" i="16"/>
  <c r="I16" i="16"/>
  <c r="I17" i="16"/>
  <c r="I18" i="16"/>
  <c r="E13" i="16"/>
  <c r="E14" i="16"/>
  <c r="E15" i="16"/>
  <c r="E16" i="16"/>
  <c r="E17" i="16"/>
  <c r="E18" i="16"/>
  <c r="N13" i="7"/>
  <c r="N15" i="7"/>
  <c r="N17" i="7"/>
  <c r="N19" i="7"/>
  <c r="I11" i="7"/>
  <c r="I12" i="7"/>
  <c r="I14" i="7"/>
  <c r="I16" i="7"/>
  <c r="I18" i="7"/>
  <c r="I19" i="7"/>
  <c r="E11" i="7"/>
  <c r="E12" i="7"/>
  <c r="E14" i="7"/>
  <c r="E16" i="7"/>
  <c r="E18" i="7"/>
  <c r="E19" i="7"/>
  <c r="N10" i="16"/>
  <c r="I10" i="16"/>
  <c r="E10" i="16"/>
  <c r="N10" i="7"/>
  <c r="E10" i="7"/>
  <c r="I10" i="7"/>
  <c r="N12" i="6"/>
  <c r="N13" i="6"/>
  <c r="N16" i="6"/>
  <c r="N18" i="6"/>
  <c r="N10" i="6"/>
  <c r="I11" i="6"/>
  <c r="I12" i="6"/>
  <c r="I13" i="6"/>
  <c r="I15" i="6"/>
  <c r="I17" i="6"/>
  <c r="I18" i="6"/>
  <c r="E11" i="6"/>
  <c r="E12" i="6"/>
  <c r="E13" i="6"/>
  <c r="E15" i="6"/>
  <c r="E17" i="6"/>
  <c r="E18" i="6"/>
  <c r="I11" i="13"/>
  <c r="I12" i="13"/>
  <c r="I13" i="13"/>
  <c r="I14" i="13"/>
  <c r="I15" i="13"/>
  <c r="I16" i="13"/>
  <c r="I17" i="13"/>
  <c r="I18" i="13"/>
  <c r="E11" i="13"/>
  <c r="E12" i="13"/>
  <c r="E13" i="13"/>
  <c r="E14" i="13"/>
  <c r="E15" i="13"/>
  <c r="E16" i="13"/>
  <c r="E17" i="13"/>
  <c r="E18" i="13"/>
  <c r="N12" i="13"/>
  <c r="N14" i="13"/>
  <c r="N16" i="13"/>
  <c r="N18" i="13"/>
  <c r="N10" i="13"/>
  <c r="N12" i="4"/>
  <c r="N14" i="4"/>
  <c r="N16" i="4"/>
  <c r="N18" i="4"/>
  <c r="E13" i="4"/>
  <c r="E14" i="4"/>
  <c r="E15" i="4"/>
  <c r="E16" i="4"/>
  <c r="E17" i="4"/>
  <c r="E18" i="4"/>
  <c r="N10" i="4"/>
  <c r="I10" i="6"/>
  <c r="I10" i="13"/>
  <c r="E10" i="6"/>
  <c r="E10" i="13"/>
  <c r="E11" i="4"/>
  <c r="N12" i="11"/>
  <c r="N14" i="11"/>
  <c r="N16" i="11"/>
  <c r="N18" i="11"/>
  <c r="N10" i="11"/>
  <c r="E11" i="11"/>
  <c r="E12" i="11"/>
  <c r="E13" i="11"/>
  <c r="E14" i="11"/>
  <c r="E15" i="11"/>
  <c r="E16" i="11"/>
  <c r="E17" i="11"/>
  <c r="E19" i="11"/>
  <c r="E10" i="11"/>
  <c r="O12" i="16" l="1"/>
  <c r="O13" i="6"/>
  <c r="O16" i="4"/>
  <c r="O14" i="4"/>
  <c r="O10" i="11"/>
  <c r="O18" i="11"/>
  <c r="O14" i="11"/>
  <c r="O17" i="7"/>
  <c r="O13" i="7"/>
  <c r="O19" i="7"/>
  <c r="O10" i="7"/>
  <c r="O12" i="11"/>
  <c r="O15" i="7"/>
  <c r="O10" i="13"/>
  <c r="M35" i="2"/>
  <c r="O16" i="11"/>
  <c r="O12" i="13"/>
  <c r="O10" i="6"/>
  <c r="O16" i="16"/>
  <c r="O16" i="13"/>
  <c r="O10" i="4"/>
  <c r="O10" i="16"/>
  <c r="O14" i="16"/>
  <c r="O14" i="13"/>
  <c r="O18" i="16"/>
  <c r="O16" i="6"/>
  <c r="O18" i="6"/>
  <c r="O12" i="6"/>
  <c r="O20" i="7" l="1"/>
  <c r="I30" i="7" s="1"/>
  <c r="O19" i="6"/>
  <c r="I28" i="6" s="1"/>
  <c r="N28" i="2"/>
  <c r="E29" i="2"/>
  <c r="N26" i="2"/>
  <c r="E26" i="2"/>
  <c r="E25" i="2"/>
  <c r="E23" i="2"/>
  <c r="N22" i="2"/>
  <c r="E22" i="2"/>
  <c r="E21" i="2"/>
  <c r="E20" i="2"/>
  <c r="E19" i="2"/>
  <c r="E18" i="2"/>
  <c r="E17" i="2"/>
  <c r="N16" i="2"/>
  <c r="E16" i="2"/>
  <c r="E15" i="2"/>
  <c r="E14" i="2"/>
  <c r="E13" i="2"/>
  <c r="E12" i="2"/>
  <c r="E11" i="2"/>
  <c r="N10" i="2"/>
  <c r="E10" i="2"/>
  <c r="O26" i="2" l="1"/>
  <c r="O28" i="2"/>
  <c r="O10" i="2"/>
  <c r="O22" i="2"/>
  <c r="O16" i="2"/>
  <c r="O30" i="2" l="1"/>
  <c r="I40" i="2" s="1"/>
  <c r="O18" i="13"/>
  <c r="O19" i="13" s="1"/>
  <c r="I29" i="13" s="1"/>
  <c r="O19" i="16" l="1"/>
  <c r="I31" i="16" s="1"/>
  <c r="O20" i="11" l="1"/>
  <c r="I30" i="11" s="1"/>
  <c r="O18" i="4"/>
  <c r="O12" i="4"/>
  <c r="O19" i="4" l="1"/>
  <c r="I30" i="4" s="1"/>
</calcChain>
</file>

<file path=xl/sharedStrings.xml><?xml version="1.0" encoding="utf-8"?>
<sst xmlns="http://schemas.openxmlformats.org/spreadsheetml/2006/main" count="502" uniqueCount="90">
  <si>
    <t>Celková cena za rok bez DPH</t>
  </si>
  <si>
    <t>240 l</t>
  </si>
  <si>
    <t>1 100 l</t>
  </si>
  <si>
    <t>2x týdně</t>
  </si>
  <si>
    <t>1x měsíc</t>
  </si>
  <si>
    <t>Předpokládané množství odpadů za rok v tunách</t>
  </si>
  <si>
    <t>Cena za svoz všech nádob za rok bez DPH</t>
  </si>
  <si>
    <t>Předpokládaný počet výsypů jedné nádoby za rok</t>
  </si>
  <si>
    <t>Přehled o kategoriích odpadů a jejich přibližném množství za roční období</t>
  </si>
  <si>
    <t>5x týdně</t>
  </si>
  <si>
    <t>3x týdně</t>
  </si>
  <si>
    <t>4x týdně</t>
  </si>
  <si>
    <t>1x týdně</t>
  </si>
  <si>
    <t>120 l</t>
  </si>
  <si>
    <t>2 100 l</t>
  </si>
  <si>
    <t>1x měsíčně</t>
  </si>
  <si>
    <t>1x 14 dní</t>
  </si>
  <si>
    <t>Krajská zdravotní a.s. - Nemocnice Chomutov, o.z.</t>
  </si>
  <si>
    <t>770 l</t>
  </si>
  <si>
    <t>Krajská zdravotní a.s. - Nemocnice Litoměřice, o.z.</t>
  </si>
  <si>
    <t>KOMUNÁLNÍ ODPADY</t>
  </si>
  <si>
    <t>Velikost nádoby</t>
  </si>
  <si>
    <t>Počet nádob</t>
  </si>
  <si>
    <t>Cena za pronájem nádob za rok bez DPH</t>
  </si>
  <si>
    <t>Četnost svozu</t>
  </si>
  <si>
    <t>Cena jednoho výsypu, jedné nádoby bez DPH</t>
  </si>
  <si>
    <t>Cena likvidace odpadu za rok bez DPH</t>
  </si>
  <si>
    <t>Celkové náklady za rok bez DPH</t>
  </si>
  <si>
    <t>Cena za pronájem jedné nádoby za měsíc bez DPH</t>
  </si>
  <si>
    <t>Zákonný poplatek</t>
  </si>
  <si>
    <t xml:space="preserve"> Cena likvidace bez DPH</t>
  </si>
  <si>
    <t>Celkem náklady za likvidaci 1 tuny odpadu bez DPH</t>
  </si>
  <si>
    <t>Směsný komunální odpad 200301</t>
  </si>
  <si>
    <t>Biologicky rozložitelný odpad 200108</t>
  </si>
  <si>
    <t>30 l</t>
  </si>
  <si>
    <t>Oleje a tuky 200125</t>
  </si>
  <si>
    <t>Oleje a tuky                                200125</t>
  </si>
  <si>
    <t>Papír                                            200101</t>
  </si>
  <si>
    <t>Plast                                              200139</t>
  </si>
  <si>
    <t>Sklo 200102</t>
  </si>
  <si>
    <t>Kovy 200140</t>
  </si>
  <si>
    <t>Směsný komunální odpad   200301</t>
  </si>
  <si>
    <t>Papír                                                 200101</t>
  </si>
  <si>
    <t>Pozn.: klec* - jedná se o plechový přístřešek o rozměru 5mx2mx3m (dxvxh)</t>
  </si>
  <si>
    <t>Oleje a tuky                                   200125</t>
  </si>
  <si>
    <t>Směsný komunální odpad            200301</t>
  </si>
  <si>
    <t>Papír                                                  200101</t>
  </si>
  <si>
    <t>Plast                                                          200139</t>
  </si>
  <si>
    <t>Sklo                                                         200102</t>
  </si>
  <si>
    <t>Směsný komunální odpad              200301</t>
  </si>
  <si>
    <t>Plast                                            200139</t>
  </si>
  <si>
    <t>Sklo                                                 200102</t>
  </si>
  <si>
    <t>Směsný komunální odpad                    200301</t>
  </si>
  <si>
    <t>Plast                                                200139</t>
  </si>
  <si>
    <t>Kovy    200140</t>
  </si>
  <si>
    <t>Oleje a tuky                                 200125</t>
  </si>
  <si>
    <t>Oleje a tuky                                            200125</t>
  </si>
  <si>
    <t>Směsný komunální odpad                   200301</t>
  </si>
  <si>
    <t>Kovy   200140</t>
  </si>
  <si>
    <t>Papír                                                200101</t>
  </si>
  <si>
    <t>Oleje a tuky                           200125</t>
  </si>
  <si>
    <t>1x Q</t>
  </si>
  <si>
    <t>1 x měsíčně</t>
  </si>
  <si>
    <t>1 x Q</t>
  </si>
  <si>
    <t>1x 1/2 roku</t>
  </si>
  <si>
    <t>6x týdně</t>
  </si>
  <si>
    <t>Krajská zdravotní a.s. - Masarykova nemocnice v Ústí nad Labem, o.z. + Ryjice</t>
  </si>
  <si>
    <t>Krajská zdravotní a.s. - Nemocnice Most, o.z. + ONP Zahražany</t>
  </si>
  <si>
    <t>Krajská zdravotní a.s. - Nemocnice Teplice, o.z. + RHB stacionář</t>
  </si>
  <si>
    <t>Krajská zdravotní a.s. - Nemocnice Děčín, o.z. + ul. Oblouková</t>
  </si>
  <si>
    <t>Plast                                                  200139</t>
  </si>
  <si>
    <t>Sklo                                                   200102</t>
  </si>
  <si>
    <t>Kovy                                                200140</t>
  </si>
  <si>
    <t>Směsný komunální odpad           200301</t>
  </si>
  <si>
    <t>Papír 200101</t>
  </si>
  <si>
    <t>Plast                                                   200139</t>
  </si>
  <si>
    <t>Sklo                                              200102</t>
  </si>
  <si>
    <t>Sklo                                                       200102</t>
  </si>
  <si>
    <t>Krajská zdravotní a.s. - pracoviště Rumburk (nemocnice + poliklinika)</t>
  </si>
  <si>
    <t>Papír                                                   200101</t>
  </si>
  <si>
    <t>Sklo                                                    200102</t>
  </si>
  <si>
    <t>Odpad</t>
  </si>
  <si>
    <t>60 l</t>
  </si>
  <si>
    <t>Rozklad nabídkové ceny - část 1 - MNUL KO</t>
  </si>
  <si>
    <t>Rozklad nabídkové ceny - část 2 - Most KO</t>
  </si>
  <si>
    <t>Rozklad nabídkové ceny - část 3 - Teplice KO</t>
  </si>
  <si>
    <t>Rozklad nabídkové ceny - část 4 - Děčín KO</t>
  </si>
  <si>
    <t>Rozklad nabídkové ceny - část 5 - Chomutov KO</t>
  </si>
  <si>
    <t>Rozklad nabídkové ceny - část 6 - Rumburk KO</t>
  </si>
  <si>
    <t>Rozklad nabídkové ceny - část 7 - Litoměřice KO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</si>
</sst>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#,##0.00\ &quot;Kč&quot;"/>
    <numFmt numFmtId="165" formatCode="#,##0.00\ _K_č"/>
  </numFmts>
  <fonts count="10" x14ac:knownFonts="1">
    <font>
      <sz val="11"/>
      <color theme="1"/>
      <name val="Calibri"/>
      <family val="2"/>
      <charset val="238"/>
      <scheme val="minor"/>
    </font>
    <font>
      <b/>
      <sz val="14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4"/>
      <color indexed="8"/>
      <name val="Calibri"/>
      <family val="2"/>
      <charset val="238"/>
    </font>
    <font>
      <b/>
      <sz val="11"/>
      <color indexed="8"/>
      <name val="Calibri"/>
      <family val="2"/>
      <charset val="238"/>
    </font>
    <font>
      <b/>
      <sz val="11"/>
      <color theme="1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</fills>
  <borders count="7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</borders>
  <cellStyleXfs count="1">
    <xf numFmtId="0" fontId="0" fillId="0" borderId="0"/>
  </cellStyleXfs>
  <cellXfs count="319">
    <xf numFmtId="0" fontId="0" fillId="0" borderId="0" xfId="0"/>
    <xf numFmtId="0" fontId="0" fillId="0" borderId="0" xfId="0" applyAlignment="1">
      <alignment horizontal="center"/>
    </xf>
    <xf numFmtId="0" fontId="2" fillId="0" borderId="0" xfId="0" applyFont="1"/>
    <xf numFmtId="0" fontId="0" fillId="0" borderId="1" xfId="0" applyBorder="1"/>
    <xf numFmtId="0" fontId="6" fillId="0" borderId="0" xfId="0" applyFont="1"/>
    <xf numFmtId="0" fontId="2" fillId="0" borderId="2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164" fontId="0" fillId="2" borderId="6" xfId="0" applyNumberFormat="1" applyFill="1" applyBorder="1"/>
    <xf numFmtId="164" fontId="0" fillId="0" borderId="0" xfId="0" applyNumberFormat="1"/>
    <xf numFmtId="0" fontId="0" fillId="0" borderId="19" xfId="0" applyBorder="1"/>
    <xf numFmtId="0" fontId="0" fillId="0" borderId="11" xfId="0" applyBorder="1"/>
    <xf numFmtId="0" fontId="0" fillId="0" borderId="11" xfId="0" applyBorder="1" applyAlignment="1">
      <alignment horizontal="center"/>
    </xf>
    <xf numFmtId="0" fontId="0" fillId="0" borderId="21" xfId="0" applyBorder="1"/>
    <xf numFmtId="0" fontId="0" fillId="0" borderId="16" xfId="0" applyBorder="1"/>
    <xf numFmtId="0" fontId="0" fillId="0" borderId="16" xfId="0" applyBorder="1" applyAlignment="1">
      <alignment horizontal="center"/>
    </xf>
    <xf numFmtId="0" fontId="0" fillId="0" borderId="36" xfId="0" applyBorder="1"/>
    <xf numFmtId="0" fontId="2" fillId="0" borderId="37" xfId="0" applyFont="1" applyBorder="1"/>
    <xf numFmtId="0" fontId="0" fillId="0" borderId="38" xfId="0" applyBorder="1"/>
    <xf numFmtId="0" fontId="0" fillId="0" borderId="18" xfId="0" applyBorder="1" applyAlignment="1">
      <alignment horizontal="center" vertical="center"/>
    </xf>
    <xf numFmtId="0" fontId="5" fillId="0" borderId="0" xfId="0" applyFont="1"/>
    <xf numFmtId="0" fontId="2" fillId="0" borderId="2" xfId="0" applyFont="1" applyBorder="1"/>
    <xf numFmtId="0" fontId="2" fillId="0" borderId="12" xfId="0" applyFont="1" applyBorder="1" applyAlignment="1">
      <alignment wrapText="1"/>
    </xf>
    <xf numFmtId="0" fontId="0" fillId="0" borderId="31" xfId="0" applyBorder="1" applyAlignment="1">
      <alignment horizontal="center"/>
    </xf>
    <xf numFmtId="164" fontId="0" fillId="2" borderId="20" xfId="0" applyNumberFormat="1" applyFill="1" applyBorder="1"/>
    <xf numFmtId="0" fontId="0" fillId="0" borderId="46" xfId="0" applyBorder="1"/>
    <xf numFmtId="0" fontId="0" fillId="0" borderId="31" xfId="0" applyBorder="1"/>
    <xf numFmtId="164" fontId="0" fillId="2" borderId="47" xfId="0" applyNumberFormat="1" applyFill="1" applyBorder="1"/>
    <xf numFmtId="0" fontId="0" fillId="0" borderId="7" xfId="0" applyBorder="1" applyAlignment="1">
      <alignment horizontal="center"/>
    </xf>
    <xf numFmtId="164" fontId="0" fillId="2" borderId="8" xfId="0" applyNumberFormat="1" applyFill="1" applyBorder="1"/>
    <xf numFmtId="0" fontId="0" fillId="0" borderId="48" xfId="0" applyBorder="1"/>
    <xf numFmtId="0" fontId="0" fillId="0" borderId="7" xfId="0" applyBorder="1"/>
    <xf numFmtId="164" fontId="0" fillId="2" borderId="49" xfId="0" applyNumberFormat="1" applyFill="1" applyBorder="1"/>
    <xf numFmtId="0" fontId="0" fillId="0" borderId="18" xfId="0" applyBorder="1" applyAlignment="1">
      <alignment horizontal="center"/>
    </xf>
    <xf numFmtId="164" fontId="0" fillId="2" borderId="15" xfId="0" applyNumberFormat="1" applyFill="1" applyBorder="1"/>
    <xf numFmtId="0" fontId="0" fillId="0" borderId="51" xfId="0" applyBorder="1"/>
    <xf numFmtId="0" fontId="0" fillId="0" borderId="18" xfId="0" applyBorder="1"/>
    <xf numFmtId="164" fontId="0" fillId="2" borderId="52" xfId="0" applyNumberFormat="1" applyFill="1" applyBorder="1"/>
    <xf numFmtId="0" fontId="0" fillId="0" borderId="10" xfId="0" applyBorder="1" applyAlignment="1">
      <alignment horizontal="center"/>
    </xf>
    <xf numFmtId="164" fontId="0" fillId="2" borderId="12" xfId="0" applyNumberFormat="1" applyFill="1" applyBorder="1"/>
    <xf numFmtId="0" fontId="0" fillId="0" borderId="54" xfId="0" applyBorder="1"/>
    <xf numFmtId="0" fontId="0" fillId="0" borderId="10" xfId="0" applyBorder="1"/>
    <xf numFmtId="0" fontId="0" fillId="0" borderId="33" xfId="0" applyBorder="1" applyAlignment="1">
      <alignment horizontal="center"/>
    </xf>
    <xf numFmtId="164" fontId="0" fillId="2" borderId="32" xfId="0" applyNumberFormat="1" applyFill="1" applyBorder="1"/>
    <xf numFmtId="0" fontId="0" fillId="0" borderId="44" xfId="0" applyBorder="1"/>
    <xf numFmtId="0" fontId="0" fillId="0" borderId="33" xfId="0" applyBorder="1"/>
    <xf numFmtId="0" fontId="0" fillId="0" borderId="56" xfId="0" applyBorder="1"/>
    <xf numFmtId="164" fontId="0" fillId="2" borderId="37" xfId="0" applyNumberFormat="1" applyFill="1" applyBorder="1"/>
    <xf numFmtId="0" fontId="0" fillId="0" borderId="0" xfId="0" applyBorder="1"/>
    <xf numFmtId="164" fontId="0" fillId="0" borderId="0" xfId="0" applyNumberFormat="1" applyBorder="1"/>
    <xf numFmtId="164" fontId="7" fillId="3" borderId="2" xfId="0" applyNumberFormat="1" applyFont="1" applyFill="1" applyBorder="1"/>
    <xf numFmtId="0" fontId="1" fillId="0" borderId="57" xfId="0" applyFont="1" applyBorder="1" applyAlignment="1">
      <alignment horizontal="center" vertical="center"/>
    </xf>
    <xf numFmtId="164" fontId="8" fillId="3" borderId="39" xfId="0" applyNumberFormat="1" applyFont="1" applyFill="1" applyBorder="1" applyAlignment="1">
      <alignment vertical="center"/>
    </xf>
    <xf numFmtId="0" fontId="0" fillId="0" borderId="0" xfId="0" applyFill="1"/>
    <xf numFmtId="0" fontId="0" fillId="0" borderId="57" xfId="0" applyBorder="1" applyAlignment="1">
      <alignment horizontal="center"/>
    </xf>
    <xf numFmtId="0" fontId="0" fillId="0" borderId="61" xfId="0" applyBorder="1"/>
    <xf numFmtId="0" fontId="0" fillId="2" borderId="20" xfId="0" applyFill="1" applyBorder="1"/>
    <xf numFmtId="0" fontId="0" fillId="2" borderId="15" xfId="0" applyFill="1" applyBorder="1"/>
    <xf numFmtId="0" fontId="0" fillId="2" borderId="37" xfId="0" applyFill="1" applyBorder="1"/>
    <xf numFmtId="0" fontId="0" fillId="0" borderId="57" xfId="0" applyBorder="1"/>
    <xf numFmtId="0" fontId="0" fillId="0" borderId="58" xfId="0" applyBorder="1" applyAlignment="1">
      <alignment horizontal="center" vertical="center"/>
    </xf>
    <xf numFmtId="0" fontId="0" fillId="0" borderId="62" xfId="0" applyBorder="1" applyAlignment="1">
      <alignment horizontal="center"/>
    </xf>
    <xf numFmtId="164" fontId="0" fillId="2" borderId="63" xfId="0" applyNumberFormat="1" applyFill="1" applyBorder="1"/>
    <xf numFmtId="164" fontId="0" fillId="3" borderId="64" xfId="0" applyNumberFormat="1" applyFill="1" applyBorder="1"/>
    <xf numFmtId="164" fontId="7" fillId="3" borderId="64" xfId="0" applyNumberFormat="1" applyFont="1" applyFill="1" applyBorder="1"/>
    <xf numFmtId="164" fontId="7" fillId="3" borderId="2" xfId="0" applyNumberFormat="1" applyFont="1" applyFill="1" applyBorder="1" applyAlignment="1">
      <alignment horizontal="center" vertical="center"/>
    </xf>
    <xf numFmtId="164" fontId="8" fillId="3" borderId="2" xfId="0" applyNumberFormat="1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" xfId="0" applyBorder="1"/>
    <xf numFmtId="0" fontId="0" fillId="0" borderId="63" xfId="0" applyBorder="1"/>
    <xf numFmtId="164" fontId="7" fillId="3" borderId="39" xfId="0" applyNumberFormat="1" applyFont="1" applyFill="1" applyBorder="1" applyAlignment="1">
      <alignment horizontal="center" vertical="center"/>
    </xf>
    <xf numFmtId="164" fontId="8" fillId="3" borderId="39" xfId="0" applyNumberFormat="1" applyFont="1" applyFill="1" applyBorder="1" applyAlignment="1">
      <alignment horizontal="center" vertical="center"/>
    </xf>
    <xf numFmtId="0" fontId="2" fillId="0" borderId="37" xfId="0" applyFont="1" applyBorder="1" applyAlignment="1">
      <alignment horizontal="left"/>
    </xf>
    <xf numFmtId="164" fontId="0" fillId="3" borderId="39" xfId="0" applyNumberFormat="1" applyFill="1" applyBorder="1"/>
    <xf numFmtId="164" fontId="0" fillId="3" borderId="45" xfId="0" applyNumberFormat="1" applyFill="1" applyBorder="1"/>
    <xf numFmtId="164" fontId="0" fillId="3" borderId="26" xfId="0" applyNumberFormat="1" applyFill="1" applyBorder="1"/>
    <xf numFmtId="164" fontId="0" fillId="3" borderId="6" xfId="0" applyNumberFormat="1" applyFill="1" applyBorder="1"/>
    <xf numFmtId="164" fontId="0" fillId="3" borderId="25" xfId="0" applyNumberFormat="1" applyFill="1" applyBorder="1"/>
    <xf numFmtId="164" fontId="0" fillId="3" borderId="34" xfId="0" applyNumberFormat="1" applyFill="1" applyBorder="1"/>
    <xf numFmtId="164" fontId="0" fillId="3" borderId="53" xfId="0" applyNumberFormat="1" applyFill="1" applyBorder="1"/>
    <xf numFmtId="0" fontId="0" fillId="2" borderId="10" xfId="0" applyFill="1" applyBorder="1"/>
    <xf numFmtId="0" fontId="0" fillId="0" borderId="17" xfId="0" applyBorder="1"/>
    <xf numFmtId="0" fontId="9" fillId="2" borderId="20" xfId="0" applyFont="1" applyFill="1" applyBorder="1"/>
    <xf numFmtId="0" fontId="9" fillId="2" borderId="15" xfId="0" applyFont="1" applyFill="1" applyBorder="1"/>
    <xf numFmtId="0" fontId="9" fillId="2" borderId="37" xfId="0" applyFont="1" applyFill="1" applyBorder="1"/>
    <xf numFmtId="164" fontId="0" fillId="3" borderId="38" xfId="0" applyNumberForma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64" fontId="7" fillId="3" borderId="64" xfId="0" applyNumberFormat="1" applyFont="1" applyFill="1" applyBorder="1" applyAlignment="1">
      <alignment horizontal="center" vertical="center"/>
    </xf>
    <xf numFmtId="164" fontId="0" fillId="3" borderId="21" xfId="0" applyNumberFormat="1" applyFill="1" applyBorder="1" applyAlignment="1">
      <alignment horizontal="center" vertical="center"/>
    </xf>
    <xf numFmtId="164" fontId="7" fillId="3" borderId="45" xfId="0" applyNumberFormat="1" applyFont="1" applyFill="1" applyBorder="1" applyAlignment="1">
      <alignment horizontal="center" vertical="center"/>
    </xf>
    <xf numFmtId="0" fontId="0" fillId="2" borderId="35" xfId="0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164" fontId="0" fillId="2" borderId="37" xfId="0" applyNumberFormat="1" applyFill="1" applyBorder="1" applyAlignment="1">
      <alignment horizontal="center" vertical="center"/>
    </xf>
    <xf numFmtId="164" fontId="7" fillId="3" borderId="24" xfId="0" applyNumberFormat="1" applyFont="1" applyFill="1" applyBorder="1" applyAlignment="1">
      <alignment horizontal="center" vertical="center"/>
    </xf>
    <xf numFmtId="164" fontId="0" fillId="2" borderId="27" xfId="0" applyNumberFormat="1" applyFill="1" applyBorder="1" applyAlignment="1">
      <alignment horizontal="center" vertical="center"/>
    </xf>
    <xf numFmtId="164" fontId="0" fillId="2" borderId="35" xfId="0" applyNumberForma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2" fillId="0" borderId="37" xfId="0" applyFont="1" applyBorder="1" applyAlignment="1">
      <alignment wrapText="1"/>
    </xf>
    <xf numFmtId="0" fontId="2" fillId="0" borderId="15" xfId="0" applyFont="1" applyBorder="1" applyAlignment="1">
      <alignment wrapText="1"/>
    </xf>
    <xf numFmtId="164" fontId="0" fillId="2" borderId="64" xfId="0" applyNumberFormat="1" applyFill="1" applyBorder="1"/>
    <xf numFmtId="0" fontId="7" fillId="0" borderId="0" xfId="0" applyFont="1"/>
    <xf numFmtId="164" fontId="0" fillId="3" borderId="15" xfId="0" applyNumberFormat="1" applyFill="1" applyBorder="1" applyAlignment="1">
      <alignment horizontal="center" vertical="center"/>
    </xf>
    <xf numFmtId="164" fontId="7" fillId="3" borderId="26" xfId="0" applyNumberFormat="1" applyFont="1" applyFill="1" applyBorder="1"/>
    <xf numFmtId="164" fontId="0" fillId="3" borderId="37" xfId="0" applyNumberFormat="1" applyFill="1" applyBorder="1" applyAlignment="1">
      <alignment horizontal="center" vertical="center"/>
    </xf>
    <xf numFmtId="0" fontId="0" fillId="2" borderId="37" xfId="0" applyFill="1" applyBorder="1" applyAlignment="1">
      <alignment horizontal="center" vertical="center"/>
    </xf>
    <xf numFmtId="0" fontId="0" fillId="2" borderId="27" xfId="0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164" fontId="0" fillId="2" borderId="24" xfId="0" applyNumberFormat="1" applyFill="1" applyBorder="1" applyAlignment="1">
      <alignment horizontal="center" vertical="center"/>
    </xf>
    <xf numFmtId="164" fontId="0" fillId="2" borderId="3" xfId="0" applyNumberFormat="1" applyFill="1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17" xfId="0" applyBorder="1" applyAlignment="1">
      <alignment horizontal="center"/>
    </xf>
    <xf numFmtId="0" fontId="0" fillId="0" borderId="0" xfId="0" applyFill="1" applyBorder="1"/>
    <xf numFmtId="0" fontId="2" fillId="0" borderId="0" xfId="0" applyFont="1" applyFill="1" applyBorder="1" applyAlignment="1">
      <alignment wrapText="1"/>
    </xf>
    <xf numFmtId="0" fontId="0" fillId="0" borderId="0" xfId="0" applyFill="1" applyBorder="1" applyAlignment="1">
      <alignment horizontal="center"/>
    </xf>
    <xf numFmtId="164" fontId="0" fillId="0" borderId="0" xfId="0" applyNumberFormat="1" applyFill="1" applyBorder="1"/>
    <xf numFmtId="165" fontId="0" fillId="2" borderId="20" xfId="0" applyNumberFormat="1" applyFill="1" applyBorder="1"/>
    <xf numFmtId="165" fontId="0" fillId="2" borderId="15" xfId="0" applyNumberFormat="1" applyFill="1" applyBorder="1"/>
    <xf numFmtId="165" fontId="0" fillId="2" borderId="37" xfId="0" applyNumberFormat="1" applyFill="1" applyBorder="1"/>
    <xf numFmtId="165" fontId="0" fillId="0" borderId="0" xfId="0" applyNumberFormat="1"/>
    <xf numFmtId="165" fontId="0" fillId="2" borderId="64" xfId="0" applyNumberFormat="1" applyFill="1" applyBorder="1"/>
    <xf numFmtId="164" fontId="0" fillId="2" borderId="59" xfId="0" applyNumberFormat="1" applyFill="1" applyBorder="1" applyAlignment="1">
      <alignment horizontal="center" vertical="center"/>
    </xf>
    <xf numFmtId="0" fontId="0" fillId="0" borderId="27" xfId="0" applyBorder="1"/>
    <xf numFmtId="0" fontId="2" fillId="0" borderId="0" xfId="0" applyFont="1" applyBorder="1"/>
    <xf numFmtId="164" fontId="0" fillId="2" borderId="4" xfId="0" applyNumberFormat="1" applyFill="1" applyBorder="1" applyAlignment="1">
      <alignment horizontal="center" vertical="center"/>
    </xf>
    <xf numFmtId="164" fontId="0" fillId="2" borderId="66" xfId="0" applyNumberFormat="1" applyFill="1" applyBorder="1" applyAlignment="1">
      <alignment horizontal="center" vertical="center"/>
    </xf>
    <xf numFmtId="0" fontId="7" fillId="0" borderId="0" xfId="0" applyFont="1" applyBorder="1" applyAlignment="1">
      <alignment horizontal="left" vertical="center" wrapText="1"/>
    </xf>
    <xf numFmtId="0" fontId="0" fillId="2" borderId="18" xfId="0" applyFill="1" applyBorder="1"/>
    <xf numFmtId="0" fontId="0" fillId="0" borderId="6" xfId="0" applyFill="1" applyBorder="1"/>
    <xf numFmtId="0" fontId="0" fillId="0" borderId="63" xfId="0" applyFill="1" applyBorder="1"/>
    <xf numFmtId="164" fontId="7" fillId="0" borderId="0" xfId="0" applyNumberFormat="1" applyFont="1" applyFill="1" applyBorder="1"/>
    <xf numFmtId="164" fontId="0" fillId="3" borderId="59" xfId="0" applyNumberFormat="1" applyFill="1" applyBorder="1" applyAlignment="1">
      <alignment horizontal="center" vertical="center"/>
    </xf>
    <xf numFmtId="164" fontId="0" fillId="3" borderId="11" xfId="0" applyNumberFormat="1" applyFill="1" applyBorder="1" applyAlignment="1">
      <alignment horizontal="center" vertical="center"/>
    </xf>
    <xf numFmtId="164" fontId="0" fillId="3" borderId="16" xfId="0" applyNumberFormat="1" applyFill="1" applyBorder="1" applyAlignment="1">
      <alignment horizontal="center" vertical="center"/>
    </xf>
    <xf numFmtId="164" fontId="0" fillId="2" borderId="9" xfId="0" applyNumberFormat="1" applyFill="1" applyBorder="1" applyAlignment="1">
      <alignment horizontal="center" vertical="center"/>
    </xf>
    <xf numFmtId="164" fontId="0" fillId="2" borderId="52" xfId="0" applyNumberFormat="1" applyFill="1" applyBorder="1" applyAlignment="1">
      <alignment horizontal="center"/>
    </xf>
    <xf numFmtId="164" fontId="0" fillId="3" borderId="12" xfId="0" applyNumberFormat="1" applyFill="1" applyBorder="1" applyAlignment="1">
      <alignment horizontal="center" vertical="center"/>
    </xf>
    <xf numFmtId="164" fontId="0" fillId="2" borderId="16" xfId="0" applyNumberFormat="1" applyFill="1" applyBorder="1" applyAlignment="1">
      <alignment horizontal="center"/>
    </xf>
    <xf numFmtId="164" fontId="7" fillId="3" borderId="34" xfId="0" applyNumberFormat="1" applyFont="1" applyFill="1" applyBorder="1" applyAlignment="1">
      <alignment horizontal="center" vertical="center"/>
    </xf>
    <xf numFmtId="164" fontId="7" fillId="3" borderId="2" xfId="0" applyNumberFormat="1" applyFont="1" applyFill="1" applyBorder="1" applyAlignment="1">
      <alignment horizontal="center"/>
    </xf>
    <xf numFmtId="165" fontId="0" fillId="2" borderId="8" xfId="0" applyNumberFormat="1" applyFill="1" applyBorder="1"/>
    <xf numFmtId="0" fontId="2" fillId="0" borderId="35" xfId="0" applyFont="1" applyBorder="1" applyAlignment="1">
      <alignment wrapText="1"/>
    </xf>
    <xf numFmtId="0" fontId="0" fillId="0" borderId="36" xfId="0" applyBorder="1" applyAlignment="1">
      <alignment horizontal="center"/>
    </xf>
    <xf numFmtId="164" fontId="0" fillId="2" borderId="55" xfId="0" applyNumberFormat="1" applyFill="1" applyBorder="1"/>
    <xf numFmtId="0" fontId="0" fillId="0" borderId="55" xfId="0" applyFill="1" applyBorder="1"/>
    <xf numFmtId="0" fontId="0" fillId="0" borderId="24" xfId="0" applyBorder="1" applyAlignment="1">
      <alignment horizontal="center" vertical="center"/>
    </xf>
    <xf numFmtId="164" fontId="7" fillId="3" borderId="43" xfId="0" applyNumberFormat="1" applyFont="1" applyFill="1" applyBorder="1" applyAlignment="1">
      <alignment horizontal="center" vertical="center"/>
    </xf>
    <xf numFmtId="164" fontId="0" fillId="2" borderId="11" xfId="0" applyNumberFormat="1" applyFill="1" applyBorder="1" applyAlignment="1">
      <alignment horizontal="center" vertical="center"/>
    </xf>
    <xf numFmtId="0" fontId="2" fillId="0" borderId="20" xfId="0" applyFont="1" applyBorder="1" applyAlignment="1">
      <alignment wrapText="1"/>
    </xf>
    <xf numFmtId="0" fontId="0" fillId="0" borderId="21" xfId="0" applyBorder="1" applyAlignment="1">
      <alignment horizontal="center"/>
    </xf>
    <xf numFmtId="0" fontId="0" fillId="2" borderId="31" xfId="0" applyFill="1" applyBorder="1"/>
    <xf numFmtId="164" fontId="0" fillId="3" borderId="67" xfId="0" applyNumberFormat="1" applyFill="1" applyBorder="1"/>
    <xf numFmtId="0" fontId="0" fillId="0" borderId="65" xfId="0" applyBorder="1"/>
    <xf numFmtId="0" fontId="0" fillId="0" borderId="67" xfId="0" applyFill="1" applyBorder="1"/>
    <xf numFmtId="164" fontId="0" fillId="2" borderId="67" xfId="0" applyNumberFormat="1" applyFill="1" applyBorder="1"/>
    <xf numFmtId="0" fontId="0" fillId="0" borderId="31" xfId="0" applyBorder="1" applyAlignment="1">
      <alignment horizontal="center" vertical="center"/>
    </xf>
    <xf numFmtId="164" fontId="0" fillId="2" borderId="21" xfId="0" applyNumberFormat="1" applyFill="1" applyBorder="1" applyAlignment="1">
      <alignment horizontal="center" vertical="center"/>
    </xf>
    <xf numFmtId="164" fontId="7" fillId="3" borderId="26" xfId="0" applyNumberFormat="1" applyFont="1" applyFill="1" applyBorder="1" applyAlignment="1">
      <alignment horizontal="center" vertical="center"/>
    </xf>
    <xf numFmtId="0" fontId="0" fillId="0" borderId="37" xfId="0" applyBorder="1"/>
    <xf numFmtId="164" fontId="7" fillId="3" borderId="34" xfId="0" applyNumberFormat="1" applyFont="1" applyFill="1" applyBorder="1"/>
    <xf numFmtId="164" fontId="0" fillId="3" borderId="35" xfId="0" applyNumberFormat="1" applyFill="1" applyBorder="1" applyAlignment="1">
      <alignment horizontal="center" vertical="center"/>
    </xf>
    <xf numFmtId="0" fontId="2" fillId="0" borderId="40" xfId="0" applyFont="1" applyBorder="1" applyAlignment="1">
      <alignment horizontal="center" vertical="center" wrapText="1"/>
    </xf>
    <xf numFmtId="0" fontId="2" fillId="0" borderId="71" xfId="0" applyFont="1" applyBorder="1" applyAlignment="1">
      <alignment horizontal="center" vertical="center"/>
    </xf>
    <xf numFmtId="0" fontId="2" fillId="0" borderId="27" xfId="0" applyFont="1" applyBorder="1" applyAlignment="1">
      <alignment horizontal="center" vertical="center" wrapText="1"/>
    </xf>
    <xf numFmtId="0" fontId="2" fillId="0" borderId="22" xfId="0" applyFont="1" applyBorder="1" applyAlignment="1">
      <alignment horizontal="center" vertical="center" wrapText="1"/>
    </xf>
    <xf numFmtId="0" fontId="2" fillId="0" borderId="68" xfId="0" applyFont="1" applyBorder="1" applyAlignment="1">
      <alignment horizontal="center" vertical="center"/>
    </xf>
    <xf numFmtId="0" fontId="2" fillId="0" borderId="71" xfId="0" applyFont="1" applyBorder="1" applyAlignment="1">
      <alignment horizontal="center" vertical="center" wrapText="1"/>
    </xf>
    <xf numFmtId="0" fontId="2" fillId="0" borderId="29" xfId="0" applyFont="1" applyBorder="1" applyAlignment="1">
      <alignment horizontal="center" wrapText="1"/>
    </xf>
    <xf numFmtId="0" fontId="2" fillId="0" borderId="61" xfId="0" applyFont="1" applyBorder="1" applyAlignment="1">
      <alignment horizontal="center" vertical="center" wrapText="1"/>
    </xf>
    <xf numFmtId="0" fontId="7" fillId="0" borderId="27" xfId="0" applyFont="1" applyBorder="1" applyAlignment="1">
      <alignment horizontal="center" vertical="center" wrapText="1"/>
    </xf>
    <xf numFmtId="0" fontId="7" fillId="0" borderId="40" xfId="0" applyFont="1" applyBorder="1" applyAlignment="1">
      <alignment horizontal="center" vertical="center" wrapText="1"/>
    </xf>
    <xf numFmtId="0" fontId="7" fillId="0" borderId="22" xfId="0" applyFont="1" applyBorder="1" applyAlignment="1">
      <alignment horizontal="center" vertical="center" wrapText="1"/>
    </xf>
    <xf numFmtId="0" fontId="2" fillId="0" borderId="57" xfId="0" applyFont="1" applyBorder="1" applyAlignment="1">
      <alignment horizontal="center" vertical="center" wrapText="1"/>
    </xf>
    <xf numFmtId="164" fontId="2" fillId="0" borderId="2" xfId="0" applyNumberFormat="1" applyFont="1" applyBorder="1" applyAlignment="1">
      <alignment horizontal="center" vertical="center" wrapText="1"/>
    </xf>
    <xf numFmtId="165" fontId="2" fillId="0" borderId="2" xfId="0" applyNumberFormat="1" applyFont="1" applyBorder="1" applyAlignment="1">
      <alignment horizontal="center" vertical="center" wrapText="1"/>
    </xf>
    <xf numFmtId="164" fontId="2" fillId="0" borderId="29" xfId="0" applyNumberFormat="1" applyFont="1" applyBorder="1" applyAlignment="1">
      <alignment horizontal="center" vertical="center" wrapText="1"/>
    </xf>
    <xf numFmtId="0" fontId="7" fillId="0" borderId="70" xfId="0" applyFont="1" applyBorder="1" applyAlignment="1">
      <alignment horizontal="center" vertical="center" wrapText="1"/>
    </xf>
    <xf numFmtId="0" fontId="7" fillId="0" borderId="29" xfId="0" applyFont="1" applyBorder="1" applyAlignment="1">
      <alignment horizontal="center" vertical="center" wrapText="1"/>
    </xf>
    <xf numFmtId="0" fontId="0" fillId="0" borderId="55" xfId="0" applyBorder="1" applyAlignment="1">
      <alignment horizontal="center"/>
    </xf>
    <xf numFmtId="0" fontId="0" fillId="0" borderId="55" xfId="0" applyBorder="1"/>
    <xf numFmtId="0" fontId="2" fillId="0" borderId="37" xfId="0" applyFont="1" applyBorder="1" applyAlignment="1">
      <alignment horizontal="center" vertical="center" wrapText="1"/>
    </xf>
    <xf numFmtId="0" fontId="0" fillId="0" borderId="38" xfId="0" applyBorder="1" applyAlignment="1">
      <alignment horizontal="center"/>
    </xf>
    <xf numFmtId="0" fontId="0" fillId="0" borderId="31" xfId="0" applyFont="1" applyBorder="1" applyAlignment="1">
      <alignment horizontal="center" vertical="center"/>
    </xf>
    <xf numFmtId="0" fontId="0" fillId="0" borderId="46" xfId="0" applyFont="1" applyBorder="1" applyAlignment="1">
      <alignment vertical="center"/>
    </xf>
    <xf numFmtId="0" fontId="0" fillId="0" borderId="31" xfId="0" applyFont="1" applyBorder="1" applyAlignment="1">
      <alignment horizontal="right" vertical="center" wrapText="1"/>
    </xf>
    <xf numFmtId="0" fontId="0" fillId="0" borderId="21" xfId="0" applyBorder="1" applyAlignment="1">
      <alignment horizontal="left" vertical="top"/>
    </xf>
    <xf numFmtId="0" fontId="2" fillId="0" borderId="2" xfId="0" applyFont="1" applyBorder="1" applyAlignment="1">
      <alignment horizontal="center" wrapText="1"/>
    </xf>
    <xf numFmtId="0" fontId="2" fillId="0" borderId="70" xfId="0" applyFont="1" applyBorder="1" applyAlignment="1">
      <alignment horizontal="center" vertical="center" wrapText="1"/>
    </xf>
    <xf numFmtId="0" fontId="2" fillId="0" borderId="66" xfId="0" applyFont="1" applyBorder="1" applyAlignment="1">
      <alignment horizontal="center" vertical="center" wrapText="1"/>
    </xf>
    <xf numFmtId="0" fontId="2" fillId="0" borderId="29" xfId="0" applyFont="1" applyBorder="1"/>
    <xf numFmtId="0" fontId="2" fillId="0" borderId="29" xfId="0" applyFont="1" applyBorder="1" applyAlignment="1">
      <alignment horizontal="center" vertical="center"/>
    </xf>
    <xf numFmtId="0" fontId="2" fillId="0" borderId="29" xfId="0" applyFont="1" applyBorder="1" applyAlignment="1">
      <alignment horizontal="center" vertical="center" wrapText="1"/>
    </xf>
    <xf numFmtId="0" fontId="2" fillId="0" borderId="66" xfId="0" applyFont="1" applyBorder="1" applyAlignment="1">
      <alignment horizontal="center" vertical="center"/>
    </xf>
    <xf numFmtId="0" fontId="0" fillId="0" borderId="64" xfId="0" applyBorder="1" applyAlignment="1">
      <alignment horizontal="center"/>
    </xf>
    <xf numFmtId="164" fontId="0" fillId="2" borderId="59" xfId="0" applyNumberFormat="1" applyFill="1" applyBorder="1" applyAlignment="1">
      <alignment horizontal="center"/>
    </xf>
    <xf numFmtId="164" fontId="0" fillId="3" borderId="41" xfId="0" applyNumberFormat="1" applyFill="1" applyBorder="1" applyAlignment="1">
      <alignment horizontal="center" vertical="center"/>
    </xf>
    <xf numFmtId="164" fontId="0" fillId="2" borderId="57" xfId="0" applyNumberFormat="1" applyFill="1" applyBorder="1"/>
    <xf numFmtId="164" fontId="0" fillId="3" borderId="2" xfId="0" applyNumberFormat="1" applyFill="1" applyBorder="1"/>
    <xf numFmtId="0" fontId="0" fillId="0" borderId="57" xfId="0" applyFill="1" applyBorder="1"/>
    <xf numFmtId="164" fontId="0" fillId="2" borderId="2" xfId="0" applyNumberFormat="1" applyFill="1" applyBorder="1"/>
    <xf numFmtId="164" fontId="0" fillId="3" borderId="5" xfId="0" applyNumberFormat="1" applyFill="1" applyBorder="1" applyAlignment="1">
      <alignment horizontal="center" vertical="center"/>
    </xf>
    <xf numFmtId="165" fontId="2" fillId="0" borderId="29" xfId="0" applyNumberFormat="1" applyFont="1" applyBorder="1" applyAlignment="1">
      <alignment horizontal="center" vertical="center" wrapText="1"/>
    </xf>
    <xf numFmtId="0" fontId="2" fillId="0" borderId="70" xfId="0" applyFont="1" applyBorder="1" applyAlignment="1">
      <alignment horizontal="center" wrapText="1"/>
    </xf>
    <xf numFmtId="0" fontId="0" fillId="0" borderId="64" xfId="0" applyBorder="1"/>
    <xf numFmtId="0" fontId="0" fillId="0" borderId="59" xfId="0" applyBorder="1" applyAlignment="1">
      <alignment horizontal="center"/>
    </xf>
    <xf numFmtId="164" fontId="0" fillId="2" borderId="64" xfId="0" applyNumberFormat="1" applyFill="1" applyBorder="1" applyAlignment="1">
      <alignment horizontal="center"/>
    </xf>
    <xf numFmtId="0" fontId="0" fillId="0" borderId="2" xfId="0" applyBorder="1"/>
    <xf numFmtId="165" fontId="0" fillId="2" borderId="2" xfId="0" applyNumberFormat="1" applyFill="1" applyBorder="1"/>
    <xf numFmtId="164" fontId="0" fillId="2" borderId="2" xfId="0" applyNumberFormat="1" applyFill="1" applyBorder="1" applyAlignment="1">
      <alignment horizontal="center" vertical="center"/>
    </xf>
    <xf numFmtId="0" fontId="2" fillId="0" borderId="27" xfId="0" applyFont="1" applyBorder="1"/>
    <xf numFmtId="0" fontId="0" fillId="2" borderId="64" xfId="0" applyFill="1" applyBorder="1"/>
    <xf numFmtId="0" fontId="0" fillId="0" borderId="56" xfId="0" applyBorder="1" applyAlignment="1">
      <alignment horizontal="center"/>
    </xf>
    <xf numFmtId="0" fontId="0" fillId="2" borderId="55" xfId="0" applyFill="1" applyBorder="1" applyAlignment="1">
      <alignment horizontal="center"/>
    </xf>
    <xf numFmtId="164" fontId="7" fillId="3" borderId="24" xfId="0" applyNumberFormat="1" applyFont="1" applyFill="1" applyBorder="1"/>
    <xf numFmtId="0" fontId="0" fillId="0" borderId="2" xfId="0" applyBorder="1" applyAlignment="1">
      <alignment horizontal="center"/>
    </xf>
    <xf numFmtId="0" fontId="0" fillId="2" borderId="2" xfId="0" applyFill="1" applyBorder="1"/>
    <xf numFmtId="0" fontId="0" fillId="0" borderId="61" xfId="0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164" fontId="7" fillId="3" borderId="39" xfId="0" applyNumberFormat="1" applyFont="1" applyFill="1" applyBorder="1"/>
    <xf numFmtId="0" fontId="2" fillId="0" borderId="66" xfId="0" applyFont="1" applyBorder="1" applyAlignment="1">
      <alignment horizontal="center" wrapText="1"/>
    </xf>
    <xf numFmtId="0" fontId="7" fillId="0" borderId="37" xfId="0" applyFont="1" applyBorder="1" applyAlignment="1">
      <alignment horizontal="center" vertical="center" wrapText="1"/>
    </xf>
    <xf numFmtId="0" fontId="7" fillId="0" borderId="39" xfId="0" applyFont="1" applyBorder="1" applyAlignment="1">
      <alignment horizontal="center" vertical="center" wrapText="1"/>
    </xf>
    <xf numFmtId="0" fontId="0" fillId="0" borderId="60" xfId="0" applyBorder="1"/>
    <xf numFmtId="0" fontId="0" fillId="0" borderId="72" xfId="0" applyBorder="1" applyAlignment="1">
      <alignment horizontal="center"/>
    </xf>
    <xf numFmtId="164" fontId="0" fillId="2" borderId="28" xfId="0" applyNumberFormat="1" applyFill="1" applyBorder="1"/>
    <xf numFmtId="164" fontId="0" fillId="3" borderId="23" xfId="0" applyNumberFormat="1" applyFill="1" applyBorder="1"/>
    <xf numFmtId="0" fontId="0" fillId="0" borderId="69" xfId="0" applyBorder="1"/>
    <xf numFmtId="0" fontId="0" fillId="0" borderId="72" xfId="0" applyBorder="1"/>
    <xf numFmtId="0" fontId="2" fillId="0" borderId="38" xfId="0" applyFont="1" applyBorder="1" applyAlignment="1">
      <alignment horizontal="center" vertical="center" wrapText="1"/>
    </xf>
    <xf numFmtId="0" fontId="2" fillId="0" borderId="57" xfId="0" applyFont="1" applyBorder="1" applyAlignment="1">
      <alignment horizontal="center" vertical="center"/>
    </xf>
    <xf numFmtId="0" fontId="2" fillId="0" borderId="39" xfId="0" applyFont="1" applyBorder="1" applyAlignment="1">
      <alignment horizontal="center" vertical="center" wrapText="1"/>
    </xf>
    <xf numFmtId="0" fontId="2" fillId="0" borderId="61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wrapText="1"/>
    </xf>
    <xf numFmtId="0" fontId="7" fillId="0" borderId="38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/>
    </xf>
    <xf numFmtId="0" fontId="0" fillId="0" borderId="45" xfId="0" applyBorder="1"/>
    <xf numFmtId="0" fontId="0" fillId="0" borderId="26" xfId="0" applyBorder="1"/>
    <xf numFmtId="0" fontId="2" fillId="2" borderId="20" xfId="0" applyFont="1" applyFill="1" applyBorder="1" applyAlignment="1">
      <alignment vertical="center" wrapText="1"/>
    </xf>
    <xf numFmtId="0" fontId="0" fillId="2" borderId="20" xfId="0" applyFont="1" applyFill="1" applyBorder="1" applyAlignment="1">
      <alignment horizontal="left" vertical="center" wrapText="1"/>
    </xf>
    <xf numFmtId="164" fontId="7" fillId="3" borderId="0" xfId="0" applyNumberFormat="1" applyFont="1" applyFill="1" applyBorder="1"/>
    <xf numFmtId="164" fontId="0" fillId="0" borderId="0" xfId="0" applyNumberFormat="1" applyFill="1" applyBorder="1" applyAlignment="1">
      <alignment horizontal="center" vertical="center"/>
    </xf>
    <xf numFmtId="164" fontId="7" fillId="0" borderId="43" xfId="0" applyNumberFormat="1" applyFont="1" applyFill="1" applyBorder="1"/>
    <xf numFmtId="0" fontId="0" fillId="0" borderId="1" xfId="0" applyBorder="1" applyAlignment="1">
      <alignment horizontal="center"/>
    </xf>
    <xf numFmtId="0" fontId="0" fillId="2" borderId="21" xfId="0" applyFill="1" applyBorder="1"/>
    <xf numFmtId="0" fontId="0" fillId="2" borderId="1" xfId="0" applyFill="1" applyBorder="1"/>
    <xf numFmtId="0" fontId="0" fillId="2" borderId="16" xfId="0" applyFill="1" applyBorder="1"/>
    <xf numFmtId="0" fontId="2" fillId="0" borderId="41" xfId="0" applyFont="1" applyBorder="1" applyAlignment="1">
      <alignment vertical="top"/>
    </xf>
    <xf numFmtId="0" fontId="0" fillId="0" borderId="59" xfId="0" applyFill="1" applyBorder="1"/>
    <xf numFmtId="0" fontId="0" fillId="0" borderId="59" xfId="0" applyFill="1" applyBorder="1" applyAlignment="1">
      <alignment horizontal="center"/>
    </xf>
    <xf numFmtId="164" fontId="0" fillId="0" borderId="59" xfId="0" applyNumberFormat="1" applyFill="1" applyBorder="1"/>
    <xf numFmtId="164" fontId="7" fillId="3" borderId="0" xfId="0" applyNumberFormat="1" applyFont="1" applyFill="1" applyBorder="1" applyAlignment="1">
      <alignment horizontal="center" vertical="center"/>
    </xf>
    <xf numFmtId="164" fontId="7" fillId="3" borderId="0" xfId="0" applyNumberFormat="1" applyFont="1" applyFill="1" applyBorder="1" applyAlignment="1">
      <alignment horizontal="center"/>
    </xf>
    <xf numFmtId="0" fontId="2" fillId="0" borderId="27" xfId="0" applyFont="1" applyBorder="1" applyAlignment="1">
      <alignment horizontal="left" vertical="top"/>
    </xf>
    <xf numFmtId="0" fontId="2" fillId="0" borderId="28" xfId="0" applyFont="1" applyBorder="1" applyAlignment="1">
      <alignment horizontal="left" vertical="top"/>
    </xf>
    <xf numFmtId="0" fontId="2" fillId="0" borderId="35" xfId="0" applyFont="1" applyBorder="1" applyAlignment="1">
      <alignment horizontal="left" vertical="top"/>
    </xf>
    <xf numFmtId="164" fontId="0" fillId="3" borderId="40" xfId="0" applyNumberFormat="1" applyFill="1" applyBorder="1" applyAlignment="1">
      <alignment horizontal="center" vertical="center"/>
    </xf>
    <xf numFmtId="164" fontId="0" fillId="3" borderId="36" xfId="0" applyNumberFormat="1" applyFill="1" applyBorder="1" applyAlignment="1">
      <alignment horizontal="center" vertical="center"/>
    </xf>
    <xf numFmtId="164" fontId="7" fillId="3" borderId="22" xfId="0" applyNumberFormat="1" applyFont="1" applyFill="1" applyBorder="1" applyAlignment="1">
      <alignment horizontal="center" vertical="center"/>
    </xf>
    <xf numFmtId="164" fontId="7" fillId="3" borderId="24" xfId="0" applyNumberFormat="1" applyFont="1" applyFill="1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0" fillId="0" borderId="64" xfId="0" applyBorder="1" applyAlignment="1">
      <alignment horizontal="center" vertical="center"/>
    </xf>
    <xf numFmtId="0" fontId="0" fillId="2" borderId="27" xfId="0" applyFill="1" applyBorder="1" applyAlignment="1">
      <alignment horizontal="center" vertical="center"/>
    </xf>
    <xf numFmtId="0" fontId="0" fillId="2" borderId="35" xfId="0" applyFill="1" applyBorder="1" applyAlignment="1">
      <alignment horizontal="center" vertical="center"/>
    </xf>
    <xf numFmtId="0" fontId="0" fillId="2" borderId="22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164" fontId="0" fillId="3" borderId="27" xfId="0" applyNumberFormat="1" applyFill="1" applyBorder="1" applyAlignment="1">
      <alignment horizontal="center" vertical="center"/>
    </xf>
    <xf numFmtId="164" fontId="0" fillId="3" borderId="35" xfId="0" applyNumberFormat="1" applyFill="1" applyBorder="1" applyAlignment="1">
      <alignment horizontal="center" vertical="center"/>
    </xf>
    <xf numFmtId="164" fontId="0" fillId="3" borderId="60" xfId="0" applyNumberFormat="1" applyFill="1" applyBorder="1" applyAlignment="1">
      <alignment horizontal="center" vertical="center"/>
    </xf>
    <xf numFmtId="164" fontId="7" fillId="3" borderId="23" xfId="0" applyNumberFormat="1" applyFont="1" applyFill="1" applyBorder="1" applyAlignment="1">
      <alignment horizontal="center" vertical="center"/>
    </xf>
    <xf numFmtId="164" fontId="0" fillId="3" borderId="28" xfId="0" applyNumberFormat="1" applyFill="1" applyBorder="1" applyAlignment="1">
      <alignment horizontal="center" vertic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2" fillId="0" borderId="27" xfId="0" applyFont="1" applyBorder="1" applyAlignment="1">
      <alignment horizontal="left" vertical="top" wrapText="1"/>
    </xf>
    <xf numFmtId="0" fontId="2" fillId="0" borderId="28" xfId="0" applyFont="1" applyBorder="1" applyAlignment="1">
      <alignment horizontal="left" vertical="top" wrapText="1"/>
    </xf>
    <xf numFmtId="0" fontId="1" fillId="0" borderId="5" xfId="0" applyFont="1" applyBorder="1" applyAlignment="1">
      <alignment horizontal="left" vertical="center"/>
    </xf>
    <xf numFmtId="0" fontId="1" fillId="0" borderId="4" xfId="0" applyFont="1" applyBorder="1" applyAlignment="1">
      <alignment horizontal="left" vertical="center"/>
    </xf>
    <xf numFmtId="0" fontId="1" fillId="0" borderId="61" xfId="0" applyFont="1" applyBorder="1" applyAlignment="1">
      <alignment horizontal="left" vertical="center"/>
    </xf>
    <xf numFmtId="0" fontId="0" fillId="0" borderId="30" xfId="0" applyBorder="1" applyAlignment="1">
      <alignment horizontal="center" vertical="center"/>
    </xf>
    <xf numFmtId="0" fontId="2" fillId="0" borderId="35" xfId="0" applyFont="1" applyBorder="1" applyAlignment="1">
      <alignment horizontal="left" vertical="top" wrapText="1"/>
    </xf>
    <xf numFmtId="0" fontId="0" fillId="2" borderId="68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/>
    </xf>
    <xf numFmtId="0" fontId="0" fillId="2" borderId="50" xfId="0" applyFill="1" applyBorder="1" applyAlignment="1">
      <alignment horizontal="center" vertical="center"/>
    </xf>
    <xf numFmtId="0" fontId="0" fillId="2" borderId="56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1" fillId="0" borderId="3" xfId="0" applyFont="1" applyBorder="1" applyAlignment="1">
      <alignment horizontal="left" vertical="center"/>
    </xf>
    <xf numFmtId="0" fontId="0" fillId="0" borderId="67" xfId="0" applyBorder="1" applyAlignment="1">
      <alignment horizontal="center" vertical="center"/>
    </xf>
    <xf numFmtId="0" fontId="0" fillId="0" borderId="63" xfId="0" applyBorder="1" applyAlignment="1">
      <alignment horizontal="center" vertical="center"/>
    </xf>
    <xf numFmtId="164" fontId="0" fillId="2" borderId="68" xfId="0" applyNumberFormat="1" applyFill="1" applyBorder="1" applyAlignment="1">
      <alignment horizontal="center" vertical="center"/>
    </xf>
    <xf numFmtId="164" fontId="0" fillId="2" borderId="56" xfId="0" applyNumberFormat="1" applyFill="1" applyBorder="1" applyAlignment="1">
      <alignment horizontal="center" vertical="center"/>
    </xf>
    <xf numFmtId="164" fontId="0" fillId="2" borderId="42" xfId="0" applyNumberFormat="1" applyFill="1" applyBorder="1" applyAlignment="1">
      <alignment horizontal="center" vertical="center"/>
    </xf>
    <xf numFmtId="164" fontId="0" fillId="2" borderId="43" xfId="0" applyNumberFormat="1" applyFill="1" applyBorder="1" applyAlignment="1">
      <alignment horizontal="center" vertical="center"/>
    </xf>
    <xf numFmtId="164" fontId="0" fillId="2" borderId="27" xfId="0" applyNumberFormat="1" applyFill="1" applyBorder="1" applyAlignment="1">
      <alignment horizontal="center" vertical="center"/>
    </xf>
    <xf numFmtId="164" fontId="0" fillId="2" borderId="35" xfId="0" applyNumberFormat="1" applyFill="1" applyBorder="1" applyAlignment="1">
      <alignment horizontal="center" vertical="center"/>
    </xf>
    <xf numFmtId="164" fontId="0" fillId="2" borderId="22" xfId="0" applyNumberFormat="1" applyFill="1" applyBorder="1" applyAlignment="1">
      <alignment horizontal="center" vertical="center"/>
    </xf>
    <xf numFmtId="164" fontId="0" fillId="2" borderId="24" xfId="0" applyNumberFormat="1" applyFill="1" applyBorder="1" applyAlignment="1">
      <alignment horizontal="center" vertical="center"/>
    </xf>
    <xf numFmtId="0" fontId="0" fillId="2" borderId="27" xfId="0" applyFont="1" applyFill="1" applyBorder="1" applyAlignment="1">
      <alignment horizontal="center" vertical="center" wrapText="1"/>
    </xf>
    <xf numFmtId="0" fontId="0" fillId="2" borderId="35" xfId="0" applyFont="1" applyFill="1" applyBorder="1" applyAlignment="1">
      <alignment horizontal="center" vertical="center" wrapText="1"/>
    </xf>
    <xf numFmtId="0" fontId="0" fillId="2" borderId="22" xfId="0" applyFont="1" applyFill="1" applyBorder="1" applyAlignment="1">
      <alignment horizontal="center" vertical="center" wrapText="1"/>
    </xf>
    <xf numFmtId="0" fontId="0" fillId="2" borderId="24" xfId="0" applyFont="1" applyFill="1" applyBorder="1" applyAlignment="1">
      <alignment horizontal="center" vertical="center" wrapText="1"/>
    </xf>
    <xf numFmtId="0" fontId="0" fillId="0" borderId="40" xfId="0" applyBorder="1" applyAlignment="1">
      <alignment horizontal="left" vertical="top"/>
    </xf>
    <xf numFmtId="0" fontId="0" fillId="0" borderId="36" xfId="0" applyBorder="1" applyAlignment="1">
      <alignment horizontal="left" vertical="top"/>
    </xf>
    <xf numFmtId="164" fontId="0" fillId="2" borderId="28" xfId="0" applyNumberFormat="1" applyFill="1" applyBorder="1" applyAlignment="1">
      <alignment horizontal="center" vertical="center"/>
    </xf>
    <xf numFmtId="164" fontId="0" fillId="2" borderId="50" xfId="0" applyNumberFormat="1" applyFill="1" applyBorder="1" applyAlignment="1">
      <alignment horizontal="center" vertical="center"/>
    </xf>
    <xf numFmtId="0" fontId="0" fillId="0" borderId="65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2" fillId="0" borderId="20" xfId="0" applyFont="1" applyBorder="1" applyAlignment="1">
      <alignment horizontal="left" vertical="top" wrapText="1"/>
    </xf>
    <xf numFmtId="0" fontId="2" fillId="0" borderId="15" xfId="0" applyFont="1" applyBorder="1" applyAlignment="1">
      <alignment horizontal="left" vertical="top" wrapText="1"/>
    </xf>
    <xf numFmtId="164" fontId="0" fillId="2" borderId="23" xfId="0" applyNumberFormat="1" applyFill="1" applyBorder="1" applyAlignment="1">
      <alignment horizontal="center" vertical="center"/>
    </xf>
    <xf numFmtId="0" fontId="1" fillId="0" borderId="37" xfId="0" applyFont="1" applyBorder="1" applyAlignment="1">
      <alignment horizontal="center" vertical="center"/>
    </xf>
    <xf numFmtId="0" fontId="1" fillId="0" borderId="38" xfId="0" applyFont="1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2" borderId="28" xfId="0" applyFill="1" applyBorder="1" applyAlignment="1">
      <alignment horizontal="center" vertical="center"/>
    </xf>
    <xf numFmtId="0" fontId="8" fillId="0" borderId="0" xfId="0" applyFont="1"/>
    <xf numFmtId="0" fontId="7" fillId="0" borderId="2" xfId="0" applyFont="1" applyBorder="1"/>
  </cellXfs>
  <cellStyles count="1">
    <cellStyle name="Normální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941611</xdr:colOff>
      <xdr:row>35</xdr:row>
      <xdr:rowOff>108857</xdr:rowOff>
    </xdr:from>
    <xdr:to>
      <xdr:col>4</xdr:col>
      <xdr:colOff>607084</xdr:colOff>
      <xdr:row>70</xdr:row>
      <xdr:rowOff>93169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D41AA02C-AC0B-4136-B203-1E40B414C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1611" y="6955971"/>
          <a:ext cx="4845984" cy="646131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40"/>
  <sheetViews>
    <sheetView tabSelected="1" zoomScaleNormal="100" zoomScaleSheetLayoutView="110" workbookViewId="0">
      <selection activeCell="C35" sqref="C35"/>
    </sheetView>
  </sheetViews>
  <sheetFormatPr defaultRowHeight="15" x14ac:dyDescent="0.25"/>
  <cols>
    <col min="1" max="1" width="27.85546875" customWidth="1"/>
    <col min="2" max="2" width="17.28515625" customWidth="1"/>
    <col min="3" max="3" width="13.140625" customWidth="1"/>
    <col min="4" max="4" width="18.42578125" customWidth="1"/>
    <col min="5" max="5" width="19.140625" customWidth="1"/>
    <col min="6" max="6" width="16" customWidth="1"/>
    <col min="7" max="7" width="15.7109375" customWidth="1"/>
    <col min="8" max="9" width="20.42578125" customWidth="1"/>
    <col min="10" max="10" width="14.85546875" customWidth="1"/>
    <col min="11" max="12" width="17.42578125" customWidth="1"/>
    <col min="13" max="13" width="16.7109375" customWidth="1"/>
    <col min="14" max="14" width="14.28515625" customWidth="1"/>
    <col min="15" max="15" width="15.85546875" customWidth="1"/>
  </cols>
  <sheetData>
    <row r="1" spans="1:15" ht="24.75" customHeight="1" x14ac:dyDescent="0.3">
      <c r="A1" s="317" t="s">
        <v>83</v>
      </c>
    </row>
    <row r="3" spans="1:15" ht="18.75" x14ac:dyDescent="0.3">
      <c r="A3" s="22" t="s">
        <v>66</v>
      </c>
      <c r="B3" s="4"/>
    </row>
    <row r="4" spans="1:15" x14ac:dyDescent="0.25">
      <c r="A4" t="s">
        <v>8</v>
      </c>
      <c r="C4" s="1"/>
    </row>
    <row r="6" spans="1:15" ht="21" x14ac:dyDescent="0.35">
      <c r="A6" s="273" t="s">
        <v>20</v>
      </c>
      <c r="B6" s="274"/>
    </row>
    <row r="8" spans="1:15" ht="15.75" thickBot="1" x14ac:dyDescent="0.3"/>
    <row r="9" spans="1:15" ht="66" customHeight="1" thickBot="1" x14ac:dyDescent="0.3">
      <c r="A9" s="125"/>
      <c r="B9" s="164" t="s">
        <v>21</v>
      </c>
      <c r="C9" s="165" t="s">
        <v>22</v>
      </c>
      <c r="D9" s="166" t="s">
        <v>28</v>
      </c>
      <c r="E9" s="167" t="s">
        <v>23</v>
      </c>
      <c r="F9" s="168" t="s">
        <v>24</v>
      </c>
      <c r="G9" s="169" t="s">
        <v>7</v>
      </c>
      <c r="H9" s="166" t="s">
        <v>25</v>
      </c>
      <c r="I9" s="167" t="s">
        <v>6</v>
      </c>
      <c r="J9" s="170" t="s">
        <v>5</v>
      </c>
      <c r="K9" s="171" t="s">
        <v>29</v>
      </c>
      <c r="L9" s="9" t="s">
        <v>30</v>
      </c>
      <c r="M9" s="172" t="s">
        <v>31</v>
      </c>
      <c r="N9" s="173" t="s">
        <v>26</v>
      </c>
      <c r="O9" s="174" t="s">
        <v>27</v>
      </c>
    </row>
    <row r="10" spans="1:15" x14ac:dyDescent="0.25">
      <c r="A10" s="275" t="s">
        <v>32</v>
      </c>
      <c r="B10" s="15" t="s">
        <v>2</v>
      </c>
      <c r="C10" s="25">
        <v>20</v>
      </c>
      <c r="D10" s="26"/>
      <c r="E10" s="76">
        <f xml:space="preserve"> 12*(C10*D10)</f>
        <v>0</v>
      </c>
      <c r="F10" s="27" t="s">
        <v>65</v>
      </c>
      <c r="G10" s="28">
        <v>288</v>
      </c>
      <c r="H10" s="29"/>
      <c r="I10" s="76">
        <f>C10*(G10*H10)</f>
        <v>0</v>
      </c>
      <c r="J10" s="262">
        <v>739</v>
      </c>
      <c r="K10" s="282"/>
      <c r="L10" s="284"/>
      <c r="M10" s="268">
        <f>K10+L10</f>
        <v>0</v>
      </c>
      <c r="N10" s="258">
        <f>J10*M10</f>
        <v>0</v>
      </c>
      <c r="O10" s="260">
        <f>(SUM(E10:E15))+(SUM(I10:I15))+N10</f>
        <v>0</v>
      </c>
    </row>
    <row r="11" spans="1:15" x14ac:dyDescent="0.25">
      <c r="A11" s="276"/>
      <c r="B11" s="3" t="s">
        <v>2</v>
      </c>
      <c r="C11" s="30">
        <v>23</v>
      </c>
      <c r="D11" s="31"/>
      <c r="E11" s="79">
        <f>12*(C11*D11)</f>
        <v>0</v>
      </c>
      <c r="F11" s="32" t="s">
        <v>10</v>
      </c>
      <c r="G11" s="33">
        <v>156</v>
      </c>
      <c r="H11" s="34"/>
      <c r="I11" s="79">
        <f t="shared" ref="I11:I29" si="0">C11*(G11*H11)</f>
        <v>0</v>
      </c>
      <c r="J11" s="280"/>
      <c r="K11" s="283"/>
      <c r="L11" s="285"/>
      <c r="M11" s="272"/>
      <c r="N11" s="270"/>
      <c r="O11" s="271"/>
    </row>
    <row r="12" spans="1:15" x14ac:dyDescent="0.25">
      <c r="A12" s="276"/>
      <c r="B12" s="3" t="s">
        <v>2</v>
      </c>
      <c r="C12" s="30">
        <v>5</v>
      </c>
      <c r="D12" s="31"/>
      <c r="E12" s="79">
        <f t="shared" ref="E12:E15" si="1">12*(C12*D12)</f>
        <v>0</v>
      </c>
      <c r="F12" s="32" t="s">
        <v>3</v>
      </c>
      <c r="G12" s="33">
        <v>104</v>
      </c>
      <c r="H12" s="34"/>
      <c r="I12" s="79">
        <f t="shared" si="0"/>
        <v>0</v>
      </c>
      <c r="J12" s="280"/>
      <c r="K12" s="283"/>
      <c r="L12" s="285"/>
      <c r="M12" s="272"/>
      <c r="N12" s="270"/>
      <c r="O12" s="271"/>
    </row>
    <row r="13" spans="1:15" x14ac:dyDescent="0.25">
      <c r="A13" s="276"/>
      <c r="B13" s="3" t="s">
        <v>2</v>
      </c>
      <c r="C13" s="30">
        <v>4</v>
      </c>
      <c r="D13" s="31"/>
      <c r="E13" s="79">
        <f t="shared" si="1"/>
        <v>0</v>
      </c>
      <c r="F13" s="32" t="s">
        <v>11</v>
      </c>
      <c r="G13" s="33">
        <v>208</v>
      </c>
      <c r="H13" s="34"/>
      <c r="I13" s="79">
        <f t="shared" si="0"/>
        <v>0</v>
      </c>
      <c r="J13" s="280"/>
      <c r="K13" s="283"/>
      <c r="L13" s="285"/>
      <c r="M13" s="272"/>
      <c r="N13" s="270"/>
      <c r="O13" s="271"/>
    </row>
    <row r="14" spans="1:15" x14ac:dyDescent="0.25">
      <c r="A14" s="276"/>
      <c r="B14" s="3" t="s">
        <v>2</v>
      </c>
      <c r="C14" s="30">
        <v>5</v>
      </c>
      <c r="D14" s="31"/>
      <c r="E14" s="79">
        <f t="shared" si="1"/>
        <v>0</v>
      </c>
      <c r="F14" s="32" t="s">
        <v>12</v>
      </c>
      <c r="G14" s="33">
        <v>52</v>
      </c>
      <c r="H14" s="34"/>
      <c r="I14" s="79">
        <f t="shared" si="0"/>
        <v>0</v>
      </c>
      <c r="J14" s="280"/>
      <c r="K14" s="283"/>
      <c r="L14" s="285"/>
      <c r="M14" s="272"/>
      <c r="N14" s="270"/>
      <c r="O14" s="271"/>
    </row>
    <row r="15" spans="1:15" ht="15.75" thickBot="1" x14ac:dyDescent="0.3">
      <c r="A15" s="276"/>
      <c r="B15" s="16" t="s">
        <v>1</v>
      </c>
      <c r="C15" s="35">
        <v>4</v>
      </c>
      <c r="D15" s="36"/>
      <c r="E15" s="77">
        <f t="shared" si="1"/>
        <v>0</v>
      </c>
      <c r="F15" s="37" t="s">
        <v>12</v>
      </c>
      <c r="G15" s="38">
        <v>52</v>
      </c>
      <c r="H15" s="39"/>
      <c r="I15" s="77">
        <f t="shared" si="0"/>
        <v>0</v>
      </c>
      <c r="J15" s="263"/>
      <c r="K15" s="283"/>
      <c r="L15" s="285"/>
      <c r="M15" s="272"/>
      <c r="N15" s="270"/>
      <c r="O15" s="271"/>
    </row>
    <row r="16" spans="1:15" x14ac:dyDescent="0.25">
      <c r="A16" s="275" t="s">
        <v>37</v>
      </c>
      <c r="B16" s="13" t="s">
        <v>2</v>
      </c>
      <c r="C16" s="40">
        <v>1</v>
      </c>
      <c r="D16" s="41"/>
      <c r="E16" s="80">
        <f t="shared" ref="E16:E29" si="2">12*(C16*D16)</f>
        <v>0</v>
      </c>
      <c r="F16" s="42" t="s">
        <v>3</v>
      </c>
      <c r="G16" s="43">
        <v>104</v>
      </c>
      <c r="H16" s="41"/>
      <c r="I16" s="80">
        <f t="shared" si="0"/>
        <v>0</v>
      </c>
      <c r="J16" s="280">
        <v>80.06</v>
      </c>
      <c r="K16" s="282"/>
      <c r="L16" s="284"/>
      <c r="M16" s="268">
        <f>K16+L16</f>
        <v>0</v>
      </c>
      <c r="N16" s="258">
        <f t="shared" ref="N16:N26" si="3">J16*M16</f>
        <v>0</v>
      </c>
      <c r="O16" s="260">
        <f>(SUM(E16:E21))+(SUM(I16:I21))+N16</f>
        <v>0</v>
      </c>
    </row>
    <row r="17" spans="1:15" x14ac:dyDescent="0.25">
      <c r="A17" s="276"/>
      <c r="B17" s="3" t="s">
        <v>2</v>
      </c>
      <c r="C17" s="30">
        <v>4</v>
      </c>
      <c r="D17" s="31"/>
      <c r="E17" s="81">
        <f t="shared" si="2"/>
        <v>0</v>
      </c>
      <c r="F17" s="32" t="s">
        <v>10</v>
      </c>
      <c r="G17" s="33">
        <v>156</v>
      </c>
      <c r="H17" s="31"/>
      <c r="I17" s="79">
        <f t="shared" si="0"/>
        <v>0</v>
      </c>
      <c r="J17" s="280"/>
      <c r="K17" s="283"/>
      <c r="L17" s="285"/>
      <c r="M17" s="272"/>
      <c r="N17" s="270"/>
      <c r="O17" s="271"/>
    </row>
    <row r="18" spans="1:15" x14ac:dyDescent="0.25">
      <c r="A18" s="276"/>
      <c r="B18" s="3" t="s">
        <v>2</v>
      </c>
      <c r="C18" s="30">
        <v>5</v>
      </c>
      <c r="D18" s="31"/>
      <c r="E18" s="81">
        <f t="shared" si="2"/>
        <v>0</v>
      </c>
      <c r="F18" s="32" t="s">
        <v>11</v>
      </c>
      <c r="G18" s="33">
        <v>208</v>
      </c>
      <c r="H18" s="31"/>
      <c r="I18" s="79">
        <f t="shared" si="0"/>
        <v>0</v>
      </c>
      <c r="J18" s="280"/>
      <c r="K18" s="283"/>
      <c r="L18" s="285"/>
      <c r="M18" s="272"/>
      <c r="N18" s="270"/>
      <c r="O18" s="271"/>
    </row>
    <row r="19" spans="1:15" x14ac:dyDescent="0.25">
      <c r="A19" s="276"/>
      <c r="B19" s="3" t="s">
        <v>2</v>
      </c>
      <c r="C19" s="30">
        <v>6</v>
      </c>
      <c r="D19" s="31"/>
      <c r="E19" s="81">
        <f t="shared" si="2"/>
        <v>0</v>
      </c>
      <c r="F19" s="32" t="s">
        <v>9</v>
      </c>
      <c r="G19" s="33">
        <v>260</v>
      </c>
      <c r="H19" s="31"/>
      <c r="I19" s="79">
        <f t="shared" si="0"/>
        <v>0</v>
      </c>
      <c r="J19" s="280"/>
      <c r="K19" s="283"/>
      <c r="L19" s="285"/>
      <c r="M19" s="272"/>
      <c r="N19" s="270"/>
      <c r="O19" s="271"/>
    </row>
    <row r="20" spans="1:15" x14ac:dyDescent="0.25">
      <c r="A20" s="276"/>
      <c r="B20" s="3" t="s">
        <v>2</v>
      </c>
      <c r="C20" s="30">
        <v>1</v>
      </c>
      <c r="D20" s="31"/>
      <c r="E20" s="81">
        <f t="shared" si="2"/>
        <v>0</v>
      </c>
      <c r="F20" s="32" t="s">
        <v>15</v>
      </c>
      <c r="G20" s="33">
        <v>12</v>
      </c>
      <c r="H20" s="31"/>
      <c r="I20" s="79">
        <f t="shared" si="0"/>
        <v>0</v>
      </c>
      <c r="J20" s="280"/>
      <c r="K20" s="283"/>
      <c r="L20" s="285"/>
      <c r="M20" s="272"/>
      <c r="N20" s="270"/>
      <c r="O20" s="271"/>
    </row>
    <row r="21" spans="1:15" ht="15.75" thickBot="1" x14ac:dyDescent="0.3">
      <c r="A21" s="276"/>
      <c r="B21" s="12" t="s">
        <v>1</v>
      </c>
      <c r="C21" s="44">
        <v>2</v>
      </c>
      <c r="D21" s="45"/>
      <c r="E21" s="81">
        <f t="shared" si="2"/>
        <v>0</v>
      </c>
      <c r="F21" s="46" t="s">
        <v>12</v>
      </c>
      <c r="G21" s="47">
        <v>52</v>
      </c>
      <c r="H21" s="45"/>
      <c r="I21" s="77">
        <f t="shared" si="0"/>
        <v>0</v>
      </c>
      <c r="J21" s="280"/>
      <c r="K21" s="286"/>
      <c r="L21" s="287"/>
      <c r="M21" s="269"/>
      <c r="N21" s="259"/>
      <c r="O21" s="261"/>
    </row>
    <row r="22" spans="1:15" x14ac:dyDescent="0.25">
      <c r="A22" s="275" t="s">
        <v>38</v>
      </c>
      <c r="B22" s="15" t="s">
        <v>2</v>
      </c>
      <c r="C22" s="25">
        <v>7</v>
      </c>
      <c r="D22" s="26"/>
      <c r="E22" s="76">
        <f t="shared" si="2"/>
        <v>0</v>
      </c>
      <c r="F22" s="27" t="s">
        <v>12</v>
      </c>
      <c r="G22" s="28">
        <v>52</v>
      </c>
      <c r="H22" s="26"/>
      <c r="I22" s="76">
        <f t="shared" si="0"/>
        <v>0</v>
      </c>
      <c r="J22" s="262">
        <v>26.22</v>
      </c>
      <c r="K22" s="282"/>
      <c r="L22" s="284"/>
      <c r="M22" s="268">
        <f>K22+L22</f>
        <v>0</v>
      </c>
      <c r="N22" s="258">
        <f t="shared" si="3"/>
        <v>0</v>
      </c>
      <c r="O22" s="260">
        <f>(SUM(E22:E25))+(SUM(I22:I25))+N22</f>
        <v>0</v>
      </c>
    </row>
    <row r="23" spans="1:15" x14ac:dyDescent="0.25">
      <c r="A23" s="276"/>
      <c r="B23" s="13" t="s">
        <v>2</v>
      </c>
      <c r="C23" s="40">
        <v>3</v>
      </c>
      <c r="D23" s="41"/>
      <c r="E23" s="81">
        <f t="shared" si="2"/>
        <v>0</v>
      </c>
      <c r="F23" s="42" t="s">
        <v>3</v>
      </c>
      <c r="G23" s="43">
        <v>104</v>
      </c>
      <c r="H23" s="41"/>
      <c r="I23" s="79">
        <f t="shared" si="0"/>
        <v>0</v>
      </c>
      <c r="J23" s="280"/>
      <c r="K23" s="283"/>
      <c r="L23" s="285"/>
      <c r="M23" s="272"/>
      <c r="N23" s="270"/>
      <c r="O23" s="271"/>
    </row>
    <row r="24" spans="1:15" x14ac:dyDescent="0.25">
      <c r="A24" s="276"/>
      <c r="B24" s="3" t="s">
        <v>2</v>
      </c>
      <c r="C24" s="30">
        <v>10</v>
      </c>
      <c r="D24" s="31"/>
      <c r="E24" s="79">
        <f t="shared" si="2"/>
        <v>0</v>
      </c>
      <c r="F24" s="32" t="s">
        <v>10</v>
      </c>
      <c r="G24" s="33">
        <v>156</v>
      </c>
      <c r="H24" s="31"/>
      <c r="I24" s="79">
        <f t="shared" si="0"/>
        <v>0</v>
      </c>
      <c r="J24" s="280"/>
      <c r="K24" s="283"/>
      <c r="L24" s="285"/>
      <c r="M24" s="272"/>
      <c r="N24" s="270"/>
      <c r="O24" s="271"/>
    </row>
    <row r="25" spans="1:15" ht="15.75" thickBot="1" x14ac:dyDescent="0.3">
      <c r="A25" s="281"/>
      <c r="B25" s="16" t="s">
        <v>1</v>
      </c>
      <c r="C25" s="35">
        <v>1</v>
      </c>
      <c r="D25" s="36"/>
      <c r="E25" s="77">
        <f t="shared" si="2"/>
        <v>0</v>
      </c>
      <c r="F25" s="37" t="s">
        <v>12</v>
      </c>
      <c r="G25" s="38">
        <v>52</v>
      </c>
      <c r="H25" s="36"/>
      <c r="I25" s="77">
        <f t="shared" si="0"/>
        <v>0</v>
      </c>
      <c r="J25" s="263"/>
      <c r="K25" s="286"/>
      <c r="L25" s="287"/>
      <c r="M25" s="269"/>
      <c r="N25" s="259"/>
      <c r="O25" s="261"/>
    </row>
    <row r="26" spans="1:15" x14ac:dyDescent="0.25">
      <c r="A26" s="255" t="s">
        <v>39</v>
      </c>
      <c r="B26" s="15" t="s">
        <v>2</v>
      </c>
      <c r="C26" s="25">
        <v>2</v>
      </c>
      <c r="D26" s="26"/>
      <c r="E26" s="76">
        <f t="shared" si="2"/>
        <v>0</v>
      </c>
      <c r="F26" s="27" t="s">
        <v>15</v>
      </c>
      <c r="G26" s="28">
        <v>12</v>
      </c>
      <c r="H26" s="26"/>
      <c r="I26" s="76">
        <f t="shared" si="0"/>
        <v>0</v>
      </c>
      <c r="J26" s="262">
        <v>4.9000000000000004</v>
      </c>
      <c r="K26" s="264"/>
      <c r="L26" s="266"/>
      <c r="M26" s="268">
        <f>K26+L26</f>
        <v>0</v>
      </c>
      <c r="N26" s="258">
        <f t="shared" si="3"/>
        <v>0</v>
      </c>
      <c r="O26" s="260">
        <f t="shared" ref="O26" si="4">E26+I26+N26</f>
        <v>0</v>
      </c>
    </row>
    <row r="27" spans="1:15" ht="15.75" thickBot="1" x14ac:dyDescent="0.3">
      <c r="A27" s="257"/>
      <c r="B27" s="16" t="s">
        <v>1</v>
      </c>
      <c r="C27" s="35">
        <v>2</v>
      </c>
      <c r="D27" s="36"/>
      <c r="E27" s="77">
        <f t="shared" si="2"/>
        <v>0</v>
      </c>
      <c r="F27" s="37" t="s">
        <v>61</v>
      </c>
      <c r="G27" s="38">
        <v>4</v>
      </c>
      <c r="H27" s="36"/>
      <c r="I27" s="77">
        <f t="shared" si="0"/>
        <v>0</v>
      </c>
      <c r="J27" s="263"/>
      <c r="K27" s="265"/>
      <c r="L27" s="267"/>
      <c r="M27" s="269"/>
      <c r="N27" s="259"/>
      <c r="O27" s="261"/>
    </row>
    <row r="28" spans="1:15" x14ac:dyDescent="0.25">
      <c r="A28" s="255" t="s">
        <v>40</v>
      </c>
      <c r="B28" s="15" t="s">
        <v>2</v>
      </c>
      <c r="C28" s="25">
        <v>1</v>
      </c>
      <c r="D28" s="26"/>
      <c r="E28" s="76">
        <f t="shared" si="2"/>
        <v>0</v>
      </c>
      <c r="F28" s="27" t="s">
        <v>62</v>
      </c>
      <c r="G28" s="28">
        <v>12</v>
      </c>
      <c r="H28" s="26"/>
      <c r="I28" s="76">
        <f t="shared" si="0"/>
        <v>0</v>
      </c>
      <c r="J28" s="262">
        <v>0.1</v>
      </c>
      <c r="K28" s="264"/>
      <c r="L28" s="266"/>
      <c r="M28" s="268">
        <f>K29+L29</f>
        <v>0</v>
      </c>
      <c r="N28" s="258">
        <f>J28*M28</f>
        <v>0</v>
      </c>
      <c r="O28" s="260">
        <f>E29+I29+N28</f>
        <v>0</v>
      </c>
    </row>
    <row r="29" spans="1:15" ht="15.75" thickBot="1" x14ac:dyDescent="0.3">
      <c r="A29" s="257"/>
      <c r="B29" s="16" t="s">
        <v>1</v>
      </c>
      <c r="C29" s="35">
        <v>2</v>
      </c>
      <c r="D29" s="36"/>
      <c r="E29" s="77">
        <f t="shared" si="2"/>
        <v>0</v>
      </c>
      <c r="F29" s="37" t="s">
        <v>63</v>
      </c>
      <c r="G29" s="38">
        <v>4</v>
      </c>
      <c r="H29" s="36"/>
      <c r="I29" s="77">
        <f t="shared" si="0"/>
        <v>0</v>
      </c>
      <c r="J29" s="263"/>
      <c r="K29" s="265"/>
      <c r="L29" s="267"/>
      <c r="M29" s="269"/>
      <c r="N29" s="259"/>
      <c r="O29" s="261"/>
    </row>
    <row r="30" spans="1:15" ht="33" customHeight="1" thickBot="1" x14ac:dyDescent="0.3">
      <c r="A30" s="126"/>
      <c r="B30" s="50"/>
      <c r="C30" s="93"/>
      <c r="D30" s="50"/>
      <c r="E30" s="51"/>
      <c r="F30" s="50"/>
      <c r="G30" s="50"/>
      <c r="H30" s="50"/>
      <c r="I30" s="51"/>
      <c r="J30" s="50"/>
      <c r="K30" s="50"/>
      <c r="L30" s="50"/>
      <c r="N30" s="88"/>
      <c r="O30" s="89">
        <f>SUM(O10:O28)</f>
        <v>0</v>
      </c>
    </row>
    <row r="31" spans="1:15" ht="65.45" customHeight="1" thickBot="1" x14ac:dyDescent="0.3">
      <c r="A31" s="212"/>
      <c r="B31" s="169" t="s">
        <v>21</v>
      </c>
      <c r="C31" s="193" t="s">
        <v>22</v>
      </c>
      <c r="D31" s="194" t="s">
        <v>28</v>
      </c>
      <c r="E31" s="194" t="s">
        <v>23</v>
      </c>
      <c r="F31" s="195" t="s">
        <v>24</v>
      </c>
      <c r="G31" s="194" t="s">
        <v>7</v>
      </c>
      <c r="H31" s="194" t="s">
        <v>25</v>
      </c>
      <c r="I31" s="194" t="s">
        <v>6</v>
      </c>
      <c r="J31" s="194" t="s">
        <v>5</v>
      </c>
      <c r="K31" s="190" t="s">
        <v>30</v>
      </c>
      <c r="L31" s="172" t="s">
        <v>26</v>
      </c>
      <c r="M31" s="174" t="s">
        <v>27</v>
      </c>
    </row>
    <row r="32" spans="1:15" ht="39" customHeight="1" thickBot="1" x14ac:dyDescent="0.3">
      <c r="A32" s="99" t="s">
        <v>33</v>
      </c>
      <c r="B32" s="61" t="s">
        <v>13</v>
      </c>
      <c r="C32" s="217">
        <v>24</v>
      </c>
      <c r="D32" s="218"/>
      <c r="E32" s="200">
        <f>12*(C32*D32)</f>
        <v>0</v>
      </c>
      <c r="F32" s="57" t="s">
        <v>3</v>
      </c>
      <c r="G32" s="201">
        <v>104</v>
      </c>
      <c r="H32" s="202"/>
      <c r="I32" s="200">
        <f>C32*(G32*H32)</f>
        <v>0</v>
      </c>
      <c r="J32" s="219">
        <v>124</v>
      </c>
      <c r="K32" s="220"/>
      <c r="L32" s="105">
        <f>J32*K32</f>
        <v>0</v>
      </c>
      <c r="M32" s="221">
        <f>E32+I32+L32</f>
        <v>0</v>
      </c>
    </row>
    <row r="33" spans="1:13" ht="42.75" customHeight="1" thickBot="1" x14ac:dyDescent="0.3">
      <c r="A33" s="144" t="s">
        <v>36</v>
      </c>
      <c r="B33" s="182" t="s">
        <v>34</v>
      </c>
      <c r="C33" s="196">
        <v>2</v>
      </c>
      <c r="D33" s="213"/>
      <c r="E33" s="65">
        <f>12*(C33*D33)</f>
        <v>0</v>
      </c>
      <c r="F33" s="48" t="s">
        <v>64</v>
      </c>
      <c r="G33" s="147">
        <v>2</v>
      </c>
      <c r="H33" s="101"/>
      <c r="I33" s="65">
        <f>C33*(G33*H33)</f>
        <v>0</v>
      </c>
      <c r="J33" s="214">
        <v>0.04</v>
      </c>
      <c r="K33" s="215"/>
      <c r="L33" s="163">
        <f>J33*K33</f>
        <v>0</v>
      </c>
      <c r="M33" s="216">
        <f>E33+I33+L33</f>
        <v>0</v>
      </c>
    </row>
    <row r="34" spans="1:13" s="55" customFormat="1" ht="29.45" customHeight="1" thickBot="1" x14ac:dyDescent="0.3">
      <c r="A34" s="116"/>
      <c r="B34" s="115"/>
      <c r="C34" s="117"/>
      <c r="D34" s="115"/>
      <c r="E34" s="118"/>
      <c r="F34" s="115"/>
      <c r="G34" s="115"/>
      <c r="H34" s="118"/>
      <c r="I34" s="118"/>
      <c r="J34" s="117"/>
      <c r="K34" s="117"/>
      <c r="L34" s="243"/>
      <c r="M34" s="244"/>
    </row>
    <row r="35" spans="1:13" ht="45.75" thickBot="1" x14ac:dyDescent="0.3">
      <c r="A35" s="318"/>
      <c r="B35" s="191" t="s">
        <v>21</v>
      </c>
      <c r="C35" s="193" t="s">
        <v>22</v>
      </c>
      <c r="D35" s="194" t="s">
        <v>28</v>
      </c>
      <c r="E35" s="194" t="s">
        <v>23</v>
      </c>
      <c r="L35" s="11"/>
      <c r="M35" s="66">
        <f>M32+M33</f>
        <v>0</v>
      </c>
    </row>
    <row r="36" spans="1:13" x14ac:dyDescent="0.25">
      <c r="A36" s="255" t="s">
        <v>81</v>
      </c>
      <c r="B36" s="15" t="s">
        <v>18</v>
      </c>
      <c r="C36" s="152">
        <v>1</v>
      </c>
      <c r="D36" s="246"/>
      <c r="E36" s="76">
        <f>D36*12</f>
        <v>0</v>
      </c>
      <c r="L36" s="11"/>
      <c r="M36" s="242"/>
    </row>
    <row r="37" spans="1:13" x14ac:dyDescent="0.25">
      <c r="A37" s="256"/>
      <c r="B37" s="3" t="s">
        <v>14</v>
      </c>
      <c r="C37" s="245">
        <v>1</v>
      </c>
      <c r="D37" s="247"/>
      <c r="E37" s="79">
        <f t="shared" ref="E37:E38" si="5">D37*12</f>
        <v>0</v>
      </c>
      <c r="L37" s="11"/>
      <c r="M37" s="242"/>
    </row>
    <row r="38" spans="1:13" ht="15.75" thickBot="1" x14ac:dyDescent="0.3">
      <c r="A38" s="257"/>
      <c r="B38" s="16" t="s">
        <v>82</v>
      </c>
      <c r="C38" s="17">
        <v>1</v>
      </c>
      <c r="D38" s="248"/>
      <c r="E38" s="77">
        <f t="shared" si="5"/>
        <v>0</v>
      </c>
      <c r="M38" s="102"/>
    </row>
    <row r="39" spans="1:13" ht="15.75" thickBot="1" x14ac:dyDescent="0.3"/>
    <row r="40" spans="1:13" ht="24.6" customHeight="1" thickBot="1" x14ac:dyDescent="0.3">
      <c r="A40" s="277" t="s">
        <v>0</v>
      </c>
      <c r="B40" s="278"/>
      <c r="C40" s="278"/>
      <c r="D40" s="278"/>
      <c r="E40" s="278"/>
      <c r="F40" s="278"/>
      <c r="G40" s="278"/>
      <c r="H40" s="279"/>
      <c r="I40" s="54">
        <f>M35+O30</f>
        <v>0</v>
      </c>
    </row>
  </sheetData>
  <mergeCells count="38">
    <mergeCell ref="A6:B6"/>
    <mergeCell ref="A10:A15"/>
    <mergeCell ref="A40:H40"/>
    <mergeCell ref="M10:M15"/>
    <mergeCell ref="M22:M25"/>
    <mergeCell ref="J10:J15"/>
    <mergeCell ref="A16:A21"/>
    <mergeCell ref="J16:J21"/>
    <mergeCell ref="A22:A25"/>
    <mergeCell ref="J22:J25"/>
    <mergeCell ref="K10:K15"/>
    <mergeCell ref="L10:L15"/>
    <mergeCell ref="K16:K21"/>
    <mergeCell ref="L16:L21"/>
    <mergeCell ref="K22:K25"/>
    <mergeCell ref="L22:L25"/>
    <mergeCell ref="N22:N25"/>
    <mergeCell ref="O22:O25"/>
    <mergeCell ref="N10:N15"/>
    <mergeCell ref="O10:O15"/>
    <mergeCell ref="M16:M21"/>
    <mergeCell ref="N16:N21"/>
    <mergeCell ref="O16:O21"/>
    <mergeCell ref="A36:A38"/>
    <mergeCell ref="N26:N27"/>
    <mergeCell ref="O26:O27"/>
    <mergeCell ref="A28:A29"/>
    <mergeCell ref="J28:J29"/>
    <mergeCell ref="K28:K29"/>
    <mergeCell ref="L28:L29"/>
    <mergeCell ref="M28:M29"/>
    <mergeCell ref="N28:N29"/>
    <mergeCell ref="O28:O29"/>
    <mergeCell ref="A26:A27"/>
    <mergeCell ref="J26:J27"/>
    <mergeCell ref="K26:K27"/>
    <mergeCell ref="L26:L27"/>
    <mergeCell ref="M26:M27"/>
  </mergeCells>
  <pageMargins left="0.51181102362204722" right="0.51181102362204722" top="0.78740157480314965" bottom="0.78740157480314965" header="0.31496062992125984" footer="0.31496062992125984"/>
  <pageSetup paperSize="9" scale="46" fitToHeight="0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31"/>
  <sheetViews>
    <sheetView zoomScaleNormal="100" workbookViewId="0">
      <selection activeCell="D21" sqref="D21"/>
    </sheetView>
  </sheetViews>
  <sheetFormatPr defaultRowHeight="15" x14ac:dyDescent="0.25"/>
  <cols>
    <col min="1" max="1" width="27.85546875" customWidth="1"/>
    <col min="2" max="2" width="20.5703125" customWidth="1"/>
    <col min="3" max="3" width="12.7109375" customWidth="1"/>
    <col min="4" max="4" width="18.28515625" customWidth="1"/>
    <col min="5" max="5" width="19.140625" customWidth="1"/>
    <col min="6" max="6" width="13.85546875" customWidth="1"/>
    <col min="7" max="7" width="14.7109375" customWidth="1"/>
    <col min="8" max="8" width="20.42578125" customWidth="1"/>
    <col min="9" max="9" width="20.28515625" customWidth="1"/>
    <col min="10" max="10" width="14.28515625" customWidth="1"/>
    <col min="11" max="12" width="17.42578125" customWidth="1"/>
    <col min="13" max="13" width="15.7109375" customWidth="1"/>
    <col min="14" max="14" width="16.28515625" customWidth="1"/>
    <col min="15" max="15" width="15.85546875" customWidth="1"/>
  </cols>
  <sheetData>
    <row r="1" spans="1:15" ht="24.75" customHeight="1" x14ac:dyDescent="0.3">
      <c r="A1" s="22" t="s">
        <v>84</v>
      </c>
    </row>
    <row r="3" spans="1:15" ht="18.75" x14ac:dyDescent="0.3">
      <c r="A3" s="22" t="s">
        <v>67</v>
      </c>
      <c r="C3" s="1"/>
    </row>
    <row r="4" spans="1:15" x14ac:dyDescent="0.25">
      <c r="A4" t="s">
        <v>8</v>
      </c>
    </row>
    <row r="6" spans="1:15" ht="21" x14ac:dyDescent="0.35">
      <c r="A6" s="273" t="s">
        <v>20</v>
      </c>
      <c r="B6" s="274"/>
    </row>
    <row r="7" spans="1:15" x14ac:dyDescent="0.25">
      <c r="A7" s="2"/>
    </row>
    <row r="8" spans="1:15" ht="15.75" thickBot="1" x14ac:dyDescent="0.3"/>
    <row r="9" spans="1:15" ht="64.5" customHeight="1" thickBot="1" x14ac:dyDescent="0.3">
      <c r="A9" s="125"/>
      <c r="B9" s="164" t="s">
        <v>21</v>
      </c>
      <c r="C9" s="165" t="s">
        <v>22</v>
      </c>
      <c r="D9" s="166" t="s">
        <v>28</v>
      </c>
      <c r="E9" s="167" t="s">
        <v>23</v>
      </c>
      <c r="F9" s="168" t="s">
        <v>24</v>
      </c>
      <c r="G9" s="169" t="s">
        <v>7</v>
      </c>
      <c r="H9" s="166" t="s">
        <v>25</v>
      </c>
      <c r="I9" s="167" t="s">
        <v>6</v>
      </c>
      <c r="J9" s="170" t="s">
        <v>5</v>
      </c>
      <c r="K9" s="171" t="s">
        <v>29</v>
      </c>
      <c r="L9" s="9" t="s">
        <v>30</v>
      </c>
      <c r="M9" s="172" t="s">
        <v>31</v>
      </c>
      <c r="N9" s="173" t="s">
        <v>26</v>
      </c>
      <c r="O9" s="174" t="s">
        <v>27</v>
      </c>
    </row>
    <row r="10" spans="1:15" x14ac:dyDescent="0.25">
      <c r="A10" s="275" t="s">
        <v>41</v>
      </c>
      <c r="B10" s="15" t="s">
        <v>2</v>
      </c>
      <c r="C10" s="25">
        <v>14</v>
      </c>
      <c r="D10" s="26"/>
      <c r="E10" s="76">
        <f>12*(C10*D10)</f>
        <v>0</v>
      </c>
      <c r="F10" s="27" t="s">
        <v>9</v>
      </c>
      <c r="G10" s="28">
        <v>260</v>
      </c>
      <c r="H10" s="119"/>
      <c r="I10" s="76">
        <f>C10*(G10*H10)</f>
        <v>0</v>
      </c>
      <c r="J10" s="289">
        <v>192.24</v>
      </c>
      <c r="K10" s="291"/>
      <c r="L10" s="293"/>
      <c r="M10" s="268">
        <f>K10+L10</f>
        <v>0</v>
      </c>
      <c r="N10" s="258">
        <f>J10*M10</f>
        <v>0</v>
      </c>
      <c r="O10" s="260">
        <f>E10+E11+I10+I11+N10</f>
        <v>0</v>
      </c>
    </row>
    <row r="11" spans="1:15" ht="15.75" thickBot="1" x14ac:dyDescent="0.3">
      <c r="A11" s="281"/>
      <c r="B11" s="16" t="s">
        <v>2</v>
      </c>
      <c r="C11" s="35">
        <v>6</v>
      </c>
      <c r="D11" s="36"/>
      <c r="E11" s="77">
        <f t="shared" ref="E11:E19" si="0">12*(C11*D11)</f>
        <v>0</v>
      </c>
      <c r="F11" s="37" t="s">
        <v>10</v>
      </c>
      <c r="G11" s="38">
        <v>157</v>
      </c>
      <c r="H11" s="120"/>
      <c r="I11" s="77">
        <f t="shared" ref="I11:I19" si="1">C11*(G11*H11)</f>
        <v>0</v>
      </c>
      <c r="J11" s="290"/>
      <c r="K11" s="292"/>
      <c r="L11" s="294"/>
      <c r="M11" s="269"/>
      <c r="N11" s="259"/>
      <c r="O11" s="261"/>
    </row>
    <row r="12" spans="1:15" x14ac:dyDescent="0.25">
      <c r="A12" s="275" t="s">
        <v>42</v>
      </c>
      <c r="B12" s="15" t="s">
        <v>2</v>
      </c>
      <c r="C12" s="25">
        <v>4</v>
      </c>
      <c r="D12" s="26"/>
      <c r="E12" s="76">
        <f t="shared" si="0"/>
        <v>0</v>
      </c>
      <c r="F12" s="27" t="s">
        <v>12</v>
      </c>
      <c r="G12" s="28">
        <v>52</v>
      </c>
      <c r="H12" s="119"/>
      <c r="I12" s="76">
        <f t="shared" si="1"/>
        <v>0</v>
      </c>
      <c r="J12" s="289">
        <v>11.5</v>
      </c>
      <c r="K12" s="291"/>
      <c r="L12" s="293"/>
      <c r="M12" s="268">
        <f>K12+L12</f>
        <v>0</v>
      </c>
      <c r="N12" s="258">
        <f t="shared" ref="N12:N16" si="2">J12*M12</f>
        <v>0</v>
      </c>
      <c r="O12" s="260">
        <f>E12+E13+I12+I13+N12</f>
        <v>0</v>
      </c>
    </row>
    <row r="13" spans="1:15" ht="15.75" thickBot="1" x14ac:dyDescent="0.3">
      <c r="A13" s="281"/>
      <c r="B13" s="16" t="s">
        <v>1</v>
      </c>
      <c r="C13" s="35">
        <v>1</v>
      </c>
      <c r="D13" s="36"/>
      <c r="E13" s="77">
        <f t="shared" si="0"/>
        <v>0</v>
      </c>
      <c r="F13" s="37" t="s">
        <v>12</v>
      </c>
      <c r="G13" s="38">
        <v>52</v>
      </c>
      <c r="H13" s="120"/>
      <c r="I13" s="77">
        <f t="shared" si="1"/>
        <v>0</v>
      </c>
      <c r="J13" s="290"/>
      <c r="K13" s="292"/>
      <c r="L13" s="294"/>
      <c r="M13" s="269"/>
      <c r="N13" s="259"/>
      <c r="O13" s="261"/>
    </row>
    <row r="14" spans="1:15" x14ac:dyDescent="0.25">
      <c r="A14" s="275" t="s">
        <v>70</v>
      </c>
      <c r="B14" s="15" t="s">
        <v>2</v>
      </c>
      <c r="C14" s="25">
        <v>16</v>
      </c>
      <c r="D14" s="26"/>
      <c r="E14" s="76">
        <f t="shared" si="0"/>
        <v>0</v>
      </c>
      <c r="F14" s="27" t="s">
        <v>12</v>
      </c>
      <c r="G14" s="28">
        <v>52</v>
      </c>
      <c r="H14" s="119"/>
      <c r="I14" s="76">
        <f t="shared" si="1"/>
        <v>0</v>
      </c>
      <c r="J14" s="289">
        <v>14.27</v>
      </c>
      <c r="K14" s="291"/>
      <c r="L14" s="293"/>
      <c r="M14" s="268">
        <f>K14+L14</f>
        <v>0</v>
      </c>
      <c r="N14" s="258">
        <f t="shared" si="2"/>
        <v>0</v>
      </c>
      <c r="O14" s="260">
        <f>E14+E15+I14+I15+N14</f>
        <v>0</v>
      </c>
    </row>
    <row r="15" spans="1:15" ht="15.75" thickBot="1" x14ac:dyDescent="0.3">
      <c r="A15" s="281"/>
      <c r="B15" s="16" t="s">
        <v>1</v>
      </c>
      <c r="C15" s="35">
        <v>1</v>
      </c>
      <c r="D15" s="36"/>
      <c r="E15" s="77">
        <f t="shared" si="0"/>
        <v>0</v>
      </c>
      <c r="F15" s="37" t="s">
        <v>12</v>
      </c>
      <c r="G15" s="38">
        <v>52</v>
      </c>
      <c r="H15" s="120"/>
      <c r="I15" s="77">
        <f t="shared" si="1"/>
        <v>0</v>
      </c>
      <c r="J15" s="290"/>
      <c r="K15" s="292"/>
      <c r="L15" s="294"/>
      <c r="M15" s="269"/>
      <c r="N15" s="259"/>
      <c r="O15" s="261"/>
    </row>
    <row r="16" spans="1:15" x14ac:dyDescent="0.25">
      <c r="A16" s="275" t="s">
        <v>71</v>
      </c>
      <c r="B16" s="15" t="s">
        <v>14</v>
      </c>
      <c r="C16" s="25">
        <v>1</v>
      </c>
      <c r="D16" s="26"/>
      <c r="E16" s="76">
        <f t="shared" si="0"/>
        <v>0</v>
      </c>
      <c r="F16" s="27" t="s">
        <v>61</v>
      </c>
      <c r="G16" s="28">
        <v>4</v>
      </c>
      <c r="H16" s="119"/>
      <c r="I16" s="76">
        <f t="shared" si="1"/>
        <v>0</v>
      </c>
      <c r="J16" s="262">
        <v>1.62</v>
      </c>
      <c r="K16" s="291"/>
      <c r="L16" s="293"/>
      <c r="M16" s="268">
        <f>K16+L16</f>
        <v>0</v>
      </c>
      <c r="N16" s="258">
        <f t="shared" si="2"/>
        <v>0</v>
      </c>
      <c r="O16" s="260">
        <f>E16+E17+I16+I17+N16</f>
        <v>0</v>
      </c>
    </row>
    <row r="17" spans="1:15" ht="15.75" thickBot="1" x14ac:dyDescent="0.3">
      <c r="A17" s="281"/>
      <c r="B17" s="16" t="s">
        <v>13</v>
      </c>
      <c r="C17" s="35">
        <v>2</v>
      </c>
      <c r="D17" s="36"/>
      <c r="E17" s="77">
        <f t="shared" si="0"/>
        <v>0</v>
      </c>
      <c r="F17" s="37" t="s">
        <v>61</v>
      </c>
      <c r="G17" s="38">
        <v>4</v>
      </c>
      <c r="H17" s="120"/>
      <c r="I17" s="77">
        <f t="shared" si="1"/>
        <v>0</v>
      </c>
      <c r="J17" s="263"/>
      <c r="K17" s="292"/>
      <c r="L17" s="294"/>
      <c r="M17" s="269"/>
      <c r="N17" s="259"/>
      <c r="O17" s="261"/>
    </row>
    <row r="18" spans="1:15" x14ac:dyDescent="0.25">
      <c r="A18" s="275" t="s">
        <v>72</v>
      </c>
      <c r="B18" s="15" t="s">
        <v>13</v>
      </c>
      <c r="C18" s="25">
        <v>1</v>
      </c>
      <c r="D18" s="26"/>
      <c r="E18" s="76">
        <f t="shared" si="0"/>
        <v>0</v>
      </c>
      <c r="F18" s="27" t="s">
        <v>15</v>
      </c>
      <c r="G18" s="28">
        <v>12</v>
      </c>
      <c r="H18" s="119"/>
      <c r="I18" s="76">
        <f t="shared" si="1"/>
        <v>0</v>
      </c>
      <c r="J18" s="262">
        <v>0.2</v>
      </c>
      <c r="K18" s="295"/>
      <c r="L18" s="297"/>
      <c r="M18" s="268">
        <f>K19+L19</f>
        <v>0</v>
      </c>
      <c r="N18" s="258">
        <f>J18*M18</f>
        <v>0</v>
      </c>
      <c r="O18" s="260">
        <f>E19+I19+N18</f>
        <v>0</v>
      </c>
    </row>
    <row r="19" spans="1:15" ht="15.75" thickBot="1" x14ac:dyDescent="0.3">
      <c r="A19" s="281"/>
      <c r="B19" s="16" t="s">
        <v>1</v>
      </c>
      <c r="C19" s="35">
        <v>3</v>
      </c>
      <c r="D19" s="36"/>
      <c r="E19" s="77">
        <f t="shared" si="0"/>
        <v>0</v>
      </c>
      <c r="F19" s="37" t="s">
        <v>12</v>
      </c>
      <c r="G19" s="38">
        <v>52</v>
      </c>
      <c r="H19" s="120"/>
      <c r="I19" s="77">
        <f t="shared" si="1"/>
        <v>0</v>
      </c>
      <c r="J19" s="263"/>
      <c r="K19" s="296"/>
      <c r="L19" s="298"/>
      <c r="M19" s="269"/>
      <c r="N19" s="259"/>
      <c r="O19" s="261"/>
    </row>
    <row r="20" spans="1:15" ht="24" customHeight="1" thickBot="1" x14ac:dyDescent="0.3">
      <c r="A20" s="2"/>
      <c r="C20" s="1"/>
      <c r="D20" s="11"/>
      <c r="E20" s="11"/>
      <c r="F20" s="11"/>
      <c r="H20" s="122"/>
      <c r="I20" s="11"/>
      <c r="K20" s="11"/>
      <c r="O20" s="89">
        <f>SUM(O10:O18)</f>
        <v>0</v>
      </c>
    </row>
    <row r="21" spans="1:15" ht="60.75" thickBot="1" x14ac:dyDescent="0.3">
      <c r="A21" s="192"/>
      <c r="B21" s="169" t="s">
        <v>21</v>
      </c>
      <c r="C21" s="193" t="s">
        <v>22</v>
      </c>
      <c r="D21" s="178" t="s">
        <v>28</v>
      </c>
      <c r="E21" s="194" t="s">
        <v>23</v>
      </c>
      <c r="F21" s="195" t="s">
        <v>24</v>
      </c>
      <c r="G21" s="194" t="s">
        <v>7</v>
      </c>
      <c r="H21" s="204" t="s">
        <v>25</v>
      </c>
      <c r="I21" s="194" t="s">
        <v>6</v>
      </c>
      <c r="J21" s="205" t="s">
        <v>5</v>
      </c>
      <c r="K21" s="178" t="s">
        <v>30</v>
      </c>
      <c r="L21" s="179" t="s">
        <v>26</v>
      </c>
      <c r="M21" s="180" t="s">
        <v>27</v>
      </c>
    </row>
    <row r="22" spans="1:15" ht="31.15" customHeight="1" thickBot="1" x14ac:dyDescent="0.3">
      <c r="A22" s="99" t="s">
        <v>33</v>
      </c>
      <c r="B22" s="20" t="s">
        <v>13</v>
      </c>
      <c r="C22" s="56">
        <v>20</v>
      </c>
      <c r="D22" s="202"/>
      <c r="E22" s="200">
        <f>12*(C22*D22)</f>
        <v>0</v>
      </c>
      <c r="F22" s="209" t="s">
        <v>3</v>
      </c>
      <c r="G22" s="201">
        <v>104</v>
      </c>
      <c r="H22" s="210"/>
      <c r="I22" s="200">
        <f>C22*(G22*H22)</f>
        <v>0</v>
      </c>
      <c r="J22" s="69">
        <v>68.62</v>
      </c>
      <c r="K22" s="211"/>
      <c r="L22" s="203">
        <f>J22*K22</f>
        <v>0</v>
      </c>
      <c r="M22" s="52">
        <f>E22+I22+L22</f>
        <v>0</v>
      </c>
    </row>
    <row r="23" spans="1:15" ht="24.6" customHeight="1" thickBot="1" x14ac:dyDescent="0.3">
      <c r="A23" s="144" t="s">
        <v>35</v>
      </c>
      <c r="B23" s="18" t="s">
        <v>34</v>
      </c>
      <c r="C23" s="181">
        <v>2</v>
      </c>
      <c r="D23" s="101"/>
      <c r="E23" s="65">
        <f>12*(C23*D23)</f>
        <v>0</v>
      </c>
      <c r="F23" s="206" t="s">
        <v>64</v>
      </c>
      <c r="G23" s="147">
        <v>2</v>
      </c>
      <c r="H23" s="123"/>
      <c r="I23" s="65">
        <f>C23*(G23*H23)</f>
        <v>0</v>
      </c>
      <c r="J23" s="207">
        <v>0.01</v>
      </c>
      <c r="K23" s="208"/>
      <c r="L23" s="198">
        <f>J23*K23</f>
        <v>0</v>
      </c>
      <c r="M23" s="66">
        <f>E23+I23+L23</f>
        <v>0</v>
      </c>
    </row>
    <row r="24" spans="1:15" s="55" customFormat="1" ht="27.6" customHeight="1" thickBot="1" x14ac:dyDescent="0.3">
      <c r="A24" s="116"/>
      <c r="B24" s="115"/>
      <c r="C24" s="117"/>
      <c r="D24" s="115"/>
      <c r="E24" s="118"/>
      <c r="F24" s="115"/>
      <c r="G24" s="115"/>
      <c r="H24" s="118"/>
      <c r="I24" s="118"/>
      <c r="J24" s="117"/>
      <c r="K24" s="117"/>
      <c r="L24" s="117"/>
      <c r="M24" s="66">
        <f>M22+M23</f>
        <v>0</v>
      </c>
    </row>
    <row r="25" spans="1:15" s="55" customFormat="1" ht="48" customHeight="1" thickBot="1" x14ac:dyDescent="0.3">
      <c r="A25" s="23"/>
      <c r="B25" s="191" t="s">
        <v>21</v>
      </c>
      <c r="C25" s="193" t="s">
        <v>22</v>
      </c>
      <c r="D25" s="194" t="s">
        <v>28</v>
      </c>
      <c r="E25" s="194" t="s">
        <v>23</v>
      </c>
      <c r="F25" s="115"/>
      <c r="G25" s="115"/>
      <c r="H25" s="118"/>
      <c r="I25" s="118"/>
      <c r="J25" s="117"/>
      <c r="K25" s="117"/>
      <c r="L25" s="117"/>
      <c r="M25" s="242"/>
    </row>
    <row r="26" spans="1:15" s="55" customFormat="1" ht="15" customHeight="1" x14ac:dyDescent="0.25">
      <c r="A26" s="255" t="s">
        <v>81</v>
      </c>
      <c r="B26" s="15" t="s">
        <v>18</v>
      </c>
      <c r="C26" s="152">
        <v>1</v>
      </c>
      <c r="D26" s="246"/>
      <c r="E26" s="76">
        <f>D26*12</f>
        <v>0</v>
      </c>
      <c r="F26" s="115"/>
      <c r="G26" s="115"/>
      <c r="H26" s="118"/>
      <c r="I26" s="118"/>
      <c r="J26" s="117"/>
      <c r="K26" s="117"/>
      <c r="L26" s="117"/>
      <c r="M26" s="242"/>
    </row>
    <row r="27" spans="1:15" s="55" customFormat="1" ht="15" customHeight="1" x14ac:dyDescent="0.25">
      <c r="A27" s="256"/>
      <c r="B27" s="3" t="s">
        <v>14</v>
      </c>
      <c r="C27" s="245">
        <v>1</v>
      </c>
      <c r="D27" s="247"/>
      <c r="E27" s="79">
        <f>D27*12</f>
        <v>0</v>
      </c>
      <c r="F27" s="115"/>
      <c r="G27" s="115"/>
      <c r="H27" s="118"/>
      <c r="I27" s="118"/>
      <c r="J27" s="117"/>
      <c r="K27" s="117"/>
      <c r="L27" s="117"/>
      <c r="M27" s="242"/>
    </row>
    <row r="28" spans="1:15" s="55" customFormat="1" ht="15" customHeight="1" thickBot="1" x14ac:dyDescent="0.3">
      <c r="A28" s="257"/>
      <c r="B28" s="16" t="s">
        <v>82</v>
      </c>
      <c r="C28" s="17">
        <v>1</v>
      </c>
      <c r="D28" s="248"/>
      <c r="E28" s="77">
        <f t="shared" ref="E28" si="3">D28*12</f>
        <v>0</v>
      </c>
      <c r="F28" s="115"/>
      <c r="G28" s="115"/>
      <c r="H28" s="118"/>
      <c r="I28" s="118"/>
      <c r="J28" s="117"/>
      <c r="K28" s="117"/>
      <c r="L28" s="117"/>
      <c r="M28" s="242"/>
    </row>
    <row r="29" spans="1:15" ht="15.75" thickBot="1" x14ac:dyDescent="0.3">
      <c r="A29" s="249"/>
      <c r="B29" s="250"/>
      <c r="C29" s="251"/>
      <c r="D29" s="250"/>
      <c r="E29" s="252"/>
    </row>
    <row r="30" spans="1:15" ht="24.6" customHeight="1" thickBot="1" x14ac:dyDescent="0.3">
      <c r="A30" s="277" t="s">
        <v>0</v>
      </c>
      <c r="B30" s="278"/>
      <c r="C30" s="278"/>
      <c r="D30" s="278"/>
      <c r="E30" s="278"/>
      <c r="F30" s="278"/>
      <c r="G30" s="278"/>
      <c r="H30" s="288"/>
      <c r="I30" s="68">
        <f>O20+M24</f>
        <v>0</v>
      </c>
    </row>
    <row r="31" spans="1:15" x14ac:dyDescent="0.25">
      <c r="I31">
        <v>4</v>
      </c>
    </row>
  </sheetData>
  <mergeCells count="38">
    <mergeCell ref="K18:K19"/>
    <mergeCell ref="L18:L19"/>
    <mergeCell ref="M18:M19"/>
    <mergeCell ref="N18:N19"/>
    <mergeCell ref="O18:O19"/>
    <mergeCell ref="K16:K17"/>
    <mergeCell ref="L16:L17"/>
    <mergeCell ref="K10:K11"/>
    <mergeCell ref="L10:L11"/>
    <mergeCell ref="K12:K13"/>
    <mergeCell ref="L12:L13"/>
    <mergeCell ref="K14:K15"/>
    <mergeCell ref="L14:L15"/>
    <mergeCell ref="A16:A17"/>
    <mergeCell ref="J16:J17"/>
    <mergeCell ref="A30:H30"/>
    <mergeCell ref="A6:B6"/>
    <mergeCell ref="J10:J11"/>
    <mergeCell ref="J12:J13"/>
    <mergeCell ref="J14:J15"/>
    <mergeCell ref="A10:A11"/>
    <mergeCell ref="A12:A13"/>
    <mergeCell ref="A14:A15"/>
    <mergeCell ref="A18:A19"/>
    <mergeCell ref="J18:J19"/>
    <mergeCell ref="A26:A28"/>
    <mergeCell ref="O10:O11"/>
    <mergeCell ref="O12:O13"/>
    <mergeCell ref="O14:O15"/>
    <mergeCell ref="O16:O17"/>
    <mergeCell ref="M10:M11"/>
    <mergeCell ref="M12:M13"/>
    <mergeCell ref="M14:M15"/>
    <mergeCell ref="M16:M17"/>
    <mergeCell ref="N10:N11"/>
    <mergeCell ref="N12:N13"/>
    <mergeCell ref="N14:N15"/>
    <mergeCell ref="N16:N17"/>
  </mergeCells>
  <pageMargins left="0.7" right="0.7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30"/>
  <sheetViews>
    <sheetView zoomScaleNormal="100" workbookViewId="0">
      <selection activeCell="A24" sqref="A24"/>
    </sheetView>
  </sheetViews>
  <sheetFormatPr defaultRowHeight="15" x14ac:dyDescent="0.25"/>
  <cols>
    <col min="1" max="1" width="27.85546875" customWidth="1"/>
    <col min="2" max="2" width="18.42578125" customWidth="1"/>
    <col min="3" max="3" width="13.28515625" customWidth="1"/>
    <col min="4" max="4" width="18.28515625" customWidth="1"/>
    <col min="5" max="5" width="19.140625" customWidth="1"/>
    <col min="6" max="6" width="13.85546875" customWidth="1"/>
    <col min="7" max="7" width="14.28515625" customWidth="1"/>
    <col min="8" max="8" width="20.42578125" customWidth="1"/>
    <col min="9" max="9" width="20.28515625" customWidth="1"/>
    <col min="10" max="10" width="14.28515625" customWidth="1"/>
    <col min="11" max="12" width="17.42578125" customWidth="1"/>
    <col min="13" max="13" width="17.140625" customWidth="1"/>
    <col min="14" max="14" width="16" customWidth="1"/>
    <col min="15" max="15" width="20" customWidth="1"/>
  </cols>
  <sheetData>
    <row r="1" spans="1:15" ht="24.75" customHeight="1" x14ac:dyDescent="0.3">
      <c r="A1" s="22" t="s">
        <v>85</v>
      </c>
    </row>
    <row r="3" spans="1:15" ht="18.75" x14ac:dyDescent="0.3">
      <c r="A3" s="22" t="s">
        <v>68</v>
      </c>
      <c r="C3" s="1"/>
    </row>
    <row r="4" spans="1:15" x14ac:dyDescent="0.25">
      <c r="A4" t="s">
        <v>8</v>
      </c>
    </row>
    <row r="6" spans="1:15" ht="21" x14ac:dyDescent="0.35">
      <c r="A6" s="273" t="s">
        <v>20</v>
      </c>
      <c r="B6" s="274"/>
    </row>
    <row r="8" spans="1:15" ht="15.75" thickBot="1" x14ac:dyDescent="0.3">
      <c r="A8" s="2"/>
    </row>
    <row r="9" spans="1:15" ht="63.75" customHeight="1" thickBot="1" x14ac:dyDescent="0.3">
      <c r="A9" s="125"/>
      <c r="B9" s="164" t="s">
        <v>21</v>
      </c>
      <c r="C9" s="165" t="s">
        <v>22</v>
      </c>
      <c r="D9" s="166" t="s">
        <v>28</v>
      </c>
      <c r="E9" s="167" t="s">
        <v>23</v>
      </c>
      <c r="F9" s="168" t="s">
        <v>24</v>
      </c>
      <c r="G9" s="169" t="s">
        <v>7</v>
      </c>
      <c r="H9" s="166" t="s">
        <v>25</v>
      </c>
      <c r="I9" s="167" t="s">
        <v>6</v>
      </c>
      <c r="J9" s="170" t="s">
        <v>5</v>
      </c>
      <c r="K9" s="171" t="s">
        <v>29</v>
      </c>
      <c r="L9" s="9" t="s">
        <v>30</v>
      </c>
      <c r="M9" s="172" t="s">
        <v>31</v>
      </c>
      <c r="N9" s="173" t="s">
        <v>26</v>
      </c>
      <c r="O9" s="174" t="s">
        <v>27</v>
      </c>
    </row>
    <row r="10" spans="1:15" ht="15.6" customHeight="1" x14ac:dyDescent="0.25">
      <c r="A10" s="275" t="s">
        <v>45</v>
      </c>
      <c r="B10" s="303" t="s">
        <v>2</v>
      </c>
      <c r="C10" s="185">
        <v>1</v>
      </c>
      <c r="D10" s="240"/>
      <c r="E10" s="76">
        <f>12*(C10*D10)</f>
        <v>0</v>
      </c>
      <c r="F10" s="186" t="s">
        <v>12</v>
      </c>
      <c r="G10" s="187">
        <v>52</v>
      </c>
      <c r="H10" s="241"/>
      <c r="I10" s="76">
        <f>C10*(G10*H10)</f>
        <v>0</v>
      </c>
      <c r="J10" s="262">
        <v>243.2</v>
      </c>
      <c r="K10" s="299"/>
      <c r="L10" s="301"/>
      <c r="M10" s="268">
        <f>K11+L11</f>
        <v>0</v>
      </c>
      <c r="N10" s="258">
        <f>J10*M10</f>
        <v>0</v>
      </c>
      <c r="O10" s="260">
        <f>E11+I11+N10</f>
        <v>0</v>
      </c>
    </row>
    <row r="11" spans="1:15" ht="15.75" thickBot="1" x14ac:dyDescent="0.3">
      <c r="A11" s="281"/>
      <c r="B11" s="304"/>
      <c r="C11" s="35">
        <v>14</v>
      </c>
      <c r="D11" s="36"/>
      <c r="E11" s="77">
        <f>12*(C11*D11)</f>
        <v>0</v>
      </c>
      <c r="F11" s="37" t="s">
        <v>9</v>
      </c>
      <c r="G11" s="38">
        <v>260</v>
      </c>
      <c r="H11" s="36"/>
      <c r="I11" s="77">
        <f>C11*(G11*H11)</f>
        <v>0</v>
      </c>
      <c r="J11" s="263"/>
      <c r="K11" s="300"/>
      <c r="L11" s="302"/>
      <c r="M11" s="269"/>
      <c r="N11" s="259"/>
      <c r="O11" s="261"/>
    </row>
    <row r="12" spans="1:15" x14ac:dyDescent="0.25">
      <c r="A12" s="275" t="s">
        <v>46</v>
      </c>
      <c r="B12" s="188" t="s">
        <v>2</v>
      </c>
      <c r="C12" s="25">
        <v>2</v>
      </c>
      <c r="D12" s="26"/>
      <c r="E12" s="76">
        <f t="shared" ref="E12:E18" si="0">12*(C12*D12)</f>
        <v>0</v>
      </c>
      <c r="F12" s="27" t="s">
        <v>12</v>
      </c>
      <c r="G12" s="28">
        <v>52</v>
      </c>
      <c r="H12" s="26"/>
      <c r="I12" s="76">
        <f t="shared" ref="I12:I18" si="1">C12*(G12*H12)</f>
        <v>0</v>
      </c>
      <c r="J12" s="262">
        <v>0.42</v>
      </c>
      <c r="K12" s="299"/>
      <c r="L12" s="301"/>
      <c r="M12" s="268">
        <f>K13+L13</f>
        <v>0</v>
      </c>
      <c r="N12" s="258">
        <f>J12*M12</f>
        <v>0</v>
      </c>
      <c r="O12" s="260">
        <f>E13+I13+N12</f>
        <v>0</v>
      </c>
    </row>
    <row r="13" spans="1:15" ht="15.75" thickBot="1" x14ac:dyDescent="0.3">
      <c r="A13" s="281"/>
      <c r="B13" s="16" t="s">
        <v>13</v>
      </c>
      <c r="C13" s="35">
        <v>2</v>
      </c>
      <c r="D13" s="36"/>
      <c r="E13" s="77">
        <f t="shared" si="0"/>
        <v>0</v>
      </c>
      <c r="F13" s="37" t="s">
        <v>12</v>
      </c>
      <c r="G13" s="38">
        <v>52</v>
      </c>
      <c r="H13" s="36"/>
      <c r="I13" s="77">
        <f t="shared" si="1"/>
        <v>0</v>
      </c>
      <c r="J13" s="263"/>
      <c r="K13" s="300"/>
      <c r="L13" s="302"/>
      <c r="M13" s="269"/>
      <c r="N13" s="259"/>
      <c r="O13" s="261"/>
    </row>
    <row r="14" spans="1:15" ht="15.75" thickBot="1" x14ac:dyDescent="0.3">
      <c r="A14" s="275" t="s">
        <v>47</v>
      </c>
      <c r="B14" s="15" t="s">
        <v>2</v>
      </c>
      <c r="C14" s="25">
        <v>1</v>
      </c>
      <c r="D14" s="49"/>
      <c r="E14" s="75">
        <f t="shared" si="0"/>
        <v>0</v>
      </c>
      <c r="F14" s="27" t="s">
        <v>3</v>
      </c>
      <c r="G14" s="28">
        <v>104</v>
      </c>
      <c r="H14" s="26"/>
      <c r="I14" s="76">
        <f t="shared" si="1"/>
        <v>0</v>
      </c>
      <c r="J14" s="262">
        <v>2.0299999999999998</v>
      </c>
      <c r="K14" s="96"/>
      <c r="L14" s="128"/>
      <c r="M14" s="268">
        <f>K14+L14</f>
        <v>0</v>
      </c>
      <c r="N14" s="258">
        <f t="shared" ref="N14:N18" si="2">J14*M14</f>
        <v>0</v>
      </c>
      <c r="O14" s="260">
        <f>E14+E15+I14+I15+N14</f>
        <v>0</v>
      </c>
    </row>
    <row r="15" spans="1:15" ht="15.75" thickBot="1" x14ac:dyDescent="0.3">
      <c r="A15" s="281"/>
      <c r="B15" s="16" t="s">
        <v>13</v>
      </c>
      <c r="C15" s="35">
        <v>3</v>
      </c>
      <c r="D15" s="49"/>
      <c r="E15" s="75">
        <f t="shared" si="0"/>
        <v>0</v>
      </c>
      <c r="F15" s="37" t="s">
        <v>12</v>
      </c>
      <c r="G15" s="38">
        <v>52</v>
      </c>
      <c r="H15" s="36"/>
      <c r="I15" s="77">
        <f t="shared" si="1"/>
        <v>0</v>
      </c>
      <c r="J15" s="263"/>
      <c r="K15" s="97"/>
      <c r="L15" s="124"/>
      <c r="M15" s="269"/>
      <c r="N15" s="259"/>
      <c r="O15" s="261"/>
    </row>
    <row r="16" spans="1:15" x14ac:dyDescent="0.25">
      <c r="A16" s="275" t="s">
        <v>48</v>
      </c>
      <c r="B16" s="15" t="s">
        <v>2</v>
      </c>
      <c r="C16" s="25">
        <v>2</v>
      </c>
      <c r="D16" s="26"/>
      <c r="E16" s="76">
        <f t="shared" si="0"/>
        <v>0</v>
      </c>
      <c r="F16" s="27" t="s">
        <v>16</v>
      </c>
      <c r="G16" s="28">
        <v>36</v>
      </c>
      <c r="H16" s="26"/>
      <c r="I16" s="76">
        <f t="shared" si="1"/>
        <v>0</v>
      </c>
      <c r="J16" s="289">
        <v>4.3899999999999997</v>
      </c>
      <c r="K16" s="96"/>
      <c r="L16" s="128"/>
      <c r="M16" s="268">
        <f>K16+L16</f>
        <v>0</v>
      </c>
      <c r="N16" s="258">
        <f t="shared" si="2"/>
        <v>0</v>
      </c>
      <c r="O16" s="260">
        <f>E16+E17+I16+I17+N16</f>
        <v>0</v>
      </c>
    </row>
    <row r="17" spans="1:15" ht="15.75" thickBot="1" x14ac:dyDescent="0.3">
      <c r="A17" s="281"/>
      <c r="B17" s="16" t="s">
        <v>13</v>
      </c>
      <c r="C17" s="35">
        <v>3</v>
      </c>
      <c r="D17" s="36"/>
      <c r="E17" s="77">
        <f t="shared" si="0"/>
        <v>0</v>
      </c>
      <c r="F17" s="37" t="s">
        <v>15</v>
      </c>
      <c r="G17" s="38">
        <v>12</v>
      </c>
      <c r="H17" s="36"/>
      <c r="I17" s="77">
        <f t="shared" si="1"/>
        <v>0</v>
      </c>
      <c r="J17" s="290"/>
      <c r="K17" s="97"/>
      <c r="L17" s="124"/>
      <c r="M17" s="269"/>
      <c r="N17" s="259"/>
      <c r="O17" s="261"/>
    </row>
    <row r="18" spans="1:15" ht="15.75" thickBot="1" x14ac:dyDescent="0.3">
      <c r="A18" s="19" t="s">
        <v>40</v>
      </c>
      <c r="B18" s="20" t="s">
        <v>13</v>
      </c>
      <c r="C18" s="56">
        <v>3</v>
      </c>
      <c r="D18" s="49"/>
      <c r="E18" s="75">
        <f t="shared" si="0"/>
        <v>0</v>
      </c>
      <c r="F18" s="57" t="s">
        <v>15</v>
      </c>
      <c r="G18" s="61">
        <v>12</v>
      </c>
      <c r="H18" s="49"/>
      <c r="I18" s="75">
        <f t="shared" si="1"/>
        <v>0</v>
      </c>
      <c r="J18" s="98">
        <v>0.12</v>
      </c>
      <c r="K18" s="94"/>
      <c r="L18" s="127"/>
      <c r="M18" s="105">
        <f>K18+L18</f>
        <v>0</v>
      </c>
      <c r="N18" s="87">
        <f t="shared" si="2"/>
        <v>0</v>
      </c>
      <c r="O18" s="72">
        <f t="shared" ref="O18" si="3">E18+I18+N18</f>
        <v>0</v>
      </c>
    </row>
    <row r="19" spans="1:15" ht="33" customHeight="1" thickBot="1" x14ac:dyDescent="0.3">
      <c r="A19" s="2"/>
      <c r="C19" s="1"/>
      <c r="E19" s="11"/>
      <c r="F19" s="11"/>
      <c r="I19" s="11"/>
      <c r="N19" s="88"/>
      <c r="O19" s="89">
        <f>SUM(O10:O18)</f>
        <v>0</v>
      </c>
    </row>
    <row r="20" spans="1:15" ht="60.75" thickBot="1" x14ac:dyDescent="0.3">
      <c r="A20" s="192"/>
      <c r="B20" s="169" t="s">
        <v>21</v>
      </c>
      <c r="C20" s="193" t="s">
        <v>22</v>
      </c>
      <c r="D20" s="194" t="s">
        <v>28</v>
      </c>
      <c r="E20" s="194" t="s">
        <v>23</v>
      </c>
      <c r="F20" s="195" t="s">
        <v>24</v>
      </c>
      <c r="G20" s="194" t="s">
        <v>7</v>
      </c>
      <c r="H20" s="194" t="s">
        <v>25</v>
      </c>
      <c r="I20" s="194" t="s">
        <v>6</v>
      </c>
      <c r="J20" s="170" t="s">
        <v>5</v>
      </c>
      <c r="K20" s="191" t="s">
        <v>30</v>
      </c>
      <c r="L20" s="179" t="s">
        <v>26</v>
      </c>
      <c r="M20" s="180" t="s">
        <v>27</v>
      </c>
      <c r="N20" s="129"/>
    </row>
    <row r="21" spans="1:15" ht="30.75" thickBot="1" x14ac:dyDescent="0.3">
      <c r="A21" s="99" t="s">
        <v>33</v>
      </c>
      <c r="B21" s="20" t="s">
        <v>13</v>
      </c>
      <c r="C21" s="184">
        <v>15</v>
      </c>
      <c r="D21" s="199"/>
      <c r="E21" s="200"/>
      <c r="F21" s="61" t="s">
        <v>3</v>
      </c>
      <c r="G21" s="201">
        <v>104</v>
      </c>
      <c r="H21" s="202"/>
      <c r="I21" s="200">
        <f>C21*(G21*H21)</f>
        <v>0</v>
      </c>
      <c r="J21" s="98">
        <v>61.92</v>
      </c>
      <c r="K21" s="127"/>
      <c r="L21" s="203">
        <f>J21*K21</f>
        <v>0</v>
      </c>
      <c r="M21" s="67">
        <f>E21+I21+L21</f>
        <v>0</v>
      </c>
    </row>
    <row r="22" spans="1:15" ht="30.75" thickBot="1" x14ac:dyDescent="0.3">
      <c r="A22" s="144" t="s">
        <v>44</v>
      </c>
      <c r="B22" s="18" t="s">
        <v>34</v>
      </c>
      <c r="C22" s="145">
        <v>4</v>
      </c>
      <c r="D22" s="146"/>
      <c r="E22" s="65"/>
      <c r="F22" s="182" t="s">
        <v>16</v>
      </c>
      <c r="G22" s="147">
        <v>36</v>
      </c>
      <c r="H22" s="101"/>
      <c r="I22" s="65">
        <f>C22*(G22*H22)</f>
        <v>0</v>
      </c>
      <c r="J22" s="196">
        <v>0.57999999999999996</v>
      </c>
      <c r="K22" s="197"/>
      <c r="L22" s="198">
        <f>J22*K22</f>
        <v>0</v>
      </c>
      <c r="M22" s="89">
        <f>E22+I22+L22</f>
        <v>0</v>
      </c>
    </row>
    <row r="23" spans="1:15" ht="30" customHeight="1" thickBot="1" x14ac:dyDescent="0.3">
      <c r="A23" s="2"/>
      <c r="C23" s="1"/>
      <c r="I23" s="118"/>
      <c r="M23" s="89">
        <f>M21+M22</f>
        <v>0</v>
      </c>
    </row>
    <row r="24" spans="1:15" ht="47.25" customHeight="1" thickBot="1" x14ac:dyDescent="0.3">
      <c r="A24" s="23"/>
      <c r="B24" s="191" t="s">
        <v>21</v>
      </c>
      <c r="C24" s="193" t="s">
        <v>22</v>
      </c>
      <c r="D24" s="194" t="s">
        <v>28</v>
      </c>
      <c r="E24" s="194" t="s">
        <v>23</v>
      </c>
      <c r="I24" s="118"/>
      <c r="M24" s="253"/>
    </row>
    <row r="25" spans="1:15" ht="17.45" customHeight="1" x14ac:dyDescent="0.25">
      <c r="A25" s="255" t="s">
        <v>81</v>
      </c>
      <c r="B25" s="15" t="s">
        <v>18</v>
      </c>
      <c r="C25" s="152">
        <v>1</v>
      </c>
      <c r="D25" s="246"/>
      <c r="E25" s="76">
        <f>D25*12</f>
        <v>0</v>
      </c>
      <c r="I25" s="118"/>
      <c r="M25" s="253"/>
    </row>
    <row r="26" spans="1:15" ht="17.45" customHeight="1" x14ac:dyDescent="0.25">
      <c r="A26" s="256"/>
      <c r="B26" s="3" t="s">
        <v>1</v>
      </c>
      <c r="C26" s="245">
        <v>1</v>
      </c>
      <c r="D26" s="247"/>
      <c r="E26" s="79">
        <f>D26*12</f>
        <v>0</v>
      </c>
      <c r="I26" s="118"/>
      <c r="M26" s="253"/>
    </row>
    <row r="27" spans="1:15" ht="17.45" customHeight="1" x14ac:dyDescent="0.25">
      <c r="A27" s="256"/>
      <c r="B27" s="3" t="s">
        <v>14</v>
      </c>
      <c r="C27" s="245">
        <v>1</v>
      </c>
      <c r="D27" s="247"/>
      <c r="E27" s="79">
        <f t="shared" ref="E27:E28" si="4">D27*12</f>
        <v>0</v>
      </c>
      <c r="I27" s="118"/>
      <c r="M27" s="253"/>
    </row>
    <row r="28" spans="1:15" ht="17.45" customHeight="1" thickBot="1" x14ac:dyDescent="0.3">
      <c r="A28" s="257"/>
      <c r="B28" s="16" t="s">
        <v>82</v>
      </c>
      <c r="C28" s="17">
        <v>1</v>
      </c>
      <c r="D28" s="248"/>
      <c r="E28" s="77">
        <f t="shared" si="4"/>
        <v>0</v>
      </c>
      <c r="I28" s="118"/>
      <c r="M28" s="253"/>
    </row>
    <row r="29" spans="1:15" ht="15.75" thickBot="1" x14ac:dyDescent="0.3"/>
    <row r="30" spans="1:15" ht="24.6" customHeight="1" thickBot="1" x14ac:dyDescent="0.3">
      <c r="A30" s="277" t="s">
        <v>0</v>
      </c>
      <c r="B30" s="278"/>
      <c r="C30" s="278"/>
      <c r="D30" s="278"/>
      <c r="E30" s="278"/>
      <c r="F30" s="278"/>
      <c r="G30" s="278"/>
      <c r="H30" s="279"/>
      <c r="I30" s="73">
        <f>O19+M23</f>
        <v>0</v>
      </c>
    </row>
  </sheetData>
  <mergeCells count="28">
    <mergeCell ref="L12:L13"/>
    <mergeCell ref="M12:M13"/>
    <mergeCell ref="N12:N13"/>
    <mergeCell ref="O12:O13"/>
    <mergeCell ref="A30:H30"/>
    <mergeCell ref="J14:J15"/>
    <mergeCell ref="M14:M15"/>
    <mergeCell ref="M16:M17"/>
    <mergeCell ref="N14:N15"/>
    <mergeCell ref="N16:N17"/>
    <mergeCell ref="A14:A15"/>
    <mergeCell ref="A16:A17"/>
    <mergeCell ref="A25:A28"/>
    <mergeCell ref="O14:O15"/>
    <mergeCell ref="O16:O17"/>
    <mergeCell ref="K12:K13"/>
    <mergeCell ref="A6:B6"/>
    <mergeCell ref="J16:J17"/>
    <mergeCell ref="A10:A11"/>
    <mergeCell ref="B10:B11"/>
    <mergeCell ref="J10:J11"/>
    <mergeCell ref="A12:A13"/>
    <mergeCell ref="J12:J13"/>
    <mergeCell ref="K10:K11"/>
    <mergeCell ref="L10:L11"/>
    <mergeCell ref="M10:M11"/>
    <mergeCell ref="N10:N11"/>
    <mergeCell ref="O10:O11"/>
  </mergeCells>
  <pageMargins left="0.7" right="0.7" top="0.78740157499999996" bottom="0.78740157499999996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28"/>
  <sheetViews>
    <sheetView zoomScaleNormal="100" workbookViewId="0"/>
  </sheetViews>
  <sheetFormatPr defaultRowHeight="15" x14ac:dyDescent="0.25"/>
  <cols>
    <col min="1" max="1" width="27.85546875" customWidth="1"/>
    <col min="2" max="2" width="16.5703125" customWidth="1"/>
    <col min="3" max="3" width="11.85546875" customWidth="1"/>
    <col min="4" max="4" width="18.28515625" customWidth="1"/>
    <col min="5" max="5" width="19.140625" customWidth="1"/>
    <col min="6" max="6" width="15" customWidth="1"/>
    <col min="7" max="7" width="15.28515625" customWidth="1"/>
    <col min="8" max="8" width="20.42578125" customWidth="1"/>
    <col min="9" max="9" width="20.28515625" customWidth="1"/>
    <col min="10" max="10" width="14.28515625" customWidth="1"/>
    <col min="11" max="12" width="17.42578125" customWidth="1"/>
    <col min="13" max="13" width="15.28515625" customWidth="1"/>
    <col min="14" max="14" width="15.5703125" customWidth="1"/>
    <col min="15" max="15" width="16" customWidth="1"/>
  </cols>
  <sheetData>
    <row r="1" spans="1:15" ht="24.75" customHeight="1" x14ac:dyDescent="0.3">
      <c r="A1" s="22" t="s">
        <v>86</v>
      </c>
      <c r="B1" s="4"/>
    </row>
    <row r="3" spans="1:15" ht="18.75" x14ac:dyDescent="0.3">
      <c r="A3" s="22" t="s">
        <v>69</v>
      </c>
      <c r="C3" s="1"/>
    </row>
    <row r="4" spans="1:15" x14ac:dyDescent="0.25">
      <c r="A4" t="s">
        <v>8</v>
      </c>
    </row>
    <row r="6" spans="1:15" ht="21" x14ac:dyDescent="0.35">
      <c r="A6" s="273" t="s">
        <v>20</v>
      </c>
      <c r="B6" s="274"/>
    </row>
    <row r="7" spans="1:15" x14ac:dyDescent="0.25">
      <c r="A7" s="2"/>
    </row>
    <row r="8" spans="1:15" ht="15.75" thickBot="1" x14ac:dyDescent="0.3"/>
    <row r="9" spans="1:15" ht="64.5" customHeight="1" thickBot="1" x14ac:dyDescent="0.3">
      <c r="A9" s="161"/>
      <c r="B9" s="231" t="s">
        <v>21</v>
      </c>
      <c r="C9" s="232" t="s">
        <v>22</v>
      </c>
      <c r="D9" s="183" t="s">
        <v>28</v>
      </c>
      <c r="E9" s="233" t="s">
        <v>23</v>
      </c>
      <c r="F9" s="234" t="s">
        <v>24</v>
      </c>
      <c r="G9" s="175" t="s">
        <v>7</v>
      </c>
      <c r="H9" s="183" t="s">
        <v>25</v>
      </c>
      <c r="I9" s="233" t="s">
        <v>6</v>
      </c>
      <c r="J9" s="235" t="s">
        <v>5</v>
      </c>
      <c r="K9" s="183" t="s">
        <v>29</v>
      </c>
      <c r="L9" s="9" t="s">
        <v>30</v>
      </c>
      <c r="M9" s="223" t="s">
        <v>31</v>
      </c>
      <c r="N9" s="236" t="s">
        <v>26</v>
      </c>
      <c r="O9" s="224" t="s">
        <v>27</v>
      </c>
    </row>
    <row r="10" spans="1:15" x14ac:dyDescent="0.25">
      <c r="A10" s="310" t="s">
        <v>73</v>
      </c>
      <c r="B10" s="15" t="s">
        <v>2</v>
      </c>
      <c r="C10" s="25">
        <v>15</v>
      </c>
      <c r="D10" s="26"/>
      <c r="E10" s="76">
        <f>12*(C10*D10)</f>
        <v>0</v>
      </c>
      <c r="F10" s="27" t="s">
        <v>3</v>
      </c>
      <c r="G10" s="28">
        <v>104</v>
      </c>
      <c r="H10" s="26"/>
      <c r="I10" s="76">
        <f>C10*(G10*H10)</f>
        <v>0</v>
      </c>
      <c r="J10" s="307">
        <v>132.04</v>
      </c>
      <c r="K10" s="295"/>
      <c r="L10" s="293"/>
      <c r="M10" s="268">
        <f>K10+L10</f>
        <v>0</v>
      </c>
      <c r="N10" s="258">
        <f>J10*M10</f>
        <v>0</v>
      </c>
      <c r="O10" s="260">
        <f>(SUM(E10:E11))+(SUM(I10:I12))+N10</f>
        <v>0</v>
      </c>
    </row>
    <row r="11" spans="1:15" ht="15.75" thickBot="1" x14ac:dyDescent="0.3">
      <c r="A11" s="311"/>
      <c r="B11" s="16" t="s">
        <v>1</v>
      </c>
      <c r="C11" s="35">
        <v>1</v>
      </c>
      <c r="D11" s="36"/>
      <c r="E11" s="77">
        <f t="shared" ref="E11:E18" si="0">12*(C11*D11)</f>
        <v>0</v>
      </c>
      <c r="F11" s="37" t="s">
        <v>12</v>
      </c>
      <c r="G11" s="38">
        <v>52</v>
      </c>
      <c r="H11" s="36"/>
      <c r="I11" s="77">
        <f t="shared" ref="I11:I18" si="1">C11*(G11*H11)</f>
        <v>0</v>
      </c>
      <c r="J11" s="308"/>
      <c r="K11" s="296"/>
      <c r="L11" s="294"/>
      <c r="M11" s="269"/>
      <c r="N11" s="259"/>
      <c r="O11" s="261"/>
    </row>
    <row r="12" spans="1:15" ht="15.75" thickBot="1" x14ac:dyDescent="0.3">
      <c r="A12" s="74" t="s">
        <v>74</v>
      </c>
      <c r="B12" s="20" t="s">
        <v>1</v>
      </c>
      <c r="C12" s="56">
        <v>3</v>
      </c>
      <c r="D12" s="49"/>
      <c r="E12" s="75">
        <f t="shared" si="0"/>
        <v>0</v>
      </c>
      <c r="F12" s="57" t="s">
        <v>12</v>
      </c>
      <c r="G12" s="61">
        <v>52</v>
      </c>
      <c r="H12" s="49"/>
      <c r="I12" s="75">
        <f t="shared" si="1"/>
        <v>0</v>
      </c>
      <c r="J12" s="69">
        <v>0.05</v>
      </c>
      <c r="K12" s="94"/>
      <c r="L12" s="112"/>
      <c r="M12" s="105">
        <f>K12+L12</f>
        <v>0</v>
      </c>
      <c r="N12" s="87">
        <f t="shared" ref="N12:N18" si="2">J12*M12</f>
        <v>0</v>
      </c>
      <c r="O12" s="72">
        <f t="shared" ref="O12:O18" si="3">E12+I12+N12</f>
        <v>0</v>
      </c>
    </row>
    <row r="13" spans="1:15" x14ac:dyDescent="0.25">
      <c r="A13" s="275" t="s">
        <v>75</v>
      </c>
      <c r="B13" s="15" t="s">
        <v>2</v>
      </c>
      <c r="C13" s="25">
        <v>7</v>
      </c>
      <c r="D13" s="26"/>
      <c r="E13" s="76">
        <f t="shared" si="0"/>
        <v>0</v>
      </c>
      <c r="F13" s="27" t="s">
        <v>3</v>
      </c>
      <c r="G13" s="28">
        <v>104</v>
      </c>
      <c r="H13" s="26"/>
      <c r="I13" s="76">
        <f t="shared" si="1"/>
        <v>0</v>
      </c>
      <c r="J13" s="307">
        <v>2.79</v>
      </c>
      <c r="K13" s="295"/>
      <c r="L13" s="293"/>
      <c r="M13" s="268">
        <f>K13+L13</f>
        <v>0</v>
      </c>
      <c r="N13" s="258">
        <f t="shared" si="2"/>
        <v>0</v>
      </c>
      <c r="O13" s="260">
        <f>E13+E15+I13+I15+N13</f>
        <v>0</v>
      </c>
    </row>
    <row r="14" spans="1:15" x14ac:dyDescent="0.25">
      <c r="A14" s="276"/>
      <c r="B14" s="225" t="s">
        <v>1</v>
      </c>
      <c r="C14" s="226">
        <v>1</v>
      </c>
      <c r="D14" s="227"/>
      <c r="E14" s="228">
        <f t="shared" si="0"/>
        <v>0</v>
      </c>
      <c r="F14" s="229" t="s">
        <v>12</v>
      </c>
      <c r="G14" s="230">
        <v>52</v>
      </c>
      <c r="H14" s="227"/>
      <c r="I14" s="228">
        <f t="shared" si="1"/>
        <v>0</v>
      </c>
      <c r="J14" s="309"/>
      <c r="K14" s="305"/>
      <c r="L14" s="306"/>
      <c r="M14" s="272"/>
      <c r="N14" s="270"/>
      <c r="O14" s="271"/>
    </row>
    <row r="15" spans="1:15" ht="15.75" thickBot="1" x14ac:dyDescent="0.3">
      <c r="A15" s="281"/>
      <c r="B15" s="16" t="s">
        <v>1</v>
      </c>
      <c r="C15" s="35">
        <v>2</v>
      </c>
      <c r="D15" s="36"/>
      <c r="E15" s="77">
        <f t="shared" si="0"/>
        <v>0</v>
      </c>
      <c r="F15" s="37" t="s">
        <v>3</v>
      </c>
      <c r="G15" s="38">
        <v>104</v>
      </c>
      <c r="H15" s="36"/>
      <c r="I15" s="77">
        <f t="shared" si="1"/>
        <v>0</v>
      </c>
      <c r="J15" s="308"/>
      <c r="K15" s="296"/>
      <c r="L15" s="294"/>
      <c r="M15" s="269"/>
      <c r="N15" s="259"/>
      <c r="O15" s="261"/>
    </row>
    <row r="16" spans="1:15" x14ac:dyDescent="0.25">
      <c r="A16" s="275" t="s">
        <v>76</v>
      </c>
      <c r="B16" s="15" t="s">
        <v>14</v>
      </c>
      <c r="C16" s="25">
        <v>1</v>
      </c>
      <c r="D16" s="26"/>
      <c r="E16" s="76">
        <f t="shared" si="0"/>
        <v>0</v>
      </c>
      <c r="F16" s="27" t="s">
        <v>61</v>
      </c>
      <c r="G16" s="28">
        <v>4</v>
      </c>
      <c r="H16" s="26"/>
      <c r="I16" s="76">
        <f t="shared" si="1"/>
        <v>0</v>
      </c>
      <c r="J16" s="262">
        <v>0.68</v>
      </c>
      <c r="K16" s="295"/>
      <c r="L16" s="297"/>
      <c r="M16" s="268">
        <f>K17+L17</f>
        <v>0</v>
      </c>
      <c r="N16" s="258">
        <f>J16*M16</f>
        <v>0</v>
      </c>
      <c r="O16" s="260">
        <f>E17+I17+N16</f>
        <v>0</v>
      </c>
    </row>
    <row r="17" spans="1:15" ht="15.75" thickBot="1" x14ac:dyDescent="0.3">
      <c r="A17" s="281"/>
      <c r="B17" s="16" t="s">
        <v>1</v>
      </c>
      <c r="C17" s="35">
        <v>3</v>
      </c>
      <c r="D17" s="36"/>
      <c r="E17" s="77">
        <f t="shared" si="0"/>
        <v>0</v>
      </c>
      <c r="F17" s="37" t="s">
        <v>12</v>
      </c>
      <c r="G17" s="38">
        <v>52</v>
      </c>
      <c r="H17" s="36"/>
      <c r="I17" s="77">
        <f t="shared" si="1"/>
        <v>0</v>
      </c>
      <c r="J17" s="263"/>
      <c r="K17" s="296"/>
      <c r="L17" s="298"/>
      <c r="M17" s="269"/>
      <c r="N17" s="259"/>
      <c r="O17" s="261"/>
    </row>
    <row r="18" spans="1:15" ht="15.75" thickBot="1" x14ac:dyDescent="0.3">
      <c r="A18" s="99" t="s">
        <v>40</v>
      </c>
      <c r="B18" s="20" t="s">
        <v>1</v>
      </c>
      <c r="C18" s="56">
        <v>2</v>
      </c>
      <c r="D18" s="49"/>
      <c r="E18" s="75">
        <f t="shared" si="0"/>
        <v>0</v>
      </c>
      <c r="F18" s="57" t="s">
        <v>15</v>
      </c>
      <c r="G18" s="61">
        <v>12</v>
      </c>
      <c r="H18" s="49"/>
      <c r="I18" s="75">
        <f t="shared" si="1"/>
        <v>0</v>
      </c>
      <c r="J18" s="69">
        <v>0.05</v>
      </c>
      <c r="K18" s="94"/>
      <c r="L18" s="112"/>
      <c r="M18" s="105">
        <f>K18+L18</f>
        <v>0</v>
      </c>
      <c r="N18" s="87">
        <f t="shared" si="2"/>
        <v>0</v>
      </c>
      <c r="O18" s="72">
        <f t="shared" si="3"/>
        <v>0</v>
      </c>
    </row>
    <row r="19" spans="1:15" ht="33" customHeight="1" thickBot="1" x14ac:dyDescent="0.3">
      <c r="A19" s="2"/>
      <c r="C19" s="1"/>
      <c r="E19" s="11"/>
      <c r="F19" s="11"/>
      <c r="I19" s="11"/>
      <c r="N19" s="88"/>
      <c r="O19" s="89">
        <f>SUM(O10:O18)</f>
        <v>0</v>
      </c>
    </row>
    <row r="20" spans="1:15" ht="60.75" thickBot="1" x14ac:dyDescent="0.3">
      <c r="A20" s="23"/>
      <c r="B20" s="175" t="s">
        <v>21</v>
      </c>
      <c r="C20" s="5" t="s">
        <v>22</v>
      </c>
      <c r="D20" s="7" t="s">
        <v>28</v>
      </c>
      <c r="E20" s="7" t="s">
        <v>23</v>
      </c>
      <c r="F20" s="6" t="s">
        <v>24</v>
      </c>
      <c r="G20" s="7" t="s">
        <v>7</v>
      </c>
      <c r="H20" s="7" t="s">
        <v>25</v>
      </c>
      <c r="I20" s="7" t="s">
        <v>6</v>
      </c>
      <c r="J20" s="189" t="s">
        <v>5</v>
      </c>
      <c r="K20" s="8" t="s">
        <v>30</v>
      </c>
      <c r="L20" s="223" t="s">
        <v>26</v>
      </c>
      <c r="M20" s="224" t="s">
        <v>27</v>
      </c>
    </row>
    <row r="21" spans="1:15" ht="30" x14ac:dyDescent="0.25">
      <c r="A21" s="24" t="s">
        <v>33</v>
      </c>
      <c r="B21" s="13" t="s">
        <v>13</v>
      </c>
      <c r="C21" s="40">
        <v>7</v>
      </c>
      <c r="D21" s="10"/>
      <c r="E21" s="78">
        <f>12*(C21*D21)</f>
        <v>0</v>
      </c>
      <c r="F21" s="70" t="s">
        <v>10</v>
      </c>
      <c r="G21" s="131">
        <v>157</v>
      </c>
      <c r="H21" s="10"/>
      <c r="I21" s="78">
        <f>C21*(G22*H22)</f>
        <v>0</v>
      </c>
      <c r="J21" s="113">
        <v>62.4</v>
      </c>
      <c r="K21" s="150"/>
      <c r="L21" s="135">
        <f>J21*K21</f>
        <v>0</v>
      </c>
      <c r="M21" s="162">
        <f>E21+I21+L21</f>
        <v>0</v>
      </c>
    </row>
    <row r="22" spans="1:15" ht="30.75" thickBot="1" x14ac:dyDescent="0.3">
      <c r="A22" s="100" t="s">
        <v>55</v>
      </c>
      <c r="B22" s="16" t="s">
        <v>34</v>
      </c>
      <c r="C22" s="35">
        <v>2</v>
      </c>
      <c r="D22" s="64"/>
      <c r="E22" s="65">
        <f>12*(C22*D22)</f>
        <v>0</v>
      </c>
      <c r="F22" s="71" t="s">
        <v>64</v>
      </c>
      <c r="G22" s="132">
        <v>2</v>
      </c>
      <c r="H22" s="101"/>
      <c r="I22" s="65">
        <f>C22*(G23*H23)</f>
        <v>0</v>
      </c>
      <c r="J22" s="114">
        <v>0.01</v>
      </c>
      <c r="K22" s="140"/>
      <c r="L22" s="136">
        <f>J22*K22</f>
        <v>0</v>
      </c>
      <c r="M22" s="104">
        <f>E22+I22+L22</f>
        <v>0</v>
      </c>
    </row>
    <row r="23" spans="1:15" ht="26.45" customHeight="1" thickBot="1" x14ac:dyDescent="0.3">
      <c r="A23" s="2"/>
      <c r="C23" s="1"/>
      <c r="I23" s="133"/>
      <c r="M23" s="52">
        <f>M21+M22</f>
        <v>0</v>
      </c>
    </row>
    <row r="24" spans="1:15" ht="51" customHeight="1" thickBot="1" x14ac:dyDescent="0.3">
      <c r="A24" s="23"/>
      <c r="B24" s="191" t="s">
        <v>21</v>
      </c>
      <c r="C24" s="193" t="s">
        <v>22</v>
      </c>
      <c r="D24" s="194" t="s">
        <v>28</v>
      </c>
      <c r="E24" s="194" t="s">
        <v>23</v>
      </c>
      <c r="I24" s="133"/>
      <c r="M24" s="242"/>
    </row>
    <row r="25" spans="1:15" ht="18.600000000000001" customHeight="1" x14ac:dyDescent="0.25">
      <c r="A25" s="255" t="s">
        <v>81</v>
      </c>
      <c r="B25" s="15" t="s">
        <v>18</v>
      </c>
      <c r="C25" s="152">
        <v>1</v>
      </c>
      <c r="D25" s="246"/>
      <c r="E25" s="76">
        <f>D25*12</f>
        <v>0</v>
      </c>
      <c r="I25" s="133"/>
      <c r="M25" s="242"/>
    </row>
    <row r="26" spans="1:15" ht="18.600000000000001" customHeight="1" thickBot="1" x14ac:dyDescent="0.3">
      <c r="A26" s="257"/>
      <c r="B26" s="16" t="s">
        <v>82</v>
      </c>
      <c r="C26" s="17">
        <v>1</v>
      </c>
      <c r="D26" s="248"/>
      <c r="E26" s="77">
        <f t="shared" ref="E26" si="4">D26*12</f>
        <v>0</v>
      </c>
      <c r="I26" s="133"/>
      <c r="M26" s="242"/>
    </row>
    <row r="27" spans="1:15" ht="15.75" thickBot="1" x14ac:dyDescent="0.3"/>
    <row r="28" spans="1:15" ht="24.6" customHeight="1" thickBot="1" x14ac:dyDescent="0.3">
      <c r="A28" s="277" t="s">
        <v>0</v>
      </c>
      <c r="B28" s="278"/>
      <c r="C28" s="278"/>
      <c r="D28" s="278"/>
      <c r="E28" s="278"/>
      <c r="F28" s="278"/>
      <c r="G28" s="278"/>
      <c r="H28" s="278"/>
      <c r="I28" s="68">
        <f>O19+M23</f>
        <v>0</v>
      </c>
    </row>
  </sheetData>
  <mergeCells count="24">
    <mergeCell ref="K16:K17"/>
    <mergeCell ref="L16:L17"/>
    <mergeCell ref="M16:M17"/>
    <mergeCell ref="N16:N17"/>
    <mergeCell ref="O16:O17"/>
    <mergeCell ref="M10:M11"/>
    <mergeCell ref="M13:M15"/>
    <mergeCell ref="N10:N11"/>
    <mergeCell ref="N13:N15"/>
    <mergeCell ref="O10:O11"/>
    <mergeCell ref="O13:O15"/>
    <mergeCell ref="A6:B6"/>
    <mergeCell ref="J13:J15"/>
    <mergeCell ref="A28:H28"/>
    <mergeCell ref="A10:A11"/>
    <mergeCell ref="A13:A15"/>
    <mergeCell ref="A16:A17"/>
    <mergeCell ref="J16:J17"/>
    <mergeCell ref="A25:A26"/>
    <mergeCell ref="K10:K11"/>
    <mergeCell ref="L10:L11"/>
    <mergeCell ref="K13:K15"/>
    <mergeCell ref="L13:L15"/>
    <mergeCell ref="J10:J11"/>
  </mergeCells>
  <pageMargins left="0.31496062992125984" right="0.31496062992125984" top="0.59055118110236227" bottom="0.39370078740157483" header="0.31496062992125984" footer="0.31496062992125984"/>
  <pageSetup paperSize="9" scale="48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9"/>
  <sheetViews>
    <sheetView zoomScaleNormal="100" workbookViewId="0"/>
  </sheetViews>
  <sheetFormatPr defaultRowHeight="15" x14ac:dyDescent="0.25"/>
  <cols>
    <col min="1" max="1" width="27.85546875" customWidth="1"/>
    <col min="2" max="2" width="16.7109375" customWidth="1"/>
    <col min="3" max="3" width="12.140625" customWidth="1"/>
    <col min="4" max="4" width="18.28515625" customWidth="1"/>
    <col min="5" max="5" width="19.140625" customWidth="1"/>
    <col min="6" max="6" width="13.7109375" customWidth="1"/>
    <col min="7" max="7" width="15" customWidth="1"/>
    <col min="8" max="8" width="20.42578125" customWidth="1"/>
    <col min="9" max="9" width="20.28515625" customWidth="1"/>
    <col min="10" max="10" width="14.85546875" customWidth="1"/>
    <col min="11" max="12" width="17.42578125" customWidth="1"/>
    <col min="13" max="15" width="15.7109375" customWidth="1"/>
  </cols>
  <sheetData>
    <row r="1" spans="1:15" ht="24.75" customHeight="1" x14ac:dyDescent="0.3">
      <c r="A1" s="22" t="s">
        <v>87</v>
      </c>
      <c r="B1" s="4"/>
    </row>
    <row r="3" spans="1:15" ht="18.75" x14ac:dyDescent="0.3">
      <c r="A3" s="22" t="s">
        <v>17</v>
      </c>
      <c r="C3" s="1"/>
    </row>
    <row r="4" spans="1:15" x14ac:dyDescent="0.25">
      <c r="A4" t="s">
        <v>8</v>
      </c>
    </row>
    <row r="6" spans="1:15" ht="21" x14ac:dyDescent="0.35">
      <c r="A6" s="273" t="s">
        <v>20</v>
      </c>
      <c r="B6" s="274"/>
    </row>
    <row r="7" spans="1:15" x14ac:dyDescent="0.25">
      <c r="A7" s="2"/>
    </row>
    <row r="8" spans="1:15" ht="15.75" thickBot="1" x14ac:dyDescent="0.3"/>
    <row r="9" spans="1:15" ht="63" customHeight="1" thickBot="1" x14ac:dyDescent="0.3">
      <c r="A9" s="125"/>
      <c r="B9" s="164" t="s">
        <v>21</v>
      </c>
      <c r="C9" s="165" t="s">
        <v>22</v>
      </c>
      <c r="D9" s="166" t="s">
        <v>28</v>
      </c>
      <c r="E9" s="167" t="s">
        <v>23</v>
      </c>
      <c r="F9" s="168" t="s">
        <v>24</v>
      </c>
      <c r="G9" s="169" t="s">
        <v>7</v>
      </c>
      <c r="H9" s="166" t="s">
        <v>25</v>
      </c>
      <c r="I9" s="167" t="s">
        <v>6</v>
      </c>
      <c r="J9" s="222" t="s">
        <v>5</v>
      </c>
      <c r="K9" s="183" t="s">
        <v>29</v>
      </c>
      <c r="L9" s="9" t="s">
        <v>30</v>
      </c>
      <c r="M9" s="172" t="s">
        <v>31</v>
      </c>
      <c r="N9" s="173" t="s">
        <v>26</v>
      </c>
      <c r="O9" s="174" t="s">
        <v>27</v>
      </c>
    </row>
    <row r="10" spans="1:15" x14ac:dyDescent="0.25">
      <c r="A10" s="275" t="s">
        <v>49</v>
      </c>
      <c r="B10" s="15" t="s">
        <v>2</v>
      </c>
      <c r="C10" s="25">
        <v>10</v>
      </c>
      <c r="D10" s="26"/>
      <c r="E10" s="76">
        <f>12*(C10*D10)</f>
        <v>0</v>
      </c>
      <c r="F10" s="27" t="s">
        <v>9</v>
      </c>
      <c r="G10" s="28">
        <v>260</v>
      </c>
      <c r="H10" s="26"/>
      <c r="I10" s="76">
        <f>C10*(G10*H10)</f>
        <v>0</v>
      </c>
      <c r="J10" s="307">
        <v>125.38</v>
      </c>
      <c r="K10" s="295"/>
      <c r="L10" s="297"/>
      <c r="M10" s="268">
        <f>K10+L10</f>
        <v>0</v>
      </c>
      <c r="N10" s="258">
        <f>J10*M10</f>
        <v>0</v>
      </c>
      <c r="O10" s="260">
        <f>E10+E11+I10+I11+N10</f>
        <v>0</v>
      </c>
    </row>
    <row r="11" spans="1:15" ht="15.75" thickBot="1" x14ac:dyDescent="0.3">
      <c r="A11" s="281"/>
      <c r="B11" s="16" t="s">
        <v>1</v>
      </c>
      <c r="C11" s="35">
        <v>1</v>
      </c>
      <c r="D11" s="36"/>
      <c r="E11" s="77">
        <f t="shared" ref="E11:E18" si="0">12*(C11*D11)</f>
        <v>0</v>
      </c>
      <c r="F11" s="37" t="s">
        <v>12</v>
      </c>
      <c r="G11" s="38">
        <v>52</v>
      </c>
      <c r="H11" s="36"/>
      <c r="I11" s="77">
        <f t="shared" ref="I11:I18" si="1">C11*(G11*H11)</f>
        <v>0</v>
      </c>
      <c r="J11" s="308"/>
      <c r="K11" s="305"/>
      <c r="L11" s="312"/>
      <c r="M11" s="269"/>
      <c r="N11" s="259"/>
      <c r="O11" s="261"/>
    </row>
    <row r="12" spans="1:15" x14ac:dyDescent="0.25">
      <c r="A12" s="275" t="s">
        <v>42</v>
      </c>
      <c r="B12" s="15" t="s">
        <v>2</v>
      </c>
      <c r="C12" s="25">
        <v>5</v>
      </c>
      <c r="D12" s="26"/>
      <c r="E12" s="76">
        <f t="shared" si="0"/>
        <v>0</v>
      </c>
      <c r="F12" s="27" t="s">
        <v>10</v>
      </c>
      <c r="G12" s="28">
        <v>156</v>
      </c>
      <c r="H12" s="26"/>
      <c r="I12" s="76">
        <f t="shared" si="1"/>
        <v>0</v>
      </c>
      <c r="J12" s="307">
        <v>4.12</v>
      </c>
      <c r="K12" s="295"/>
      <c r="L12" s="297"/>
      <c r="M12" s="268">
        <f>K12+L12</f>
        <v>0</v>
      </c>
      <c r="N12" s="258">
        <f t="shared" ref="N12:N18" si="2">J12*M12</f>
        <v>0</v>
      </c>
      <c r="O12" s="260">
        <f>E12+E13+I12+I13+N12</f>
        <v>0</v>
      </c>
    </row>
    <row r="13" spans="1:15" ht="15.75" thickBot="1" x14ac:dyDescent="0.3">
      <c r="A13" s="281"/>
      <c r="B13" s="16" t="s">
        <v>1</v>
      </c>
      <c r="C13" s="35">
        <v>3</v>
      </c>
      <c r="D13" s="36"/>
      <c r="E13" s="77">
        <f t="shared" si="0"/>
        <v>0</v>
      </c>
      <c r="F13" s="37" t="s">
        <v>12</v>
      </c>
      <c r="G13" s="38">
        <v>52</v>
      </c>
      <c r="H13" s="36"/>
      <c r="I13" s="77">
        <f t="shared" si="1"/>
        <v>0</v>
      </c>
      <c r="J13" s="308"/>
      <c r="K13" s="296"/>
      <c r="L13" s="298"/>
      <c r="M13" s="269"/>
      <c r="N13" s="259"/>
      <c r="O13" s="261"/>
    </row>
    <row r="14" spans="1:15" x14ac:dyDescent="0.25">
      <c r="A14" s="275" t="s">
        <v>50</v>
      </c>
      <c r="B14" s="15" t="s">
        <v>2</v>
      </c>
      <c r="C14" s="25">
        <v>5</v>
      </c>
      <c r="D14" s="26"/>
      <c r="E14" s="76">
        <f t="shared" si="0"/>
        <v>0</v>
      </c>
      <c r="F14" s="27" t="s">
        <v>10</v>
      </c>
      <c r="G14" s="28">
        <v>156</v>
      </c>
      <c r="H14" s="26"/>
      <c r="I14" s="76">
        <f t="shared" si="1"/>
        <v>0</v>
      </c>
      <c r="J14" s="307">
        <v>8.1199999999999992</v>
      </c>
      <c r="K14" s="305"/>
      <c r="L14" s="312"/>
      <c r="M14" s="268">
        <f>K14+L14</f>
        <v>0</v>
      </c>
      <c r="N14" s="258">
        <f t="shared" si="2"/>
        <v>0</v>
      </c>
      <c r="O14" s="260">
        <f>E14+E15+I14+I15+N14</f>
        <v>0</v>
      </c>
    </row>
    <row r="15" spans="1:15" ht="15.75" thickBot="1" x14ac:dyDescent="0.3">
      <c r="A15" s="281"/>
      <c r="B15" s="16" t="s">
        <v>1</v>
      </c>
      <c r="C15" s="35">
        <v>3</v>
      </c>
      <c r="D15" s="36"/>
      <c r="E15" s="77">
        <f t="shared" si="0"/>
        <v>0</v>
      </c>
      <c r="F15" s="37" t="s">
        <v>12</v>
      </c>
      <c r="G15" s="38">
        <v>52</v>
      </c>
      <c r="H15" s="36"/>
      <c r="I15" s="77">
        <f t="shared" si="1"/>
        <v>0</v>
      </c>
      <c r="J15" s="308"/>
      <c r="K15" s="305"/>
      <c r="L15" s="312"/>
      <c r="M15" s="269"/>
      <c r="N15" s="259"/>
      <c r="O15" s="261"/>
    </row>
    <row r="16" spans="1:15" x14ac:dyDescent="0.25">
      <c r="A16" s="275" t="s">
        <v>51</v>
      </c>
      <c r="B16" s="15" t="s">
        <v>2</v>
      </c>
      <c r="C16" s="25">
        <v>1</v>
      </c>
      <c r="D16" s="26"/>
      <c r="E16" s="76">
        <f t="shared" si="0"/>
        <v>0</v>
      </c>
      <c r="F16" s="27" t="s">
        <v>15</v>
      </c>
      <c r="G16" s="28">
        <v>12</v>
      </c>
      <c r="H16" s="26"/>
      <c r="I16" s="76">
        <f t="shared" si="1"/>
        <v>0</v>
      </c>
      <c r="J16" s="307">
        <v>2.69</v>
      </c>
      <c r="K16" s="295"/>
      <c r="L16" s="297"/>
      <c r="M16" s="268">
        <f>K16+L16</f>
        <v>0</v>
      </c>
      <c r="N16" s="258">
        <f t="shared" si="2"/>
        <v>0</v>
      </c>
      <c r="O16" s="260">
        <f>E16+E17+I16+I17+N16</f>
        <v>0</v>
      </c>
    </row>
    <row r="17" spans="1:15" ht="15.75" thickBot="1" x14ac:dyDescent="0.3">
      <c r="A17" s="281"/>
      <c r="B17" s="16" t="s">
        <v>1</v>
      </c>
      <c r="C17" s="35">
        <v>3</v>
      </c>
      <c r="D17" s="36"/>
      <c r="E17" s="77">
        <f t="shared" si="0"/>
        <v>0</v>
      </c>
      <c r="F17" s="37" t="s">
        <v>61</v>
      </c>
      <c r="G17" s="38">
        <v>4</v>
      </c>
      <c r="H17" s="36"/>
      <c r="I17" s="77">
        <f t="shared" si="1"/>
        <v>0</v>
      </c>
      <c r="J17" s="308"/>
      <c r="K17" s="296"/>
      <c r="L17" s="298"/>
      <c r="M17" s="269"/>
      <c r="N17" s="259"/>
      <c r="O17" s="261"/>
    </row>
    <row r="18" spans="1:15" ht="15.75" thickBot="1" x14ac:dyDescent="0.3">
      <c r="A18" s="19" t="s">
        <v>40</v>
      </c>
      <c r="B18" s="20" t="s">
        <v>1</v>
      </c>
      <c r="C18" s="56">
        <v>3</v>
      </c>
      <c r="D18" s="49"/>
      <c r="E18" s="75">
        <f t="shared" si="0"/>
        <v>0</v>
      </c>
      <c r="F18" s="57" t="s">
        <v>15</v>
      </c>
      <c r="G18" s="61">
        <v>12</v>
      </c>
      <c r="H18" s="49"/>
      <c r="I18" s="75">
        <f t="shared" si="1"/>
        <v>0</v>
      </c>
      <c r="J18" s="69">
        <v>0.09</v>
      </c>
      <c r="K18" s="97"/>
      <c r="L18" s="111"/>
      <c r="M18" s="105">
        <f>K18+L18</f>
        <v>0</v>
      </c>
      <c r="N18" s="87">
        <f t="shared" si="2"/>
        <v>0</v>
      </c>
      <c r="O18" s="72">
        <f t="shared" ref="O18" si="3">E18+I18+N18</f>
        <v>0</v>
      </c>
    </row>
    <row r="19" spans="1:15" ht="33" customHeight="1" thickBot="1" x14ac:dyDescent="0.3">
      <c r="A19" s="2"/>
      <c r="C19" s="1"/>
      <c r="E19" s="11"/>
      <c r="F19" s="11"/>
      <c r="I19" s="11"/>
      <c r="N19" s="88"/>
      <c r="O19" s="89">
        <f>SUM(O10:O18)</f>
        <v>0</v>
      </c>
    </row>
    <row r="20" spans="1:15" ht="60.75" thickBot="1" x14ac:dyDescent="0.3">
      <c r="A20" s="23"/>
      <c r="B20" s="175" t="s">
        <v>21</v>
      </c>
      <c r="C20" s="5" t="s">
        <v>22</v>
      </c>
      <c r="D20" s="7" t="s">
        <v>28</v>
      </c>
      <c r="E20" s="7" t="s">
        <v>23</v>
      </c>
      <c r="F20" s="6" t="s">
        <v>24</v>
      </c>
      <c r="G20" s="7" t="s">
        <v>7</v>
      </c>
      <c r="H20" s="7" t="s">
        <v>25</v>
      </c>
      <c r="I20" s="7" t="s">
        <v>6</v>
      </c>
      <c r="J20" s="189" t="s">
        <v>5</v>
      </c>
      <c r="K20" s="8" t="s">
        <v>30</v>
      </c>
      <c r="L20" s="223" t="s">
        <v>26</v>
      </c>
      <c r="M20" s="224" t="s">
        <v>27</v>
      </c>
    </row>
    <row r="21" spans="1:15" ht="30" x14ac:dyDescent="0.25">
      <c r="A21" s="24" t="s">
        <v>33</v>
      </c>
      <c r="B21" s="13" t="s">
        <v>13</v>
      </c>
      <c r="C21" s="14">
        <v>18</v>
      </c>
      <c r="D21" s="82"/>
      <c r="E21" s="78">
        <f>12*(C21*D21)</f>
        <v>0</v>
      </c>
      <c r="F21" s="43" t="s">
        <v>10</v>
      </c>
      <c r="G21" s="131">
        <v>156</v>
      </c>
      <c r="H21" s="10"/>
      <c r="I21" s="78">
        <f>C21*(G21*H21)</f>
        <v>0</v>
      </c>
      <c r="J21" s="62">
        <v>4.8099999999999996</v>
      </c>
      <c r="K21" s="137"/>
      <c r="L21" s="139">
        <f>J21*K21</f>
        <v>0</v>
      </c>
      <c r="M21" s="141">
        <f>E21+I21+L21</f>
        <v>0</v>
      </c>
    </row>
    <row r="22" spans="1:15" ht="30.75" thickBot="1" x14ac:dyDescent="0.3">
      <c r="A22" s="100" t="s">
        <v>56</v>
      </c>
      <c r="B22" s="16" t="s">
        <v>34</v>
      </c>
      <c r="C22" s="17">
        <v>2</v>
      </c>
      <c r="D22" s="130"/>
      <c r="E22" s="65">
        <f>12*(C22*D22)</f>
        <v>0</v>
      </c>
      <c r="F22" s="38" t="s">
        <v>64</v>
      </c>
      <c r="G22" s="132">
        <v>2</v>
      </c>
      <c r="H22" s="101"/>
      <c r="I22" s="65">
        <f>C22*(G22*H22)</f>
        <v>0</v>
      </c>
      <c r="J22" s="63">
        <v>0.01</v>
      </c>
      <c r="K22" s="138"/>
      <c r="L22" s="103">
        <f>J22*K22</f>
        <v>0</v>
      </c>
      <c r="M22" s="95">
        <f>E22+I22+L22</f>
        <v>0</v>
      </c>
    </row>
    <row r="23" spans="1:15" ht="24.6" customHeight="1" thickBot="1" x14ac:dyDescent="0.3">
      <c r="A23" s="2"/>
      <c r="C23" s="1"/>
      <c r="I23" s="133"/>
      <c r="M23" s="142">
        <f>M21+M22</f>
        <v>0</v>
      </c>
    </row>
    <row r="24" spans="1:15" ht="44.45" customHeight="1" thickBot="1" x14ac:dyDescent="0.3">
      <c r="A24" s="23"/>
      <c r="B24" s="191" t="s">
        <v>21</v>
      </c>
      <c r="C24" s="193" t="s">
        <v>22</v>
      </c>
      <c r="D24" s="194" t="s">
        <v>28</v>
      </c>
      <c r="E24" s="194" t="s">
        <v>23</v>
      </c>
      <c r="I24" s="133"/>
      <c r="M24" s="254"/>
    </row>
    <row r="25" spans="1:15" ht="15.6" customHeight="1" x14ac:dyDescent="0.25">
      <c r="A25" s="255" t="s">
        <v>81</v>
      </c>
      <c r="B25" s="15" t="s">
        <v>18</v>
      </c>
      <c r="C25" s="152">
        <v>1</v>
      </c>
      <c r="D25" s="246"/>
      <c r="E25" s="76">
        <f>D25*12</f>
        <v>0</v>
      </c>
      <c r="I25" s="133"/>
      <c r="M25" s="254"/>
    </row>
    <row r="26" spans="1:15" ht="15.6" customHeight="1" x14ac:dyDescent="0.25">
      <c r="A26" s="256"/>
      <c r="B26" s="3" t="s">
        <v>14</v>
      </c>
      <c r="C26" s="245">
        <v>1</v>
      </c>
      <c r="D26" s="247"/>
      <c r="E26" s="79">
        <f>D26*12</f>
        <v>0</v>
      </c>
      <c r="I26" s="133"/>
      <c r="M26" s="254"/>
    </row>
    <row r="27" spans="1:15" ht="15.6" customHeight="1" thickBot="1" x14ac:dyDescent="0.3">
      <c r="A27" s="257"/>
      <c r="B27" s="16" t="s">
        <v>82</v>
      </c>
      <c r="C27" s="17">
        <v>1</v>
      </c>
      <c r="D27" s="248"/>
      <c r="E27" s="77">
        <f t="shared" ref="E27" si="4">D27*12</f>
        <v>0</v>
      </c>
      <c r="I27" s="133"/>
      <c r="M27" s="254"/>
    </row>
    <row r="28" spans="1:15" ht="15.75" thickBot="1" x14ac:dyDescent="0.3"/>
    <row r="29" spans="1:15" ht="24.6" customHeight="1" thickBot="1" x14ac:dyDescent="0.3">
      <c r="A29" s="277" t="s">
        <v>0</v>
      </c>
      <c r="B29" s="278"/>
      <c r="C29" s="278"/>
      <c r="D29" s="278"/>
      <c r="E29" s="278"/>
      <c r="F29" s="278"/>
      <c r="G29" s="278"/>
      <c r="H29" s="278"/>
      <c r="I29" s="68">
        <f>O19+M23</f>
        <v>0</v>
      </c>
    </row>
  </sheetData>
  <mergeCells count="31">
    <mergeCell ref="O10:O11"/>
    <mergeCell ref="O12:O13"/>
    <mergeCell ref="O14:O15"/>
    <mergeCell ref="O16:O17"/>
    <mergeCell ref="M10:M11"/>
    <mergeCell ref="M12:M13"/>
    <mergeCell ref="M14:M15"/>
    <mergeCell ref="M16:M17"/>
    <mergeCell ref="N10:N11"/>
    <mergeCell ref="N12:N13"/>
    <mergeCell ref="N14:N15"/>
    <mergeCell ref="N16:N17"/>
    <mergeCell ref="A29:H29"/>
    <mergeCell ref="A10:A11"/>
    <mergeCell ref="A12:A13"/>
    <mergeCell ref="A14:A15"/>
    <mergeCell ref="A16:A17"/>
    <mergeCell ref="A25:A27"/>
    <mergeCell ref="A6:B6"/>
    <mergeCell ref="J10:J11"/>
    <mergeCell ref="J12:J13"/>
    <mergeCell ref="J14:J15"/>
    <mergeCell ref="J16:J17"/>
    <mergeCell ref="K16:K17"/>
    <mergeCell ref="L16:L17"/>
    <mergeCell ref="K10:K11"/>
    <mergeCell ref="L10:L11"/>
    <mergeCell ref="K12:K13"/>
    <mergeCell ref="L12:L13"/>
    <mergeCell ref="K14:K15"/>
    <mergeCell ref="L14:L15"/>
  </mergeCells>
  <pageMargins left="0.7" right="0.7" top="0.78740157499999996" bottom="0.78740157499999996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30"/>
  <sheetViews>
    <sheetView zoomScaleNormal="100" workbookViewId="0"/>
  </sheetViews>
  <sheetFormatPr defaultRowHeight="15" x14ac:dyDescent="0.25"/>
  <cols>
    <col min="1" max="1" width="27.7109375" customWidth="1"/>
    <col min="2" max="2" width="16.85546875" customWidth="1"/>
    <col min="3" max="3" width="13.140625" customWidth="1"/>
    <col min="4" max="4" width="18.28515625" customWidth="1"/>
    <col min="5" max="5" width="19.140625" customWidth="1"/>
    <col min="6" max="6" width="13.140625" customWidth="1"/>
    <col min="7" max="7" width="16.140625" customWidth="1"/>
    <col min="8" max="8" width="20.42578125" customWidth="1"/>
    <col min="9" max="9" width="20.28515625" customWidth="1"/>
    <col min="10" max="10" width="15" customWidth="1"/>
    <col min="11" max="12" width="17.42578125" customWidth="1"/>
    <col min="13" max="13" width="17" customWidth="1"/>
    <col min="14" max="14" width="14.7109375" customWidth="1"/>
    <col min="15" max="15" width="16.5703125" customWidth="1"/>
  </cols>
  <sheetData>
    <row r="1" spans="1:15" ht="24.75" customHeight="1" x14ac:dyDescent="0.3">
      <c r="A1" s="22" t="s">
        <v>88</v>
      </c>
      <c r="B1" s="4"/>
    </row>
    <row r="3" spans="1:15" ht="18.75" x14ac:dyDescent="0.3">
      <c r="A3" s="22" t="s">
        <v>78</v>
      </c>
      <c r="C3" s="1"/>
    </row>
    <row r="4" spans="1:15" x14ac:dyDescent="0.25">
      <c r="A4" t="s">
        <v>8</v>
      </c>
    </row>
    <row r="6" spans="1:15" ht="21" x14ac:dyDescent="0.35">
      <c r="A6" s="273" t="s">
        <v>20</v>
      </c>
      <c r="B6" s="274"/>
    </row>
    <row r="7" spans="1:15" x14ac:dyDescent="0.25">
      <c r="A7" s="2"/>
    </row>
    <row r="8" spans="1:15" ht="15.75" thickBot="1" x14ac:dyDescent="0.3"/>
    <row r="9" spans="1:15" ht="62.25" customHeight="1" thickBot="1" x14ac:dyDescent="0.3">
      <c r="A9" s="161"/>
      <c r="B9" s="231" t="s">
        <v>21</v>
      </c>
      <c r="C9" s="232" t="s">
        <v>22</v>
      </c>
      <c r="D9" s="183" t="s">
        <v>28</v>
      </c>
      <c r="E9" s="233" t="s">
        <v>23</v>
      </c>
      <c r="F9" s="234" t="s">
        <v>24</v>
      </c>
      <c r="G9" s="175" t="s">
        <v>7</v>
      </c>
      <c r="H9" s="183" t="s">
        <v>25</v>
      </c>
      <c r="I9" s="233" t="s">
        <v>6</v>
      </c>
      <c r="J9" s="235" t="s">
        <v>5</v>
      </c>
      <c r="K9" s="183" t="s">
        <v>29</v>
      </c>
      <c r="L9" s="9" t="s">
        <v>30</v>
      </c>
      <c r="M9" s="223" t="s">
        <v>31</v>
      </c>
      <c r="N9" s="236" t="s">
        <v>26</v>
      </c>
      <c r="O9" s="224" t="s">
        <v>27</v>
      </c>
    </row>
    <row r="10" spans="1:15" x14ac:dyDescent="0.25">
      <c r="A10" s="275" t="s">
        <v>52</v>
      </c>
      <c r="B10" s="15" t="s">
        <v>2</v>
      </c>
      <c r="C10" s="25">
        <v>2</v>
      </c>
      <c r="D10" s="26"/>
      <c r="E10" s="76">
        <f>12*(C10*D10)</f>
        <v>0</v>
      </c>
      <c r="F10" s="27" t="s">
        <v>12</v>
      </c>
      <c r="G10" s="28">
        <v>52</v>
      </c>
      <c r="H10" s="119"/>
      <c r="I10" s="76">
        <f>C10*(G10*H10)</f>
        <v>0</v>
      </c>
      <c r="J10" s="307">
        <v>39.119999999999997</v>
      </c>
      <c r="K10" s="264"/>
      <c r="L10" s="284"/>
      <c r="M10" s="268">
        <f>K10+L10</f>
        <v>0</v>
      </c>
      <c r="N10" s="258">
        <f>J10*M10</f>
        <v>0</v>
      </c>
      <c r="O10" s="260">
        <f>(SUM(E10:E12))+(SUM(I10:I12))+N10</f>
        <v>0</v>
      </c>
    </row>
    <row r="11" spans="1:15" x14ac:dyDescent="0.25">
      <c r="A11" s="276"/>
      <c r="B11" s="3" t="s">
        <v>2</v>
      </c>
      <c r="C11" s="30">
        <v>4</v>
      </c>
      <c r="D11" s="31"/>
      <c r="E11" s="79">
        <f t="shared" ref="E11:E19" si="0">12*(C11*D11)</f>
        <v>0</v>
      </c>
      <c r="F11" s="32" t="s">
        <v>3</v>
      </c>
      <c r="G11" s="33">
        <v>104</v>
      </c>
      <c r="H11" s="143"/>
      <c r="I11" s="79">
        <f t="shared" ref="I11:I19" si="1">C11*(G11*H11)</f>
        <v>0</v>
      </c>
      <c r="J11" s="315"/>
      <c r="K11" s="316"/>
      <c r="L11" s="285"/>
      <c r="M11" s="272"/>
      <c r="N11" s="270"/>
      <c r="O11" s="271"/>
    </row>
    <row r="12" spans="1:15" ht="15.75" thickBot="1" x14ac:dyDescent="0.3">
      <c r="A12" s="281"/>
      <c r="B12" s="16" t="s">
        <v>18</v>
      </c>
      <c r="C12" s="35">
        <v>2</v>
      </c>
      <c r="D12" s="36"/>
      <c r="E12" s="77">
        <f t="shared" si="0"/>
        <v>0</v>
      </c>
      <c r="F12" s="37" t="s">
        <v>12</v>
      </c>
      <c r="G12" s="38">
        <v>52</v>
      </c>
      <c r="H12" s="120"/>
      <c r="I12" s="77">
        <f t="shared" si="1"/>
        <v>0</v>
      </c>
      <c r="J12" s="308"/>
      <c r="K12" s="265"/>
      <c r="L12" s="287"/>
      <c r="M12" s="269"/>
      <c r="N12" s="259"/>
      <c r="O12" s="261"/>
    </row>
    <row r="13" spans="1:15" x14ac:dyDescent="0.25">
      <c r="A13" s="275" t="s">
        <v>79</v>
      </c>
      <c r="B13" s="15" t="s">
        <v>1</v>
      </c>
      <c r="C13" s="25">
        <v>1</v>
      </c>
      <c r="D13" s="26"/>
      <c r="E13" s="76">
        <f t="shared" si="0"/>
        <v>0</v>
      </c>
      <c r="F13" s="27" t="s">
        <v>12</v>
      </c>
      <c r="G13" s="238">
        <v>52</v>
      </c>
      <c r="H13" s="119"/>
      <c r="I13" s="76">
        <f t="shared" si="1"/>
        <v>0</v>
      </c>
      <c r="J13" s="262">
        <v>5.4</v>
      </c>
      <c r="K13" s="264"/>
      <c r="L13" s="266"/>
      <c r="M13" s="268">
        <f>K14+L14</f>
        <v>0</v>
      </c>
      <c r="N13" s="258">
        <f>J13*M13</f>
        <v>0</v>
      </c>
      <c r="O13" s="260">
        <f>E14+I14+N13</f>
        <v>0</v>
      </c>
    </row>
    <row r="14" spans="1:15" ht="15.75" thickBot="1" x14ac:dyDescent="0.3">
      <c r="A14" s="281"/>
      <c r="B14" s="16" t="s">
        <v>2</v>
      </c>
      <c r="C14" s="35">
        <v>6</v>
      </c>
      <c r="D14" s="36"/>
      <c r="E14" s="77">
        <f t="shared" si="0"/>
        <v>0</v>
      </c>
      <c r="F14" s="37" t="s">
        <v>12</v>
      </c>
      <c r="G14" s="239">
        <v>52</v>
      </c>
      <c r="H14" s="120"/>
      <c r="I14" s="77">
        <f t="shared" si="1"/>
        <v>0</v>
      </c>
      <c r="J14" s="263"/>
      <c r="K14" s="265"/>
      <c r="L14" s="267"/>
      <c r="M14" s="269"/>
      <c r="N14" s="259"/>
      <c r="O14" s="261"/>
    </row>
    <row r="15" spans="1:15" x14ac:dyDescent="0.25">
      <c r="A15" s="275" t="s">
        <v>53</v>
      </c>
      <c r="B15" s="15" t="s">
        <v>1</v>
      </c>
      <c r="C15" s="25">
        <v>1</v>
      </c>
      <c r="D15" s="26"/>
      <c r="E15" s="76">
        <f t="shared" si="0"/>
        <v>0</v>
      </c>
      <c r="F15" s="27" t="s">
        <v>12</v>
      </c>
      <c r="G15" s="238">
        <v>52</v>
      </c>
      <c r="H15" s="119"/>
      <c r="I15" s="76">
        <f t="shared" si="1"/>
        <v>0</v>
      </c>
      <c r="J15" s="262">
        <v>5.65</v>
      </c>
      <c r="K15" s="264"/>
      <c r="L15" s="266"/>
      <c r="M15" s="268">
        <f>K16+L16</f>
        <v>0</v>
      </c>
      <c r="N15" s="258">
        <f>J15*M15</f>
        <v>0</v>
      </c>
      <c r="O15" s="260">
        <f>E16+I16+N15</f>
        <v>0</v>
      </c>
    </row>
    <row r="16" spans="1:15" ht="15.75" thickBot="1" x14ac:dyDescent="0.3">
      <c r="A16" s="281"/>
      <c r="B16" s="16" t="s">
        <v>2</v>
      </c>
      <c r="C16" s="35">
        <v>7</v>
      </c>
      <c r="D16" s="36"/>
      <c r="E16" s="77">
        <f t="shared" si="0"/>
        <v>0</v>
      </c>
      <c r="F16" s="37" t="s">
        <v>12</v>
      </c>
      <c r="G16" s="239">
        <v>52</v>
      </c>
      <c r="H16" s="120"/>
      <c r="I16" s="77">
        <f t="shared" si="1"/>
        <v>0</v>
      </c>
      <c r="J16" s="263"/>
      <c r="K16" s="265"/>
      <c r="L16" s="267"/>
      <c r="M16" s="269"/>
      <c r="N16" s="259"/>
      <c r="O16" s="261"/>
    </row>
    <row r="17" spans="1:15" x14ac:dyDescent="0.25">
      <c r="A17" s="275" t="s">
        <v>80</v>
      </c>
      <c r="B17" s="15" t="s">
        <v>1</v>
      </c>
      <c r="C17" s="25">
        <v>3</v>
      </c>
      <c r="D17" s="26"/>
      <c r="E17" s="76">
        <f t="shared" si="0"/>
        <v>0</v>
      </c>
      <c r="F17" s="27" t="s">
        <v>15</v>
      </c>
      <c r="G17" s="238">
        <v>12</v>
      </c>
      <c r="H17" s="119"/>
      <c r="I17" s="76">
        <f t="shared" si="1"/>
        <v>0</v>
      </c>
      <c r="J17" s="262">
        <v>1.32</v>
      </c>
      <c r="K17" s="264"/>
      <c r="L17" s="266"/>
      <c r="M17" s="268">
        <f>K18+L18</f>
        <v>0</v>
      </c>
      <c r="N17" s="258">
        <f>J17*M17</f>
        <v>0</v>
      </c>
      <c r="O17" s="260">
        <f>E18+I18+N17</f>
        <v>0</v>
      </c>
    </row>
    <row r="18" spans="1:15" ht="15.75" thickBot="1" x14ac:dyDescent="0.3">
      <c r="A18" s="281"/>
      <c r="B18" s="16" t="s">
        <v>2</v>
      </c>
      <c r="C18" s="35">
        <v>2</v>
      </c>
      <c r="D18" s="36"/>
      <c r="E18" s="77">
        <f t="shared" si="0"/>
        <v>0</v>
      </c>
      <c r="F18" s="37" t="s">
        <v>12</v>
      </c>
      <c r="G18" s="239">
        <v>52</v>
      </c>
      <c r="H18" s="120"/>
      <c r="I18" s="77">
        <f t="shared" si="1"/>
        <v>0</v>
      </c>
      <c r="J18" s="263"/>
      <c r="K18" s="265"/>
      <c r="L18" s="267"/>
      <c r="M18" s="269"/>
      <c r="N18" s="259"/>
      <c r="O18" s="261"/>
    </row>
    <row r="19" spans="1:15" ht="15.75" thickBot="1" x14ac:dyDescent="0.3">
      <c r="A19" s="99" t="s">
        <v>54</v>
      </c>
      <c r="B19" s="20" t="s">
        <v>1</v>
      </c>
      <c r="C19" s="56">
        <v>2</v>
      </c>
      <c r="D19" s="49"/>
      <c r="E19" s="75">
        <f t="shared" si="0"/>
        <v>0</v>
      </c>
      <c r="F19" s="57" t="s">
        <v>15</v>
      </c>
      <c r="G19" s="61">
        <v>12</v>
      </c>
      <c r="H19" s="121"/>
      <c r="I19" s="75">
        <f t="shared" si="1"/>
        <v>0</v>
      </c>
      <c r="J19" s="69">
        <v>0.01</v>
      </c>
      <c r="K19" s="106"/>
      <c r="L19" s="110"/>
      <c r="M19" s="105">
        <f t="shared" ref="M19" si="2">K19+L19</f>
        <v>0</v>
      </c>
      <c r="N19" s="87">
        <f t="shared" ref="N19" si="3">J19*M19</f>
        <v>0</v>
      </c>
      <c r="O19" s="72">
        <f t="shared" ref="O19" si="4">E19+I19+N19</f>
        <v>0</v>
      </c>
    </row>
    <row r="20" spans="1:15" ht="33" customHeight="1" thickBot="1" x14ac:dyDescent="0.3">
      <c r="A20" s="2"/>
      <c r="C20" s="1"/>
      <c r="D20" s="11"/>
      <c r="E20" s="11"/>
      <c r="F20" s="11"/>
      <c r="H20" s="122"/>
      <c r="I20" s="11"/>
      <c r="N20" s="88"/>
      <c r="O20" s="89">
        <f>SUM(O10:O19)</f>
        <v>0</v>
      </c>
    </row>
    <row r="21" spans="1:15" ht="60.75" thickBot="1" x14ac:dyDescent="0.3">
      <c r="A21" s="237"/>
      <c r="B21" s="175" t="s">
        <v>21</v>
      </c>
      <c r="C21" s="5" t="s">
        <v>22</v>
      </c>
      <c r="D21" s="176" t="s">
        <v>28</v>
      </c>
      <c r="E21" s="7" t="s">
        <v>23</v>
      </c>
      <c r="F21" s="6" t="s">
        <v>24</v>
      </c>
      <c r="G21" s="7" t="s">
        <v>7</v>
      </c>
      <c r="H21" s="177" t="s">
        <v>25</v>
      </c>
      <c r="I21" s="7" t="s">
        <v>6</v>
      </c>
      <c r="J21" s="189" t="s">
        <v>5</v>
      </c>
      <c r="K21" s="8" t="s">
        <v>30</v>
      </c>
      <c r="L21" s="223" t="s">
        <v>26</v>
      </c>
      <c r="M21" s="224" t="s">
        <v>27</v>
      </c>
    </row>
    <row r="22" spans="1:15" ht="31.15" customHeight="1" thickBot="1" x14ac:dyDescent="0.3">
      <c r="A22" s="144" t="s">
        <v>33</v>
      </c>
      <c r="B22" s="18" t="s">
        <v>34</v>
      </c>
      <c r="C22" s="145">
        <v>1</v>
      </c>
      <c r="D22" s="146"/>
      <c r="E22" s="65">
        <f>12*(C22*D22)</f>
        <v>0</v>
      </c>
      <c r="F22" s="48" t="s">
        <v>12</v>
      </c>
      <c r="G22" s="147">
        <v>52</v>
      </c>
      <c r="H22" s="123"/>
      <c r="I22" s="65">
        <f>C22*(G22*H22)</f>
        <v>0</v>
      </c>
      <c r="J22" s="148">
        <v>0.06</v>
      </c>
      <c r="K22" s="124"/>
      <c r="L22" s="134">
        <f>J22*K22</f>
        <v>0</v>
      </c>
      <c r="M22" s="149">
        <f>E22+I22+L22</f>
        <v>0</v>
      </c>
    </row>
    <row r="23" spans="1:15" ht="15.75" thickBot="1" x14ac:dyDescent="0.3">
      <c r="A23" s="2"/>
      <c r="C23" s="1"/>
      <c r="I23" s="118"/>
      <c r="L23" s="55"/>
      <c r="M23" s="55"/>
    </row>
    <row r="24" spans="1:15" ht="45.75" thickBot="1" x14ac:dyDescent="0.3">
      <c r="A24" s="23"/>
      <c r="B24" s="191" t="s">
        <v>21</v>
      </c>
      <c r="C24" s="193" t="s">
        <v>22</v>
      </c>
      <c r="D24" s="194" t="s">
        <v>28</v>
      </c>
      <c r="E24" s="194" t="s">
        <v>23</v>
      </c>
      <c r="I24" s="118"/>
      <c r="L24" s="55"/>
      <c r="M24" s="55"/>
    </row>
    <row r="25" spans="1:15" x14ac:dyDescent="0.25">
      <c r="A25" s="255" t="s">
        <v>81</v>
      </c>
      <c r="B25" s="15" t="s">
        <v>13</v>
      </c>
      <c r="C25" s="152">
        <v>1</v>
      </c>
      <c r="D25" s="246"/>
      <c r="E25" s="76">
        <f>D25*12</f>
        <v>0</v>
      </c>
      <c r="I25" s="118"/>
      <c r="L25" s="55"/>
      <c r="M25" s="55"/>
    </row>
    <row r="26" spans="1:15" x14ac:dyDescent="0.25">
      <c r="A26" s="256"/>
      <c r="B26" s="3" t="s">
        <v>14</v>
      </c>
      <c r="C26" s="245">
        <v>1</v>
      </c>
      <c r="D26" s="247"/>
      <c r="E26" s="79">
        <f>D26*12</f>
        <v>0</v>
      </c>
      <c r="I26" s="118"/>
      <c r="L26" s="55"/>
      <c r="M26" s="55"/>
    </row>
    <row r="27" spans="1:15" x14ac:dyDescent="0.25">
      <c r="A27" s="256"/>
      <c r="B27" s="3" t="s">
        <v>13</v>
      </c>
      <c r="C27" s="245">
        <v>1</v>
      </c>
      <c r="D27" s="247"/>
      <c r="E27" s="79">
        <f t="shared" ref="E27:E28" si="5">D27*12</f>
        <v>0</v>
      </c>
      <c r="I27" s="118"/>
      <c r="L27" s="55"/>
      <c r="M27" s="55"/>
    </row>
    <row r="28" spans="1:15" ht="15.75" thickBot="1" x14ac:dyDescent="0.3">
      <c r="A28" s="257"/>
      <c r="B28" s="16" t="s">
        <v>82</v>
      </c>
      <c r="C28" s="17">
        <v>1</v>
      </c>
      <c r="D28" s="248"/>
      <c r="E28" s="77">
        <f t="shared" si="5"/>
        <v>0</v>
      </c>
      <c r="I28" s="118"/>
      <c r="L28" s="55"/>
      <c r="M28" s="55"/>
    </row>
    <row r="29" spans="1:15" ht="15.75" thickBot="1" x14ac:dyDescent="0.3"/>
    <row r="30" spans="1:15" ht="24.6" customHeight="1" thickBot="1" x14ac:dyDescent="0.3">
      <c r="A30" s="313" t="s">
        <v>0</v>
      </c>
      <c r="B30" s="314"/>
      <c r="C30" s="314"/>
      <c r="D30" s="314"/>
      <c r="E30" s="314"/>
      <c r="F30" s="314"/>
      <c r="G30" s="314"/>
      <c r="H30" s="53"/>
      <c r="I30" s="68">
        <f>O20+M22</f>
        <v>0</v>
      </c>
    </row>
  </sheetData>
  <mergeCells count="31">
    <mergeCell ref="O13:O14"/>
    <mergeCell ref="O17:O18"/>
    <mergeCell ref="O15:O16"/>
    <mergeCell ref="N15:N16"/>
    <mergeCell ref="A17:A18"/>
    <mergeCell ref="J17:J18"/>
    <mergeCell ref="K17:K18"/>
    <mergeCell ref="L17:L18"/>
    <mergeCell ref="M17:M18"/>
    <mergeCell ref="N17:N18"/>
    <mergeCell ref="A15:A16"/>
    <mergeCell ref="J15:J16"/>
    <mergeCell ref="K15:K16"/>
    <mergeCell ref="L15:L16"/>
    <mergeCell ref="M15:M16"/>
    <mergeCell ref="A25:A28"/>
    <mergeCell ref="N10:N12"/>
    <mergeCell ref="O10:O12"/>
    <mergeCell ref="A30:G30"/>
    <mergeCell ref="A6:B6"/>
    <mergeCell ref="J10:J12"/>
    <mergeCell ref="A10:A12"/>
    <mergeCell ref="M10:M12"/>
    <mergeCell ref="K10:K12"/>
    <mergeCell ref="L10:L12"/>
    <mergeCell ref="A13:A14"/>
    <mergeCell ref="J13:J14"/>
    <mergeCell ref="K13:K14"/>
    <mergeCell ref="L13:L14"/>
    <mergeCell ref="M13:M14"/>
    <mergeCell ref="N13:N14"/>
  </mergeCells>
  <pageMargins left="0.7" right="0.7" top="0.78740157499999996" bottom="0.78740157499999996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34"/>
  <sheetViews>
    <sheetView zoomScaleNormal="100" workbookViewId="0">
      <selection activeCell="G26" sqref="G26"/>
    </sheetView>
  </sheetViews>
  <sheetFormatPr defaultRowHeight="15" x14ac:dyDescent="0.25"/>
  <cols>
    <col min="1" max="1" width="27.85546875" customWidth="1"/>
    <col min="2" max="2" width="16.7109375" customWidth="1"/>
    <col min="3" max="3" width="12.5703125" customWidth="1"/>
    <col min="4" max="4" width="18.28515625" customWidth="1"/>
    <col min="5" max="5" width="19.140625" customWidth="1"/>
    <col min="6" max="6" width="14.28515625" customWidth="1"/>
    <col min="7" max="7" width="15.5703125" customWidth="1"/>
    <col min="8" max="8" width="20.42578125" customWidth="1"/>
    <col min="9" max="9" width="20.28515625" customWidth="1"/>
    <col min="10" max="10" width="15.7109375" customWidth="1"/>
    <col min="11" max="12" width="17.42578125" customWidth="1"/>
    <col min="13" max="13" width="13.85546875" customWidth="1"/>
    <col min="14" max="14" width="14.42578125" customWidth="1"/>
    <col min="15" max="15" width="14.140625" customWidth="1"/>
  </cols>
  <sheetData>
    <row r="1" spans="1:15" ht="24.75" customHeight="1" x14ac:dyDescent="0.3">
      <c r="A1" s="22" t="s">
        <v>89</v>
      </c>
      <c r="B1" s="4"/>
    </row>
    <row r="3" spans="1:15" ht="18.75" x14ac:dyDescent="0.3">
      <c r="A3" s="22" t="s">
        <v>19</v>
      </c>
      <c r="C3" s="1"/>
    </row>
    <row r="4" spans="1:15" x14ac:dyDescent="0.25">
      <c r="A4" t="s">
        <v>8</v>
      </c>
    </row>
    <row r="6" spans="1:15" ht="21" x14ac:dyDescent="0.35">
      <c r="A6" s="273" t="s">
        <v>20</v>
      </c>
      <c r="B6" s="274"/>
    </row>
    <row r="7" spans="1:15" x14ac:dyDescent="0.25">
      <c r="A7" s="2"/>
    </row>
    <row r="8" spans="1:15" ht="15.75" thickBot="1" x14ac:dyDescent="0.3"/>
    <row r="9" spans="1:15" ht="76.5" customHeight="1" thickBot="1" x14ac:dyDescent="0.3">
      <c r="A9" s="125"/>
      <c r="B9" s="164" t="s">
        <v>21</v>
      </c>
      <c r="C9" s="165" t="s">
        <v>22</v>
      </c>
      <c r="D9" s="166" t="s">
        <v>28</v>
      </c>
      <c r="E9" s="167" t="s">
        <v>23</v>
      </c>
      <c r="F9" s="168" t="s">
        <v>24</v>
      </c>
      <c r="G9" s="169" t="s">
        <v>7</v>
      </c>
      <c r="H9" s="166" t="s">
        <v>25</v>
      </c>
      <c r="I9" s="167" t="s">
        <v>6</v>
      </c>
      <c r="J9" s="222" t="s">
        <v>5</v>
      </c>
      <c r="K9" s="183" t="s">
        <v>29</v>
      </c>
      <c r="L9" s="9" t="s">
        <v>30</v>
      </c>
      <c r="M9" s="172" t="s">
        <v>31</v>
      </c>
      <c r="N9" s="173" t="s">
        <v>26</v>
      </c>
      <c r="O9" s="174" t="s">
        <v>27</v>
      </c>
    </row>
    <row r="10" spans="1:15" x14ac:dyDescent="0.25">
      <c r="A10" s="275" t="s">
        <v>57</v>
      </c>
      <c r="B10" s="15" t="s">
        <v>2</v>
      </c>
      <c r="C10" s="25">
        <v>3</v>
      </c>
      <c r="D10" s="84"/>
      <c r="E10" s="76">
        <f>12*(C10*D10)</f>
        <v>0</v>
      </c>
      <c r="F10" s="27" t="s">
        <v>3</v>
      </c>
      <c r="G10" s="28">
        <v>104</v>
      </c>
      <c r="H10" s="58"/>
      <c r="I10" s="76">
        <f>C10*(G10*H10)</f>
        <v>0</v>
      </c>
      <c r="J10" s="307">
        <v>57.29</v>
      </c>
      <c r="K10" s="264"/>
      <c r="L10" s="108"/>
      <c r="M10" s="268">
        <f>K10+L10</f>
        <v>0</v>
      </c>
      <c r="N10" s="258">
        <f>J10*M10</f>
        <v>0</v>
      </c>
      <c r="O10" s="260">
        <f>E10+E11+I10+I11+N10</f>
        <v>0</v>
      </c>
    </row>
    <row r="11" spans="1:15" ht="15.75" thickBot="1" x14ac:dyDescent="0.3">
      <c r="A11" s="281"/>
      <c r="B11" s="16" t="s">
        <v>2</v>
      </c>
      <c r="C11" s="35">
        <v>2</v>
      </c>
      <c r="D11" s="85"/>
      <c r="E11" s="77">
        <f>12*(C11*D11)</f>
        <v>0</v>
      </c>
      <c r="F11" s="37" t="s">
        <v>12</v>
      </c>
      <c r="G11" s="38">
        <v>52</v>
      </c>
      <c r="H11" s="59"/>
      <c r="I11" s="77">
        <f t="shared" ref="I11:I18" si="0">C11*(G11*H11)</f>
        <v>0</v>
      </c>
      <c r="J11" s="308"/>
      <c r="K11" s="265"/>
      <c r="L11" s="109"/>
      <c r="M11" s="269"/>
      <c r="N11" s="259"/>
      <c r="O11" s="261"/>
    </row>
    <row r="12" spans="1:15" x14ac:dyDescent="0.25">
      <c r="A12" s="275" t="s">
        <v>59</v>
      </c>
      <c r="B12" s="15" t="s">
        <v>2</v>
      </c>
      <c r="C12" s="25">
        <v>1</v>
      </c>
      <c r="D12" s="84"/>
      <c r="E12" s="80">
        <f t="shared" ref="E12:E18" si="1">12*(C12*D12)</f>
        <v>0</v>
      </c>
      <c r="F12" s="27" t="s">
        <v>12</v>
      </c>
      <c r="G12" s="28">
        <v>52</v>
      </c>
      <c r="H12" s="58"/>
      <c r="I12" s="76">
        <f t="shared" si="0"/>
        <v>0</v>
      </c>
      <c r="J12" s="262">
        <v>0.6</v>
      </c>
      <c r="K12" s="264"/>
      <c r="L12" s="266"/>
      <c r="M12" s="268">
        <f>K13+L13</f>
        <v>0</v>
      </c>
      <c r="N12" s="258">
        <f>J12*M12</f>
        <v>0</v>
      </c>
      <c r="O12" s="260">
        <f>E13+I13+N12</f>
        <v>0</v>
      </c>
    </row>
    <row r="13" spans="1:15" ht="15.75" thickBot="1" x14ac:dyDescent="0.3">
      <c r="A13" s="281"/>
      <c r="B13" s="16" t="s">
        <v>1</v>
      </c>
      <c r="C13" s="35">
        <v>1</v>
      </c>
      <c r="D13" s="85"/>
      <c r="E13" s="77">
        <f t="shared" si="1"/>
        <v>0</v>
      </c>
      <c r="F13" s="37" t="s">
        <v>12</v>
      </c>
      <c r="G13" s="38">
        <v>52</v>
      </c>
      <c r="H13" s="59"/>
      <c r="I13" s="77">
        <f t="shared" si="0"/>
        <v>0</v>
      </c>
      <c r="J13" s="263"/>
      <c r="K13" s="265"/>
      <c r="L13" s="267"/>
      <c r="M13" s="269"/>
      <c r="N13" s="259"/>
      <c r="O13" s="261"/>
    </row>
    <row r="14" spans="1:15" x14ac:dyDescent="0.25">
      <c r="A14" s="275" t="s">
        <v>50</v>
      </c>
      <c r="B14" s="15" t="s">
        <v>2</v>
      </c>
      <c r="C14" s="25">
        <v>3</v>
      </c>
      <c r="D14" s="84"/>
      <c r="E14" s="76">
        <f t="shared" si="1"/>
        <v>0</v>
      </c>
      <c r="F14" s="27" t="s">
        <v>12</v>
      </c>
      <c r="G14" s="28">
        <v>52</v>
      </c>
      <c r="H14" s="58"/>
      <c r="I14" s="76">
        <f t="shared" si="0"/>
        <v>0</v>
      </c>
      <c r="J14" s="307">
        <v>2.16</v>
      </c>
      <c r="K14" s="107"/>
      <c r="L14" s="108"/>
      <c r="M14" s="268">
        <f>K14+L14</f>
        <v>0</v>
      </c>
      <c r="N14" s="258">
        <f t="shared" ref="N14:N18" si="2">J14*M14</f>
        <v>0</v>
      </c>
      <c r="O14" s="260">
        <f>E14+E15+I14+I15+N14</f>
        <v>0</v>
      </c>
    </row>
    <row r="15" spans="1:15" ht="15.75" thickBot="1" x14ac:dyDescent="0.3">
      <c r="A15" s="281"/>
      <c r="B15" s="16" t="s">
        <v>1</v>
      </c>
      <c r="C15" s="35">
        <v>1</v>
      </c>
      <c r="D15" s="85"/>
      <c r="E15" s="77">
        <f t="shared" si="1"/>
        <v>0</v>
      </c>
      <c r="F15" s="37" t="s">
        <v>12</v>
      </c>
      <c r="G15" s="38">
        <v>52</v>
      </c>
      <c r="H15" s="59"/>
      <c r="I15" s="77">
        <f t="shared" si="0"/>
        <v>0</v>
      </c>
      <c r="J15" s="308"/>
      <c r="K15" s="92"/>
      <c r="L15" s="109"/>
      <c r="M15" s="269"/>
      <c r="N15" s="259"/>
      <c r="O15" s="261"/>
    </row>
    <row r="16" spans="1:15" x14ac:dyDescent="0.25">
      <c r="A16" s="275" t="s">
        <v>77</v>
      </c>
      <c r="B16" s="15" t="s">
        <v>2</v>
      </c>
      <c r="C16" s="25">
        <v>2</v>
      </c>
      <c r="D16" s="84"/>
      <c r="E16" s="76">
        <f t="shared" si="1"/>
        <v>0</v>
      </c>
      <c r="F16" s="27" t="s">
        <v>15</v>
      </c>
      <c r="G16" s="28">
        <v>12</v>
      </c>
      <c r="H16" s="58"/>
      <c r="I16" s="76">
        <f t="shared" si="0"/>
        <v>0</v>
      </c>
      <c r="J16" s="307">
        <v>3.96</v>
      </c>
      <c r="K16" s="107"/>
      <c r="L16" s="108"/>
      <c r="M16" s="268">
        <f>K16+L16</f>
        <v>0</v>
      </c>
      <c r="N16" s="258">
        <f t="shared" si="2"/>
        <v>0</v>
      </c>
      <c r="O16" s="260">
        <f>E16+E17+I16+I17+N16</f>
        <v>0</v>
      </c>
    </row>
    <row r="17" spans="1:15" ht="15.75" thickBot="1" x14ac:dyDescent="0.3">
      <c r="A17" s="281"/>
      <c r="B17" s="16" t="s">
        <v>1</v>
      </c>
      <c r="C17" s="35">
        <v>1</v>
      </c>
      <c r="D17" s="85"/>
      <c r="E17" s="77">
        <f t="shared" si="1"/>
        <v>0</v>
      </c>
      <c r="F17" s="37" t="s">
        <v>15</v>
      </c>
      <c r="G17" s="38">
        <v>12</v>
      </c>
      <c r="H17" s="59"/>
      <c r="I17" s="77">
        <f t="shared" si="0"/>
        <v>0</v>
      </c>
      <c r="J17" s="308"/>
      <c r="K17" s="92"/>
      <c r="L17" s="109"/>
      <c r="M17" s="269"/>
      <c r="N17" s="259"/>
      <c r="O17" s="261"/>
    </row>
    <row r="18" spans="1:15" ht="15.75" thickBot="1" x14ac:dyDescent="0.3">
      <c r="A18" s="19" t="s">
        <v>58</v>
      </c>
      <c r="B18" s="20" t="s">
        <v>1</v>
      </c>
      <c r="C18" s="56">
        <v>3</v>
      </c>
      <c r="D18" s="86"/>
      <c r="E18" s="75">
        <f t="shared" si="1"/>
        <v>0</v>
      </c>
      <c r="F18" s="57" t="s">
        <v>4</v>
      </c>
      <c r="G18" s="61">
        <v>12</v>
      </c>
      <c r="H18" s="60"/>
      <c r="I18" s="75">
        <f t="shared" si="0"/>
        <v>0</v>
      </c>
      <c r="J18" s="69">
        <v>7.0000000000000007E-2</v>
      </c>
      <c r="K18" s="106"/>
      <c r="L18" s="110"/>
      <c r="M18" s="105">
        <f>K18+L18</f>
        <v>0</v>
      </c>
      <c r="N18" s="87">
        <f t="shared" si="2"/>
        <v>0</v>
      </c>
      <c r="O18" s="72">
        <f t="shared" ref="O18" si="3">E18+I18+N18</f>
        <v>0</v>
      </c>
    </row>
    <row r="19" spans="1:15" ht="33" customHeight="1" thickBot="1" x14ac:dyDescent="0.3">
      <c r="A19" s="2"/>
      <c r="C19" s="1"/>
      <c r="E19" s="11"/>
      <c r="F19" s="11"/>
      <c r="I19" s="11"/>
      <c r="N19" s="88"/>
      <c r="O19" s="89">
        <f>SUM(O10:O18)</f>
        <v>0</v>
      </c>
    </row>
    <row r="20" spans="1:15" ht="60.75" thickBot="1" x14ac:dyDescent="0.3">
      <c r="A20" s="23"/>
      <c r="B20" s="175" t="s">
        <v>21</v>
      </c>
      <c r="C20" s="5" t="s">
        <v>22</v>
      </c>
      <c r="D20" s="7" t="s">
        <v>28</v>
      </c>
      <c r="E20" s="7" t="s">
        <v>23</v>
      </c>
      <c r="F20" s="6" t="s">
        <v>24</v>
      </c>
      <c r="G20" s="7" t="s">
        <v>7</v>
      </c>
      <c r="H20" s="7" t="s">
        <v>25</v>
      </c>
      <c r="I20" s="7" t="s">
        <v>6</v>
      </c>
      <c r="J20" s="189" t="s">
        <v>5</v>
      </c>
      <c r="K20" s="8" t="s">
        <v>30</v>
      </c>
      <c r="L20" s="223" t="s">
        <v>26</v>
      </c>
      <c r="M20" s="224" t="s">
        <v>27</v>
      </c>
    </row>
    <row r="21" spans="1:15" ht="30" x14ac:dyDescent="0.25">
      <c r="A21" s="151" t="s">
        <v>33</v>
      </c>
      <c r="B21" s="15" t="s">
        <v>34</v>
      </c>
      <c r="C21" s="152">
        <v>1</v>
      </c>
      <c r="D21" s="153"/>
      <c r="E21" s="154">
        <f>12*(C21*D21)</f>
        <v>0</v>
      </c>
      <c r="F21" s="155" t="s">
        <v>12</v>
      </c>
      <c r="G21" s="156">
        <v>52</v>
      </c>
      <c r="H21" s="157"/>
      <c r="I21" s="154">
        <f>C21*(G21*H21)</f>
        <v>0</v>
      </c>
      <c r="J21" s="158">
        <v>2.88</v>
      </c>
      <c r="K21" s="159"/>
      <c r="L21" s="90">
        <f>J21*K21</f>
        <v>0</v>
      </c>
      <c r="M21" s="91">
        <f>E21+I21+L21</f>
        <v>0</v>
      </c>
    </row>
    <row r="22" spans="1:15" ht="30.75" thickBot="1" x14ac:dyDescent="0.3">
      <c r="A22" s="100" t="s">
        <v>60</v>
      </c>
      <c r="B22" s="16" t="s">
        <v>34</v>
      </c>
      <c r="C22" s="17">
        <v>1</v>
      </c>
      <c r="D22" s="130"/>
      <c r="E22" s="65">
        <f>12*(C22*D22)</f>
        <v>0</v>
      </c>
      <c r="F22" s="83" t="s">
        <v>64</v>
      </c>
      <c r="G22" s="132">
        <v>2</v>
      </c>
      <c r="H22" s="101"/>
      <c r="I22" s="65">
        <f>C22*(G22*H22)</f>
        <v>0</v>
      </c>
      <c r="J22" s="21">
        <v>0.23400000000000001</v>
      </c>
      <c r="K22" s="140"/>
      <c r="L22" s="136">
        <f>J22*K22</f>
        <v>0</v>
      </c>
      <c r="M22" s="160">
        <f>E22+I22+L22</f>
        <v>0</v>
      </c>
    </row>
    <row r="23" spans="1:15" ht="25.15" customHeight="1" thickBot="1" x14ac:dyDescent="0.3">
      <c r="A23" s="2"/>
      <c r="C23" s="1"/>
      <c r="I23" s="118"/>
      <c r="L23" s="88"/>
      <c r="M23" s="67">
        <f>M21+M22</f>
        <v>0</v>
      </c>
    </row>
    <row r="24" spans="1:15" ht="47.25" customHeight="1" thickBot="1" x14ac:dyDescent="0.3">
      <c r="A24" s="23"/>
      <c r="B24" s="191" t="s">
        <v>21</v>
      </c>
      <c r="C24" s="193" t="s">
        <v>22</v>
      </c>
      <c r="D24" s="194" t="s">
        <v>28</v>
      </c>
      <c r="E24" s="194" t="s">
        <v>23</v>
      </c>
      <c r="I24" s="118"/>
      <c r="L24" s="88"/>
      <c r="M24" s="253"/>
    </row>
    <row r="25" spans="1:15" ht="16.899999999999999" customHeight="1" x14ac:dyDescent="0.25">
      <c r="A25" s="255" t="s">
        <v>81</v>
      </c>
      <c r="B25" s="15" t="s">
        <v>18</v>
      </c>
      <c r="C25" s="152">
        <v>1</v>
      </c>
      <c r="D25" s="246"/>
      <c r="E25" s="76">
        <f>D25*12</f>
        <v>0</v>
      </c>
      <c r="I25" s="118"/>
      <c r="L25" s="88"/>
      <c r="M25" s="253"/>
    </row>
    <row r="26" spans="1:15" ht="16.899999999999999" customHeight="1" x14ac:dyDescent="0.25">
      <c r="A26" s="256"/>
      <c r="B26" s="3" t="s">
        <v>1</v>
      </c>
      <c r="C26" s="245">
        <v>1</v>
      </c>
      <c r="D26" s="247"/>
      <c r="E26" s="79">
        <f>D26*12</f>
        <v>0</v>
      </c>
      <c r="I26" s="118"/>
      <c r="L26" s="88"/>
      <c r="M26" s="253"/>
    </row>
    <row r="27" spans="1:15" ht="16.899999999999999" customHeight="1" x14ac:dyDescent="0.25">
      <c r="A27" s="256"/>
      <c r="B27" s="3" t="s">
        <v>13</v>
      </c>
      <c r="C27" s="245">
        <v>1</v>
      </c>
      <c r="D27" s="247"/>
      <c r="E27" s="79">
        <f>D27*12</f>
        <v>0</v>
      </c>
      <c r="I27" s="118"/>
      <c r="L27" s="88"/>
      <c r="M27" s="253"/>
    </row>
    <row r="28" spans="1:15" ht="16.899999999999999" customHeight="1" x14ac:dyDescent="0.25">
      <c r="A28" s="256"/>
      <c r="B28" s="3" t="s">
        <v>14</v>
      </c>
      <c r="C28" s="245">
        <v>1</v>
      </c>
      <c r="D28" s="247"/>
      <c r="E28" s="79">
        <f t="shared" ref="E28:E29" si="4">D28*12</f>
        <v>0</v>
      </c>
      <c r="I28" s="118"/>
      <c r="L28" s="88"/>
      <c r="M28" s="253"/>
    </row>
    <row r="29" spans="1:15" ht="16.899999999999999" customHeight="1" thickBot="1" x14ac:dyDescent="0.3">
      <c r="A29" s="257"/>
      <c r="B29" s="16" t="s">
        <v>82</v>
      </c>
      <c r="C29" s="17">
        <v>1</v>
      </c>
      <c r="D29" s="248"/>
      <c r="E29" s="77">
        <f t="shared" si="4"/>
        <v>0</v>
      </c>
      <c r="I29" s="118"/>
      <c r="L29" s="88"/>
      <c r="M29" s="253"/>
    </row>
    <row r="30" spans="1:15" ht="25.15" customHeight="1" thickBot="1" x14ac:dyDescent="0.3"/>
    <row r="31" spans="1:15" ht="24.6" customHeight="1" thickBot="1" x14ac:dyDescent="0.3">
      <c r="A31" s="313" t="s">
        <v>0</v>
      </c>
      <c r="B31" s="314"/>
      <c r="C31" s="314"/>
      <c r="D31" s="314"/>
      <c r="E31" s="314"/>
      <c r="F31" s="314"/>
      <c r="G31" s="314"/>
      <c r="H31" s="53"/>
      <c r="I31" s="68">
        <f>O19+M23</f>
        <v>0</v>
      </c>
    </row>
    <row r="34" spans="1:1" x14ac:dyDescent="0.25">
      <c r="A34" t="s">
        <v>43</v>
      </c>
    </row>
  </sheetData>
  <mergeCells count="26">
    <mergeCell ref="L12:L13"/>
    <mergeCell ref="M12:M13"/>
    <mergeCell ref="N12:N13"/>
    <mergeCell ref="O12:O13"/>
    <mergeCell ref="O10:O11"/>
    <mergeCell ref="O14:O15"/>
    <mergeCell ref="O16:O17"/>
    <mergeCell ref="M10:M11"/>
    <mergeCell ref="M14:M15"/>
    <mergeCell ref="M16:M17"/>
    <mergeCell ref="N10:N11"/>
    <mergeCell ref="N14:N15"/>
    <mergeCell ref="N16:N17"/>
    <mergeCell ref="K10:K11"/>
    <mergeCell ref="A6:B6"/>
    <mergeCell ref="A31:G31"/>
    <mergeCell ref="J10:J11"/>
    <mergeCell ref="J14:J15"/>
    <mergeCell ref="J16:J17"/>
    <mergeCell ref="A10:A11"/>
    <mergeCell ref="A14:A15"/>
    <mergeCell ref="A16:A17"/>
    <mergeCell ref="A12:A13"/>
    <mergeCell ref="J12:J13"/>
    <mergeCell ref="K12:K13"/>
    <mergeCell ref="A25:A29"/>
  </mergeCells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7</vt:i4>
      </vt:variant>
    </vt:vector>
  </HeadingPairs>
  <TitlesOfParts>
    <vt:vector size="7" baseType="lpstr">
      <vt:lpstr>Část 1 - MNUL KO</vt:lpstr>
      <vt:lpstr>Část 2 - Most KO</vt:lpstr>
      <vt:lpstr>Část 3 - Teplice KO</vt:lpstr>
      <vt:lpstr>Část 4 - Děčín KO</vt:lpstr>
      <vt:lpstr>Část 5 - Chomutov KO</vt:lpstr>
      <vt:lpstr>Část 6 - Rumburk KO</vt:lpstr>
      <vt:lpstr>Část 7 - Litoměřice KO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Pavel Voral</dc:creator>
  <cp:lastModifiedBy>Lacinová Lenka</cp:lastModifiedBy>
  <cp:lastPrinted>2023-06-21T07:54:34Z</cp:lastPrinted>
  <dcterms:created xsi:type="dcterms:W3CDTF">2023-02-16T11:57:51Z</dcterms:created>
  <dcterms:modified xsi:type="dcterms:W3CDTF">2024-10-24T12:14:26Z</dcterms:modified>
</cp:coreProperties>
</file>